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935" tabRatio="776" firstSheet="21" activeTab="25"/>
  </bookViews>
  <sheets>
    <sheet name="封面" sheetId="92" r:id="rId1"/>
    <sheet name="目录" sheetId="84" r:id="rId2"/>
    <sheet name="01-2021公共平衡 " sheetId="26" r:id="rId3"/>
    <sheet name="02-2021公共本级支出功能 " sheetId="27" r:id="rId4"/>
    <sheet name="03-2021公共转移支付分地区" sheetId="59" r:id="rId5"/>
    <sheet name="04-2021公共转移支付分项目 " sheetId="60" r:id="rId6"/>
    <sheet name="5-2021基金平衡" sheetId="33" r:id="rId7"/>
    <sheet name="6-2021基金支出" sheetId="19" r:id="rId8"/>
    <sheet name="7-2021基金转移支付分地区" sheetId="87" r:id="rId9"/>
    <sheet name="8-2021基金转移支付分项目 " sheetId="88" r:id="rId10"/>
    <sheet name="9-2021国资平衡" sheetId="48" r:id="rId11"/>
    <sheet name="10-2021社保平衡" sheetId="21" r:id="rId12"/>
    <sheet name="11-2021社保结余" sheetId="93" r:id="rId13"/>
    <sheet name="12-2022公共平衡" sheetId="71" r:id="rId14"/>
    <sheet name="13-2022公共本级支出功能 " sheetId="38" r:id="rId15"/>
    <sheet name="14-2022公共基本和项目 " sheetId="39" r:id="rId16"/>
    <sheet name="15-2022公共本级基本支出" sheetId="36" r:id="rId17"/>
    <sheet name="16-2022公共转移支付分地区" sheetId="53" r:id="rId18"/>
    <sheet name="17-2022公共转移支付分项目" sheetId="54" r:id="rId19"/>
    <sheet name="18-2022基金平衡" sheetId="35" r:id="rId20"/>
    <sheet name="19-2022基金支出" sheetId="7" r:id="rId21"/>
    <sheet name="20-2022基金转移支付分地区" sheetId="85" r:id="rId22"/>
    <sheet name="21-2022基金转移支付分项目" sheetId="86" r:id="rId23"/>
    <sheet name="22-2022国资平衡" sheetId="49" r:id="rId24"/>
    <sheet name="23-2022社保平衡" sheetId="89" r:id="rId25"/>
    <sheet name="24-2022社保结余" sheetId="94" r:id="rId26"/>
  </sheets>
  <definedNames>
    <definedName name="_xlnm._FilterDatabase" localSheetId="3" hidden="1">'02-2021公共本级支出功能 '!$A$5:$K$1331</definedName>
    <definedName name="_xlnm._FilterDatabase" localSheetId="7" hidden="1">'6-2021基金支出'!$A$4:$D$275</definedName>
    <definedName name="_xlnm._FilterDatabase" localSheetId="14" hidden="1">'13-2022公共本级支出功能 '!$A$4:$P$1331</definedName>
    <definedName name="_xlnm._FilterDatabase" localSheetId="20" hidden="1">'19-2022基金支出'!$A$4:$C$275</definedName>
    <definedName name="_xlnm._FilterDatabase" localSheetId="5" hidden="1">'04-2021公共转移支付分项目 '!$A$5:$A$6</definedName>
    <definedName name="_xlnm._FilterDatabase" localSheetId="18" hidden="1">'17-2022公共转移支付分项目'!$A$5:$A$85</definedName>
    <definedName name="_xlnm._FilterDatabase" localSheetId="22" hidden="1">'21-2022基金转移支付分项目'!$A$5:$A$6</definedName>
    <definedName name="_xlnm._FilterDatabase" localSheetId="9" hidden="1">'8-2021基金转移支付分项目 '!$A$5:$A$6</definedName>
    <definedName name="fa" localSheetId="5">#REF!</definedName>
    <definedName name="fa" localSheetId="12">#REF!</definedName>
    <definedName name="fa" localSheetId="18">#REF!</definedName>
    <definedName name="fa" localSheetId="22">#REF!</definedName>
    <definedName name="fa" localSheetId="24">#REF!</definedName>
    <definedName name="fa" localSheetId="25">#REF!</definedName>
    <definedName name="fa" localSheetId="9">#REF!</definedName>
    <definedName name="fa" localSheetId="0">#REF!</definedName>
    <definedName name="fa">#REF!</definedName>
    <definedName name="_xlnm.Print_Area" localSheetId="2">'01-2021公共平衡 '!$A$1:$O$44</definedName>
    <definedName name="_xlnm.Print_Area" localSheetId="3">'02-2021公共本级支出功能 '!$B$1:$C$1110</definedName>
    <definedName name="_xlnm.Print_Area" localSheetId="4">'03-2021公共转移支付分地区'!$A$1:$C$47</definedName>
    <definedName name="_xlnm.Print_Area" localSheetId="5">'04-2021公共转移支付分项目 '!$A$1:$B$11</definedName>
    <definedName name="_xlnm.Print_Area" localSheetId="11">'10-2021社保平衡'!$A$1:$K$17</definedName>
    <definedName name="_xlnm.Print_Area" localSheetId="13">'12-2022公共平衡'!$A$1:$D$40</definedName>
    <definedName name="_xlnm.Print_Area" localSheetId="15">'14-2022公共基本和项目 '!$B$1:$E$33</definedName>
    <definedName name="_xlnm.Print_Area" localSheetId="16">'15-2022公共本级基本支出'!$A$1:$B$33</definedName>
    <definedName name="_xlnm.Print_Area" localSheetId="17">'16-2022公共转移支付分地区'!$A$1:$B$48</definedName>
    <definedName name="_xlnm.Print_Area" localSheetId="18">'17-2022公共转移支付分项目'!$A$1:$B$23</definedName>
    <definedName name="_xlnm.Print_Area" localSheetId="20">'19-2022基金支出'!$B$1:$C$275</definedName>
    <definedName name="_xlnm.Print_Area" localSheetId="21">'20-2022基金转移支付分地区'!$A$1:$C$48</definedName>
    <definedName name="_xlnm.Print_Area" localSheetId="22">'21-2022基金转移支付分项目'!$A$1:$B$17</definedName>
    <definedName name="_xlnm.Print_Area" localSheetId="24">'23-2022社保平衡'!$A$1:$D$16</definedName>
    <definedName name="_xlnm.Print_Area" localSheetId="6">'5-2021基金平衡'!$A$1:$O$29</definedName>
    <definedName name="_xlnm.Print_Area" localSheetId="7">'6-2021基金支出'!$B$1:$C$275</definedName>
    <definedName name="_xlnm.Print_Area" localSheetId="8">'7-2021基金转移支付分地区'!$A$1:$C$48</definedName>
    <definedName name="_xlnm.Print_Area" localSheetId="9">'8-2021基金转移支付分项目 '!$A$1:$B$17</definedName>
    <definedName name="_xlnm.Print_Area" localSheetId="10">'9-2021国资平衡'!$A$1:$O$23</definedName>
    <definedName name="_xlnm.Print_Titles" localSheetId="2">'01-2021公共平衡 '!$2:$4</definedName>
    <definedName name="_xlnm.Print_Titles" localSheetId="3">'02-2021公共本级支出功能 '!$5:$5</definedName>
    <definedName name="_xlnm.Print_Titles" localSheetId="4">'03-2021公共转移支付分地区'!$2:$6</definedName>
    <definedName name="_xlnm.Print_Titles" localSheetId="5">'04-2021公共转移支付分项目 '!$2:$5</definedName>
    <definedName name="_xlnm.Print_Titles" localSheetId="14">'13-2022公共本级支出功能 '!$4:$4</definedName>
    <definedName name="_xlnm.Print_Titles" localSheetId="16">'15-2022公共本级基本支出'!$2:$5</definedName>
    <definedName name="_xlnm.Print_Titles" localSheetId="17">'16-2022公共转移支付分地区'!$2:$5</definedName>
    <definedName name="_xlnm.Print_Titles" localSheetId="18">'17-2022公共转移支付分项目'!$2:$5</definedName>
    <definedName name="_xlnm.Print_Titles" localSheetId="20">'19-2022基金支出'!$2:$4</definedName>
    <definedName name="_xlnm.Print_Titles" localSheetId="21">'20-2022基金转移支付分地区'!$2:$6</definedName>
    <definedName name="_xlnm.Print_Titles" localSheetId="22">'21-2022基金转移支付分项目'!$2:$5</definedName>
    <definedName name="_xlnm.Print_Titles" localSheetId="25">'24-2022社保结余'!$1:$4</definedName>
    <definedName name="_xlnm.Print_Titles" localSheetId="6">'5-2021基金平衡'!$1:$4</definedName>
    <definedName name="_xlnm.Print_Titles" localSheetId="7">'6-2021基金支出'!$4:$4</definedName>
    <definedName name="_xlnm.Print_Titles" localSheetId="8">'7-2021基金转移支付分地区'!$2:$6</definedName>
    <definedName name="_xlnm.Print_Titles" localSheetId="9">'8-2021基金转移支付分项目 '!$2:$5</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4">#REF!</definedName>
    <definedName name="地区名称" localSheetId="17">#REF!</definedName>
    <definedName name="地区名称" localSheetId="18">#REF!</definedName>
    <definedName name="地区名称" localSheetId="19">#REF!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5">#REF!</definedName>
    <definedName name="地区名称" localSheetId="6">#REF!</definedName>
    <definedName name="地区名称" localSheetId="8">#REF!</definedName>
    <definedName name="地区名称" localSheetId="9">#REF!</definedName>
    <definedName name="地区名称" localSheetId="10">#REF!</definedName>
    <definedName name="地区名称" localSheetId="0">#REF!</definedName>
    <definedName name="地区名称">#REF!</definedName>
  </definedNames>
  <calcPr calcId="144525" iterate="1" iterateCount="100" iterateDelta="0.001"/>
</workbook>
</file>

<file path=xl/sharedStrings.xml><?xml version="1.0" encoding="utf-8"?>
<sst xmlns="http://schemas.openxmlformats.org/spreadsheetml/2006/main" count="4038" uniqueCount="1677">
  <si>
    <t>附件一（续）</t>
  </si>
  <si>
    <t>重庆市开州区2021年预算执行情况和
2022年预算（草案）</t>
  </si>
  <si>
    <t>目    录</t>
  </si>
  <si>
    <t>一、2021年预算执行</t>
  </si>
  <si>
    <t>1、一般公共预算</t>
  </si>
  <si>
    <t>表1：2021年区级一般公共预算收支执行表</t>
  </si>
  <si>
    <t>表2：2021年区级一般公共预算本级支出执行表</t>
  </si>
  <si>
    <t>表3：2021年区级一般公共预算转移支付支出执行表（分地区）</t>
  </si>
  <si>
    <t>表4：2021年区级一般公共预算转移支付支出执行表（分项目）</t>
  </si>
  <si>
    <t>2、政府性基金预算</t>
  </si>
  <si>
    <t>表5：2021年区级政府性基金预算收支执行表</t>
  </si>
  <si>
    <t>表6：2021年区级政府性基金预算本级支出执行表</t>
  </si>
  <si>
    <t>表7：2021年区级政府性基金转移支付支出执行表（分地区）</t>
  </si>
  <si>
    <t>表8：2021年区级政府性基金转移支付支出执行表（分项目）</t>
  </si>
  <si>
    <t>3、国有资本经营预算</t>
  </si>
  <si>
    <t>表9：2021年区级国有资本经营预算收支执行表</t>
  </si>
  <si>
    <t>4、社会保险基金预算</t>
  </si>
  <si>
    <t>表10：2021年全区社会保险基金预算收支执行表</t>
  </si>
  <si>
    <t>表11：2021年全区社会保险基金预算结余执行表</t>
  </si>
  <si>
    <t>二、2022年预算安排</t>
  </si>
  <si>
    <t xml:space="preserve">表12：2022年区级一般公共预算收支预算表 </t>
  </si>
  <si>
    <t xml:space="preserve">表13：2022年区级一般公共预算本级支出预算表 </t>
  </si>
  <si>
    <t>表14：2022年区级一般公共预算本级支出预算表
     （按功能分类科目的基本支出和项目支出）</t>
  </si>
  <si>
    <t>表15：2022年区级一般公共预算本级基本支出预算表 
      （按经济分类科目）</t>
  </si>
  <si>
    <t>表16：2022年区级一般公共预算转移支付支出预算表（分地区）</t>
  </si>
  <si>
    <t>表17：2022年区级一般公共预算转移支付支出预算表（分项目）</t>
  </si>
  <si>
    <t xml:space="preserve">表18：2022年区级政府性基金预算收支预算表 </t>
  </si>
  <si>
    <t xml:space="preserve">表19：2022年区级政府性基金预算本级支出预算表 </t>
  </si>
  <si>
    <t>表20：2022年区级政府性基金预算转移支付支出预算表（分地区）</t>
  </si>
  <si>
    <t>表21：2022年区级政府性基金预算转移支付支出预算表（分项目）</t>
  </si>
  <si>
    <t xml:space="preserve">表22：2022年区级国有资本经营预算收支预算表 </t>
  </si>
  <si>
    <t>表23：2022年全区社会保险基金预算收支预算表</t>
  </si>
  <si>
    <t>表24：2022年全区社会保险基金预算结余预算表</t>
  </si>
  <si>
    <t>表1</t>
  </si>
  <si>
    <t>2021年区级一般公共预算收支执行表</t>
  </si>
  <si>
    <t>单位：万元</t>
  </si>
  <si>
    <t>收      入</t>
  </si>
  <si>
    <t>上年决算数</t>
  </si>
  <si>
    <t>预算数</t>
  </si>
  <si>
    <t>调整
预算数</t>
  </si>
  <si>
    <t>执行数</t>
  </si>
  <si>
    <t>执行数
为调整
预算数的%</t>
  </si>
  <si>
    <t>执行数比
上年决算
数增长%</t>
  </si>
  <si>
    <t>支      出</t>
  </si>
  <si>
    <t>变动
预算数</t>
  </si>
  <si>
    <t>执行数
为变动
预算数的%</t>
  </si>
  <si>
    <t>总  计</t>
  </si>
  <si>
    <t>-</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</si>
  <si>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</si>
  <si>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</si>
  <si>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</si>
  <si>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</si>
  <si>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</si>
  <si>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</si>
  <si>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</si>
  <si>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</si>
  <si>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</si>
  <si>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</si>
  <si>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</si>
  <si>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</si>
  <si>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</si>
  <si>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</si>
  <si>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</si>
  <si>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</si>
  <si>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</si>
  <si>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</si>
  <si>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</si>
  <si>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</si>
  <si>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</si>
  <si>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</si>
  <si>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</si>
  <si>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</si>
  <si>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</si>
  <si>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</si>
  <si>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</si>
  <si>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</si>
  <si>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</si>
  <si>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</si>
  <si>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二、一般非税收入</t>
  </si>
  <si>
    <t>十五、商业服务业等支出</t>
  </si>
  <si>
    <t xml:space="preserve">    专项收入</t>
  </si>
  <si>
    <t>十六、金融支出</t>
  </si>
  <si>
    <t xml:space="preserve">    行政事业性收费收入</t>
  </si>
  <si>
    <t>十七、援助其他地区支出</t>
  </si>
  <si>
    <t xml:space="preserve">    罚没收入</t>
  </si>
  <si>
    <t>十八、自然资源海洋气象等支出</t>
  </si>
  <si>
    <t xml:space="preserve">    国有资源（资产）有偿使用收入</t>
  </si>
  <si>
    <t>十九、住房保障支出</t>
  </si>
  <si>
    <t xml:space="preserve">    政府住房基金收入</t>
  </si>
  <si>
    <t>二十、粮油物资储备支出</t>
  </si>
  <si>
    <t xml:space="preserve">    其他收入</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</si>
  <si>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</si>
  <si>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</si>
  <si>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</si>
  <si>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</si>
  <si>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</si>
  <si>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</si>
  <si>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</si>
  <si>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</si>
  <si>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一、上解支出</t>
  </si>
  <si>
    <t>二、上年结转收入</t>
  </si>
  <si>
    <t>二、补助乡镇（街道）支出</t>
  </si>
  <si>
    <t>三、动用预算稳定调节基金</t>
  </si>
  <si>
    <t>三、地方政府向国际组织借款还本支出</t>
  </si>
  <si>
    <t>四、调入资金</t>
  </si>
  <si>
    <t>四、地方政府一般债务还本支出</t>
  </si>
  <si>
    <t>五、地方政府一般债务转贷收入（再融资）</t>
  </si>
  <si>
    <t>五、设置预算稳定调节基金</t>
  </si>
  <si>
    <t>六、地方政府一般债务转贷收入（新增）</t>
  </si>
  <si>
    <t>六、年终结转</t>
  </si>
  <si>
    <t>七、接受援助收入</t>
  </si>
  <si>
    <t>七、调出资金</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</si>
  <si>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4.支出变动预算数是指在支出调整预算数的基础上，加上执行中增加的转移支付、上下级结算等引起预算收支变动后形成的预算数，下同，逻辑为支出变动预算数减支出执行数等于结转下年，下同。
    5.其他税收为营业税尾欠。</t>
  </si>
  <si>
    <t>表2</t>
  </si>
  <si>
    <t>2021年区级一般公共预算本级支出执行表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</si>
  <si>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</si>
  <si>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</si>
  <si>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</si>
  <si>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</si>
  <si>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</si>
  <si>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</si>
  <si>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</si>
  <si>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</si>
  <si>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</si>
  <si>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</si>
  <si>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</si>
  <si>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</si>
  <si>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</si>
  <si>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</si>
  <si>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</si>
  <si>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</si>
  <si>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</si>
  <si>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</si>
  <si>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</si>
  <si>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</si>
  <si>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</si>
  <si>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</si>
  <si>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</si>
  <si>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</si>
  <si>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</si>
  <si>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</si>
  <si>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</si>
  <si>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</si>
  <si>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</si>
  <si>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</si>
  <si>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</si>
  <si>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</si>
  <si>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</si>
  <si>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</si>
  <si>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</si>
  <si>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</si>
  <si>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</si>
  <si>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</si>
  <si>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</si>
  <si>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</si>
  <si>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</si>
  <si>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</si>
  <si>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</si>
  <si>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</si>
  <si>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</si>
  <si>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</si>
  <si>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</si>
  <si>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</si>
  <si>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</si>
  <si>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</si>
  <si>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</si>
  <si>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</si>
  <si>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</si>
  <si>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</si>
  <si>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</si>
  <si>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</si>
  <si>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</si>
  <si>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</si>
  <si>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</si>
  <si>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</si>
  <si>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</si>
  <si>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</si>
  <si>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</si>
  <si>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</si>
  <si>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</si>
  <si>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</si>
  <si>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</si>
  <si>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</si>
  <si>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</si>
  <si>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</si>
  <si>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</si>
  <si>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</si>
  <si>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</si>
  <si>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</si>
  <si>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</si>
  <si>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</si>
  <si>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</si>
  <si>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</si>
  <si>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</si>
  <si>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</si>
  <si>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</si>
  <si>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</si>
  <si>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</si>
  <si>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</si>
  <si>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</si>
  <si>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</si>
  <si>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</si>
  <si>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</si>
  <si>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</si>
  <si>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</si>
  <si>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</si>
  <si>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</si>
  <si>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</si>
  <si>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</si>
  <si>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</si>
  <si>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</si>
  <si>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</si>
  <si>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</si>
  <si>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</si>
  <si>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</si>
  <si>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</si>
  <si>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</si>
  <si>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</si>
  <si>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</si>
  <si>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</si>
  <si>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</si>
  <si>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</si>
  <si>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</si>
  <si>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</si>
  <si>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</si>
  <si>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</si>
  <si>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</si>
  <si>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</si>
  <si>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</si>
  <si>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</si>
  <si>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</si>
  <si>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</si>
  <si>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</si>
  <si>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</si>
  <si>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</si>
  <si>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</si>
  <si>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</si>
  <si>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</si>
  <si>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</si>
  <si>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</si>
  <si>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</si>
  <si>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</si>
  <si>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</si>
  <si>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</si>
  <si>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</si>
  <si>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</si>
  <si>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</si>
  <si>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</si>
  <si>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</si>
  <si>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</si>
  <si>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</si>
  <si>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</si>
  <si>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</si>
  <si>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</si>
  <si>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</si>
  <si>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</si>
  <si>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</si>
  <si>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</si>
  <si>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</si>
  <si>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</si>
  <si>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</si>
  <si>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</si>
  <si>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</si>
  <si>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</si>
  <si>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</si>
  <si>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</si>
  <si>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</si>
  <si>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</si>
  <si>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</si>
  <si>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</si>
  <si>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</si>
  <si>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</si>
  <si>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</si>
  <si>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</si>
  <si>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</si>
  <si>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</si>
  <si>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</si>
  <si>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</si>
  <si>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</si>
  <si>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</si>
  <si>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</si>
  <si>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</si>
  <si>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</si>
  <si>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</si>
  <si>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</si>
  <si>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</si>
  <si>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</si>
  <si>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</si>
  <si>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</si>
  <si>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</si>
  <si>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</si>
  <si>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</si>
  <si>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</si>
  <si>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</si>
  <si>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</si>
  <si>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</si>
  <si>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</si>
  <si>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</si>
  <si>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</si>
  <si>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</si>
  <si>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</si>
  <si>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</si>
  <si>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</si>
  <si>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</si>
  <si>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</si>
  <si>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</si>
  <si>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</si>
  <si>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</si>
  <si>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</si>
  <si>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</si>
  <si>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</si>
  <si>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</si>
  <si>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</si>
  <si>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</si>
  <si>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</si>
  <si>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</si>
  <si>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</si>
  <si>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</si>
  <si>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</si>
  <si>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</si>
  <si>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</si>
  <si>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</si>
  <si>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</si>
  <si>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</si>
  <si>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</si>
  <si>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</si>
  <si>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</si>
  <si>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</si>
  <si>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</si>
  <si>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</si>
  <si>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</si>
  <si>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</si>
  <si>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</si>
  <si>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</si>
  <si>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</si>
  <si>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</si>
  <si>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</si>
  <si>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</si>
  <si>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</si>
  <si>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</si>
  <si>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</si>
  <si>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</si>
  <si>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</si>
  <si>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</si>
  <si>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</si>
  <si>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</si>
  <si>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</si>
  <si>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</si>
  <si>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</si>
  <si>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</si>
  <si>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</si>
  <si>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</si>
  <si>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</si>
  <si>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</si>
  <si>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</si>
  <si>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</si>
  <si>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</si>
  <si>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</si>
  <si>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</si>
  <si>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</si>
  <si>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</si>
  <si>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</si>
  <si>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</si>
  <si>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</si>
  <si>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</si>
  <si>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</si>
  <si>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</si>
  <si>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</si>
  <si>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</si>
  <si>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</si>
  <si>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</si>
  <si>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</si>
  <si>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</si>
  <si>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</si>
  <si>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</si>
  <si>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</si>
  <si>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</si>
  <si>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</si>
  <si>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</si>
  <si>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</si>
  <si>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</si>
  <si>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</si>
  <si>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</si>
  <si>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</si>
  <si>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</si>
  <si>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</si>
  <si>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</si>
  <si>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</si>
  <si>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</si>
  <si>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</si>
  <si>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</si>
  <si>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</si>
  <si>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</si>
  <si>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</si>
  <si>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</si>
  <si>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</si>
  <si>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</si>
  <si>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</si>
  <si>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</si>
  <si>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</si>
  <si>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</si>
  <si>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</si>
  <si>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</si>
  <si>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</si>
  <si>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</si>
  <si>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</si>
  <si>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</si>
  <si>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</si>
  <si>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</si>
  <si>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</si>
  <si>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</si>
  <si>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</si>
  <si>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</si>
  <si>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</si>
  <si>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</si>
  <si>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</si>
  <si>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</si>
  <si>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</si>
  <si>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</si>
  <si>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</si>
  <si>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</si>
  <si>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</si>
  <si>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</si>
  <si>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</si>
  <si>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</si>
  <si>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</si>
  <si>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</si>
  <si>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</si>
  <si>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</si>
  <si>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</si>
  <si>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</si>
  <si>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</si>
  <si>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</si>
  <si>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</si>
  <si>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</si>
  <si>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</si>
  <si>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</si>
  <si>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</si>
  <si>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</si>
  <si>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</si>
  <si>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</si>
  <si>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</si>
  <si>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</si>
  <si>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</si>
  <si>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</si>
  <si>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</si>
  <si>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</si>
  <si>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</si>
  <si>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</si>
  <si>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</si>
  <si>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</si>
  <si>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</si>
  <si>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</si>
  <si>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</si>
  <si>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</si>
  <si>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</si>
  <si>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</si>
  <si>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</si>
  <si>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</si>
  <si>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</si>
  <si>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</si>
  <si>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</si>
  <si>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</si>
  <si>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</si>
  <si>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</si>
  <si>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</si>
  <si>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</si>
  <si>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</si>
  <si>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</si>
  <si>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</si>
  <si>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</si>
  <si>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</si>
  <si>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</si>
  <si>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</si>
  <si>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</si>
  <si>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</si>
  <si>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</si>
  <si>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</si>
  <si>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</si>
  <si>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</si>
  <si>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</si>
  <si>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</si>
  <si>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</si>
  <si>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</si>
  <si>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</si>
  <si>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</si>
  <si>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</si>
  <si>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</si>
  <si>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</si>
  <si>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</si>
  <si>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</si>
  <si>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</si>
  <si>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</si>
  <si>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</si>
  <si>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</si>
  <si>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</si>
  <si>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</si>
  <si>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</si>
  <si>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</si>
  <si>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</si>
  <si>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</si>
  <si>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</si>
  <si>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</si>
  <si>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</si>
  <si>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</si>
  <si>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</si>
  <si>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</si>
  <si>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</si>
  <si>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</si>
  <si>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</si>
  <si>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</si>
  <si>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</si>
  <si>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</si>
  <si>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</si>
  <si>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</si>
  <si>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</si>
  <si>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</si>
  <si>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</si>
  <si>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</si>
  <si>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</si>
  <si>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</si>
  <si>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</si>
  <si>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</si>
  <si>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</si>
  <si>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</si>
  <si>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</si>
  <si>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</si>
  <si>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</si>
  <si>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</si>
  <si>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</si>
  <si>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</si>
  <si>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</si>
  <si>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</si>
  <si>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</si>
  <si>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</si>
  <si>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</si>
  <si>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</si>
  <si>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</si>
  <si>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</si>
  <si>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</si>
  <si>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</si>
  <si>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</si>
  <si>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</si>
  <si>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</si>
  <si>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</si>
  <si>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</si>
  <si>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</si>
  <si>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</si>
  <si>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</si>
  <si>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</si>
  <si>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</si>
  <si>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</si>
  <si>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</si>
  <si>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</si>
  <si>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</si>
  <si>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</si>
  <si>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</si>
  <si>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</si>
  <si>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</si>
  <si>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</si>
  <si>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</si>
  <si>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</si>
  <si>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</si>
  <si>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</si>
  <si>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</si>
  <si>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</si>
  <si>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</si>
  <si>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</si>
  <si>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</si>
  <si>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</si>
  <si>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</si>
  <si>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</si>
  <si>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</si>
  <si>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</si>
  <si>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</si>
  <si>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</si>
  <si>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</si>
  <si>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</si>
  <si>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</si>
  <si>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</si>
  <si>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</si>
  <si>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</si>
  <si>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</si>
  <si>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</si>
  <si>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</si>
  <si>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</si>
  <si>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</si>
  <si>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</si>
  <si>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</si>
  <si>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</si>
  <si>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</si>
  <si>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</si>
  <si>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</si>
  <si>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</si>
  <si>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</si>
  <si>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</si>
  <si>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</si>
  <si>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</si>
  <si>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</si>
  <si>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</si>
  <si>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</si>
  <si>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</si>
  <si>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</si>
  <si>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</si>
  <si>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</si>
  <si>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</si>
  <si>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</si>
  <si>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</si>
  <si>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</si>
  <si>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</si>
  <si>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</si>
  <si>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</si>
  <si>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</si>
  <si>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</si>
  <si>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</si>
  <si>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</si>
  <si>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</si>
  <si>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</si>
  <si>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</si>
  <si>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</si>
  <si>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</si>
  <si>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</si>
  <si>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</si>
  <si>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</si>
  <si>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</si>
  <si>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</si>
  <si>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</si>
  <si>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</si>
  <si>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</si>
  <si>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</si>
  <si>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</si>
  <si>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</si>
  <si>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</si>
  <si>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</si>
  <si>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</si>
  <si>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</si>
  <si>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</si>
  <si>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</si>
  <si>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</si>
  <si>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</si>
  <si>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</si>
  <si>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</si>
  <si>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</si>
  <si>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</si>
  <si>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</si>
  <si>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</si>
  <si>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</si>
  <si>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</si>
  <si>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</si>
  <si>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</si>
  <si>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</si>
  <si>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</si>
  <si>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</si>
  <si>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</si>
  <si>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</si>
  <si>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</si>
  <si>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</si>
  <si>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</si>
  <si>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</si>
  <si>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</si>
  <si>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</si>
  <si>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</si>
  <si>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</si>
  <si>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</si>
  <si>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</si>
  <si>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</si>
  <si>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</si>
  <si>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</si>
  <si>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</si>
  <si>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</si>
  <si>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</si>
  <si>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</si>
  <si>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</si>
  <si>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</si>
  <si>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</si>
  <si>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</si>
  <si>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</si>
  <si>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</si>
  <si>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</si>
  <si>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</si>
  <si>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</si>
  <si>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</si>
  <si>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</si>
  <si>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</si>
  <si>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</si>
  <si>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</si>
  <si>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</si>
  <si>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</si>
  <si>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</si>
  <si>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</si>
  <si>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</si>
  <si>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</si>
  <si>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</si>
  <si>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</si>
  <si>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</si>
  <si>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</si>
  <si>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</si>
  <si>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</si>
  <si>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</si>
  <si>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</si>
  <si>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</si>
  <si>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</si>
  <si>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</si>
  <si>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</si>
  <si>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</si>
  <si>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</si>
  <si>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</si>
  <si>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</si>
  <si>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</si>
  <si>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</si>
  <si>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</si>
  <si>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</si>
  <si>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</si>
  <si>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</si>
  <si>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</si>
  <si>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</si>
  <si>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</si>
  <si>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</si>
  <si>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</si>
  <si>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</si>
  <si>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</si>
  <si>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</si>
  <si>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</si>
  <si>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</si>
  <si>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</si>
  <si>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</si>
  <si>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</si>
  <si>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</si>
  <si>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</si>
  <si>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</si>
  <si>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</si>
  <si>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</si>
  <si>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</si>
  <si>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</si>
  <si>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</si>
  <si>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</si>
  <si>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</si>
  <si>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</si>
  <si>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</si>
  <si>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</si>
  <si>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</si>
  <si>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</si>
  <si>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</si>
  <si>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</si>
  <si>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</si>
  <si>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</si>
  <si>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</si>
  <si>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</si>
  <si>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</si>
  <si>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</si>
  <si>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</si>
  <si>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</si>
  <si>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</si>
  <si>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</si>
  <si>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</si>
  <si>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</si>
  <si>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</si>
  <si>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</si>
  <si>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</si>
  <si>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</si>
  <si>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</si>
  <si>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</si>
  <si>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</si>
  <si>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</si>
  <si>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</si>
  <si>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</si>
  <si>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</si>
  <si>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</si>
  <si>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</si>
  <si>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</si>
  <si>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</si>
  <si>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</si>
  <si>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</si>
  <si>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</si>
  <si>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</si>
  <si>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</si>
  <si>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</si>
  <si>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</si>
  <si>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</si>
  <si>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</si>
  <si>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</si>
  <si>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</si>
  <si>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</si>
  <si>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</si>
  <si>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</si>
  <si>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</si>
  <si>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</si>
  <si>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</si>
  <si>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</si>
  <si>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</si>
  <si>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</si>
  <si>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</si>
  <si>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</si>
  <si>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</si>
  <si>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</si>
  <si>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</si>
  <si>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</si>
  <si>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</si>
  <si>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</si>
  <si>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</si>
  <si>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</si>
  <si>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</si>
  <si>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</si>
  <si>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</si>
  <si>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</si>
  <si>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</si>
  <si>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</si>
  <si>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</si>
  <si>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</si>
  <si>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</si>
  <si>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</si>
  <si>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</si>
  <si>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</si>
  <si>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</si>
  <si>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</si>
  <si>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</si>
  <si>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</si>
  <si>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</si>
  <si>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</si>
  <si>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</si>
  <si>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</si>
  <si>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</si>
  <si>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</si>
  <si>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</si>
  <si>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</si>
  <si>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</si>
  <si>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</si>
  <si>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</si>
  <si>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</si>
  <si>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</si>
  <si>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</si>
  <si>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</si>
  <si>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</si>
  <si>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</si>
  <si>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</si>
  <si>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</si>
  <si>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</si>
  <si>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</si>
  <si>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</si>
  <si>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</si>
  <si>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</si>
  <si>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</si>
  <si>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</si>
  <si>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</si>
  <si>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</si>
  <si>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</si>
  <si>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</si>
  <si>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</si>
  <si>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</si>
  <si>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</si>
  <si>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</si>
  <si>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</si>
  <si>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</si>
  <si>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</si>
  <si>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</si>
  <si>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</si>
  <si>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</si>
  <si>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</si>
  <si>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</si>
  <si>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</si>
  <si>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</si>
  <si>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</si>
  <si>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</si>
  <si>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</si>
  <si>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</si>
  <si>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</si>
  <si>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</si>
  <si>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</si>
  <si>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</si>
  <si>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</si>
  <si>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</si>
  <si>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</si>
  <si>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</si>
  <si>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</si>
  <si>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</si>
  <si>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</si>
  <si>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</si>
  <si>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</si>
  <si>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</si>
  <si>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</si>
  <si>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</si>
  <si>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</si>
  <si>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</si>
  <si>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</si>
  <si>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</si>
  <si>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</si>
  <si>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</si>
  <si>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</si>
  <si>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</si>
  <si>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</si>
  <si>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</si>
  <si>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</si>
  <si>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</si>
  <si>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</si>
  <si>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</si>
  <si>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</si>
  <si>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</si>
  <si>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</si>
  <si>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</si>
  <si>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</si>
  <si>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</si>
  <si>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</si>
  <si>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</si>
  <si>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</si>
  <si>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</si>
  <si>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</si>
  <si>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</si>
  <si>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</si>
  <si>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</si>
  <si>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</si>
  <si>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</si>
  <si>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</si>
  <si>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</si>
  <si>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</si>
  <si>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</si>
  <si>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</si>
  <si>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</si>
  <si>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</si>
  <si>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</si>
  <si>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</si>
  <si>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</si>
  <si>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</si>
  <si>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</si>
  <si>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</si>
  <si>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</si>
  <si>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</si>
  <si>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</si>
  <si>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</si>
  <si>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</si>
  <si>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</si>
  <si>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</si>
  <si>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</si>
  <si>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</si>
  <si>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</si>
  <si>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</si>
  <si>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</si>
  <si>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</si>
  <si>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</si>
  <si>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</si>
  <si>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</si>
  <si>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</si>
  <si>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</si>
  <si>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</si>
  <si>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</si>
  <si>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</si>
  <si>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</si>
  <si>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</si>
  <si>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</si>
  <si>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</si>
  <si>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</si>
  <si>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</si>
  <si>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</si>
  <si>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</si>
  <si>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</si>
  <si>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</si>
  <si>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</si>
  <si>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</si>
  <si>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</si>
  <si>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</si>
  <si>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</si>
  <si>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</si>
  <si>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</si>
  <si>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</si>
  <si>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</si>
  <si>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</si>
  <si>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</si>
  <si>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</si>
  <si>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</si>
  <si>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</si>
  <si>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</si>
  <si>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</si>
  <si>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</si>
  <si>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</si>
  <si>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</si>
  <si>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</si>
  <si>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</si>
  <si>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</si>
  <si>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</si>
  <si>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</si>
  <si>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</si>
  <si>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</si>
  <si>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</si>
  <si>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</si>
  <si>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</si>
  <si>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</si>
  <si>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</si>
  <si>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</si>
  <si>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</si>
  <si>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</si>
  <si>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</si>
  <si>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</si>
  <si>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</si>
  <si>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</si>
  <si>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</si>
  <si>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</si>
  <si>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</si>
  <si>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</si>
  <si>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</si>
  <si>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</si>
  <si>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</si>
  <si>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</si>
  <si>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</si>
  <si>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</si>
  <si>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</si>
  <si>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</si>
  <si>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</si>
  <si>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</si>
  <si>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</si>
  <si>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</si>
  <si>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</si>
  <si>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</si>
  <si>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</si>
  <si>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</si>
  <si>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</si>
  <si>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</si>
  <si>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</si>
  <si>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</si>
  <si>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</si>
  <si>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</si>
  <si>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</si>
  <si>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</si>
  <si>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</si>
  <si>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</si>
  <si>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</si>
  <si>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</si>
  <si>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</si>
  <si>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</si>
  <si>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</si>
  <si>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</si>
  <si>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</si>
  <si>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</si>
  <si>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</si>
  <si>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</si>
  <si>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</si>
  <si>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</si>
  <si>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</si>
  <si>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</si>
  <si>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</si>
  <si>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</si>
  <si>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</si>
  <si>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</si>
  <si>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</si>
  <si>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</si>
  <si>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</si>
  <si>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</si>
  <si>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</si>
  <si>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</si>
  <si>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</si>
  <si>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</si>
  <si>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</si>
  <si>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</si>
  <si>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</si>
  <si>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</si>
  <si>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</si>
  <si>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</si>
  <si>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</si>
  <si>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</si>
  <si>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</si>
  <si>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</si>
  <si>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</si>
  <si>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</si>
  <si>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</si>
  <si>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</si>
  <si>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</si>
  <si>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</si>
  <si>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</si>
  <si>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</si>
  <si>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</si>
  <si>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</si>
  <si>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</si>
  <si>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</si>
  <si>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</si>
  <si>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</si>
  <si>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</si>
  <si>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</si>
  <si>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</si>
  <si>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</si>
  <si>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</si>
  <si>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</si>
  <si>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</si>
  <si>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</si>
  <si>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</si>
  <si>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</si>
  <si>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</si>
  <si>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</si>
  <si>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</si>
  <si>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</si>
  <si>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</si>
  <si>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</si>
  <si>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</si>
  <si>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</si>
  <si>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</si>
  <si>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</si>
  <si>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</si>
  <si>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</si>
  <si>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</si>
  <si>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</si>
  <si>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</si>
  <si>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</si>
  <si>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</si>
  <si>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</si>
  <si>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</si>
  <si>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</si>
  <si>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</si>
  <si>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</si>
  <si>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</si>
  <si>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</si>
  <si>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</si>
  <si>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</si>
  <si>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</si>
  <si>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</si>
  <si>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</si>
  <si>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</si>
  <si>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</si>
  <si>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</si>
  <si>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</si>
  <si>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</si>
  <si>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</si>
  <si>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</si>
  <si>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</si>
  <si>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</si>
  <si>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</si>
  <si>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</si>
  <si>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</si>
  <si>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</si>
  <si>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</si>
  <si>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</si>
  <si>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</si>
  <si>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</si>
  <si>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其他支出</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</si>
  <si>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</si>
  <si>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</si>
  <si>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</si>
  <si>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</si>
  <si>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</si>
  <si>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</si>
  <si>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</si>
  <si>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</si>
  <si>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</si>
  <si>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</si>
  <si>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</si>
  <si>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</si>
  <si>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注：本表详细反映2021年一般公共预算本级支出情况，按预算法要求细化到功能分类项级科目。</t>
  </si>
  <si>
    <t xml:space="preserve">                                </t>
  </si>
  <si>
    <t>表3</t>
  </si>
  <si>
    <t xml:space="preserve">2021年区级一般公共预算转移支付支出执行表 </t>
  </si>
  <si>
    <t>（分地区）</t>
  </si>
  <si>
    <t>乡镇（街道）</t>
  </si>
  <si>
    <t>补助乡镇（街道）合计</t>
  </si>
  <si>
    <t>汉丰</t>
  </si>
  <si>
    <t>文峰</t>
  </si>
  <si>
    <t>云枫</t>
  </si>
  <si>
    <t>丰乐</t>
  </si>
  <si>
    <t>镇东</t>
  </si>
  <si>
    <t>白鹤</t>
  </si>
  <si>
    <t>赵家</t>
  </si>
  <si>
    <t>大德</t>
  </si>
  <si>
    <t>正安</t>
  </si>
  <si>
    <t>厚坝</t>
  </si>
  <si>
    <t>金峰</t>
  </si>
  <si>
    <t>郭家</t>
  </si>
  <si>
    <t>白桥</t>
  </si>
  <si>
    <t>温泉</t>
  </si>
  <si>
    <t>和谦</t>
  </si>
  <si>
    <t>大进</t>
  </si>
  <si>
    <t>谭家</t>
  </si>
  <si>
    <t>满月</t>
  </si>
  <si>
    <t>关面</t>
  </si>
  <si>
    <t>雪宝山</t>
  </si>
  <si>
    <t>河堰</t>
  </si>
  <si>
    <t>敦好</t>
  </si>
  <si>
    <t>高桥</t>
  </si>
  <si>
    <t>麻柳</t>
  </si>
  <si>
    <t>紫水</t>
  </si>
  <si>
    <t>九龙</t>
  </si>
  <si>
    <t>天和</t>
  </si>
  <si>
    <t>中和</t>
  </si>
  <si>
    <t>三汇</t>
  </si>
  <si>
    <t>义和</t>
  </si>
  <si>
    <t>临江</t>
  </si>
  <si>
    <t>竹溪</t>
  </si>
  <si>
    <t>铁桥</t>
  </si>
  <si>
    <t>巫山</t>
  </si>
  <si>
    <t>南雅</t>
  </si>
  <si>
    <t>岳溪</t>
  </si>
  <si>
    <t>五通</t>
  </si>
  <si>
    <t>南门</t>
  </si>
  <si>
    <t>长沙</t>
  </si>
  <si>
    <t>渠口</t>
  </si>
  <si>
    <t>表4</t>
  </si>
  <si>
    <t>（分项目）</t>
  </si>
  <si>
    <t>项    目</t>
  </si>
  <si>
    <t>补助乡镇（街道）支出</t>
  </si>
  <si>
    <t xml:space="preserve">    固定数额补助支出</t>
  </si>
  <si>
    <t xml:space="preserve">    均衡财力补助支出</t>
  </si>
  <si>
    <t xml:space="preserve">    结算补助补助支出</t>
  </si>
  <si>
    <t xml:space="preserve">    专项补助支出</t>
  </si>
  <si>
    <t>注：本表直观反映区对各乡镇（街道）的转移支付分项目情况。</t>
  </si>
  <si>
    <t>表5</t>
  </si>
  <si>
    <t>2021年区级政府性基金预算收支执行表</t>
  </si>
  <si>
    <t xml:space="preserve"> </t>
  </si>
  <si>
    <t>收        入</t>
  </si>
  <si>
    <t>—</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</si>
  <si>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</si>
  <si>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</si>
  <si>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</si>
  <si>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</si>
  <si>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</si>
  <si>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</si>
  <si>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</si>
  <si>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</si>
  <si>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</si>
  <si>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</si>
  <si>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</si>
  <si>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</si>
  <si>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</si>
  <si>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</si>
  <si>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</si>
  <si>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</si>
  <si>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</si>
  <si>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</si>
  <si>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</si>
  <si>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</si>
  <si>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</si>
  <si>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</si>
  <si>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一、补助乡镇（街道）支出</t>
  </si>
  <si>
    <t>二、地方政府专项债务转贷收入（新增债券）</t>
  </si>
  <si>
    <t>二、调出资金</t>
  </si>
  <si>
    <t>三、上年结转</t>
  </si>
  <si>
    <t>三、上解支出</t>
  </si>
  <si>
    <t>四、抗疫特别国债转移支付收入</t>
  </si>
  <si>
    <t>四、债务还本支出</t>
  </si>
  <si>
    <t>五、地方政府专项债务转贷收入（再融资）</t>
  </si>
  <si>
    <t>五、结转下年</t>
  </si>
  <si>
    <t>六、调入资金</t>
  </si>
  <si>
    <t>注：1.本表直观反映2021年政府性基金预算收入与支出的平衡关系。
    2.收入总计（本级收入合计+转移性收入合计）=支出总计（本级支出合计+转移性支出合计）。</t>
  </si>
  <si>
    <t>表6</t>
  </si>
  <si>
    <t>2021年区级政府性基金预算本级支出执行表</t>
  </si>
  <si>
    <t>支出合计</t>
  </si>
  <si>
    <t xml:space="preserve">  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</si>
  <si>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</si>
  <si>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</si>
  <si>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</si>
  <si>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</si>
  <si>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</si>
  <si>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</si>
  <si>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</si>
  <si>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</si>
  <si>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</si>
  <si>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</si>
  <si>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</si>
  <si>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</si>
  <si>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</si>
  <si>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</si>
  <si>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</si>
  <si>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</si>
  <si>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</si>
  <si>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</si>
  <si>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</si>
  <si>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</si>
  <si>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</si>
  <si>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</si>
  <si>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</si>
  <si>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</si>
  <si>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</si>
  <si>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</si>
  <si>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</si>
  <si>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</si>
  <si>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</si>
  <si>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</si>
  <si>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</si>
  <si>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</si>
  <si>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</si>
  <si>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</si>
  <si>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</si>
  <si>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</si>
  <si>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</si>
  <si>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</si>
  <si>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</si>
  <si>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</si>
  <si>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</si>
  <si>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</si>
  <si>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</si>
  <si>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</si>
  <si>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</si>
  <si>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</si>
  <si>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</si>
  <si>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</si>
  <si>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</si>
  <si>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</si>
  <si>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</si>
  <si>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</si>
  <si>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</si>
  <si>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</si>
  <si>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</si>
  <si>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</si>
  <si>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</si>
  <si>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</si>
  <si>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</si>
  <si>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</si>
  <si>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</si>
  <si>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</si>
  <si>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</si>
  <si>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</si>
  <si>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</si>
  <si>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</si>
  <si>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</si>
  <si>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</si>
  <si>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</si>
  <si>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</si>
  <si>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</si>
  <si>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</si>
  <si>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</si>
  <si>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</si>
  <si>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</si>
  <si>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</si>
  <si>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</si>
  <si>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</si>
  <si>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</si>
  <si>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</si>
  <si>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</si>
  <si>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</si>
  <si>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</si>
  <si>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</si>
  <si>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</si>
  <si>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</si>
  <si>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</si>
  <si>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</si>
  <si>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</si>
  <si>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</si>
  <si>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</si>
  <si>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</si>
  <si>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</si>
  <si>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</si>
  <si>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</si>
  <si>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</si>
  <si>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</si>
  <si>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</si>
  <si>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</si>
  <si>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</si>
  <si>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</si>
  <si>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</si>
  <si>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</si>
  <si>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</si>
  <si>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</si>
  <si>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</si>
  <si>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</si>
  <si>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</si>
  <si>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</si>
  <si>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</si>
  <si>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</si>
  <si>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</si>
  <si>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</si>
  <si>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</si>
  <si>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</si>
  <si>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</si>
  <si>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</si>
  <si>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</si>
  <si>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</si>
  <si>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</si>
  <si>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</si>
  <si>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</si>
  <si>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</si>
  <si>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</si>
  <si>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</si>
  <si>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</si>
  <si>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</si>
  <si>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</si>
  <si>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</si>
  <si>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</si>
  <si>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</si>
  <si>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</si>
  <si>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</si>
  <si>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</si>
  <si>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</si>
  <si>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</si>
  <si>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</si>
  <si>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</si>
  <si>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</si>
  <si>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</si>
  <si>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</si>
  <si>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</si>
  <si>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</si>
  <si>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</si>
  <si>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</si>
  <si>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</si>
  <si>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</si>
  <si>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</si>
  <si>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</si>
  <si>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</si>
  <si>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</si>
  <si>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</si>
  <si>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</si>
  <si>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</si>
  <si>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</si>
  <si>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</si>
  <si>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</si>
  <si>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</si>
  <si>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</si>
  <si>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</si>
  <si>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</si>
  <si>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</si>
  <si>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</si>
  <si>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</si>
  <si>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</si>
  <si>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</si>
  <si>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</si>
  <si>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</si>
  <si>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</si>
  <si>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</si>
  <si>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</si>
  <si>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</si>
  <si>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</si>
  <si>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</si>
  <si>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</si>
  <si>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</si>
  <si>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</si>
  <si>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</si>
  <si>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</si>
  <si>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</si>
  <si>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</si>
  <si>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</si>
  <si>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</si>
  <si>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</si>
  <si>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</si>
  <si>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</si>
  <si>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</si>
  <si>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</si>
  <si>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</si>
  <si>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</si>
  <si>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</si>
  <si>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</si>
  <si>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</si>
  <si>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</si>
  <si>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</si>
  <si>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</si>
  <si>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</si>
  <si>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</si>
  <si>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</si>
  <si>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</si>
  <si>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</si>
  <si>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</si>
  <si>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</si>
  <si>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</si>
  <si>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</si>
  <si>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</si>
  <si>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</si>
  <si>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</si>
  <si>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</si>
  <si>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</si>
  <si>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</si>
  <si>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</si>
  <si>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</si>
  <si>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</si>
  <si>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</si>
  <si>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</si>
  <si>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</si>
  <si>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</si>
  <si>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</si>
  <si>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</si>
  <si>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</si>
  <si>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</si>
  <si>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</si>
  <si>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</si>
  <si>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</si>
  <si>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</si>
  <si>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</si>
  <si>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</si>
  <si>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注：本表详细反映2021年政府性基金预算本级支出情况，按《预算法》要求细化到功能分类项级科目。</t>
  </si>
  <si>
    <t>表7</t>
  </si>
  <si>
    <t xml:space="preserve">2021年区级政府性基金转移支付支出执行表 </t>
  </si>
  <si>
    <t>表8</t>
  </si>
  <si>
    <t xml:space="preserve">2021年区级一般公共预算转移支付执行表 </t>
  </si>
  <si>
    <t>专项补助</t>
  </si>
  <si>
    <t>表9</t>
  </si>
  <si>
    <t>2021年区级国有资本经营预算收支执行表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</si>
  <si>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</si>
  <si>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</si>
  <si>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</si>
  <si>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</si>
  <si>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</si>
  <si>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</si>
  <si>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</si>
  <si>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</si>
  <si>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</si>
  <si>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</si>
  <si>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</si>
  <si>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</si>
  <si>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</si>
  <si>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</si>
  <si>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</si>
  <si>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</si>
  <si>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</si>
  <si>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</si>
  <si>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</si>
  <si>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二、补助乡镇（街道）</t>
  </si>
  <si>
    <t>三、结转下年</t>
  </si>
  <si>
    <t xml:space="preserve">注：1.本表直观反映2021年国有资本经营预算收入与支出的平衡关系。
    2.收入总计（本级收入合计+转移性收入合计）=支出总计（本级支出合计+转移性支出合计）。
    </t>
  </si>
  <si>
    <t>表10</t>
  </si>
  <si>
    <t>2021年全区社会保险基金预算收支执行表</t>
  </si>
  <si>
    <t>（社保基金由市级统筹，故数据为空）</t>
  </si>
  <si>
    <t>执行数为
上年决算
数的%</t>
  </si>
  <si>
    <t>全市收入合计</t>
  </si>
  <si>
    <t>全市支出合计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</si>
  <si>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</si>
  <si>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</si>
  <si>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</si>
  <si>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</si>
  <si>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</si>
  <si>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</si>
  <si>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</si>
  <si>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</si>
  <si>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</si>
  <si>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</si>
  <si>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</si>
  <si>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</si>
  <si>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</si>
  <si>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</si>
  <si>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</si>
  <si>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</si>
  <si>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表11</t>
  </si>
  <si>
    <t>2021年全区社会保险基金预算结余执行表</t>
  </si>
  <si>
    <t>2020年决算数</t>
  </si>
  <si>
    <t>2021年执行数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</si>
  <si>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</si>
  <si>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</si>
  <si>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</si>
  <si>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</si>
  <si>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</si>
  <si>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</si>
  <si>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</si>
  <si>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</si>
  <si>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</si>
  <si>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</si>
  <si>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</si>
  <si>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</si>
  <si>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</si>
  <si>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</si>
  <si>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</si>
  <si>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</si>
  <si>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</si>
  <si>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表12</t>
  </si>
  <si>
    <t xml:space="preserve">2022年区级一般公共预算收支预算表 </t>
  </si>
  <si>
    <t xml:space="preserve">    烟叶税</t>
  </si>
  <si>
    <t xml:space="preserve">    车船税</t>
  </si>
  <si>
    <t>二、非税收入</t>
  </si>
  <si>
    <t xml:space="preserve">    国有资源(资产)有偿使用收入</t>
  </si>
  <si>
    <t xml:space="preserve">    捐赠收入</t>
  </si>
  <si>
    <t>三、地方政府债务还本支出(外债)</t>
  </si>
  <si>
    <t xml:space="preserve">    地方政府债券还本支出(再融资）</t>
  </si>
  <si>
    <t>四、地方政府债务转贷支出</t>
  </si>
  <si>
    <t xml:space="preserve">    地方政府债券转贷支出（新增）</t>
  </si>
  <si>
    <t xml:space="preserve">    地方政府债券转贷支出（再融资）</t>
  </si>
  <si>
    <t xml:space="preserve">注：1.本表直观反映2022年一般公共预算收入与支出的平衡关系。
    2.收入总计（本级收入合计+转移性收入合计）=支出总计（本级支出合计+转移性支出合计）。
   </t>
  </si>
  <si>
    <t>表13</t>
  </si>
  <si>
    <t xml:space="preserve">2022年区级一般公共预算本级支出预算表 </t>
  </si>
  <si>
    <t>预  算  数</t>
  </si>
  <si>
    <t xml:space="preserve">    一般公共服务支出</t>
  </si>
  <si>
    <t xml:space="preserve">      自然保护地</t>
  </si>
  <si>
    <t>资源勘探工业信息等支出</t>
  </si>
  <si>
    <t>商业服务业等支出</t>
  </si>
  <si>
    <t>自然资源海洋气象等支出</t>
  </si>
  <si>
    <t>住房保障支出</t>
  </si>
  <si>
    <t xml:space="preserve">    预备费</t>
  </si>
  <si>
    <t xml:space="preserve">     预备费</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</si>
  <si>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</si>
  <si>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</si>
  <si>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</si>
  <si>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</si>
  <si>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</si>
  <si>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</si>
  <si>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</si>
  <si>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</si>
  <si>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 xml:space="preserve">  国防支出</t>
  </si>
  <si>
    <t xml:space="preserve">  公共安全支出</t>
  </si>
  <si>
    <t xml:space="preserve">  教育支出</t>
  </si>
  <si>
    <t xml:space="preserve">  卫生健康支出</t>
  </si>
  <si>
    <t xml:space="preserve">  粮油物资储备支出</t>
  </si>
  <si>
    <t xml:space="preserve">  灾害防治及应急管理支出</t>
  </si>
  <si>
    <t xml:space="preserve">  预备费</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</si>
  <si>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</si>
  <si>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</si>
  <si>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2022年区级一般公共预算本级基本支出预算表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</si>
  <si>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</si>
  <si>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</si>
  <si>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</si>
  <si>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</si>
  <si>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</si>
  <si>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</si>
  <si>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</si>
  <si>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</si>
  <si>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</si>
  <si>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</si>
  <si>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</si>
  <si>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</si>
  <si>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</si>
  <si>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</si>
  <si>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</si>
  <si>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公务用车运行维护费</t>
  </si>
  <si>
    <t xml:space="preserve">    维修（护）费</t>
  </si>
  <si>
    <t xml:space="preserve">    其他商品和服务支出</t>
  </si>
  <si>
    <t xml:space="preserve">    设备购置</t>
  </si>
  <si>
    <t>三、对事业单位经常性补助</t>
  </si>
  <si>
    <t xml:space="preserve">    工资福利支出</t>
  </si>
  <si>
    <t xml:space="preserve">    商品和服务支出</t>
  </si>
  <si>
    <t>四、对事业单位资本性补助</t>
  </si>
  <si>
    <t xml:space="preserve">    资本性支出（一）</t>
  </si>
  <si>
    <t xml:space="preserve">    资本性支出（二）</t>
  </si>
  <si>
    <t>五、对个人和家庭的补助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</si>
  <si>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</si>
  <si>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</si>
  <si>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</si>
  <si>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2.本表的本级基本支出合计数与表13的本级基本支出合计数相等。</t>
  </si>
  <si>
    <t>表16</t>
  </si>
  <si>
    <t xml:space="preserve">2022年区级一般公共预算转移支付支出预算表 </t>
  </si>
  <si>
    <t>转移支付</t>
  </si>
  <si>
    <t>未落实到乡镇（街道）</t>
  </si>
  <si>
    <t>注：本表直观反映预算安排中区级对乡镇（街道）的补助情况。</t>
  </si>
  <si>
    <t>表17</t>
  </si>
  <si>
    <t>固定数额补助</t>
  </si>
  <si>
    <t>均衡性补助</t>
  </si>
  <si>
    <t>结算补助</t>
  </si>
  <si>
    <t>注：本表直观反映年初区对乡镇（街道）的转移支付分项目情况。</t>
  </si>
  <si>
    <t>表18</t>
  </si>
  <si>
    <t xml:space="preserve">2022年区级政府性基金预算收支预算表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</si>
  <si>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</si>
  <si>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</si>
  <si>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</si>
  <si>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</si>
  <si>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</si>
  <si>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</si>
  <si>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</si>
  <si>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</si>
  <si>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</si>
  <si>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</si>
  <si>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</si>
  <si>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</si>
  <si>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三、地方政府债务转贷支出</t>
  </si>
  <si>
    <t xml:space="preserve">    地方政府债券收入(再融资）</t>
  </si>
  <si>
    <t>注：1.本表直观反映2022年政府性基金预算收入与支出的平衡关系。
    2.收入总计（本级收入合计+转移性收入合计）=支出总计（本级支出合计+转移性支出合计）。</t>
  </si>
  <si>
    <t>表19</t>
  </si>
  <si>
    <t xml:space="preserve">2022年区级政府性基金预算本级支出预算表 </t>
  </si>
  <si>
    <t>注：本表详细反映2022年政府性基金预算本级支出安排情况，按《预算法》要求细化到功能分类项级科目。</t>
  </si>
  <si>
    <t>表20</t>
  </si>
  <si>
    <t xml:space="preserve">2022年区级政府性基金预算转移支付支出预算表 </t>
  </si>
  <si>
    <t>年初政府性基金预算补助乡镇为零</t>
  </si>
  <si>
    <t>表21</t>
  </si>
  <si>
    <t xml:space="preserve">2021年区级政府性基金预算转移支付支出预算表 </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</si>
  <si>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</si>
  <si>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</si>
  <si>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</si>
  <si>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</si>
  <si>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</si>
  <si>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</si>
  <si>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</si>
  <si>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</si>
  <si>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9.国家重大水利工程建设基金</t>
  </si>
  <si>
    <t>……</t>
  </si>
  <si>
    <t>表22</t>
  </si>
  <si>
    <t xml:space="preserve">2022年区级国有资本经营预算收支预算表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</si>
  <si>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</si>
  <si>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</si>
  <si>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</si>
  <si>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</si>
  <si>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</si>
  <si>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</si>
  <si>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</si>
  <si>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</si>
  <si>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</si>
  <si>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</si>
  <si>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注：1.本表直观反映2022年国有资本经营预算收入与支出的平衡关系。
    2.收入总计（本级收入合计+转移性收入合计）=支出总计（本级支出合计+转移性支出合计）。
    </t>
  </si>
  <si>
    <t>表23</t>
  </si>
  <si>
    <t>2022年全区社会保险基金预算收支预算表</t>
  </si>
  <si>
    <t>表24</t>
  </si>
  <si>
    <t>2022年全区社会保险基金预算结余预算表</t>
  </si>
  <si>
    <t>2022年预算数</t>
  </si>
  <si>
    <t>执行数为上年
执行数的%</t>
  </si>
</sst>
</file>

<file path=xl/styles.xml><?xml version="1.0" encoding="utf-8"?>
<styleSheet xmlns="http://schemas.openxmlformats.org/spreadsheetml/2006/main">
  <numFmts count="11">
    <numFmt numFmtId="176" formatCode="0_);[Red]\(0\)"/>
    <numFmt numFmtId="41" formatCode="_ * #,##0_ ;_ * \-#,##0_ ;_ * &quot;-&quot;_ ;_ @_ "/>
    <numFmt numFmtId="177" formatCode="0_ "/>
    <numFmt numFmtId="178" formatCode="0.00_ "/>
    <numFmt numFmtId="42" formatCode="_ &quot;￥&quot;* #,##0_ ;_ &quot;￥&quot;* \-#,##0_ ;_ &quot;￥&quot;* &quot;-&quot;_ ;_ @_ "/>
    <numFmt numFmtId="179" formatCode="0.0"/>
    <numFmt numFmtId="180" formatCode="0.0_ "/>
    <numFmt numFmtId="181" formatCode="#,##0_);[Red]\(#,##0\)"/>
    <numFmt numFmtId="43" formatCode="_ * #,##0.00_ ;_ * \-#,##0.00_ ;_ * &quot;-&quot;??_ ;_ @_ "/>
    <numFmt numFmtId="182" formatCode="0.0%"/>
    <numFmt numFmtId="44" formatCode="_ &quot;￥&quot;* #,##0.00_ ;_ &quot;￥&quot;* \-#,##0.00_ ;_ &quot;￥&quot;* &quot;-&quot;??_ ;_ @_ "/>
  </numFmts>
  <fonts count="98">
    <font>
      <sz val="11"/>
      <color theme="1"/>
      <name val="宋体"/>
      <charset val="134"/>
      <scheme val="minor"/>
    </font>
    <font>
      <sz val="11"/>
      <name val="宋体"/>
      <charset val="134"/>
    </font>
    <font>
      <sz val="9"/>
      <name val="宋体"/>
      <charset val="134"/>
    </font>
    <font>
      <sz val="14"/>
      <color theme="1"/>
      <name val="方正黑体_GBK"/>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0"/>
      <name val="宋体"/>
      <charset val="134"/>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scheme val="minor"/>
    </font>
    <font>
      <b/>
      <sz val="10"/>
      <name val="宋体"/>
      <charset val="134"/>
    </font>
    <font>
      <sz val="10"/>
      <name val="仿宋_GB2312"/>
      <charset val="134"/>
    </font>
    <font>
      <sz val="11"/>
      <name val="宋体"/>
      <charset val="134"/>
      <scheme val="minor"/>
    </font>
    <font>
      <sz val="11"/>
      <name val="黑体"/>
      <charset val="134"/>
    </font>
    <font>
      <sz val="10"/>
      <color theme="1"/>
      <name val="宋体"/>
      <charset val="134"/>
    </font>
    <font>
      <b/>
      <sz val="11"/>
      <name val="宋体"/>
      <charset val="134"/>
      <scheme val="minor"/>
    </font>
    <font>
      <sz val="10"/>
      <color indexed="8"/>
      <name val="宋体"/>
      <charset val="134"/>
    </font>
    <font>
      <sz val="12"/>
      <name val="黑体"/>
      <charset val="134"/>
    </font>
    <font>
      <sz val="12"/>
      <color theme="1"/>
      <name val="黑体"/>
      <charset val="134"/>
    </font>
    <font>
      <b/>
      <sz val="12"/>
      <name val="宋体"/>
      <charset val="134"/>
    </font>
    <font>
      <sz val="10"/>
      <name val="Arial"/>
      <charset val="134"/>
    </font>
    <font>
      <sz val="12"/>
      <name val="方正楷体_GBK"/>
      <charset val="134"/>
    </font>
    <font>
      <b/>
      <sz val="10"/>
      <color indexed="8"/>
      <name val="宋体"/>
      <charset val="134"/>
    </font>
    <font>
      <sz val="12"/>
      <name val="Times New Roman"/>
      <charset val="134"/>
    </font>
    <font>
      <sz val="18"/>
      <color indexed="8"/>
      <name val="方正黑体_GBK"/>
      <charset val="134"/>
    </font>
    <font>
      <b/>
      <sz val="12"/>
      <color indexed="8"/>
      <name val="宋体"/>
      <charset val="134"/>
    </font>
    <font>
      <sz val="10"/>
      <color indexed="8"/>
      <name val="宋体"/>
      <charset val="134"/>
      <scheme val="minor"/>
    </font>
    <font>
      <b/>
      <sz val="11"/>
      <color theme="1"/>
      <name val="宋体"/>
      <charset val="134"/>
      <scheme val="minor"/>
    </font>
    <font>
      <b/>
      <sz val="18"/>
      <color theme="1"/>
      <name val="宋体"/>
      <charset val="134"/>
      <scheme val="minor"/>
    </font>
    <font>
      <sz val="12"/>
      <name val="宋体"/>
      <charset val="134"/>
      <scheme val="minor"/>
    </font>
    <font>
      <sz val="14"/>
      <color theme="1"/>
      <name val="宋体"/>
      <charset val="134"/>
      <scheme val="minor"/>
    </font>
    <font>
      <b/>
      <sz val="12"/>
      <name val="仿宋_GB2312"/>
      <charset val="134"/>
    </font>
    <font>
      <sz val="14"/>
      <name val="方正黑体_GBK"/>
      <charset val="134"/>
    </font>
    <font>
      <sz val="18"/>
      <name val="方正小标宋_GBK"/>
      <charset val="134"/>
    </font>
    <font>
      <sz val="10"/>
      <color rgb="FFFF0000"/>
      <name val="宋体"/>
      <charset val="134"/>
    </font>
    <font>
      <b/>
      <sz val="12"/>
      <color theme="1"/>
      <name val="宋体"/>
      <charset val="134"/>
      <scheme val="minor"/>
    </font>
    <font>
      <sz val="12"/>
      <color theme="1"/>
      <name val="宋体"/>
      <charset val="134"/>
      <scheme val="minor"/>
    </font>
    <font>
      <sz val="10"/>
      <color rgb="FF000000"/>
      <name val="宋体"/>
      <charset val="134"/>
    </font>
    <font>
      <sz val="14"/>
      <color theme="1"/>
      <name val="黑体"/>
      <charset val="134"/>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b/>
      <sz val="10"/>
      <color theme="1"/>
      <name val="宋体"/>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sz val="11"/>
      <color theme="1"/>
      <name val="宋体"/>
      <charset val="0"/>
      <scheme val="minor"/>
    </font>
    <font>
      <b/>
      <sz val="11"/>
      <color indexed="52"/>
      <name val="宋体"/>
      <charset val="134"/>
    </font>
    <font>
      <u/>
      <sz val="11"/>
      <color rgb="FF800080"/>
      <name val="宋体"/>
      <charset val="0"/>
      <scheme val="minor"/>
    </font>
    <font>
      <b/>
      <sz val="15"/>
      <color indexed="56"/>
      <name val="宋体"/>
      <charset val="134"/>
    </font>
    <font>
      <sz val="11"/>
      <color rgb="FF3F3F76"/>
      <name val="宋体"/>
      <charset val="0"/>
      <scheme val="minor"/>
    </font>
    <font>
      <b/>
      <sz val="18"/>
      <color theme="3"/>
      <name val="宋体"/>
      <charset val="134"/>
      <scheme val="minor"/>
    </font>
    <font>
      <b/>
      <sz val="11"/>
      <color theme="3"/>
      <name val="宋体"/>
      <charset val="134"/>
      <scheme val="minor"/>
    </font>
    <font>
      <b/>
      <sz val="11"/>
      <color rgb="FFFFFFFF"/>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b/>
      <sz val="18"/>
      <color indexed="56"/>
      <name val="宋体"/>
      <charset val="134"/>
    </font>
    <font>
      <sz val="11"/>
      <color theme="0"/>
      <name val="宋体"/>
      <charset val="0"/>
      <scheme val="minor"/>
    </font>
    <font>
      <b/>
      <sz val="15"/>
      <color theme="3"/>
      <name val="宋体"/>
      <charset val="134"/>
      <scheme val="minor"/>
    </font>
    <font>
      <b/>
      <sz val="11"/>
      <color indexed="8"/>
      <name val="宋体"/>
      <charset val="134"/>
    </font>
    <font>
      <sz val="11"/>
      <color rgb="FFFF0000"/>
      <name val="宋体"/>
      <charset val="0"/>
      <scheme val="minor"/>
    </font>
    <font>
      <i/>
      <sz val="11"/>
      <color rgb="FF7F7F7F"/>
      <name val="宋体"/>
      <charset val="0"/>
      <scheme val="minor"/>
    </font>
    <font>
      <b/>
      <sz val="11"/>
      <color rgb="FF3F3F3F"/>
      <name val="宋体"/>
      <charset val="0"/>
      <scheme val="minor"/>
    </font>
    <font>
      <b/>
      <sz val="13"/>
      <color theme="3"/>
      <name val="宋体"/>
      <charset val="134"/>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0"/>
      <name val="Arial"/>
      <charset val="0"/>
    </font>
  </fonts>
  <fills count="41">
    <fill>
      <patternFill patternType="none"/>
    </fill>
    <fill>
      <patternFill patternType="gray125"/>
    </fill>
    <fill>
      <patternFill patternType="solid">
        <fgColor theme="0"/>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indexed="43"/>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1">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medium">
        <color auto="1"/>
      </top>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2">
    <xf numFmtId="0" fontId="0" fillId="0" borderId="0">
      <alignment vertical="center"/>
    </xf>
    <xf numFmtId="42" fontId="46" fillId="0" borderId="0" applyFont="0" applyFill="0" applyBorder="0" applyAlignment="0" applyProtection="0">
      <alignment vertical="center"/>
    </xf>
    <xf numFmtId="44" fontId="46" fillId="0" borderId="0" applyFont="0" applyFill="0" applyBorder="0" applyAlignment="0" applyProtection="0">
      <alignment vertical="center"/>
    </xf>
    <xf numFmtId="0" fontId="2" fillId="0" borderId="0">
      <alignment vertical="center"/>
    </xf>
    <xf numFmtId="0" fontId="61" fillId="6" borderId="0" applyNumberFormat="0" applyBorder="0" applyAlignment="0" applyProtection="0">
      <alignment vertical="center"/>
    </xf>
    <xf numFmtId="0" fontId="65" fillId="7" borderId="16" applyNumberFormat="0" applyAlignment="0" applyProtection="0">
      <alignment vertical="center"/>
    </xf>
    <xf numFmtId="41" fontId="46" fillId="0" borderId="0" applyFont="0" applyFill="0" applyBorder="0" applyAlignment="0" applyProtection="0">
      <alignment vertical="center"/>
    </xf>
    <xf numFmtId="0" fontId="61" fillId="9" borderId="0" applyNumberFormat="0" applyBorder="0" applyAlignment="0" applyProtection="0">
      <alignment vertical="center"/>
    </xf>
    <xf numFmtId="0" fontId="62" fillId="5" borderId="14" applyNumberFormat="0" applyAlignment="0" applyProtection="0">
      <alignment vertical="center"/>
    </xf>
    <xf numFmtId="0" fontId="69" fillId="10" borderId="0" applyNumberFormat="0" applyBorder="0" applyAlignment="0" applyProtection="0">
      <alignment vertical="center"/>
    </xf>
    <xf numFmtId="43" fontId="0" fillId="0" borderId="0" applyFont="0" applyFill="0" applyBorder="0" applyAlignment="0" applyProtection="0">
      <alignment vertical="center"/>
    </xf>
    <xf numFmtId="0" fontId="72" fillId="0" borderId="0" applyNumberFormat="0" applyFill="0" applyBorder="0" applyAlignment="0" applyProtection="0">
      <alignment vertical="center"/>
    </xf>
    <xf numFmtId="0" fontId="73" fillId="11" borderId="0" applyNumberFormat="0" applyBorder="0" applyAlignment="0" applyProtection="0">
      <alignment vertical="center"/>
    </xf>
    <xf numFmtId="0" fontId="71" fillId="0" borderId="0" applyNumberFormat="0" applyFill="0" applyBorder="0" applyAlignment="0" applyProtection="0">
      <alignment vertical="center"/>
    </xf>
    <xf numFmtId="9" fontId="46" fillId="0" borderId="0" applyFont="0" applyFill="0" applyBorder="0" applyAlignment="0" applyProtection="0">
      <alignment vertical="center"/>
    </xf>
    <xf numFmtId="0" fontId="63" fillId="0" borderId="0" applyNumberFormat="0" applyFill="0" applyBorder="0" applyAlignment="0" applyProtection="0">
      <alignment vertical="center"/>
    </xf>
    <xf numFmtId="9" fontId="5" fillId="0" borderId="0" applyFont="0" applyFill="0" applyBorder="0" applyAlignment="0" applyProtection="0"/>
    <xf numFmtId="0" fontId="46" fillId="16" borderId="22" applyNumberFormat="0" applyFont="0" applyAlignment="0" applyProtection="0">
      <alignment vertical="center"/>
    </xf>
    <xf numFmtId="0" fontId="5" fillId="0" borderId="0">
      <alignment vertical="center"/>
    </xf>
    <xf numFmtId="0" fontId="73" fillId="13" borderId="0" applyNumberFormat="0" applyBorder="0" applyAlignment="0" applyProtection="0">
      <alignment vertical="center"/>
    </xf>
    <xf numFmtId="0" fontId="67"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 fillId="0" borderId="0">
      <alignment vertical="center"/>
    </xf>
    <xf numFmtId="0" fontId="77" fillId="0" borderId="0" applyNumberFormat="0" applyFill="0" applyBorder="0" applyAlignment="0" applyProtection="0">
      <alignment vertical="center"/>
    </xf>
    <xf numFmtId="0" fontId="74" fillId="0" borderId="20" applyNumberFormat="0" applyFill="0" applyAlignment="0" applyProtection="0">
      <alignment vertical="center"/>
    </xf>
    <xf numFmtId="0" fontId="79" fillId="0" borderId="20" applyNumberFormat="0" applyFill="0" applyAlignment="0" applyProtection="0">
      <alignment vertical="center"/>
    </xf>
    <xf numFmtId="0" fontId="73" fillId="21" borderId="0" applyNumberFormat="0" applyBorder="0" applyAlignment="0" applyProtection="0">
      <alignment vertical="center"/>
    </xf>
    <xf numFmtId="0" fontId="67" fillId="0" borderId="17" applyNumberFormat="0" applyFill="0" applyAlignment="0" applyProtection="0">
      <alignment vertical="center"/>
    </xf>
    <xf numFmtId="0" fontId="73" fillId="15" borderId="0" applyNumberFormat="0" applyBorder="0" applyAlignment="0" applyProtection="0">
      <alignment vertical="center"/>
    </xf>
    <xf numFmtId="0" fontId="78" fillId="20" borderId="23" applyNumberFormat="0" applyAlignment="0" applyProtection="0">
      <alignment vertical="center"/>
    </xf>
    <xf numFmtId="0" fontId="80" fillId="20" borderId="16" applyNumberFormat="0" applyAlignment="0" applyProtection="0">
      <alignment vertical="center"/>
    </xf>
    <xf numFmtId="0" fontId="68" fillId="8" borderId="18" applyNumberFormat="0" applyAlignment="0" applyProtection="0">
      <alignment vertical="center"/>
    </xf>
    <xf numFmtId="0" fontId="61" fillId="3" borderId="0" applyNumberFormat="0" applyBorder="0" applyAlignment="0" applyProtection="0">
      <alignment vertical="center"/>
    </xf>
    <xf numFmtId="0" fontId="73" fillId="22" borderId="0" applyNumberFormat="0" applyBorder="0" applyAlignment="0" applyProtection="0">
      <alignment vertical="center"/>
    </xf>
    <xf numFmtId="0" fontId="70" fillId="0" borderId="19" applyNumberFormat="0" applyFill="0" applyAlignment="0" applyProtection="0">
      <alignment vertical="center"/>
    </xf>
    <xf numFmtId="0" fontId="81" fillId="0" borderId="24" applyNumberFormat="0" applyFill="0" applyAlignment="0" applyProtection="0">
      <alignment vertical="center"/>
    </xf>
    <xf numFmtId="0" fontId="82" fillId="23" borderId="0" applyNumberFormat="0" applyBorder="0" applyAlignment="0" applyProtection="0">
      <alignment vertical="center"/>
    </xf>
    <xf numFmtId="0" fontId="83" fillId="24" borderId="0" applyNumberFormat="0" applyBorder="0" applyAlignment="0" applyProtection="0">
      <alignment vertical="center"/>
    </xf>
    <xf numFmtId="0" fontId="0" fillId="0" borderId="0">
      <alignment vertical="center"/>
    </xf>
    <xf numFmtId="0" fontId="64" fillId="0" borderId="15" applyNumberFormat="0" applyFill="0" applyAlignment="0" applyProtection="0">
      <alignment vertical="center"/>
    </xf>
    <xf numFmtId="0" fontId="61" fillId="25" borderId="0" applyNumberFormat="0" applyBorder="0" applyAlignment="0" applyProtection="0">
      <alignment vertical="center"/>
    </xf>
    <xf numFmtId="0" fontId="73" fillId="26" borderId="0" applyNumberFormat="0" applyBorder="0" applyAlignment="0" applyProtection="0">
      <alignment vertical="center"/>
    </xf>
    <xf numFmtId="0" fontId="5" fillId="0" borderId="0">
      <alignment vertical="center"/>
    </xf>
    <xf numFmtId="0" fontId="61" fillId="12" borderId="0" applyNumberFormat="0" applyBorder="0" applyAlignment="0" applyProtection="0">
      <alignment vertical="center"/>
    </xf>
    <xf numFmtId="0" fontId="61" fillId="27" borderId="0" applyNumberFormat="0" applyBorder="0" applyAlignment="0" applyProtection="0">
      <alignment vertical="center"/>
    </xf>
    <xf numFmtId="0" fontId="0" fillId="0" borderId="0">
      <alignment vertical="center"/>
    </xf>
    <xf numFmtId="0" fontId="61" fillId="28" borderId="0" applyNumberFormat="0" applyBorder="0" applyAlignment="0" applyProtection="0">
      <alignment vertical="center"/>
    </xf>
    <xf numFmtId="0" fontId="84" fillId="5" borderId="25" applyNumberFormat="0" applyAlignment="0" applyProtection="0">
      <alignment vertical="center"/>
    </xf>
    <xf numFmtId="0" fontId="61" fillId="4" borderId="0" applyNumberFormat="0" applyBorder="0" applyAlignment="0" applyProtection="0">
      <alignment vertical="center"/>
    </xf>
    <xf numFmtId="0" fontId="73" fillId="29" borderId="0" applyNumberFormat="0" applyBorder="0" applyAlignment="0" applyProtection="0">
      <alignment vertical="center"/>
    </xf>
    <xf numFmtId="41" fontId="5" fillId="0" borderId="0" applyFont="0" applyFill="0" applyBorder="0" applyAlignment="0" applyProtection="0"/>
    <xf numFmtId="0" fontId="73" fillId="30" borderId="0" applyNumberFormat="0" applyBorder="0" applyAlignment="0" applyProtection="0">
      <alignment vertical="center"/>
    </xf>
    <xf numFmtId="41" fontId="0" fillId="0" borderId="0" applyFont="0" applyFill="0" applyBorder="0" applyAlignment="0" applyProtection="0">
      <alignment vertical="center"/>
    </xf>
    <xf numFmtId="0" fontId="61" fillId="32" borderId="0" applyNumberFormat="0" applyBorder="0" applyAlignment="0" applyProtection="0">
      <alignment vertical="center"/>
    </xf>
    <xf numFmtId="0" fontId="61" fillId="33" borderId="0" applyNumberFormat="0" applyBorder="0" applyAlignment="0" applyProtection="0">
      <alignment vertical="center"/>
    </xf>
    <xf numFmtId="0" fontId="73" fillId="34" borderId="0" applyNumberFormat="0" applyBorder="0" applyAlignment="0" applyProtection="0">
      <alignment vertical="center"/>
    </xf>
    <xf numFmtId="41" fontId="5" fillId="0" borderId="0" applyFont="0" applyFill="0" applyBorder="0" applyAlignment="0" applyProtection="0"/>
    <xf numFmtId="0" fontId="0" fillId="0" borderId="0">
      <alignment vertical="center"/>
    </xf>
    <xf numFmtId="0" fontId="61" fillId="14" borderId="0" applyNumberFormat="0" applyBorder="0" applyAlignment="0" applyProtection="0">
      <alignment vertical="center"/>
    </xf>
    <xf numFmtId="0" fontId="73" fillId="17" borderId="0" applyNumberFormat="0" applyBorder="0" applyAlignment="0" applyProtection="0">
      <alignment vertical="center"/>
    </xf>
    <xf numFmtId="0" fontId="73" fillId="18" borderId="0" applyNumberFormat="0" applyBorder="0" applyAlignment="0" applyProtection="0">
      <alignment vertical="center"/>
    </xf>
    <xf numFmtId="41" fontId="5" fillId="0" borderId="0" applyFont="0" applyFill="0" applyBorder="0" applyAlignment="0" applyProtection="0"/>
    <xf numFmtId="0" fontId="85" fillId="31" borderId="0" applyNumberFormat="0" applyBorder="0" applyAlignment="0" applyProtection="0">
      <alignment vertical="center"/>
    </xf>
    <xf numFmtId="0" fontId="61" fillId="19" borderId="0" applyNumberFormat="0" applyBorder="0" applyAlignment="0" applyProtection="0">
      <alignment vertical="center"/>
    </xf>
    <xf numFmtId="0" fontId="73" fillId="35" borderId="0" applyNumberFormat="0" applyBorder="0" applyAlignment="0" applyProtection="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86" fillId="0" borderId="26" applyNumberFormat="0" applyFill="0" applyAlignment="0" applyProtection="0">
      <alignment vertical="center"/>
    </xf>
    <xf numFmtId="0" fontId="87" fillId="0" borderId="27" applyNumberFormat="0" applyFill="0" applyAlignment="0" applyProtection="0">
      <alignment vertical="center"/>
    </xf>
    <xf numFmtId="0" fontId="87" fillId="0" borderId="0" applyNumberFormat="0" applyFill="0" applyBorder="0" applyAlignment="0" applyProtection="0">
      <alignment vertical="center"/>
    </xf>
    <xf numFmtId="0" fontId="88" fillId="36" borderId="0" applyNumberFormat="0" applyBorder="0" applyAlignment="0" applyProtection="0">
      <alignment vertical="center"/>
    </xf>
    <xf numFmtId="0" fontId="0" fillId="0" borderId="0">
      <alignment vertical="center"/>
    </xf>
    <xf numFmtId="0" fontId="0" fillId="0" borderId="0"/>
    <xf numFmtId="41" fontId="0" fillId="0" borderId="0" applyFont="0" applyFill="0" applyBorder="0" applyAlignment="0" applyProtection="0">
      <alignment vertical="center"/>
    </xf>
    <xf numFmtId="0" fontId="89" fillId="0" borderId="0">
      <alignment vertical="center"/>
    </xf>
    <xf numFmtId="0" fontId="5" fillId="0" borderId="0"/>
    <xf numFmtId="0" fontId="5" fillId="0" borderId="0"/>
    <xf numFmtId="0" fontId="5" fillId="0" borderId="0"/>
    <xf numFmtId="0" fontId="90" fillId="37" borderId="14" applyNumberFormat="0" applyAlignment="0" applyProtection="0">
      <alignment vertical="center"/>
    </xf>
    <xf numFmtId="0" fontId="0" fillId="0" borderId="0">
      <alignment vertical="center"/>
    </xf>
    <xf numFmtId="0" fontId="91" fillId="0" borderId="0">
      <alignment vertical="center"/>
    </xf>
    <xf numFmtId="0" fontId="30" fillId="0" borderId="0"/>
    <xf numFmtId="0" fontId="5" fillId="0" borderId="0"/>
    <xf numFmtId="0" fontId="5" fillId="0" borderId="0">
      <alignment vertical="center"/>
    </xf>
    <xf numFmtId="0" fontId="5" fillId="0" borderId="0">
      <alignment vertical="center"/>
    </xf>
    <xf numFmtId="0" fontId="5" fillId="0" borderId="0"/>
    <xf numFmtId="0" fontId="0" fillId="0" borderId="0">
      <alignment vertical="center"/>
    </xf>
    <xf numFmtId="0" fontId="0" fillId="0" borderId="0"/>
    <xf numFmtId="0" fontId="0" fillId="0" borderId="0">
      <alignment vertical="center"/>
    </xf>
    <xf numFmtId="0" fontId="5" fillId="0" borderId="0"/>
    <xf numFmtId="0" fontId="5" fillId="0" borderId="0"/>
    <xf numFmtId="0" fontId="0" fillId="0" borderId="0">
      <alignment vertical="center"/>
    </xf>
    <xf numFmtId="0" fontId="5" fillId="0" borderId="0"/>
    <xf numFmtId="0" fontId="0" fillId="0" borderId="0">
      <alignment vertical="center"/>
    </xf>
    <xf numFmtId="0" fontId="14" fillId="0" borderId="0"/>
    <xf numFmtId="0" fontId="5" fillId="38" borderId="28" applyNumberFormat="0" applyFont="0" applyAlignment="0" applyProtection="0">
      <alignment vertical="center"/>
    </xf>
    <xf numFmtId="0" fontId="91" fillId="0" borderId="0">
      <alignment vertical="center"/>
    </xf>
    <xf numFmtId="0" fontId="91" fillId="0" borderId="0">
      <alignment vertical="center"/>
    </xf>
    <xf numFmtId="0" fontId="30" fillId="0" borderId="0"/>
    <xf numFmtId="0" fontId="92" fillId="39" borderId="0" applyNumberFormat="0" applyBorder="0" applyAlignment="0" applyProtection="0">
      <alignment vertical="center"/>
    </xf>
    <xf numFmtId="0" fontId="75" fillId="0" borderId="21" applyNumberFormat="0" applyFill="0" applyAlignment="0" applyProtection="0">
      <alignment vertical="center"/>
    </xf>
    <xf numFmtId="0" fontId="93" fillId="40" borderId="29" applyNumberFormat="0" applyAlignment="0" applyProtection="0">
      <alignment vertical="center"/>
    </xf>
    <xf numFmtId="0" fontId="94"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6" fillId="0" borderId="30" applyNumberFormat="0" applyFill="0" applyAlignment="0" applyProtection="0">
      <alignment vertical="center"/>
    </xf>
    <xf numFmtId="43" fontId="0" fillId="0" borderId="0" applyFont="0" applyFill="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alignment vertical="center"/>
    </xf>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alignment vertical="center"/>
    </xf>
    <xf numFmtId="0" fontId="30" fillId="0" borderId="0"/>
    <xf numFmtId="0" fontId="30" fillId="0" borderId="0" applyBorder="0">
      <alignment vertical="center"/>
    </xf>
    <xf numFmtId="0" fontId="97" fillId="0" borderId="0"/>
    <xf numFmtId="0" fontId="5" fillId="0" borderId="0">
      <alignment vertical="center"/>
    </xf>
  </cellStyleXfs>
  <cellXfs count="491">
    <xf numFmtId="0" fontId="0" fillId="0" borderId="0" xfId="0">
      <alignment vertical="center"/>
    </xf>
    <xf numFmtId="0" fontId="1" fillId="0" borderId="0" xfId="3" applyFont="1" applyAlignment="1"/>
    <xf numFmtId="0" fontId="2" fillId="0" borderId="0" xfId="3" applyAlignment="1"/>
    <xf numFmtId="0" fontId="3" fillId="2" borderId="0" xfId="74" applyFont="1" applyFill="1" applyAlignment="1">
      <alignment horizontal="left" vertical="center"/>
    </xf>
    <xf numFmtId="2" fontId="4" fillId="0" borderId="0" xfId="3" applyNumberFormat="1" applyFont="1" applyFill="1" applyAlignment="1" applyProtection="1">
      <alignment horizontal="center" vertical="center"/>
    </xf>
    <xf numFmtId="0" fontId="5" fillId="0" borderId="0" xfId="3" applyFont="1" applyAlignment="1">
      <alignment horizontal="center" vertical="center"/>
    </xf>
    <xf numFmtId="2" fontId="1" fillId="0" borderId="0" xfId="3" applyNumberFormat="1" applyFont="1" applyBorder="1" applyAlignment="1" applyProtection="1">
      <alignment horizontal="left"/>
    </xf>
    <xf numFmtId="2" fontId="1" fillId="0" borderId="0" xfId="3" applyNumberFormat="1" applyFont="1" applyAlignment="1"/>
    <xf numFmtId="2" fontId="1" fillId="0" borderId="0" xfId="3" applyNumberFormat="1" applyFont="1" applyAlignment="1" applyProtection="1">
      <alignment horizontal="center" vertical="center"/>
    </xf>
    <xf numFmtId="0" fontId="1" fillId="0" borderId="0" xfId="3" applyFont="1" applyAlignment="1">
      <alignment vertical="center"/>
    </xf>
    <xf numFmtId="2" fontId="6" fillId="0" borderId="1" xfId="3" applyNumberFormat="1" applyFont="1" applyBorder="1" applyAlignment="1" applyProtection="1">
      <alignment horizontal="center" vertical="center" wrapText="1"/>
    </xf>
    <xf numFmtId="2" fontId="6" fillId="0" borderId="2" xfId="3" applyNumberFormat="1" applyFont="1" applyBorder="1" applyAlignment="1" applyProtection="1">
      <alignment horizontal="center" vertical="center" wrapText="1"/>
    </xf>
    <xf numFmtId="2" fontId="6" fillId="0" borderId="2" xfId="3" applyNumberFormat="1" applyFont="1" applyFill="1" applyBorder="1" applyAlignment="1" applyProtection="1">
      <alignment horizontal="center" vertical="center" wrapText="1"/>
    </xf>
    <xf numFmtId="2" fontId="6" fillId="0" borderId="3" xfId="3" applyNumberFormat="1" applyFont="1" applyBorder="1" applyAlignment="1">
      <alignment horizontal="center" vertical="center" wrapText="1"/>
    </xf>
    <xf numFmtId="0" fontId="7" fillId="0" borderId="4" xfId="91" applyFont="1" applyBorder="1" applyAlignment="1">
      <alignment vertical="center"/>
    </xf>
    <xf numFmtId="2" fontId="1" fillId="0" borderId="5" xfId="3" applyNumberFormat="1" applyFont="1" applyFill="1" applyBorder="1" applyAlignment="1" applyProtection="1">
      <alignment vertical="center" wrapText="1"/>
    </xf>
    <xf numFmtId="179" fontId="1" fillId="0" borderId="6" xfId="3" applyNumberFormat="1" applyFont="1" applyFill="1" applyBorder="1" applyAlignment="1" applyProtection="1">
      <alignment vertical="center" wrapText="1"/>
    </xf>
    <xf numFmtId="0" fontId="8" fillId="0" borderId="4" xfId="91" applyFont="1" applyBorder="1" applyAlignment="1">
      <alignment vertical="center"/>
    </xf>
    <xf numFmtId="2" fontId="6" fillId="0" borderId="5" xfId="3" applyNumberFormat="1" applyFont="1" applyBorder="1" applyAlignment="1" applyProtection="1">
      <alignment horizontal="center" vertical="center" wrapText="1"/>
    </xf>
    <xf numFmtId="0" fontId="1" fillId="0" borderId="5" xfId="3" applyFont="1" applyBorder="1" applyAlignment="1"/>
    <xf numFmtId="0" fontId="1" fillId="0" borderId="6" xfId="3" applyFont="1" applyBorder="1" applyAlignment="1"/>
    <xf numFmtId="0" fontId="7" fillId="0" borderId="4" xfId="91" applyFont="1" applyBorder="1" applyAlignment="1">
      <alignment horizontal="center" vertical="center"/>
    </xf>
    <xf numFmtId="0" fontId="7" fillId="0" borderId="7" xfId="91" applyFont="1" applyBorder="1" applyAlignment="1">
      <alignment horizontal="center" vertical="center"/>
    </xf>
    <xf numFmtId="0" fontId="1" fillId="0" borderId="8" xfId="3" applyFont="1" applyBorder="1" applyAlignment="1"/>
    <xf numFmtId="0" fontId="1" fillId="0" borderId="9" xfId="3" applyFont="1" applyBorder="1" applyAlignment="1"/>
    <xf numFmtId="2" fontId="1" fillId="0" borderId="0" xfId="3" applyNumberFormat="1" applyFont="1" applyAlignment="1">
      <alignment vertical="center"/>
    </xf>
    <xf numFmtId="0" fontId="9" fillId="2" borderId="0" xfId="86" applyFont="1" applyFill="1" applyAlignment="1">
      <alignment vertical="center"/>
    </xf>
    <xf numFmtId="0" fontId="9" fillId="2" borderId="0" xfId="86" applyFont="1" applyFill="1">
      <alignment vertical="center"/>
    </xf>
    <xf numFmtId="0" fontId="10" fillId="2" borderId="0" xfId="74" applyFont="1" applyFill="1" applyAlignment="1">
      <alignment horizontal="center" vertical="center"/>
    </xf>
    <xf numFmtId="177" fontId="11" fillId="2" borderId="0" xfId="67" applyNumberFormat="1" applyFont="1" applyFill="1" applyBorder="1" applyAlignment="1">
      <alignment horizontal="center" vertical="center"/>
    </xf>
    <xf numFmtId="0" fontId="11" fillId="2" borderId="0" xfId="67" applyFont="1" applyFill="1" applyBorder="1" applyAlignment="1">
      <alignment horizontal="center" vertical="center"/>
    </xf>
    <xf numFmtId="0" fontId="11" fillId="2" borderId="0" xfId="67" applyFont="1" applyFill="1" applyBorder="1" applyAlignment="1">
      <alignment vertical="center"/>
    </xf>
    <xf numFmtId="0" fontId="12" fillId="2" borderId="0" xfId="74" applyFont="1" applyFill="1" applyBorder="1" applyAlignment="1">
      <alignment horizontal="right" vertical="center"/>
    </xf>
    <xf numFmtId="0" fontId="11" fillId="2" borderId="1" xfId="74" applyFont="1" applyFill="1" applyBorder="1" applyAlignment="1">
      <alignment horizontal="center" vertical="center"/>
    </xf>
    <xf numFmtId="176" fontId="11" fillId="2" borderId="2" xfId="84" applyNumberFormat="1" applyFont="1" applyFill="1" applyBorder="1" applyAlignment="1" applyProtection="1">
      <alignment horizontal="center" vertical="center" wrapText="1"/>
      <protection locked="0"/>
    </xf>
    <xf numFmtId="0" fontId="11" fillId="2" borderId="2" xfId="74" applyFont="1" applyFill="1" applyBorder="1" applyAlignment="1">
      <alignment horizontal="center" vertical="center"/>
    </xf>
    <xf numFmtId="176" fontId="11" fillId="2" borderId="3" xfId="84" applyNumberFormat="1" applyFont="1" applyFill="1" applyBorder="1" applyAlignment="1" applyProtection="1">
      <alignment horizontal="center" vertical="center" wrapText="1"/>
      <protection locked="0"/>
    </xf>
    <xf numFmtId="0" fontId="11" fillId="2" borderId="4" xfId="67" applyFont="1" applyFill="1" applyBorder="1" applyAlignment="1">
      <alignment horizontal="center" vertical="center"/>
    </xf>
    <xf numFmtId="177" fontId="13" fillId="2" borderId="5" xfId="0" applyNumberFormat="1" applyFont="1" applyFill="1" applyBorder="1" applyAlignment="1" applyProtection="1">
      <alignment vertical="center"/>
    </xf>
    <xf numFmtId="0" fontId="11" fillId="2" borderId="5" xfId="67" applyFont="1" applyFill="1" applyBorder="1" applyAlignment="1">
      <alignment horizontal="center" vertical="center"/>
    </xf>
    <xf numFmtId="177" fontId="13" fillId="2" borderId="6" xfId="0" applyNumberFormat="1" applyFont="1" applyFill="1" applyBorder="1" applyAlignment="1" applyProtection="1">
      <alignment vertical="center"/>
    </xf>
    <xf numFmtId="176" fontId="12" fillId="2" borderId="4" xfId="74" applyNumberFormat="1" applyFont="1" applyFill="1" applyBorder="1">
      <alignment vertical="center"/>
    </xf>
    <xf numFmtId="177" fontId="14" fillId="2" borderId="5" xfId="0" applyNumberFormat="1" applyFont="1" applyFill="1" applyBorder="1" applyAlignment="1" applyProtection="1">
      <alignment vertical="center"/>
    </xf>
    <xf numFmtId="176" fontId="12" fillId="2" borderId="5" xfId="74" applyNumberFormat="1" applyFont="1" applyFill="1" applyBorder="1">
      <alignment vertical="center"/>
    </xf>
    <xf numFmtId="177" fontId="14" fillId="2" borderId="6" xfId="0" applyNumberFormat="1" applyFont="1" applyFill="1" applyBorder="1" applyAlignment="1" applyProtection="1">
      <alignment vertical="center"/>
    </xf>
    <xf numFmtId="176" fontId="12" fillId="2" borderId="4" xfId="74" applyNumberFormat="1" applyFont="1" applyFill="1" applyBorder="1" applyAlignment="1">
      <alignment horizontal="left" vertical="center" indent="1"/>
    </xf>
    <xf numFmtId="176" fontId="12" fillId="2" borderId="5" xfId="74" applyNumberFormat="1" applyFont="1" applyFill="1" applyBorder="1" applyAlignment="1">
      <alignment horizontal="left" vertical="center" indent="1"/>
    </xf>
    <xf numFmtId="176" fontId="12" fillId="2" borderId="4" xfId="74" applyNumberFormat="1" applyFont="1" applyFill="1" applyBorder="1" applyAlignment="1">
      <alignment horizontal="left" vertical="center" wrapText="1" indent="1"/>
    </xf>
    <xf numFmtId="0" fontId="15" fillId="2" borderId="7" xfId="86" applyFont="1" applyFill="1" applyBorder="1" applyAlignment="1">
      <alignment horizontal="center" vertical="center"/>
    </xf>
    <xf numFmtId="0" fontId="16" fillId="2" borderId="8" xfId="86" applyFont="1" applyFill="1" applyBorder="1" applyAlignment="1">
      <alignment horizontal="center" vertical="center"/>
    </xf>
    <xf numFmtId="0" fontId="17" fillId="2" borderId="8" xfId="67" applyFont="1" applyFill="1" applyBorder="1" applyAlignment="1">
      <alignment horizontal="left" vertical="center"/>
    </xf>
    <xf numFmtId="0" fontId="16" fillId="2" borderId="9" xfId="86" applyFont="1" applyFill="1" applyBorder="1" applyAlignment="1">
      <alignment horizontal="center" vertical="center"/>
    </xf>
    <xf numFmtId="0" fontId="0" fillId="2" borderId="0" xfId="46" applyFont="1" applyFill="1" applyAlignment="1">
      <alignment horizontal="left" vertical="center" wrapText="1"/>
    </xf>
    <xf numFmtId="0" fontId="18" fillId="2" borderId="0" xfId="86" applyFont="1" applyFill="1">
      <alignment vertical="center"/>
    </xf>
    <xf numFmtId="0" fontId="9" fillId="0" borderId="0" xfId="46" applyFont="1" applyFill="1" applyAlignment="1"/>
    <xf numFmtId="0" fontId="0" fillId="0" borderId="0" xfId="46" applyFill="1" applyAlignment="1"/>
    <xf numFmtId="176" fontId="0" fillId="0" borderId="0" xfId="46" applyNumberFormat="1" applyFill="1" applyAlignment="1">
      <alignment horizontal="center" vertical="center"/>
    </xf>
    <xf numFmtId="181" fontId="0" fillId="0" borderId="0" xfId="46" applyNumberFormat="1" applyFill="1" applyAlignment="1"/>
    <xf numFmtId="176" fontId="0" fillId="0" borderId="0" xfId="46" applyNumberFormat="1" applyFill="1" applyAlignment="1"/>
    <xf numFmtId="181" fontId="0" fillId="2" borderId="0" xfId="46" applyNumberFormat="1" applyFill="1" applyAlignment="1"/>
    <xf numFmtId="176" fontId="0" fillId="2" borderId="0" xfId="46" applyNumberFormat="1" applyFill="1" applyAlignment="1"/>
    <xf numFmtId="0" fontId="0" fillId="2" borderId="0" xfId="46" applyFill="1" applyBorder="1">
      <alignment vertical="center"/>
    </xf>
    <xf numFmtId="176" fontId="15" fillId="2" borderId="0" xfId="46" applyNumberFormat="1" applyFont="1" applyFill="1" applyAlignment="1">
      <alignment horizontal="center" vertical="center"/>
    </xf>
    <xf numFmtId="181" fontId="9" fillId="2" borderId="0" xfId="46" applyNumberFormat="1" applyFont="1" applyFill="1" applyAlignment="1"/>
    <xf numFmtId="0" fontId="12" fillId="2" borderId="0" xfId="46" applyFont="1" applyFill="1" applyBorder="1" applyAlignment="1">
      <alignment horizontal="right" vertical="center"/>
    </xf>
    <xf numFmtId="0" fontId="11" fillId="2" borderId="1" xfId="88" applyFont="1" applyFill="1" applyBorder="1" applyAlignment="1">
      <alignment horizontal="center" vertical="center"/>
    </xf>
    <xf numFmtId="0" fontId="11" fillId="2" borderId="2" xfId="88" applyFont="1" applyFill="1" applyBorder="1" applyAlignment="1">
      <alignment horizontal="center" vertical="center"/>
    </xf>
    <xf numFmtId="176" fontId="11" fillId="2" borderId="3" xfId="88" applyNumberFormat="1" applyFont="1" applyFill="1" applyBorder="1" applyAlignment="1">
      <alignment horizontal="center" vertical="center"/>
    </xf>
    <xf numFmtId="0" fontId="11" fillId="2" borderId="4" xfId="88" applyFont="1" applyFill="1" applyBorder="1" applyAlignment="1">
      <alignment horizontal="center" vertical="center"/>
    </xf>
    <xf numFmtId="177" fontId="19" fillId="2" borderId="5" xfId="0" applyNumberFormat="1" applyFont="1" applyFill="1" applyBorder="1" applyAlignment="1" applyProtection="1">
      <alignment vertical="center"/>
    </xf>
    <xf numFmtId="0" fontId="11" fillId="2" borderId="5" xfId="88" applyFont="1" applyFill="1" applyBorder="1" applyAlignment="1">
      <alignment horizontal="center" vertical="center"/>
    </xf>
    <xf numFmtId="177" fontId="20" fillId="2" borderId="6" xfId="0" applyNumberFormat="1" applyFont="1" applyFill="1" applyBorder="1" applyAlignment="1" applyProtection="1">
      <alignment vertical="center"/>
    </xf>
    <xf numFmtId="0" fontId="11" fillId="2" borderId="4" xfId="46" applyFont="1" applyFill="1" applyBorder="1" applyAlignment="1">
      <alignment vertical="center"/>
    </xf>
    <xf numFmtId="177" fontId="20" fillId="2" borderId="5" xfId="0" applyNumberFormat="1" applyFont="1" applyFill="1" applyBorder="1" applyAlignment="1" applyProtection="1">
      <alignment vertical="center"/>
    </xf>
    <xf numFmtId="181" fontId="11" fillId="2" borderId="5" xfId="46" applyNumberFormat="1" applyFont="1" applyFill="1" applyBorder="1" applyAlignment="1">
      <alignment vertical="center"/>
    </xf>
    <xf numFmtId="3" fontId="14" fillId="2" borderId="4" xfId="0" applyNumberFormat="1" applyFont="1" applyFill="1" applyBorder="1" applyAlignment="1" applyProtection="1">
      <alignment vertical="center"/>
    </xf>
    <xf numFmtId="3" fontId="14" fillId="0" borderId="5" xfId="0" applyNumberFormat="1" applyFont="1" applyFill="1" applyBorder="1" applyAlignment="1" applyProtection="1">
      <alignment wrapText="1"/>
    </xf>
    <xf numFmtId="177" fontId="9" fillId="0" borderId="0" xfId="46" applyNumberFormat="1" applyFont="1" applyFill="1" applyAlignment="1"/>
    <xf numFmtId="3" fontId="14" fillId="0" borderId="5" xfId="0" applyNumberFormat="1" applyFont="1" applyFill="1" applyBorder="1" applyAlignment="1" applyProtection="1">
      <alignment horizontal="left" wrapText="1"/>
    </xf>
    <xf numFmtId="0" fontId="12" fillId="2" borderId="4" xfId="46" applyFont="1" applyFill="1" applyBorder="1" applyAlignment="1">
      <alignment vertical="center"/>
    </xf>
    <xf numFmtId="176" fontId="15" fillId="2" borderId="5" xfId="76" applyNumberFormat="1" applyFont="1" applyFill="1" applyBorder="1" applyAlignment="1">
      <alignment horizontal="right" vertical="center"/>
    </xf>
    <xf numFmtId="0" fontId="9" fillId="0" borderId="0" xfId="46" applyFont="1" applyFill="1" applyBorder="1" applyAlignment="1"/>
    <xf numFmtId="0" fontId="21" fillId="2" borderId="4" xfId="46" applyFont="1" applyFill="1" applyBorder="1" applyAlignment="1">
      <alignment vertical="center"/>
    </xf>
    <xf numFmtId="0" fontId="12" fillId="2" borderId="4" xfId="46" applyFont="1" applyFill="1" applyBorder="1" applyAlignment="1"/>
    <xf numFmtId="176" fontId="0" fillId="2" borderId="5" xfId="46" applyNumberFormat="1" applyFont="1" applyFill="1" applyBorder="1" applyAlignment="1">
      <alignment horizontal="right" vertical="center"/>
    </xf>
    <xf numFmtId="0" fontId="21" fillId="2" borderId="4" xfId="46" applyFont="1" applyFill="1" applyBorder="1" applyAlignment="1"/>
    <xf numFmtId="3" fontId="14" fillId="0" borderId="5" xfId="0" applyNumberFormat="1" applyFont="1" applyFill="1" applyBorder="1" applyAlignment="1" applyProtection="1">
      <alignment horizontal="left" vertical="center" wrapText="1"/>
    </xf>
    <xf numFmtId="0" fontId="11" fillId="2" borderId="4" xfId="0" applyFont="1" applyFill="1" applyBorder="1" applyAlignment="1">
      <alignment horizontal="left" vertical="center"/>
    </xf>
    <xf numFmtId="176" fontId="13" fillId="2" borderId="5" xfId="0" applyNumberFormat="1" applyFont="1" applyFill="1" applyBorder="1" applyAlignment="1">
      <alignment horizontal="right" vertical="center"/>
    </xf>
    <xf numFmtId="0" fontId="11" fillId="2" borderId="5" xfId="0" applyFont="1" applyFill="1" applyBorder="1" applyAlignment="1">
      <alignment horizontal="left" vertical="center"/>
    </xf>
    <xf numFmtId="176" fontId="9" fillId="0" borderId="0" xfId="46" applyNumberFormat="1" applyFont="1" applyFill="1" applyAlignment="1"/>
    <xf numFmtId="3" fontId="14" fillId="2" borderId="7" xfId="0" applyNumberFormat="1" applyFont="1" applyFill="1" applyBorder="1" applyAlignment="1" applyProtection="1">
      <alignment vertical="center"/>
    </xf>
    <xf numFmtId="177" fontId="14" fillId="2" borderId="8" xfId="0" applyNumberFormat="1" applyFont="1" applyFill="1" applyBorder="1" applyAlignment="1" applyProtection="1">
      <alignment vertical="center"/>
    </xf>
    <xf numFmtId="3" fontId="14" fillId="2" borderId="8" xfId="0" applyNumberFormat="1" applyFont="1" applyFill="1" applyBorder="1" applyAlignment="1" applyProtection="1">
      <alignment vertical="center"/>
    </xf>
    <xf numFmtId="177" fontId="14" fillId="2" borderId="9" xfId="0" applyNumberFormat="1" applyFont="1" applyFill="1" applyBorder="1" applyAlignment="1" applyProtection="1">
      <alignment vertical="center"/>
    </xf>
    <xf numFmtId="0" fontId="0" fillId="2" borderId="0" xfId="89" applyFill="1" applyAlignment="1">
      <alignment horizontal="left" vertical="center" wrapText="1"/>
    </xf>
    <xf numFmtId="0" fontId="0" fillId="0" borderId="0" xfId="89" applyFill="1" applyAlignment="1">
      <alignment horizontal="left" vertical="center" indent="2"/>
    </xf>
    <xf numFmtId="0" fontId="0" fillId="0" borderId="0" xfId="89" applyFill="1">
      <alignment vertical="center"/>
    </xf>
    <xf numFmtId="0" fontId="3" fillId="0" borderId="0" xfId="74" applyFont="1" applyFill="1" applyAlignment="1">
      <alignment horizontal="left" vertical="center"/>
    </xf>
    <xf numFmtId="0" fontId="10" fillId="0" borderId="0" xfId="74" applyFont="1" applyFill="1" applyAlignment="1">
      <alignment horizontal="center" vertical="center"/>
    </xf>
    <xf numFmtId="0" fontId="22" fillId="0" borderId="0" xfId="74" applyFont="1" applyFill="1" applyBorder="1" applyAlignment="1">
      <alignment horizontal="center" vertical="center"/>
    </xf>
    <xf numFmtId="0" fontId="22" fillId="0" borderId="0" xfId="74" applyFont="1" applyFill="1" applyBorder="1" applyAlignment="1">
      <alignment horizontal="left" vertical="center" indent="2"/>
    </xf>
    <xf numFmtId="177" fontId="8" fillId="0" borderId="0" xfId="0" applyNumberFormat="1" applyFont="1" applyFill="1" applyBorder="1" applyAlignment="1" applyProtection="1">
      <alignment horizontal="right" vertical="center"/>
      <protection locked="0"/>
    </xf>
    <xf numFmtId="14" fontId="23" fillId="0" borderId="1" xfId="84" applyNumberFormat="1" applyFont="1" applyFill="1" applyBorder="1" applyAlignment="1" applyProtection="1">
      <alignment horizontal="center" vertical="center"/>
      <protection locked="0"/>
    </xf>
    <xf numFmtId="176" fontId="17" fillId="0" borderId="3" xfId="84" applyNumberFormat="1" applyFont="1" applyFill="1" applyBorder="1" applyAlignment="1" applyProtection="1">
      <alignment horizontal="center" vertical="center" wrapText="1"/>
      <protection locked="0"/>
    </xf>
    <xf numFmtId="0" fontId="17" fillId="0" borderId="4" xfId="74" applyFont="1" applyFill="1" applyBorder="1">
      <alignment vertical="center"/>
    </xf>
    <xf numFmtId="176" fontId="17" fillId="0" borderId="6" xfId="84" applyNumberFormat="1" applyFont="1" applyFill="1" applyBorder="1" applyAlignment="1" applyProtection="1">
      <alignment horizontal="center" vertical="center" wrapText="1"/>
      <protection locked="0"/>
    </xf>
    <xf numFmtId="0" fontId="12" fillId="2" borderId="4" xfId="89" applyFont="1" applyFill="1" applyBorder="1" applyAlignment="1">
      <alignment horizontal="left" vertical="center"/>
    </xf>
    <xf numFmtId="177" fontId="24" fillId="0" borderId="6" xfId="89" applyNumberFormat="1" applyFont="1" applyFill="1" applyBorder="1">
      <alignment vertical="center"/>
    </xf>
    <xf numFmtId="0" fontId="12" fillId="0" borderId="7" xfId="0" applyFont="1" applyBorder="1" applyAlignment="1">
      <alignment horizontal="left" vertical="center"/>
    </xf>
    <xf numFmtId="177" fontId="24" fillId="0" borderId="9" xfId="89" applyNumberFormat="1" applyFont="1" applyFill="1" applyBorder="1">
      <alignment vertical="center"/>
    </xf>
    <xf numFmtId="0" fontId="12" fillId="0" borderId="10" xfId="89" applyFont="1" applyFill="1" applyBorder="1" applyAlignment="1">
      <alignment horizontal="left" vertical="center" wrapText="1"/>
    </xf>
    <xf numFmtId="0" fontId="25" fillId="0" borderId="0" xfId="0" applyFont="1" applyFill="1">
      <alignment vertical="center"/>
    </xf>
    <xf numFmtId="0" fontId="22" fillId="0" borderId="0" xfId="0" applyFont="1" applyFill="1">
      <alignment vertical="center"/>
    </xf>
    <xf numFmtId="0" fontId="22" fillId="0" borderId="0" xfId="74" applyFont="1" applyFill="1" applyAlignment="1">
      <alignment horizontal="center" vertical="center"/>
    </xf>
    <xf numFmtId="14" fontId="23" fillId="0" borderId="2" xfId="84" applyNumberFormat="1" applyFont="1" applyFill="1" applyBorder="1" applyAlignment="1" applyProtection="1">
      <alignment horizontal="center" vertical="center"/>
      <protection locked="0"/>
    </xf>
    <xf numFmtId="0" fontId="17" fillId="0" borderId="5" xfId="74" applyFont="1" applyFill="1" applyBorder="1">
      <alignment vertical="center"/>
    </xf>
    <xf numFmtId="176" fontId="6" fillId="0" borderId="6" xfId="74" applyNumberFormat="1" applyFont="1" applyFill="1" applyBorder="1">
      <alignment vertical="center"/>
    </xf>
    <xf numFmtId="178" fontId="14" fillId="2" borderId="4" xfId="0" applyNumberFormat="1" applyFont="1" applyFill="1" applyBorder="1" applyAlignment="1">
      <alignment horizontal="center" vertical="center"/>
    </xf>
    <xf numFmtId="178" fontId="14" fillId="2" borderId="5" xfId="0" applyNumberFormat="1" applyFont="1" applyFill="1" applyBorder="1" applyAlignment="1">
      <alignment horizontal="center" vertical="center"/>
    </xf>
    <xf numFmtId="176" fontId="14" fillId="2" borderId="6" xfId="74" applyNumberFormat="1" applyFont="1" applyFill="1" applyBorder="1">
      <alignment vertical="center"/>
    </xf>
    <xf numFmtId="0" fontId="24" fillId="2" borderId="7" xfId="74" applyFont="1" applyFill="1" applyBorder="1" applyAlignment="1">
      <alignment horizontal="left" vertical="center"/>
    </xf>
    <xf numFmtId="0" fontId="24" fillId="2" borderId="8" xfId="74" applyFont="1" applyFill="1" applyBorder="1" applyAlignment="1">
      <alignment horizontal="left" vertical="center"/>
    </xf>
    <xf numFmtId="176" fontId="14" fillId="2" borderId="9" xfId="74" applyNumberFormat="1" applyFont="1" applyFill="1" applyBorder="1" applyAlignment="1">
      <alignment horizontal="right" vertical="center"/>
    </xf>
    <xf numFmtId="0" fontId="9" fillId="0" borderId="0" xfId="0" applyFont="1" applyFill="1" applyAlignment="1"/>
    <xf numFmtId="181" fontId="9" fillId="0" borderId="0" xfId="0" applyNumberFormat="1" applyFont="1" applyFill="1" applyAlignment="1">
      <alignment vertical="center" wrapText="1"/>
    </xf>
    <xf numFmtId="176" fontId="18" fillId="0" borderId="0" xfId="0" applyNumberFormat="1" applyFont="1" applyFill="1" applyAlignment="1">
      <alignment horizontal="right"/>
    </xf>
    <xf numFmtId="0" fontId="0" fillId="0" borderId="0" xfId="74" applyFill="1" applyBorder="1" applyAlignment="1">
      <alignment horizontal="center" vertical="center" wrapText="1"/>
    </xf>
    <xf numFmtId="177" fontId="18" fillId="0" borderId="0" xfId="0" applyNumberFormat="1" applyFont="1" applyFill="1" applyBorder="1" applyAlignment="1" applyProtection="1">
      <alignment horizontal="right" vertical="center"/>
      <protection locked="0"/>
    </xf>
    <xf numFmtId="0" fontId="11" fillId="0" borderId="11" xfId="0" applyFont="1" applyFill="1" applyBorder="1" applyAlignment="1">
      <alignment horizontal="center" vertical="center" wrapText="1"/>
    </xf>
    <xf numFmtId="181" fontId="11" fillId="0" borderId="11" xfId="0" applyNumberFormat="1" applyFont="1" applyFill="1" applyBorder="1" applyAlignment="1">
      <alignment vertical="center" wrapText="1"/>
    </xf>
    <xf numFmtId="3" fontId="14" fillId="0" borderId="11" xfId="0" applyNumberFormat="1" applyFont="1" applyFill="1" applyBorder="1" applyAlignment="1" applyProtection="1">
      <alignment horizontal="right" vertical="center"/>
    </xf>
    <xf numFmtId="0" fontId="9" fillId="0" borderId="0" xfId="0" applyNumberFormat="1" applyFont="1" applyFill="1" applyAlignment="1"/>
    <xf numFmtId="49" fontId="12" fillId="0" borderId="11" xfId="0" applyNumberFormat="1" applyFont="1" applyFill="1" applyBorder="1" applyAlignment="1" applyProtection="1">
      <alignment vertical="center"/>
    </xf>
    <xf numFmtId="0" fontId="0" fillId="0" borderId="10" xfId="89" applyFill="1" applyBorder="1" applyAlignment="1">
      <alignment horizontal="left" vertical="center" wrapText="1"/>
    </xf>
    <xf numFmtId="0" fontId="9" fillId="0" borderId="0" xfId="0" applyFont="1" applyFill="1" applyAlignment="1">
      <alignment vertical="center"/>
    </xf>
    <xf numFmtId="176" fontId="9" fillId="0" borderId="0" xfId="0" applyNumberFormat="1" applyFont="1" applyFill="1" applyAlignment="1"/>
    <xf numFmtId="181" fontId="9" fillId="0" borderId="0" xfId="0" applyNumberFormat="1" applyFont="1" applyFill="1" applyAlignment="1">
      <alignment vertical="center"/>
    </xf>
    <xf numFmtId="0" fontId="0" fillId="0" borderId="0" xfId="74" applyFill="1" applyBorder="1" applyAlignment="1">
      <alignment horizontal="center" vertical="center"/>
    </xf>
    <xf numFmtId="0" fontId="11" fillId="0" borderId="1" xfId="0" applyFont="1" applyFill="1" applyBorder="1" applyAlignment="1">
      <alignment horizontal="center" vertical="center"/>
    </xf>
    <xf numFmtId="176"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176" fontId="11" fillId="0" borderId="3" xfId="0" applyNumberFormat="1"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176" fontId="13" fillId="2" borderId="6" xfId="0" applyNumberFormat="1" applyFont="1" applyFill="1" applyBorder="1" applyAlignment="1">
      <alignment horizontal="right" vertical="center"/>
    </xf>
    <xf numFmtId="181" fontId="11" fillId="2" borderId="5" xfId="0" applyNumberFormat="1" applyFont="1" applyFill="1" applyBorder="1" applyAlignment="1">
      <alignment vertical="center"/>
    </xf>
    <xf numFmtId="3" fontId="14" fillId="2" borderId="5" xfId="0" applyNumberFormat="1" applyFont="1" applyFill="1" applyBorder="1" applyAlignment="1" applyProtection="1">
      <alignment vertical="center"/>
    </xf>
    <xf numFmtId="3" fontId="14" fillId="2" borderId="6" xfId="0" applyNumberFormat="1" applyFont="1" applyFill="1" applyBorder="1" applyAlignment="1" applyProtection="1">
      <alignment vertical="center"/>
    </xf>
    <xf numFmtId="3" fontId="14" fillId="2" borderId="4" xfId="0" applyNumberFormat="1" applyFont="1" applyFill="1" applyBorder="1" applyAlignment="1" applyProtection="1">
      <alignment vertical="center" wrapText="1"/>
    </xf>
    <xf numFmtId="176" fontId="9" fillId="2" borderId="5" xfId="0" applyNumberFormat="1" applyFont="1" applyFill="1" applyBorder="1" applyAlignment="1"/>
    <xf numFmtId="176" fontId="9" fillId="2" borderId="6" xfId="0" applyNumberFormat="1" applyFont="1" applyFill="1" applyBorder="1" applyAlignment="1"/>
    <xf numFmtId="176" fontId="18" fillId="2" borderId="5" xfId="0" applyNumberFormat="1" applyFont="1" applyFill="1" applyBorder="1" applyAlignment="1">
      <alignment horizontal="right" vertical="center"/>
    </xf>
    <xf numFmtId="176" fontId="18" fillId="2" borderId="6" xfId="0" applyNumberFormat="1" applyFont="1" applyFill="1" applyBorder="1" applyAlignment="1">
      <alignment horizontal="right" vertical="center"/>
    </xf>
    <xf numFmtId="0" fontId="26" fillId="2" borderId="4" xfId="66" applyFont="1" applyFill="1" applyBorder="1">
      <alignment vertical="center"/>
    </xf>
    <xf numFmtId="0" fontId="14" fillId="2" borderId="4" xfId="66" applyFont="1" applyFill="1" applyBorder="1">
      <alignment vertical="center"/>
    </xf>
    <xf numFmtId="3" fontId="14" fillId="0" borderId="5" xfId="0" applyNumberFormat="1" applyFont="1" applyFill="1" applyBorder="1" applyAlignment="1" applyProtection="1">
      <alignment vertical="center"/>
    </xf>
    <xf numFmtId="0" fontId="26" fillId="0" borderId="4" xfId="68" applyFont="1" applyFill="1" applyBorder="1">
      <alignment vertical="center"/>
    </xf>
    <xf numFmtId="176" fontId="18" fillId="0" borderId="5" xfId="0" applyNumberFormat="1" applyFont="1" applyFill="1" applyBorder="1" applyAlignment="1">
      <alignment horizontal="right" vertical="center"/>
    </xf>
    <xf numFmtId="0" fontId="14" fillId="0" borderId="5" xfId="68" applyFont="1" applyFill="1" applyBorder="1">
      <alignment vertical="center"/>
    </xf>
    <xf numFmtId="176" fontId="18" fillId="0" borderId="6" xfId="0" applyNumberFormat="1" applyFont="1" applyFill="1" applyBorder="1" applyAlignment="1">
      <alignment horizontal="right" vertical="center"/>
    </xf>
    <xf numFmtId="0" fontId="26" fillId="0" borderId="7" xfId="68" applyFont="1" applyFill="1" applyBorder="1">
      <alignment vertical="center"/>
    </xf>
    <xf numFmtId="176" fontId="18" fillId="0" borderId="8" xfId="0" applyNumberFormat="1" applyFont="1" applyFill="1" applyBorder="1" applyAlignment="1">
      <alignment horizontal="right" vertical="center"/>
    </xf>
    <xf numFmtId="0" fontId="26" fillId="0" borderId="8" xfId="68" applyFont="1" applyFill="1" applyBorder="1">
      <alignment vertical="center"/>
    </xf>
    <xf numFmtId="176" fontId="18" fillId="0" borderId="9" xfId="0" applyNumberFormat="1" applyFont="1" applyFill="1" applyBorder="1" applyAlignment="1">
      <alignment horizontal="right" vertical="center"/>
    </xf>
    <xf numFmtId="0" fontId="0" fillId="0" borderId="0" xfId="89" applyFill="1" applyAlignment="1">
      <alignment horizontal="left" vertical="center" wrapText="1"/>
    </xf>
    <xf numFmtId="0" fontId="0" fillId="0" borderId="0" xfId="89" applyFill="1" applyAlignment="1">
      <alignment horizontal="left" vertical="center" indent="1"/>
    </xf>
    <xf numFmtId="0" fontId="22" fillId="0" borderId="0" xfId="74" applyFont="1" applyFill="1" applyBorder="1" applyAlignment="1">
      <alignment horizontal="right" vertical="center"/>
    </xf>
    <xf numFmtId="177" fontId="24" fillId="0" borderId="0" xfId="0" applyNumberFormat="1" applyFont="1" applyFill="1" applyBorder="1" applyAlignment="1" applyProtection="1">
      <alignment horizontal="right" vertical="center"/>
      <protection locked="0"/>
    </xf>
    <xf numFmtId="14" fontId="27" fillId="0" borderId="1" xfId="84" applyNumberFormat="1" applyFont="1" applyFill="1" applyBorder="1" applyAlignment="1" applyProtection="1">
      <alignment horizontal="center" vertical="center"/>
      <protection locked="0"/>
    </xf>
    <xf numFmtId="176" fontId="28" fillId="0" borderId="3" xfId="84" applyNumberFormat="1" applyFont="1" applyFill="1" applyBorder="1" applyAlignment="1" applyProtection="1">
      <alignment horizontal="center" vertical="center" wrapText="1"/>
      <protection locked="0"/>
    </xf>
    <xf numFmtId="0" fontId="27" fillId="0" borderId="4" xfId="92" applyFont="1" applyFill="1" applyBorder="1" applyAlignment="1">
      <alignment vertical="center"/>
    </xf>
    <xf numFmtId="176" fontId="13" fillId="0" borderId="6" xfId="74" applyNumberFormat="1" applyFont="1" applyFill="1" applyBorder="1" applyAlignment="1">
      <alignment horizontal="right" vertical="center"/>
    </xf>
    <xf numFmtId="49" fontId="1" fillId="0" borderId="4" xfId="58" applyNumberFormat="1" applyFont="1" applyFill="1" applyBorder="1" applyAlignment="1">
      <alignment horizontal="left" vertical="center" wrapText="1" indent="1"/>
    </xf>
    <xf numFmtId="0" fontId="1" fillId="0" borderId="6" xfId="58" applyNumberFormat="1" applyFont="1" applyFill="1" applyBorder="1" applyAlignment="1">
      <alignment vertical="center" wrapText="1"/>
    </xf>
    <xf numFmtId="0" fontId="12" fillId="2" borderId="4" xfId="89" applyFont="1" applyFill="1" applyBorder="1" applyAlignment="1">
      <alignment horizontal="left" vertical="center" indent="1"/>
    </xf>
    <xf numFmtId="176" fontId="14" fillId="0" borderId="6" xfId="0" applyNumberFormat="1" applyFont="1" applyFill="1" applyBorder="1" applyAlignment="1">
      <alignment vertical="center"/>
    </xf>
    <xf numFmtId="0" fontId="12" fillId="2" borderId="7" xfId="89" applyFont="1" applyFill="1" applyBorder="1" applyAlignment="1">
      <alignment horizontal="left" vertical="center" indent="1"/>
    </xf>
    <xf numFmtId="176" fontId="14" fillId="0" borderId="9" xfId="0" applyNumberFormat="1" applyFont="1" applyFill="1" applyBorder="1" applyAlignment="1">
      <alignment vertical="center"/>
    </xf>
    <xf numFmtId="0" fontId="0" fillId="2" borderId="10" xfId="89" applyFill="1" applyBorder="1" applyAlignment="1">
      <alignment horizontal="left" vertical="center" wrapText="1"/>
    </xf>
    <xf numFmtId="177" fontId="22" fillId="0" borderId="0" xfId="0" applyNumberFormat="1" applyFont="1" applyFill="1">
      <alignment vertical="center"/>
    </xf>
    <xf numFmtId="177" fontId="3" fillId="0" borderId="0" xfId="74" applyNumberFormat="1" applyFont="1" applyFill="1" applyAlignment="1">
      <alignment horizontal="left" vertical="center"/>
    </xf>
    <xf numFmtId="177" fontId="10" fillId="0" borderId="0" xfId="74" applyNumberFormat="1" applyFont="1" applyFill="1" applyAlignment="1">
      <alignment horizontal="center" vertical="center"/>
    </xf>
    <xf numFmtId="177" fontId="22" fillId="0" borderId="0" xfId="74" applyNumberFormat="1" applyFont="1" applyFill="1" applyBorder="1" applyAlignment="1">
      <alignment horizontal="center" vertical="center"/>
    </xf>
    <xf numFmtId="177" fontId="23" fillId="0" borderId="2" xfId="84" applyNumberFormat="1" applyFont="1" applyFill="1" applyBorder="1" applyAlignment="1" applyProtection="1">
      <alignment horizontal="center" vertical="center"/>
      <protection locked="0"/>
    </xf>
    <xf numFmtId="0" fontId="23" fillId="0" borderId="4" xfId="92" applyFont="1" applyFill="1" applyBorder="1" applyAlignment="1">
      <alignment horizontal="center" vertical="center"/>
    </xf>
    <xf numFmtId="177" fontId="23" fillId="0" borderId="5" xfId="92" applyNumberFormat="1" applyFont="1" applyFill="1" applyBorder="1" applyAlignment="1">
      <alignment horizontal="center" vertical="center"/>
    </xf>
    <xf numFmtId="178" fontId="14" fillId="0" borderId="4" xfId="0" applyNumberFormat="1" applyFont="1" applyFill="1" applyBorder="1" applyAlignment="1">
      <alignment horizontal="left" vertical="center" indent="1"/>
    </xf>
    <xf numFmtId="177" fontId="14" fillId="0" borderId="5" xfId="0" applyNumberFormat="1" applyFont="1" applyFill="1" applyBorder="1" applyAlignment="1">
      <alignment horizontal="center" vertical="center"/>
    </xf>
    <xf numFmtId="0" fontId="24" fillId="0" borderId="7" xfId="74" applyFont="1" applyFill="1" applyBorder="1" applyAlignment="1">
      <alignment vertical="center"/>
    </xf>
    <xf numFmtId="177" fontId="24" fillId="0" borderId="8" xfId="74" applyNumberFormat="1" applyFont="1" applyFill="1" applyBorder="1" applyAlignment="1">
      <alignment horizontal="center" vertical="center"/>
    </xf>
    <xf numFmtId="0" fontId="12" fillId="2" borderId="0" xfId="68" applyFont="1" applyFill="1" applyAlignment="1">
      <alignment horizontal="left" vertical="center" wrapText="1"/>
    </xf>
    <xf numFmtId="177" fontId="12" fillId="2" borderId="0" xfId="68" applyNumberFormat="1" applyFont="1" applyFill="1" applyAlignment="1">
      <alignment horizontal="left" vertical="center" wrapText="1"/>
    </xf>
    <xf numFmtId="0" fontId="27" fillId="0" borderId="0" xfId="0" applyFont="1" applyFill="1" applyAlignment="1">
      <alignmen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0" fillId="0" borderId="0" xfId="74" applyBorder="1" applyAlignment="1">
      <alignment horizontal="right" vertical="center"/>
    </xf>
    <xf numFmtId="0" fontId="12" fillId="0" borderId="0" xfId="74" applyFont="1" applyBorder="1" applyAlignment="1">
      <alignment horizontal="right" vertical="center"/>
    </xf>
    <xf numFmtId="0" fontId="11" fillId="0" borderId="1" xfId="92" applyFont="1" applyFill="1" applyBorder="1" applyAlignment="1">
      <alignment horizontal="left" vertical="center"/>
    </xf>
    <xf numFmtId="0" fontId="11" fillId="0" borderId="3" xfId="92" applyFont="1" applyFill="1" applyBorder="1" applyAlignment="1">
      <alignment horizontal="center" vertical="center"/>
    </xf>
    <xf numFmtId="0" fontId="29" fillId="0" borderId="4" xfId="0" applyFont="1" applyBorder="1" applyAlignment="1">
      <alignment vertical="center"/>
    </xf>
    <xf numFmtId="177" fontId="29" fillId="2" borderId="6" xfId="0" applyNumberFormat="1" applyFont="1" applyFill="1" applyBorder="1" applyAlignment="1">
      <alignment horizontal="right" vertical="center"/>
    </xf>
    <xf numFmtId="49" fontId="6" fillId="0" borderId="4" xfId="0" applyNumberFormat="1" applyFont="1" applyBorder="1" applyAlignment="1">
      <alignment horizontal="left"/>
    </xf>
    <xf numFmtId="177" fontId="20" fillId="2" borderId="6" xfId="0" applyNumberFormat="1" applyFont="1" applyFill="1" applyBorder="1" applyAlignment="1">
      <alignment horizontal="right" vertical="center"/>
    </xf>
    <xf numFmtId="49" fontId="1" fillId="0" borderId="4" xfId="0" applyNumberFormat="1" applyFont="1" applyBorder="1" applyAlignment="1">
      <alignment horizontal="left"/>
    </xf>
    <xf numFmtId="177" fontId="14" fillId="2" borderId="6" xfId="0" applyNumberFormat="1" applyFont="1" applyFill="1" applyBorder="1" applyAlignment="1">
      <alignment horizontal="right" vertical="center"/>
    </xf>
    <xf numFmtId="49" fontId="1" fillId="0" borderId="7" xfId="0" applyNumberFormat="1" applyFont="1" applyBorder="1" applyAlignment="1">
      <alignment horizontal="left"/>
    </xf>
    <xf numFmtId="177" fontId="14" fillId="2" borderId="9" xfId="0" applyNumberFormat="1" applyFont="1" applyFill="1" applyBorder="1" applyAlignment="1">
      <alignment horizontal="right" vertical="center"/>
    </xf>
    <xf numFmtId="0" fontId="0" fillId="2" borderId="0" xfId="68" applyFont="1" applyFill="1" applyAlignment="1">
      <alignment horizontal="left" vertical="center" wrapText="1"/>
    </xf>
    <xf numFmtId="0" fontId="30" fillId="0" borderId="0" xfId="84" applyFont="1" applyFill="1" applyAlignment="1" applyProtection="1">
      <alignment vertical="center" wrapText="1"/>
      <protection locked="0"/>
    </xf>
    <xf numFmtId="0" fontId="30" fillId="0" borderId="0" xfId="84" applyFill="1" applyAlignment="1" applyProtection="1">
      <alignment vertical="center"/>
      <protection locked="0"/>
    </xf>
    <xf numFmtId="176" fontId="30" fillId="0" borderId="0" xfId="84" applyNumberFormat="1" applyFill="1" applyAlignment="1" applyProtection="1">
      <alignment vertical="center"/>
      <protection locked="0"/>
    </xf>
    <xf numFmtId="0" fontId="31" fillId="0" borderId="0" xfId="66" applyFont="1" applyFill="1" applyBorder="1" applyAlignment="1">
      <alignment horizontal="center" vertical="center"/>
    </xf>
    <xf numFmtId="0" fontId="0" fillId="2" borderId="0" xfId="66" applyFill="1" applyBorder="1" applyAlignment="1">
      <alignment horizontal="center" vertical="center"/>
    </xf>
    <xf numFmtId="0" fontId="12" fillId="2" borderId="0" xfId="66" applyFont="1" applyFill="1" applyBorder="1" applyAlignment="1">
      <alignment horizontal="right" vertical="center"/>
    </xf>
    <xf numFmtId="0" fontId="23" fillId="2" borderId="12" xfId="66" applyFont="1" applyFill="1" applyBorder="1" applyAlignment="1">
      <alignment horizontal="center" vertical="center" wrapText="1"/>
    </xf>
    <xf numFmtId="176" fontId="23" fillId="2" borderId="2" xfId="66" applyNumberFormat="1" applyFont="1" applyFill="1" applyBorder="1" applyAlignment="1">
      <alignment horizontal="center" vertical="center" wrapText="1"/>
    </xf>
    <xf numFmtId="176" fontId="23" fillId="2" borderId="3" xfId="66" applyNumberFormat="1" applyFont="1" applyFill="1" applyBorder="1" applyAlignment="1">
      <alignment horizontal="center" vertical="center" wrapText="1"/>
    </xf>
    <xf numFmtId="0" fontId="23" fillId="2" borderId="7" xfId="66" applyFont="1" applyFill="1" applyBorder="1" applyAlignment="1">
      <alignment horizontal="center" vertical="center" wrapText="1"/>
    </xf>
    <xf numFmtId="176" fontId="23" fillId="2" borderId="8" xfId="66" applyNumberFormat="1" applyFont="1" applyFill="1" applyBorder="1" applyAlignment="1">
      <alignment horizontal="center" vertical="center" wrapText="1"/>
    </xf>
    <xf numFmtId="176" fontId="23" fillId="2" borderId="9" xfId="66" applyNumberFormat="1" applyFont="1" applyFill="1" applyBorder="1" applyAlignment="1">
      <alignment horizontal="center" vertical="center" wrapText="1"/>
    </xf>
    <xf numFmtId="0" fontId="23" fillId="2" borderId="4" xfId="66" applyFont="1" applyFill="1" applyBorder="1" applyAlignment="1">
      <alignment horizontal="center" vertical="center" wrapText="1"/>
    </xf>
    <xf numFmtId="176" fontId="6" fillId="2" borderId="5" xfId="93" applyNumberFormat="1" applyFont="1" applyFill="1" applyBorder="1" applyAlignment="1">
      <alignment horizontal="right" vertical="center"/>
    </xf>
    <xf numFmtId="176" fontId="6" fillId="2" borderId="6" xfId="93" applyNumberFormat="1" applyFont="1" applyFill="1" applyBorder="1" applyAlignment="1">
      <alignment horizontal="right" vertical="center"/>
    </xf>
    <xf numFmtId="49" fontId="12" fillId="2" borderId="4" xfId="0" applyNumberFormat="1" applyFont="1" applyFill="1" applyBorder="1" applyAlignment="1" applyProtection="1">
      <alignment vertical="center"/>
    </xf>
    <xf numFmtId="177" fontId="12" fillId="2" borderId="5" xfId="0" applyNumberFormat="1" applyFont="1" applyFill="1" applyBorder="1" applyAlignment="1" applyProtection="1">
      <alignment horizontal="right" vertical="center"/>
    </xf>
    <xf numFmtId="177" fontId="12" fillId="2" borderId="6" xfId="0" applyNumberFormat="1" applyFont="1" applyFill="1" applyBorder="1" applyAlignment="1" applyProtection="1">
      <alignment horizontal="right" vertical="center"/>
    </xf>
    <xf numFmtId="0" fontId="32" fillId="2" borderId="5" xfId="66" applyFont="1" applyFill="1" applyBorder="1" applyAlignment="1">
      <alignment horizontal="right" vertical="center"/>
    </xf>
    <xf numFmtId="49" fontId="12" fillId="0" borderId="4" xfId="0" applyNumberFormat="1" applyFont="1" applyFill="1" applyBorder="1" applyAlignment="1" applyProtection="1">
      <alignment vertical="center"/>
    </xf>
    <xf numFmtId="177" fontId="12" fillId="0" borderId="5" xfId="0" applyNumberFormat="1" applyFont="1" applyFill="1" applyBorder="1" applyAlignment="1" applyProtection="1">
      <alignment horizontal="right" vertical="center"/>
    </xf>
    <xf numFmtId="177" fontId="12" fillId="0" borderId="6" xfId="0" applyNumberFormat="1" applyFont="1" applyFill="1" applyBorder="1" applyAlignment="1" applyProtection="1">
      <alignment horizontal="right" vertical="center"/>
    </xf>
    <xf numFmtId="0" fontId="32" fillId="0" borderId="5" xfId="66" applyFont="1" applyFill="1" applyBorder="1" applyAlignment="1">
      <alignment horizontal="right" vertical="center"/>
    </xf>
    <xf numFmtId="177" fontId="12" fillId="0" borderId="0" xfId="0" applyNumberFormat="1" applyFont="1" applyFill="1" applyBorder="1" applyAlignment="1" applyProtection="1">
      <alignment horizontal="right" vertical="center"/>
    </xf>
    <xf numFmtId="49" fontId="12" fillId="0" borderId="7" xfId="0" applyNumberFormat="1" applyFont="1" applyFill="1" applyBorder="1" applyAlignment="1" applyProtection="1">
      <alignment vertical="center"/>
    </xf>
    <xf numFmtId="177" fontId="12" fillId="0" borderId="13" xfId="0" applyNumberFormat="1" applyFont="1" applyFill="1" applyBorder="1" applyAlignment="1" applyProtection="1">
      <alignment horizontal="right" vertical="center"/>
    </xf>
    <xf numFmtId="0" fontId="32" fillId="0" borderId="9" xfId="66" applyFont="1" applyFill="1" applyBorder="1" applyAlignment="1">
      <alignment horizontal="right" vertical="center"/>
    </xf>
    <xf numFmtId="177" fontId="12" fillId="0" borderId="9" xfId="0" applyNumberFormat="1" applyFont="1" applyFill="1" applyBorder="1" applyAlignment="1" applyProtection="1">
      <alignment horizontal="right" vertical="center"/>
    </xf>
    <xf numFmtId="0" fontId="14" fillId="0" borderId="0" xfId="66" applyFont="1" applyFill="1" applyAlignment="1">
      <alignment horizontal="left" vertical="center" wrapText="1"/>
    </xf>
    <xf numFmtId="0" fontId="0" fillId="0" borderId="0" xfId="66" applyFont="1" applyFill="1" applyAlignment="1">
      <alignment horizontal="left" vertical="center" wrapText="1"/>
    </xf>
    <xf numFmtId="0" fontId="27" fillId="0" borderId="0" xfId="66" applyFont="1" applyFill="1" applyAlignment="1">
      <alignment vertical="center"/>
    </xf>
    <xf numFmtId="0" fontId="5" fillId="0" borderId="0" xfId="66" applyFont="1" applyFill="1" applyAlignment="1">
      <alignment vertical="center"/>
    </xf>
    <xf numFmtId="0" fontId="0" fillId="0" borderId="0" xfId="66" applyFill="1" applyBorder="1" applyAlignment="1">
      <alignment horizontal="right" vertical="center"/>
    </xf>
    <xf numFmtId="0" fontId="11" fillId="0" borderId="11" xfId="93" applyFont="1" applyFill="1" applyBorder="1" applyAlignment="1">
      <alignment horizontal="center" vertical="center"/>
    </xf>
    <xf numFmtId="176" fontId="11" fillId="0" borderId="11" xfId="84" applyNumberFormat="1" applyFont="1" applyFill="1" applyBorder="1" applyAlignment="1" applyProtection="1">
      <alignment horizontal="center" vertical="center" wrapText="1"/>
      <protection locked="0"/>
    </xf>
    <xf numFmtId="49" fontId="13" fillId="0" borderId="11" xfId="0" applyNumberFormat="1" applyFont="1" applyFill="1" applyBorder="1" applyAlignment="1" applyProtection="1">
      <alignment vertical="center"/>
    </xf>
    <xf numFmtId="0" fontId="5" fillId="0" borderId="0" xfId="66" applyNumberFormat="1" applyFont="1" applyFill="1" applyAlignment="1">
      <alignment vertical="center"/>
    </xf>
    <xf numFmtId="49" fontId="6" fillId="0" borderId="11" xfId="0" applyNumberFormat="1" applyFont="1" applyBorder="1" applyAlignment="1"/>
    <xf numFmtId="49" fontId="1" fillId="0" borderId="11" xfId="0" applyNumberFormat="1" applyFont="1" applyBorder="1" applyAlignment="1">
      <alignment horizontal="left" indent="1"/>
    </xf>
    <xf numFmtId="49" fontId="1" fillId="0" borderId="11" xfId="0" applyNumberFormat="1" applyFont="1" applyBorder="1" applyAlignment="1">
      <alignment horizontal="left" indent="2"/>
    </xf>
    <xf numFmtId="49" fontId="1" fillId="0" borderId="11" xfId="0" applyNumberFormat="1" applyFont="1" applyBorder="1" applyAlignment="1"/>
    <xf numFmtId="49" fontId="6" fillId="0" borderId="11" xfId="0" applyNumberFormat="1" applyFont="1" applyBorder="1" applyAlignment="1">
      <alignment horizontal="left" indent="2"/>
    </xf>
    <xf numFmtId="49" fontId="6" fillId="0" borderId="11" xfId="0" applyNumberFormat="1" applyFont="1" applyBorder="1" applyAlignment="1">
      <alignment horizontal="left" indent="1"/>
    </xf>
    <xf numFmtId="0" fontId="33" fillId="0" borderId="0" xfId="66" applyFont="1" applyFill="1" applyAlignment="1">
      <alignment vertical="center"/>
    </xf>
    <xf numFmtId="49" fontId="6" fillId="0" borderId="11" xfId="0" applyNumberFormat="1" applyFont="1" applyBorder="1" applyAlignment="1">
      <alignment horizontal="left" vertical="center"/>
    </xf>
    <xf numFmtId="0" fontId="1" fillId="0" borderId="10" xfId="66" applyFont="1" applyFill="1" applyBorder="1" applyAlignment="1">
      <alignment horizontal="left" vertical="center" wrapText="1"/>
    </xf>
    <xf numFmtId="0" fontId="0" fillId="0" borderId="0" xfId="68" applyFill="1">
      <alignment vertical="center"/>
    </xf>
    <xf numFmtId="176" fontId="0" fillId="0" borderId="0" xfId="68" applyNumberFormat="1" applyFill="1">
      <alignment vertical="center"/>
    </xf>
    <xf numFmtId="0" fontId="34" fillId="0" borderId="0" xfId="68" applyFont="1" applyFill="1" applyAlignment="1">
      <alignment horizontal="center" vertical="center"/>
    </xf>
    <xf numFmtId="176" fontId="34" fillId="0" borderId="0" xfId="68" applyNumberFormat="1" applyFont="1" applyFill="1" applyAlignment="1">
      <alignment horizontal="center" vertical="center"/>
    </xf>
    <xf numFmtId="0" fontId="11" fillId="0" borderId="1" xfId="68" applyFont="1" applyFill="1" applyBorder="1" applyAlignment="1">
      <alignment horizontal="center" vertical="center"/>
    </xf>
    <xf numFmtId="176" fontId="11" fillId="0" borderId="2" xfId="84" applyNumberFormat="1" applyFont="1" applyFill="1" applyBorder="1" applyAlignment="1" applyProtection="1">
      <alignment horizontal="center" vertical="center" wrapText="1"/>
      <protection locked="0"/>
    </xf>
    <xf numFmtId="0" fontId="11" fillId="0" borderId="2" xfId="68" applyFont="1" applyFill="1" applyBorder="1" applyAlignment="1">
      <alignment horizontal="center" vertical="center"/>
    </xf>
    <xf numFmtId="0" fontId="11" fillId="0" borderId="4" xfId="68" applyFont="1" applyFill="1" applyBorder="1" applyAlignment="1">
      <alignment horizontal="center" vertical="center"/>
    </xf>
    <xf numFmtId="176" fontId="35" fillId="0" borderId="5" xfId="68" applyNumberFormat="1" applyFont="1" applyFill="1" applyBorder="1">
      <alignment vertical="center"/>
    </xf>
    <xf numFmtId="0" fontId="11" fillId="0" borderId="5" xfId="68" applyFont="1" applyFill="1" applyBorder="1" applyAlignment="1">
      <alignment horizontal="center" vertical="center"/>
    </xf>
    <xf numFmtId="0" fontId="11" fillId="0" borderId="4" xfId="101" applyFont="1" applyFill="1" applyBorder="1" applyAlignment="1" applyProtection="1">
      <alignment horizontal="left" vertical="center" wrapText="1"/>
      <protection locked="0"/>
    </xf>
    <xf numFmtId="0" fontId="11" fillId="0" borderId="5" xfId="101" applyFont="1" applyFill="1" applyBorder="1" applyAlignment="1" applyProtection="1">
      <alignment horizontal="left" vertical="center" wrapText="1"/>
      <protection locked="0"/>
    </xf>
    <xf numFmtId="176" fontId="26" fillId="0" borderId="5" xfId="68" applyNumberFormat="1" applyFont="1" applyFill="1" applyBorder="1" applyAlignment="1">
      <alignment horizontal="right" vertical="center"/>
    </xf>
    <xf numFmtId="0" fontId="26" fillId="0" borderId="5" xfId="68" applyFont="1" applyFill="1" applyBorder="1">
      <alignment vertical="center"/>
    </xf>
    <xf numFmtId="0" fontId="26" fillId="0" borderId="4" xfId="68" applyFont="1" applyFill="1" applyBorder="1" applyAlignment="1">
      <alignment vertical="center" wrapText="1"/>
    </xf>
    <xf numFmtId="0" fontId="36" fillId="0" borderId="4" xfId="68" applyFont="1" applyFill="1" applyBorder="1">
      <alignment vertical="center"/>
    </xf>
    <xf numFmtId="49" fontId="12" fillId="0" borderId="5" xfId="0" applyNumberFormat="1" applyFont="1" applyFill="1" applyBorder="1" applyAlignment="1" applyProtection="1">
      <alignment vertical="center"/>
    </xf>
    <xf numFmtId="0" fontId="0" fillId="0" borderId="4" xfId="68" applyFill="1" applyBorder="1">
      <alignment vertical="center"/>
    </xf>
    <xf numFmtId="176" fontId="0" fillId="0" borderId="5" xfId="68" applyNumberFormat="1" applyFill="1" applyBorder="1">
      <alignment vertical="center"/>
    </xf>
    <xf numFmtId="177" fontId="12" fillId="0" borderId="5" xfId="74" applyNumberFormat="1" applyFont="1" applyFill="1" applyBorder="1" applyAlignment="1">
      <alignment horizontal="right" vertical="center"/>
    </xf>
    <xf numFmtId="177" fontId="12" fillId="0" borderId="8" xfId="74" applyNumberFormat="1" applyFont="1" applyFill="1" applyBorder="1" applyAlignment="1">
      <alignment horizontal="right" vertical="center"/>
    </xf>
    <xf numFmtId="176" fontId="26" fillId="0" borderId="8" xfId="68" applyNumberFormat="1" applyFont="1" applyFill="1" applyBorder="1" applyAlignment="1">
      <alignment horizontal="right" vertical="center"/>
    </xf>
    <xf numFmtId="0" fontId="0" fillId="0" borderId="10" xfId="68" applyFont="1" applyFill="1" applyBorder="1" applyAlignment="1">
      <alignment horizontal="left" vertical="center" wrapText="1"/>
    </xf>
    <xf numFmtId="0" fontId="3" fillId="0" borderId="0" xfId="74" applyFont="1" applyFill="1" applyAlignment="1">
      <alignment vertical="center"/>
    </xf>
    <xf numFmtId="0" fontId="11" fillId="2" borderId="2" xfId="84" applyFont="1" applyFill="1" applyBorder="1" applyAlignment="1" applyProtection="1">
      <alignment horizontal="center" vertical="center" wrapText="1"/>
      <protection locked="0"/>
    </xf>
    <xf numFmtId="176" fontId="13" fillId="2" borderId="5" xfId="76" applyNumberFormat="1" applyFont="1" applyFill="1" applyBorder="1" applyAlignment="1">
      <alignment horizontal="right" vertical="center"/>
    </xf>
    <xf numFmtId="180" fontId="37" fillId="2" borderId="5" xfId="74" applyNumberFormat="1" applyFont="1" applyFill="1" applyBorder="1">
      <alignment vertical="center"/>
    </xf>
    <xf numFmtId="0" fontId="11" fillId="2" borderId="4" xfId="67" applyFont="1" applyFill="1" applyBorder="1" applyAlignment="1">
      <alignment horizontal="left" vertical="center"/>
    </xf>
    <xf numFmtId="0" fontId="11" fillId="2" borderId="5" xfId="67" applyFont="1" applyFill="1" applyBorder="1" applyAlignment="1">
      <alignment horizontal="left" vertical="center"/>
    </xf>
    <xf numFmtId="176" fontId="18" fillId="2" borderId="5" xfId="76" applyNumberFormat="1" applyFont="1" applyFill="1" applyBorder="1" applyAlignment="1">
      <alignment horizontal="right" vertical="center"/>
    </xf>
    <xf numFmtId="180" fontId="12" fillId="2" borderId="5" xfId="74" applyNumberFormat="1" applyFont="1" applyFill="1" applyBorder="1">
      <alignment vertical="center"/>
    </xf>
    <xf numFmtId="0" fontId="11" fillId="2" borderId="3" xfId="84" applyFont="1" applyFill="1" applyBorder="1" applyAlignment="1" applyProtection="1">
      <alignment horizontal="center" vertical="center" wrapText="1"/>
      <protection locked="0"/>
    </xf>
    <xf numFmtId="180" fontId="37" fillId="2" borderId="6" xfId="74" applyNumberFormat="1" applyFont="1" applyFill="1" applyBorder="1">
      <alignment vertical="center"/>
    </xf>
    <xf numFmtId="180" fontId="12" fillId="2" borderId="6" xfId="74" applyNumberFormat="1" applyFont="1" applyFill="1" applyBorder="1">
      <alignment vertical="center"/>
    </xf>
    <xf numFmtId="0" fontId="9" fillId="2" borderId="0" xfId="46" applyFont="1" applyFill="1" applyAlignment="1"/>
    <xf numFmtId="0" fontId="0" fillId="2" borderId="0" xfId="46" applyFill="1" applyAlignment="1"/>
    <xf numFmtId="176" fontId="0" fillId="2" borderId="0" xfId="46" applyNumberFormat="1" applyFill="1" applyAlignment="1">
      <alignment horizontal="center" vertical="center"/>
    </xf>
    <xf numFmtId="182" fontId="0" fillId="2" borderId="0" xfId="46" applyNumberFormat="1" applyFill="1" applyAlignment="1">
      <alignment horizontal="center" vertical="center"/>
    </xf>
    <xf numFmtId="182" fontId="0" fillId="2" borderId="0" xfId="46" applyNumberFormat="1" applyFill="1" applyAlignment="1"/>
    <xf numFmtId="182" fontId="3" fillId="2" borderId="0" xfId="74" applyNumberFormat="1" applyFont="1" applyFill="1" applyAlignment="1">
      <alignment horizontal="left" vertical="center"/>
    </xf>
    <xf numFmtId="182" fontId="10" fillId="2" borderId="0" xfId="74" applyNumberFormat="1" applyFont="1" applyFill="1" applyAlignment="1">
      <alignment horizontal="center" vertical="center"/>
    </xf>
    <xf numFmtId="0" fontId="38" fillId="2" borderId="0" xfId="46" applyFont="1" applyFill="1" applyAlignment="1">
      <alignment horizontal="center" vertical="center"/>
    </xf>
    <xf numFmtId="182" fontId="38" fillId="2" borderId="0" xfId="46" applyNumberFormat="1" applyFont="1" applyFill="1" applyAlignment="1">
      <alignment horizontal="center" vertical="center"/>
    </xf>
    <xf numFmtId="182" fontId="11" fillId="2" borderId="2" xfId="84" applyNumberFormat="1" applyFont="1" applyFill="1" applyBorder="1" applyAlignment="1" applyProtection="1">
      <alignment horizontal="center" vertical="center" wrapText="1"/>
      <protection locked="0"/>
    </xf>
    <xf numFmtId="0" fontId="11" fillId="2" borderId="4" xfId="74" applyFont="1" applyFill="1" applyBorder="1" applyAlignment="1">
      <alignment horizontal="center" vertical="center"/>
    </xf>
    <xf numFmtId="176" fontId="13" fillId="2" borderId="5" xfId="46" applyNumberFormat="1" applyFont="1" applyFill="1" applyBorder="1" applyAlignment="1">
      <alignment horizontal="right" vertical="center"/>
    </xf>
    <xf numFmtId="182" fontId="13" fillId="2" borderId="5" xfId="46" applyNumberFormat="1" applyFont="1" applyFill="1" applyBorder="1" applyAlignment="1">
      <alignment horizontal="right" vertical="center"/>
    </xf>
    <xf numFmtId="182" fontId="11" fillId="2" borderId="5" xfId="88" applyNumberFormat="1" applyFont="1" applyFill="1" applyBorder="1" applyAlignment="1">
      <alignment horizontal="right" vertical="center"/>
    </xf>
    <xf numFmtId="0" fontId="12" fillId="2" borderId="4" xfId="46" applyFont="1" applyFill="1" applyBorder="1">
      <alignment vertical="center"/>
    </xf>
    <xf numFmtId="182" fontId="18" fillId="2" borderId="5" xfId="76" applyNumberFormat="1" applyFont="1" applyFill="1" applyBorder="1" applyAlignment="1">
      <alignment horizontal="right" vertical="center"/>
    </xf>
    <xf numFmtId="182" fontId="39" fillId="2" borderId="5" xfId="76" applyNumberFormat="1" applyFont="1" applyFill="1" applyBorder="1" applyAlignment="1">
      <alignment horizontal="right" vertical="center"/>
    </xf>
    <xf numFmtId="0" fontId="12" fillId="2" borderId="5" xfId="46" applyFont="1" applyFill="1" applyBorder="1">
      <alignment vertical="center"/>
    </xf>
    <xf numFmtId="176" fontId="9" fillId="2" borderId="5" xfId="76" applyNumberFormat="1" applyFont="1" applyFill="1" applyBorder="1" applyAlignment="1">
      <alignment horizontal="right" vertical="center"/>
    </xf>
    <xf numFmtId="182" fontId="9" fillId="2" borderId="5" xfId="76" applyNumberFormat="1" applyFont="1" applyFill="1" applyBorder="1" applyAlignment="1">
      <alignment horizontal="right" vertical="center"/>
    </xf>
    <xf numFmtId="176" fontId="9" fillId="2" borderId="5" xfId="76" applyNumberFormat="1" applyFont="1" applyFill="1" applyBorder="1" applyAlignment="1">
      <alignment horizontal="center" vertical="center"/>
    </xf>
    <xf numFmtId="182" fontId="9" fillId="2" borderId="5" xfId="76" applyNumberFormat="1" applyFont="1" applyFill="1" applyBorder="1" applyAlignment="1">
      <alignment horizontal="center" vertical="center"/>
    </xf>
    <xf numFmtId="0" fontId="0" fillId="2" borderId="4" xfId="46" applyFill="1" applyBorder="1">
      <alignment vertical="center"/>
    </xf>
    <xf numFmtId="3" fontId="14" fillId="2" borderId="5" xfId="0" applyNumberFormat="1" applyFont="1" applyFill="1" applyBorder="1" applyAlignment="1" applyProtection="1">
      <alignment horizontal="left" vertical="center" wrapText="1" indent="1"/>
    </xf>
    <xf numFmtId="0" fontId="0" fillId="2" borderId="4" xfId="46" applyFill="1" applyBorder="1" applyAlignment="1">
      <alignment vertical="center"/>
    </xf>
    <xf numFmtId="0" fontId="0" fillId="2" borderId="4" xfId="46" applyFill="1" applyBorder="1" applyAlignment="1"/>
    <xf numFmtId="176" fontId="0" fillId="2" borderId="5" xfId="46" applyNumberFormat="1" applyFill="1" applyBorder="1" applyAlignment="1">
      <alignment horizontal="center" vertical="center"/>
    </xf>
    <xf numFmtId="182" fontId="0" fillId="2" borderId="5" xfId="46" applyNumberFormat="1" applyFill="1" applyBorder="1" applyAlignment="1">
      <alignment horizontal="center" vertical="center"/>
    </xf>
    <xf numFmtId="182" fontId="40" fillId="2" borderId="5" xfId="74" applyNumberFormat="1" applyFont="1" applyFill="1" applyBorder="1" applyAlignment="1">
      <alignment horizontal="right" vertical="center"/>
    </xf>
    <xf numFmtId="0" fontId="11" fillId="2" borderId="5" xfId="46" applyFont="1" applyFill="1" applyBorder="1" applyAlignment="1">
      <alignment vertical="center"/>
    </xf>
    <xf numFmtId="0" fontId="14" fillId="2" borderId="4" xfId="0" applyFont="1" applyFill="1" applyBorder="1" applyAlignment="1">
      <alignment horizontal="left" vertical="center"/>
    </xf>
    <xf numFmtId="0" fontId="14" fillId="2" borderId="5" xfId="0" applyFont="1" applyFill="1" applyBorder="1" applyAlignment="1">
      <alignment horizontal="left" vertical="center"/>
    </xf>
    <xf numFmtId="0" fontId="0" fillId="2" borderId="7" xfId="46" applyFill="1" applyBorder="1" applyAlignment="1"/>
    <xf numFmtId="176" fontId="0" fillId="2" borderId="8" xfId="46" applyNumberFormat="1" applyFill="1" applyBorder="1" applyAlignment="1">
      <alignment horizontal="center" vertical="center"/>
    </xf>
    <xf numFmtId="182" fontId="0" fillId="2" borderId="8" xfId="46" applyNumberFormat="1" applyFill="1" applyBorder="1" applyAlignment="1">
      <alignment horizontal="center" vertical="center"/>
    </xf>
    <xf numFmtId="0" fontId="14" fillId="2" borderId="8" xfId="0" applyFont="1" applyFill="1" applyBorder="1" applyAlignment="1">
      <alignment horizontal="left" vertical="center"/>
    </xf>
    <xf numFmtId="0" fontId="0" fillId="2" borderId="0" xfId="46" applyFill="1" applyAlignment="1">
      <alignment horizontal="left" vertical="center" wrapText="1"/>
    </xf>
    <xf numFmtId="182" fontId="0" fillId="2" borderId="0" xfId="46" applyNumberFormat="1" applyFill="1" applyAlignment="1">
      <alignment horizontal="left" vertical="center" wrapText="1"/>
    </xf>
    <xf numFmtId="182" fontId="12" fillId="2" borderId="0" xfId="46" applyNumberFormat="1" applyFont="1" applyFill="1" applyBorder="1" applyAlignment="1">
      <alignment horizontal="right" vertical="center"/>
    </xf>
    <xf numFmtId="0" fontId="13" fillId="2" borderId="5" xfId="46" applyNumberFormat="1" applyFont="1" applyFill="1" applyBorder="1" applyAlignment="1">
      <alignment vertical="center"/>
    </xf>
    <xf numFmtId="182" fontId="40" fillId="2" borderId="6" xfId="74" applyNumberFormat="1" applyFont="1" applyFill="1" applyBorder="1" applyAlignment="1">
      <alignment horizontal="right" vertical="center"/>
    </xf>
    <xf numFmtId="0" fontId="13" fillId="2" borderId="6" xfId="46" applyNumberFormat="1" applyFont="1" applyFill="1" applyBorder="1" applyAlignment="1">
      <alignment horizontal="right" vertical="center"/>
    </xf>
    <xf numFmtId="0" fontId="12" fillId="2" borderId="5" xfId="46" applyNumberFormat="1" applyFont="1" applyFill="1" applyBorder="1" applyAlignment="1">
      <alignment vertical="center"/>
    </xf>
    <xf numFmtId="0" fontId="18" fillId="2" borderId="5" xfId="76" applyNumberFormat="1" applyFont="1" applyFill="1" applyBorder="1" applyAlignment="1">
      <alignment vertical="center"/>
    </xf>
    <xf numFmtId="0" fontId="12" fillId="2" borderId="6" xfId="46" applyFont="1" applyFill="1" applyBorder="1">
      <alignment vertical="center"/>
    </xf>
    <xf numFmtId="0" fontId="14" fillId="2" borderId="5" xfId="0" applyNumberFormat="1" applyFont="1" applyFill="1" applyBorder="1" applyAlignment="1" applyProtection="1">
      <alignment vertical="center"/>
    </xf>
    <xf numFmtId="0" fontId="14" fillId="2" borderId="5" xfId="0" applyNumberFormat="1" applyFont="1" applyFill="1" applyBorder="1" applyAlignment="1" applyProtection="1">
      <alignment vertical="center" wrapText="1"/>
    </xf>
    <xf numFmtId="0" fontId="9" fillId="2" borderId="6" xfId="46" applyFont="1" applyFill="1" applyBorder="1" applyAlignment="1"/>
    <xf numFmtId="181" fontId="41" fillId="2" borderId="6" xfId="46" applyNumberFormat="1" applyFont="1" applyFill="1" applyBorder="1" applyAlignment="1">
      <alignment vertical="center"/>
    </xf>
    <xf numFmtId="0" fontId="14" fillId="2" borderId="5" xfId="0" applyNumberFormat="1" applyFont="1" applyFill="1" applyBorder="1" applyAlignment="1">
      <alignment vertical="center"/>
    </xf>
    <xf numFmtId="0" fontId="14" fillId="2" borderId="8" xfId="0" applyNumberFormat="1" applyFont="1" applyFill="1" applyBorder="1" applyAlignment="1">
      <alignment vertical="center"/>
    </xf>
    <xf numFmtId="0" fontId="18" fillId="2" borderId="8" xfId="76" applyNumberFormat="1" applyFont="1" applyFill="1" applyBorder="1" applyAlignment="1">
      <alignment vertical="center"/>
    </xf>
    <xf numFmtId="182" fontId="18" fillId="2" borderId="8" xfId="76" applyNumberFormat="1" applyFont="1" applyFill="1" applyBorder="1" applyAlignment="1">
      <alignment horizontal="right" vertical="center"/>
    </xf>
    <xf numFmtId="0" fontId="9" fillId="2" borderId="9" xfId="46" applyFont="1" applyFill="1" applyBorder="1" applyAlignment="1"/>
    <xf numFmtId="176" fontId="9" fillId="2" borderId="0" xfId="46" applyNumberFormat="1" applyFont="1" applyFill="1" applyAlignment="1"/>
    <xf numFmtId="0" fontId="17" fillId="0" borderId="6" xfId="84" applyNumberFormat="1" applyFont="1" applyFill="1" applyBorder="1" applyAlignment="1" applyProtection="1">
      <alignment vertical="center" wrapText="1"/>
      <protection locked="0"/>
    </xf>
    <xf numFmtId="49" fontId="1" fillId="0" borderId="4" xfId="58" applyNumberFormat="1" applyFont="1" applyFill="1" applyBorder="1" applyAlignment="1">
      <alignment horizontal="left" vertical="center" wrapText="1"/>
    </xf>
    <xf numFmtId="0" fontId="12" fillId="0" borderId="7" xfId="0" applyFont="1" applyBorder="1" applyAlignment="1">
      <alignment horizontal="left" vertical="center" indent="1"/>
    </xf>
    <xf numFmtId="0" fontId="22" fillId="0" borderId="0" xfId="0" applyNumberFormat="1" applyFont="1" applyFill="1">
      <alignment vertical="center"/>
    </xf>
    <xf numFmtId="0" fontId="3" fillId="0" borderId="0" xfId="74" applyNumberFormat="1" applyFont="1" applyFill="1" applyAlignment="1">
      <alignment horizontal="left" vertical="center"/>
    </xf>
    <xf numFmtId="0" fontId="10" fillId="0" borderId="0" xfId="74" applyNumberFormat="1" applyFont="1" applyFill="1" applyAlignment="1">
      <alignment horizontal="center" vertical="center"/>
    </xf>
    <xf numFmtId="0" fontId="22" fillId="0" borderId="0" xfId="74" applyNumberFormat="1" applyFont="1" applyFill="1" applyBorder="1" applyAlignment="1">
      <alignment horizontal="center" vertical="center"/>
    </xf>
    <xf numFmtId="0" fontId="8" fillId="0" borderId="0" xfId="0" applyNumberFormat="1" applyFont="1" applyFill="1" applyBorder="1" applyAlignment="1" applyProtection="1">
      <alignment horizontal="right" vertical="center"/>
      <protection locked="0"/>
    </xf>
    <xf numFmtId="0" fontId="17" fillId="0" borderId="3" xfId="84" applyNumberFormat="1" applyFont="1" applyFill="1" applyBorder="1" applyAlignment="1" applyProtection="1">
      <alignment horizontal="center" vertical="center" wrapText="1"/>
      <protection locked="0"/>
    </xf>
    <xf numFmtId="0" fontId="6" fillId="0" borderId="6" xfId="74" applyNumberFormat="1" applyFont="1" applyFill="1" applyBorder="1">
      <alignment vertical="center"/>
    </xf>
    <xf numFmtId="0" fontId="14" fillId="2" borderId="6" xfId="74" applyNumberFormat="1" applyFont="1" applyFill="1" applyBorder="1">
      <alignment vertical="center"/>
    </xf>
    <xf numFmtId="0" fontId="14" fillId="2" borderId="9" xfId="74" applyNumberFormat="1" applyFont="1" applyFill="1" applyBorder="1" applyAlignment="1">
      <alignment horizontal="right" vertical="center"/>
    </xf>
    <xf numFmtId="0" fontId="9" fillId="0" borderId="0" xfId="88" applyFont="1" applyFill="1"/>
    <xf numFmtId="181" fontId="9" fillId="0" borderId="0" xfId="88" applyNumberFormat="1" applyFont="1" applyFill="1" applyAlignment="1">
      <alignment vertical="center"/>
    </xf>
    <xf numFmtId="0" fontId="42" fillId="0" borderId="0" xfId="74" applyFont="1" applyFill="1" applyAlignment="1">
      <alignment horizontal="left" vertical="center"/>
    </xf>
    <xf numFmtId="0" fontId="43" fillId="0" borderId="0" xfId="74" applyFont="1" applyFill="1" applyAlignment="1">
      <alignment horizontal="center" vertical="center"/>
    </xf>
    <xf numFmtId="0" fontId="11" fillId="0" borderId="11" xfId="88" applyFont="1" applyFill="1" applyBorder="1" applyAlignment="1">
      <alignment horizontal="center" vertical="center"/>
    </xf>
    <xf numFmtId="176" fontId="11" fillId="0" borderId="11" xfId="88" applyNumberFormat="1" applyFont="1" applyFill="1" applyBorder="1" applyAlignment="1">
      <alignment horizontal="center" vertical="center"/>
    </xf>
    <xf numFmtId="0" fontId="11" fillId="0" borderId="11" xfId="88" applyFont="1" applyFill="1" applyBorder="1" applyAlignment="1">
      <alignment horizontal="left" vertical="center"/>
    </xf>
    <xf numFmtId="181" fontId="9" fillId="0" borderId="0" xfId="88" applyNumberFormat="1" applyFont="1" applyFill="1"/>
    <xf numFmtId="3" fontId="44" fillId="0" borderId="11" xfId="0" applyNumberFormat="1" applyFont="1" applyFill="1" applyBorder="1" applyAlignment="1" applyProtection="1">
      <alignment horizontal="right" vertical="center"/>
    </xf>
    <xf numFmtId="0" fontId="22" fillId="0" borderId="0" xfId="74" applyFont="1" applyFill="1" applyAlignment="1">
      <alignment horizontal="left" vertical="center" wrapText="1"/>
    </xf>
    <xf numFmtId="0" fontId="9" fillId="2" borderId="0" xfId="85" applyFont="1" applyFill="1" applyAlignment="1">
      <alignment vertical="center"/>
    </xf>
    <xf numFmtId="176" fontId="9" fillId="2" borderId="0" xfId="85" applyNumberFormat="1" applyFont="1" applyFill="1"/>
    <xf numFmtId="182" fontId="9" fillId="2" borderId="0" xfId="85" applyNumberFormat="1" applyFont="1" applyFill="1"/>
    <xf numFmtId="181" fontId="9" fillId="2" borderId="0" xfId="85" applyNumberFormat="1" applyFont="1" applyFill="1" applyAlignment="1">
      <alignment vertical="center"/>
    </xf>
    <xf numFmtId="0" fontId="9" fillId="2" borderId="0" xfId="85" applyFont="1" applyFill="1"/>
    <xf numFmtId="0" fontId="0" fillId="2" borderId="0" xfId="74" applyFill="1" applyBorder="1" applyAlignment="1">
      <alignment horizontal="center" vertical="center"/>
    </xf>
    <xf numFmtId="182" fontId="0" fillId="2" borderId="0" xfId="74" applyNumberFormat="1" applyFill="1" applyBorder="1" applyAlignment="1">
      <alignment horizontal="center" vertical="center"/>
    </xf>
    <xf numFmtId="0" fontId="11" fillId="2" borderId="1" xfId="85" applyFont="1" applyFill="1" applyBorder="1" applyAlignment="1">
      <alignment horizontal="center" vertical="center"/>
    </xf>
    <xf numFmtId="0" fontId="11" fillId="2" borderId="2" xfId="85" applyFont="1" applyFill="1" applyBorder="1" applyAlignment="1">
      <alignment horizontal="center" vertical="center"/>
    </xf>
    <xf numFmtId="0" fontId="11" fillId="2" borderId="4" xfId="85" applyFont="1" applyFill="1" applyBorder="1" applyAlignment="1">
      <alignment horizontal="center" vertical="center"/>
    </xf>
    <xf numFmtId="0" fontId="45" fillId="2" borderId="5" xfId="74" applyFont="1" applyFill="1" applyBorder="1" applyAlignment="1">
      <alignment vertical="center"/>
    </xf>
    <xf numFmtId="0" fontId="11" fillId="2" borderId="5" xfId="85" applyFont="1" applyFill="1" applyBorder="1" applyAlignment="1">
      <alignment horizontal="center" vertical="center"/>
    </xf>
    <xf numFmtId="0" fontId="11" fillId="2" borderId="4" xfId="85" applyFont="1" applyFill="1" applyBorder="1" applyAlignment="1">
      <alignment horizontal="left" vertical="center"/>
    </xf>
    <xf numFmtId="177" fontId="45" fillId="2" borderId="5" xfId="74" applyNumberFormat="1" applyFont="1" applyFill="1" applyBorder="1" applyAlignment="1">
      <alignment vertical="center"/>
    </xf>
    <xf numFmtId="182" fontId="45" fillId="2" borderId="5" xfId="74" applyNumberFormat="1" applyFont="1" applyFill="1" applyBorder="1">
      <alignment vertical="center"/>
    </xf>
    <xf numFmtId="182" fontId="45" fillId="2" borderId="5" xfId="74" applyNumberFormat="1" applyFont="1" applyFill="1" applyBorder="1" applyAlignment="1">
      <alignment horizontal="right" vertical="center"/>
    </xf>
    <xf numFmtId="0" fontId="11" fillId="2" borderId="5" xfId="85" applyFont="1" applyFill="1" applyBorder="1" applyAlignment="1">
      <alignment horizontal="left" vertical="center"/>
    </xf>
    <xf numFmtId="0" fontId="12" fillId="2" borderId="4" xfId="74" applyFont="1" applyFill="1" applyBorder="1" applyAlignment="1">
      <alignment vertical="center"/>
    </xf>
    <xf numFmtId="177" fontId="12" fillId="2" borderId="5" xfId="74" applyNumberFormat="1" applyFont="1" applyFill="1" applyBorder="1" applyAlignment="1">
      <alignment vertical="center"/>
    </xf>
    <xf numFmtId="182" fontId="12" fillId="2" borderId="5" xfId="74" applyNumberFormat="1" applyFont="1" applyFill="1" applyBorder="1" applyAlignment="1">
      <alignment horizontal="right" vertical="center"/>
    </xf>
    <xf numFmtId="0" fontId="12" fillId="2" borderId="5" xfId="74" applyFont="1" applyFill="1" applyBorder="1">
      <alignment vertical="center"/>
    </xf>
    <xf numFmtId="0" fontId="12" fillId="2" borderId="4" xfId="74" applyFont="1" applyFill="1" applyBorder="1">
      <alignment vertical="center"/>
    </xf>
    <xf numFmtId="182" fontId="46" fillId="2" borderId="5" xfId="74" applyNumberFormat="1" applyFont="1" applyFill="1" applyBorder="1">
      <alignment vertical="center"/>
    </xf>
    <xf numFmtId="182" fontId="46" fillId="2" borderId="5" xfId="74" applyNumberFormat="1" applyFont="1" applyFill="1" applyBorder="1" applyAlignment="1">
      <alignment horizontal="right" vertical="center"/>
    </xf>
    <xf numFmtId="0" fontId="14" fillId="2" borderId="4" xfId="0" applyFont="1" applyFill="1" applyBorder="1" applyAlignment="1">
      <alignment vertical="center"/>
    </xf>
    <xf numFmtId="176" fontId="45" fillId="2" borderId="5" xfId="74" applyNumberFormat="1" applyFont="1" applyFill="1" applyBorder="1" applyAlignment="1">
      <alignment vertical="center"/>
    </xf>
    <xf numFmtId="176" fontId="18" fillId="2" borderId="5" xfId="0" applyNumberFormat="1" applyFont="1" applyFill="1" applyBorder="1" applyAlignment="1">
      <alignment vertical="center"/>
    </xf>
    <xf numFmtId="176" fontId="18" fillId="2" borderId="5" xfId="85" applyNumberFormat="1" applyFont="1" applyFill="1" applyBorder="1" applyAlignment="1">
      <alignment vertical="center"/>
    </xf>
    <xf numFmtId="182" fontId="18" fillId="2" borderId="5" xfId="85" applyNumberFormat="1" applyFont="1" applyFill="1" applyBorder="1" applyAlignment="1">
      <alignment horizontal="right" vertical="center"/>
    </xf>
    <xf numFmtId="182" fontId="9" fillId="2" borderId="5" xfId="85" applyNumberFormat="1" applyFont="1" applyFill="1" applyBorder="1"/>
    <xf numFmtId="0" fontId="26" fillId="2" borderId="4" xfId="66" applyFont="1" applyFill="1" applyBorder="1" applyAlignment="1">
      <alignment vertical="center"/>
    </xf>
    <xf numFmtId="0" fontId="26" fillId="2" borderId="5" xfId="66" applyFont="1" applyFill="1" applyBorder="1">
      <alignment vertical="center"/>
    </xf>
    <xf numFmtId="182" fontId="18" fillId="2" borderId="5" xfId="85" applyNumberFormat="1" applyFont="1" applyFill="1" applyBorder="1" applyAlignment="1">
      <alignment horizontal="right"/>
    </xf>
    <xf numFmtId="0" fontId="47" fillId="2" borderId="5" xfId="66" applyFont="1" applyFill="1" applyBorder="1">
      <alignment vertical="center"/>
    </xf>
    <xf numFmtId="0" fontId="26" fillId="2" borderId="5" xfId="66" applyFont="1" applyFill="1" applyBorder="1" applyAlignment="1">
      <alignment vertical="center" wrapText="1"/>
    </xf>
    <xf numFmtId="0" fontId="9" fillId="2" borderId="7" xfId="85" applyFont="1" applyFill="1" applyBorder="1"/>
    <xf numFmtId="0" fontId="9" fillId="2" borderId="7" xfId="85" applyFont="1" applyFill="1" applyBorder="1" applyAlignment="1"/>
    <xf numFmtId="0" fontId="9" fillId="2" borderId="8" xfId="85" applyFont="1" applyFill="1" applyBorder="1" applyAlignment="1"/>
    <xf numFmtId="182" fontId="9" fillId="2" borderId="8" xfId="85" applyNumberFormat="1" applyFont="1" applyFill="1" applyBorder="1"/>
    <xf numFmtId="0" fontId="0" fillId="2" borderId="0" xfId="74" applyFill="1" applyAlignment="1">
      <alignment horizontal="left" vertical="center" wrapText="1"/>
    </xf>
    <xf numFmtId="182" fontId="0" fillId="2" borderId="0" xfId="74" applyNumberFormat="1" applyFill="1" applyAlignment="1">
      <alignment horizontal="left" vertical="center" wrapText="1"/>
    </xf>
    <xf numFmtId="182" fontId="14" fillId="2" borderId="0" xfId="0" applyNumberFormat="1" applyFont="1" applyFill="1" applyBorder="1" applyAlignment="1" applyProtection="1">
      <alignment horizontal="right" vertical="center"/>
    </xf>
    <xf numFmtId="182" fontId="11" fillId="2" borderId="3" xfId="84" applyNumberFormat="1" applyFont="1" applyFill="1" applyBorder="1" applyAlignment="1" applyProtection="1">
      <alignment horizontal="center" vertical="center" wrapText="1"/>
      <protection locked="0"/>
    </xf>
    <xf numFmtId="182" fontId="11" fillId="2" borderId="6" xfId="85" applyNumberFormat="1" applyFont="1" applyFill="1" applyBorder="1" applyAlignment="1">
      <alignment horizontal="right" vertical="center"/>
    </xf>
    <xf numFmtId="182" fontId="45" fillId="2" borderId="6" xfId="74" applyNumberFormat="1" applyFont="1" applyFill="1" applyBorder="1" applyAlignment="1">
      <alignment horizontal="right" vertical="center"/>
    </xf>
    <xf numFmtId="0" fontId="12" fillId="2" borderId="5" xfId="74" applyFont="1" applyFill="1" applyBorder="1" applyAlignment="1">
      <alignment vertical="center"/>
    </xf>
    <xf numFmtId="182" fontId="46" fillId="2" borderId="6" xfId="74" applyNumberFormat="1" applyFont="1" applyFill="1" applyBorder="1" applyAlignment="1">
      <alignment horizontal="right" vertical="center"/>
    </xf>
    <xf numFmtId="182" fontId="12" fillId="2" borderId="6" xfId="74" applyNumberFormat="1" applyFont="1" applyFill="1" applyBorder="1" applyAlignment="1">
      <alignment horizontal="right" vertical="center"/>
    </xf>
    <xf numFmtId="182" fontId="12" fillId="2" borderId="5" xfId="74" applyNumberFormat="1" applyFont="1" applyFill="1" applyBorder="1" applyAlignment="1">
      <alignment vertical="center"/>
    </xf>
    <xf numFmtId="182" fontId="9" fillId="2" borderId="6" xfId="85" applyNumberFormat="1" applyFont="1" applyFill="1" applyBorder="1"/>
    <xf numFmtId="0" fontId="14" fillId="2" borderId="5" xfId="0" applyFont="1" applyFill="1" applyBorder="1" applyAlignment="1">
      <alignment vertical="center"/>
    </xf>
    <xf numFmtId="0" fontId="26" fillId="2" borderId="5" xfId="66" applyFont="1" applyFill="1" applyBorder="1" applyAlignment="1">
      <alignment vertical="center"/>
    </xf>
    <xf numFmtId="182" fontId="18" fillId="2" borderId="6" xfId="85" applyNumberFormat="1" applyFont="1" applyFill="1" applyBorder="1" applyAlignment="1">
      <alignment horizontal="right"/>
    </xf>
    <xf numFmtId="0" fontId="14" fillId="2" borderId="8" xfId="0" applyFont="1" applyFill="1" applyBorder="1" applyAlignment="1">
      <alignment vertical="center"/>
    </xf>
    <xf numFmtId="182" fontId="9" fillId="2" borderId="9" xfId="85" applyNumberFormat="1" applyFont="1" applyFill="1" applyBorder="1"/>
    <xf numFmtId="0" fontId="28" fillId="0" borderId="4" xfId="74" applyFont="1" applyFill="1" applyBorder="1">
      <alignment vertical="center"/>
    </xf>
    <xf numFmtId="176" fontId="48" fillId="0" borderId="6" xfId="84" applyNumberFormat="1" applyFont="1" applyFill="1" applyBorder="1" applyAlignment="1" applyProtection="1">
      <alignment horizontal="center" vertical="center" wrapText="1"/>
      <protection locked="0"/>
    </xf>
    <xf numFmtId="0" fontId="12" fillId="0" borderId="4" xfId="0" applyFont="1" applyBorder="1" applyAlignment="1">
      <alignment horizontal="left" vertical="center" indent="1"/>
    </xf>
    <xf numFmtId="14" fontId="27" fillId="0" borderId="2" xfId="84" applyNumberFormat="1" applyFont="1" applyFill="1" applyBorder="1" applyAlignment="1" applyProtection="1">
      <alignment horizontal="center" vertical="center"/>
      <protection locked="0"/>
    </xf>
    <xf numFmtId="0" fontId="28" fillId="0" borderId="4" xfId="74" applyFont="1" applyFill="1" applyBorder="1" applyAlignment="1">
      <alignment horizontal="left" vertical="center"/>
    </xf>
    <xf numFmtId="0" fontId="28" fillId="0" borderId="5" xfId="74" applyFont="1" applyFill="1" applyBorder="1" applyAlignment="1">
      <alignment horizontal="left" vertical="center"/>
    </xf>
    <xf numFmtId="176" fontId="29" fillId="0" borderId="6" xfId="74" applyNumberFormat="1" applyFont="1" applyFill="1" applyBorder="1">
      <alignment vertical="center"/>
    </xf>
    <xf numFmtId="0" fontId="49" fillId="0" borderId="0" xfId="0" applyFont="1" applyFill="1" applyAlignment="1">
      <alignment vertical="center"/>
    </xf>
    <xf numFmtId="0" fontId="5" fillId="0" borderId="0" xfId="0" applyFont="1" applyFill="1" applyBorder="1" applyAlignment="1">
      <alignment vertical="center"/>
    </xf>
    <xf numFmtId="0" fontId="27" fillId="0" borderId="0" xfId="0" applyFont="1" applyFill="1" applyBorder="1" applyAlignment="1">
      <alignment vertical="center"/>
    </xf>
    <xf numFmtId="0" fontId="38" fillId="0" borderId="0" xfId="74" applyFont="1" applyFill="1" applyAlignment="1">
      <alignment horizontal="center" vertical="center"/>
    </xf>
    <xf numFmtId="0" fontId="50" fillId="0" borderId="0" xfId="74" applyFont="1" applyFill="1" applyAlignment="1">
      <alignment horizontal="center" vertical="center"/>
    </xf>
    <xf numFmtId="0" fontId="0" fillId="0" borderId="0" xfId="74" applyFill="1" applyBorder="1" applyAlignment="1">
      <alignment horizontal="right"/>
    </xf>
    <xf numFmtId="0" fontId="11" fillId="0" borderId="11" xfId="92" applyFont="1" applyFill="1" applyBorder="1" applyAlignment="1">
      <alignment horizontal="center" vertical="center"/>
    </xf>
    <xf numFmtId="0" fontId="51" fillId="0" borderId="11" xfId="92" applyFont="1" applyFill="1" applyBorder="1" applyAlignment="1">
      <alignment horizontal="center" vertical="center"/>
    </xf>
    <xf numFmtId="0" fontId="48" fillId="0" borderId="11" xfId="101" applyFont="1" applyFill="1" applyBorder="1" applyAlignment="1" applyProtection="1">
      <alignment horizontal="left" vertical="center" wrapText="1"/>
      <protection locked="0"/>
    </xf>
    <xf numFmtId="0" fontId="0" fillId="0" borderId="10" xfId="74" applyFill="1" applyBorder="1" applyAlignment="1">
      <alignment vertical="center" wrapText="1"/>
    </xf>
    <xf numFmtId="0" fontId="0" fillId="0" borderId="0" xfId="74" applyFill="1" applyAlignment="1">
      <alignment horizontal="left" vertical="center"/>
    </xf>
    <xf numFmtId="0" fontId="0" fillId="0" borderId="0" xfId="74" applyFill="1">
      <alignment vertical="center"/>
    </xf>
    <xf numFmtId="182" fontId="0" fillId="0" borderId="0" xfId="74" applyNumberFormat="1" applyFill="1">
      <alignment vertical="center"/>
    </xf>
    <xf numFmtId="182" fontId="3" fillId="0" borderId="0" xfId="74" applyNumberFormat="1" applyFont="1" applyFill="1" applyAlignment="1">
      <alignment horizontal="left" vertical="center"/>
    </xf>
    <xf numFmtId="0" fontId="52" fillId="0" borderId="0" xfId="74" applyFont="1" applyFill="1" applyAlignment="1">
      <alignment horizontal="center" vertical="center"/>
    </xf>
    <xf numFmtId="182" fontId="52" fillId="0" borderId="0" xfId="74" applyNumberFormat="1" applyFont="1" applyFill="1" applyAlignment="1">
      <alignment horizontal="center" vertical="center"/>
    </xf>
    <xf numFmtId="0" fontId="53" fillId="0" borderId="0" xfId="74" applyFont="1" applyFill="1" applyAlignment="1">
      <alignment horizontal="center" vertical="center"/>
    </xf>
    <xf numFmtId="182" fontId="53" fillId="0" borderId="0" xfId="74" applyNumberFormat="1" applyFont="1" applyFill="1" applyAlignment="1">
      <alignment horizontal="center" vertical="center"/>
    </xf>
    <xf numFmtId="176" fontId="35" fillId="2" borderId="5" xfId="68" applyNumberFormat="1" applyFont="1" applyFill="1" applyBorder="1">
      <alignment vertical="center"/>
    </xf>
    <xf numFmtId="0" fontId="11" fillId="2" borderId="5" xfId="74" applyFont="1" applyFill="1" applyBorder="1" applyAlignment="1">
      <alignment horizontal="center" vertical="center"/>
    </xf>
    <xf numFmtId="0" fontId="11" fillId="2" borderId="4" xfId="101" applyFont="1" applyFill="1" applyBorder="1" applyAlignment="1" applyProtection="1">
      <alignment horizontal="left" vertical="center" wrapText="1"/>
      <protection locked="0"/>
    </xf>
    <xf numFmtId="0" fontId="11" fillId="2" borderId="5" xfId="101" applyFont="1" applyFill="1" applyBorder="1" applyAlignment="1" applyProtection="1">
      <alignment horizontal="left" vertical="center" wrapText="1"/>
      <protection locked="0"/>
    </xf>
    <xf numFmtId="176" fontId="26" fillId="2" borderId="5" xfId="68" applyNumberFormat="1" applyFont="1" applyFill="1" applyBorder="1" applyAlignment="1">
      <alignment horizontal="right" vertical="center"/>
    </xf>
    <xf numFmtId="0" fontId="26" fillId="2" borderId="5" xfId="68" applyFont="1" applyFill="1" applyBorder="1">
      <alignment vertical="center"/>
    </xf>
    <xf numFmtId="177" fontId="12" fillId="2" borderId="5" xfId="74" applyNumberFormat="1" applyFont="1" applyFill="1" applyBorder="1" applyAlignment="1">
      <alignment horizontal="right" vertical="center"/>
    </xf>
    <xf numFmtId="0" fontId="26" fillId="2" borderId="4" xfId="68" applyFont="1" applyFill="1" applyBorder="1">
      <alignment vertical="center"/>
    </xf>
    <xf numFmtId="0" fontId="54" fillId="2" borderId="4" xfId="74" applyFont="1" applyFill="1" applyBorder="1">
      <alignment vertical="center"/>
    </xf>
    <xf numFmtId="177" fontId="54" fillId="2" borderId="5" xfId="74" applyNumberFormat="1" applyFont="1" applyFill="1" applyBorder="1" applyAlignment="1">
      <alignment horizontal="right" vertical="center"/>
    </xf>
    <xf numFmtId="176" fontId="32" fillId="2" borderId="5" xfId="68" applyNumberFormat="1" applyFont="1" applyFill="1" applyBorder="1" applyAlignment="1">
      <alignment horizontal="right" vertical="center"/>
    </xf>
    <xf numFmtId="0" fontId="54" fillId="2" borderId="5" xfId="74" applyFont="1" applyFill="1" applyBorder="1" applyAlignment="1">
      <alignment vertical="center"/>
    </xf>
    <xf numFmtId="0" fontId="0" fillId="0" borderId="4" xfId="74" applyFill="1" applyBorder="1">
      <alignment vertical="center"/>
    </xf>
    <xf numFmtId="0" fontId="0" fillId="2" borderId="4" xfId="74" applyFill="1" applyBorder="1">
      <alignment vertical="center"/>
    </xf>
    <xf numFmtId="176" fontId="0" fillId="2" borderId="5" xfId="68" applyNumberFormat="1" applyFill="1" applyBorder="1">
      <alignment vertical="center"/>
    </xf>
    <xf numFmtId="0" fontId="0" fillId="2" borderId="5" xfId="74" applyFill="1" applyBorder="1">
      <alignment vertical="center"/>
    </xf>
    <xf numFmtId="182" fontId="0" fillId="2" borderId="5" xfId="74" applyNumberFormat="1" applyFill="1" applyBorder="1">
      <alignment vertical="center"/>
    </xf>
    <xf numFmtId="182" fontId="12" fillId="2" borderId="5" xfId="74" applyNumberFormat="1" applyFont="1" applyFill="1" applyBorder="1">
      <alignment vertical="center"/>
    </xf>
    <xf numFmtId="0" fontId="0" fillId="2" borderId="7" xfId="74" applyFill="1" applyBorder="1">
      <alignment vertical="center"/>
    </xf>
    <xf numFmtId="0" fontId="0" fillId="2" borderId="8" xfId="74" applyFill="1" applyBorder="1">
      <alignment vertical="center"/>
    </xf>
    <xf numFmtId="182" fontId="0" fillId="2" borderId="8" xfId="74" applyNumberFormat="1" applyFill="1" applyBorder="1">
      <alignment vertical="center"/>
    </xf>
    <xf numFmtId="0" fontId="26" fillId="2" borderId="8" xfId="66" applyFont="1" applyFill="1" applyBorder="1">
      <alignment vertical="center"/>
    </xf>
    <xf numFmtId="0" fontId="0" fillId="2" borderId="10" xfId="74" applyFont="1" applyFill="1" applyBorder="1" applyAlignment="1">
      <alignment horizontal="left" vertical="center" wrapText="1"/>
    </xf>
    <xf numFmtId="182" fontId="0" fillId="2" borderId="10" xfId="74" applyNumberFormat="1" applyFont="1" applyFill="1" applyBorder="1" applyAlignment="1">
      <alignment horizontal="left" vertical="center" wrapText="1"/>
    </xf>
    <xf numFmtId="182" fontId="26" fillId="2" borderId="0" xfId="68" applyNumberFormat="1" applyFont="1" applyFill="1" applyBorder="1" applyAlignment="1">
      <alignment horizontal="right" vertical="center"/>
    </xf>
    <xf numFmtId="182" fontId="11" fillId="2" borderId="6" xfId="84" applyNumberFormat="1" applyFont="1" applyFill="1" applyBorder="1" applyAlignment="1" applyProtection="1">
      <alignment horizontal="center" vertical="center" wrapText="1"/>
      <protection locked="0"/>
    </xf>
    <xf numFmtId="182" fontId="45" fillId="2" borderId="6" xfId="74" applyNumberFormat="1" applyFont="1" applyFill="1" applyBorder="1">
      <alignment vertical="center"/>
    </xf>
    <xf numFmtId="182" fontId="46" fillId="2" borderId="6" xfId="74" applyNumberFormat="1" applyFont="1" applyFill="1" applyBorder="1">
      <alignment vertical="center"/>
    </xf>
    <xf numFmtId="182" fontId="12" fillId="2" borderId="6" xfId="74" applyNumberFormat="1" applyFont="1" applyFill="1" applyBorder="1">
      <alignment vertical="center"/>
    </xf>
    <xf numFmtId="182" fontId="0" fillId="2" borderId="6" xfId="74" applyNumberFormat="1" applyFill="1" applyBorder="1">
      <alignment vertical="center"/>
    </xf>
    <xf numFmtId="182" fontId="0" fillId="2" borderId="9" xfId="74" applyNumberFormat="1" applyFill="1" applyBorder="1">
      <alignment vertical="center"/>
    </xf>
    <xf numFmtId="0" fontId="0" fillId="0" borderId="0" xfId="0" applyAlignment="1"/>
    <xf numFmtId="0" fontId="55" fillId="0" borderId="0" xfId="0" applyFont="1" applyAlignment="1"/>
    <xf numFmtId="0" fontId="0" fillId="0" borderId="0" xfId="75"/>
    <xf numFmtId="0" fontId="56" fillId="0" borderId="0" xfId="0" applyFont="1" applyAlignment="1">
      <alignment horizontal="center" vertical="center"/>
    </xf>
    <xf numFmtId="0" fontId="57" fillId="0" borderId="0" xfId="0" applyFont="1" applyBorder="1" applyAlignment="1">
      <alignment horizontal="left" vertical="center"/>
    </xf>
    <xf numFmtId="0" fontId="58" fillId="0" borderId="0" xfId="0" applyFont="1" applyBorder="1" applyAlignment="1"/>
    <xf numFmtId="0" fontId="55" fillId="0" borderId="0" xfId="75" applyFont="1" applyBorder="1"/>
    <xf numFmtId="0" fontId="55" fillId="0" borderId="0" xfId="75" applyFont="1" applyBorder="1" applyAlignment="1">
      <alignment wrapText="1"/>
    </xf>
    <xf numFmtId="0" fontId="0" fillId="0" borderId="0" xfId="91">
      <alignment vertical="center"/>
    </xf>
    <xf numFmtId="0" fontId="3" fillId="0" borderId="0" xfId="91" applyFont="1">
      <alignment vertical="center"/>
    </xf>
    <xf numFmtId="0" fontId="59" fillId="0" borderId="0" xfId="91" applyFont="1" applyAlignment="1">
      <alignment horizontal="center" vertical="center" wrapText="1"/>
    </xf>
    <xf numFmtId="0" fontId="59" fillId="0" borderId="0" xfId="91" applyFont="1" applyAlignment="1">
      <alignment horizontal="center" vertical="center"/>
    </xf>
    <xf numFmtId="57" fontId="60" fillId="0" borderId="0" xfId="91" applyNumberFormat="1" applyFont="1" applyAlignment="1">
      <alignment horizontal="center" vertical="center"/>
    </xf>
    <xf numFmtId="0" fontId="60" fillId="0" borderId="0" xfId="91" applyFont="1" applyAlignment="1">
      <alignment horizontal="center" vertical="center"/>
    </xf>
  </cellXfs>
  <cellStyles count="122">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百分比 2" xfId="16"/>
    <cellStyle name="注释" xfId="17" builtinId="10"/>
    <cellStyle name="常规 6" xfId="18"/>
    <cellStyle name="60% - 强调文字颜色 2" xfId="19" builtinId="36"/>
    <cellStyle name="标题 4" xfId="20" builtinId="19"/>
    <cellStyle name="警告文本" xfId="21" builtinId="11"/>
    <cellStyle name="标题" xfId="22" builtinId="15"/>
    <cellStyle name="常规 5 2"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常规 46" xfId="39"/>
    <cellStyle name="标题 1 2" xfId="40"/>
    <cellStyle name="20% - 强调文字颜色 5" xfId="41" builtinId="46"/>
    <cellStyle name="强调文字颜色 1" xfId="42" builtinId="29"/>
    <cellStyle name="常规 2 2 2" xfId="43"/>
    <cellStyle name="20% - 强调文字颜色 1" xfId="44" builtinId="30"/>
    <cellStyle name="40% - 强调文字颜色 1" xfId="45" builtinId="31"/>
    <cellStyle name="常规 2 2 3" xfId="46"/>
    <cellStyle name="20% - 强调文字颜色 2" xfId="47" builtinId="34"/>
    <cellStyle name="输出 2" xfId="48"/>
    <cellStyle name="40% - 强调文字颜色 2" xfId="49" builtinId="35"/>
    <cellStyle name="强调文字颜色 3" xfId="50" builtinId="37"/>
    <cellStyle name="千位分隔[0] 2" xfId="51"/>
    <cellStyle name="强调文字颜色 4" xfId="52" builtinId="41"/>
    <cellStyle name="千位分隔[0] 3" xfId="53"/>
    <cellStyle name="20% - 强调文字颜色 4" xfId="54" builtinId="42"/>
    <cellStyle name="40% - 强调文字颜色 4" xfId="55" builtinId="43"/>
    <cellStyle name="强调文字颜色 5" xfId="56" builtinId="45"/>
    <cellStyle name="千位分隔[0] 4" xfId="57"/>
    <cellStyle name="常规 2 2" xfId="58"/>
    <cellStyle name="40% - 强调文字颜色 5" xfId="59" builtinId="47"/>
    <cellStyle name="60% - 强调文字颜色 5" xfId="60" builtinId="48"/>
    <cellStyle name="强调文字颜色 6" xfId="61" builtinId="49"/>
    <cellStyle name="千位分隔[0] 5" xfId="62"/>
    <cellStyle name="适中 2" xfId="63"/>
    <cellStyle name="40% - 强调文字颜色 6" xfId="64" builtinId="51"/>
    <cellStyle name="60% - 强调文字颜色 6" xfId="65" builtinId="52"/>
    <cellStyle name="常规 2 3" xfId="66"/>
    <cellStyle name="常规 10" xfId="67"/>
    <cellStyle name="常规 2 3 2" xfId="68"/>
    <cellStyle name="常规 10 2" xfId="69"/>
    <cellStyle name="标题 2 2" xfId="70"/>
    <cellStyle name="标题 3 2" xfId="71"/>
    <cellStyle name="标题 4 2" xfId="72"/>
    <cellStyle name="差 2" xfId="73"/>
    <cellStyle name="常规 2" xfId="74"/>
    <cellStyle name="常规 2 4" xfId="75"/>
    <cellStyle name="千位分隔[0] 3 2" xfId="76"/>
    <cellStyle name="常规 2 5" xfId="77"/>
    <cellStyle name="常规 2 6" xfId="78"/>
    <cellStyle name="常规 2 6 2" xfId="79"/>
    <cellStyle name="常规 2 7" xfId="80"/>
    <cellStyle name="输入 2" xfId="81"/>
    <cellStyle name="常规 2 8" xfId="82"/>
    <cellStyle name="常规 2 9" xfId="83"/>
    <cellStyle name="常规_2007人代会数据 2" xfId="84"/>
    <cellStyle name="常规 3"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注释 2" xfId="98"/>
    <cellStyle name="常规 6 2" xfId="99"/>
    <cellStyle name="常规 7" xfId="100"/>
    <cellStyle name="常规 9" xfId="101"/>
    <cellStyle name="好 2" xfId="102"/>
    <cellStyle name="汇总 2" xfId="103"/>
    <cellStyle name="检查单元格 2" xfId="104"/>
    <cellStyle name="解释性文本 2" xfId="105"/>
    <cellStyle name="警告文本 2" xfId="106"/>
    <cellStyle name="链接单元格 2" xfId="107"/>
    <cellStyle name="千位分隔 2" xfId="108"/>
    <cellStyle name="千位分隔 2 2" xfId="109"/>
    <cellStyle name="千位分隔 2 3" xfId="110"/>
    <cellStyle name="千位分隔 2 3 2 2 2" xfId="111"/>
    <cellStyle name="千位分隔 2 3 2 2 2 2" xfId="112"/>
    <cellStyle name="千位分隔 2 3 2 2 2 3" xfId="113"/>
    <cellStyle name="千位分隔 2 4 2" xfId="114"/>
    <cellStyle name="千位分隔[0] 6" xfId="115"/>
    <cellStyle name="千位分隔[0] 6 2" xfId="116"/>
    <cellStyle name="千位分隔[0] 7" xfId="117"/>
    <cellStyle name="样式 1" xfId="118"/>
    <cellStyle name="3232" xfId="119"/>
    <cellStyle name="常规_Sheet1" xfId="120"/>
    <cellStyle name="常规_西安" xfId="121"/>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E17" sqref="E17"/>
    </sheetView>
  </sheetViews>
  <sheetFormatPr defaultColWidth="9" defaultRowHeight="13.5"/>
  <cols>
    <col min="1" max="16384" width="9" style="485"/>
  </cols>
  <sheetData>
    <row r="1" ht="18.75" spans="1:1">
      <c r="A1" s="486" t="s">
        <v>0</v>
      </c>
    </row>
    <row r="11" ht="87.75" customHeight="1" spans="1:9">
      <c r="A11" s="487" t="s">
        <v>1</v>
      </c>
      <c r="B11" s="488"/>
      <c r="C11" s="488"/>
      <c r="D11" s="488"/>
      <c r="E11" s="488"/>
      <c r="F11" s="488"/>
      <c r="G11" s="488"/>
      <c r="H11" s="488"/>
      <c r="I11" s="488"/>
    </row>
    <row r="43" ht="30" customHeight="1" spans="1:9">
      <c r="A43" s="489">
        <v>44562</v>
      </c>
      <c r="B43" s="490"/>
      <c r="C43" s="490"/>
      <c r="D43" s="490"/>
      <c r="E43" s="490"/>
      <c r="F43" s="490"/>
      <c r="G43" s="490"/>
      <c r="H43" s="490"/>
      <c r="I43" s="490"/>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07"/>
  <sheetViews>
    <sheetView showZeros="0" zoomScale="130" zoomScaleNormal="130" workbookViewId="0">
      <selection activeCell="B19" sqref="B19"/>
    </sheetView>
  </sheetViews>
  <sheetFormatPr defaultColWidth="10" defaultRowHeight="13.5" outlineLevelCol="1"/>
  <cols>
    <col min="1" max="1" width="56.625" style="96" customWidth="1"/>
    <col min="2" max="2" width="20.125" style="97" customWidth="1"/>
    <col min="3" max="16384" width="10" style="97"/>
  </cols>
  <sheetData>
    <row r="1" ht="18.75" spans="1:2">
      <c r="A1" s="98" t="s">
        <v>1471</v>
      </c>
      <c r="B1" s="98"/>
    </row>
    <row r="2" ht="24" spans="1:2">
      <c r="A2" s="99" t="s">
        <v>1472</v>
      </c>
      <c r="B2" s="99"/>
    </row>
    <row r="3" spans="1:2">
      <c r="A3" s="100" t="s">
        <v>1190</v>
      </c>
      <c r="B3" s="100"/>
    </row>
    <row r="4" ht="20.25" customHeight="1" spans="1:2">
      <c r="A4" s="101"/>
      <c r="B4" s="102" t="s">
        <v>35</v>
      </c>
    </row>
    <row r="5" ht="24" customHeight="1" spans="1:2">
      <c r="A5" s="103" t="s">
        <v>1191</v>
      </c>
      <c r="B5" s="104" t="s">
        <v>40</v>
      </c>
    </row>
    <row r="6" ht="24" customHeight="1" spans="1:2">
      <c r="A6" s="105" t="s">
        <v>1148</v>
      </c>
      <c r="B6" s="344">
        <f>B7</f>
        <v>22645</v>
      </c>
    </row>
    <row r="7" ht="20.1" customHeight="1" spans="1:2">
      <c r="A7" s="345" t="s">
        <v>1473</v>
      </c>
      <c r="B7" s="174">
        <v>22645</v>
      </c>
    </row>
    <row r="8" ht="20.1" customHeight="1" spans="1:2">
      <c r="A8" s="107"/>
      <c r="B8" s="108"/>
    </row>
    <row r="9" ht="20.1" customHeight="1" spans="1:2">
      <c r="A9" s="107"/>
      <c r="B9" s="108"/>
    </row>
    <row r="10" ht="20.1" customHeight="1" spans="1:2">
      <c r="A10" s="107"/>
      <c r="B10" s="108"/>
    </row>
    <row r="11" ht="20.1" customHeight="1" spans="1:2">
      <c r="A11" s="107"/>
      <c r="B11" s="108"/>
    </row>
    <row r="12" ht="20.1" customHeight="1" spans="1:2">
      <c r="A12" s="107"/>
      <c r="B12" s="108"/>
    </row>
    <row r="13" ht="20.1" customHeight="1" spans="1:2">
      <c r="A13" s="107"/>
      <c r="B13" s="108"/>
    </row>
    <row r="14" ht="20.1" customHeight="1" spans="1:2">
      <c r="A14" s="107"/>
      <c r="B14" s="108"/>
    </row>
    <row r="15" ht="18.75" customHeight="1" spans="1:2">
      <c r="A15" s="107"/>
      <c r="B15" s="108"/>
    </row>
    <row r="16" ht="20.1" customHeight="1" spans="1:2">
      <c r="A16" s="346"/>
      <c r="B16" s="110"/>
    </row>
    <row r="17" ht="49.5" customHeight="1" spans="1:2">
      <c r="A17" s="111"/>
      <c r="B17" s="111"/>
    </row>
    <row r="18" ht="20.1" customHeight="1"/>
    <row r="19" ht="20.1" customHeight="1" spans="1:1">
      <c r="A19" s="97"/>
    </row>
    <row r="20" ht="20.1" customHeight="1" spans="1:1">
      <c r="A20" s="97"/>
    </row>
    <row r="21" ht="20.1" customHeight="1" spans="1:1">
      <c r="A21" s="97"/>
    </row>
    <row r="22" ht="20.1" customHeight="1" spans="1:1">
      <c r="A22" s="97"/>
    </row>
    <row r="23" ht="20.1" customHeight="1" spans="1:1">
      <c r="A23" s="97"/>
    </row>
    <row r="24" ht="20.1" customHeight="1" spans="1:1">
      <c r="A24" s="97"/>
    </row>
    <row r="25" ht="20.1" customHeight="1" spans="1:1">
      <c r="A25" s="97"/>
    </row>
    <row r="26" ht="20.1" customHeight="1" spans="1:1">
      <c r="A26" s="97"/>
    </row>
    <row r="27" ht="20.1" customHeight="1" spans="1:1">
      <c r="A27" s="97"/>
    </row>
    <row r="28" ht="20.1" customHeight="1" spans="1:1">
      <c r="A28" s="97"/>
    </row>
    <row r="29" ht="20.1" customHeight="1" spans="1:1">
      <c r="A29" s="97"/>
    </row>
    <row r="30" ht="20.1" customHeight="1" spans="1:1">
      <c r="A30" s="97"/>
    </row>
    <row r="31" ht="20.1" customHeight="1" spans="1:1">
      <c r="A31" s="97"/>
    </row>
    <row r="32" ht="20.1" customHeight="1" spans="1:1">
      <c r="A32" s="97"/>
    </row>
    <row r="33" ht="20.1" customHeight="1" spans="1:1">
      <c r="A33" s="97"/>
    </row>
    <row r="34" ht="20.1" customHeight="1" spans="1:1">
      <c r="A34" s="97"/>
    </row>
    <row r="35" ht="20.1" customHeight="1" spans="1:1">
      <c r="A35" s="97"/>
    </row>
    <row r="36" ht="20.1" customHeight="1" spans="1:1">
      <c r="A36" s="97"/>
    </row>
    <row r="37" ht="20.1" customHeight="1" spans="1:1">
      <c r="A37" s="97"/>
    </row>
    <row r="38" ht="20.1" customHeight="1" spans="1:1">
      <c r="A38" s="97"/>
    </row>
    <row r="39" ht="20.1" customHeight="1" spans="1:1">
      <c r="A39" s="97"/>
    </row>
    <row r="40" spans="1:1">
      <c r="A40" s="97"/>
    </row>
    <row r="41" spans="1:1">
      <c r="A41" s="97"/>
    </row>
    <row r="42" spans="1:1">
      <c r="A42" s="97"/>
    </row>
    <row r="43" spans="1:1">
      <c r="A43" s="97"/>
    </row>
    <row r="44" spans="1:1">
      <c r="A44" s="97"/>
    </row>
    <row r="45" spans="1:1">
      <c r="A45" s="97"/>
    </row>
    <row r="46" spans="1:1">
      <c r="A46" s="97"/>
    </row>
    <row r="47" spans="1:1">
      <c r="A47" s="97"/>
    </row>
    <row r="48" spans="1:1">
      <c r="A48" s="97"/>
    </row>
    <row r="49" spans="1:1">
      <c r="A49" s="97"/>
    </row>
    <row r="50" spans="1:1">
      <c r="A50" s="97"/>
    </row>
    <row r="51" spans="1:1">
      <c r="A51" s="97"/>
    </row>
    <row r="52" spans="1:1">
      <c r="A52" s="97"/>
    </row>
    <row r="53" spans="1:1">
      <c r="A53" s="97"/>
    </row>
    <row r="54" spans="1:1">
      <c r="A54" s="97"/>
    </row>
    <row r="55" spans="1:1">
      <c r="A55" s="97"/>
    </row>
    <row r="56" spans="1:1">
      <c r="A56" s="97"/>
    </row>
    <row r="57" spans="1:1">
      <c r="A57" s="97"/>
    </row>
    <row r="58" spans="1:1">
      <c r="A58" s="97"/>
    </row>
    <row r="59" spans="1:1">
      <c r="A59" s="97"/>
    </row>
    <row r="60" spans="1:1">
      <c r="A60" s="97"/>
    </row>
    <row r="61" spans="1:1">
      <c r="A61" s="97"/>
    </row>
    <row r="62" spans="1:1">
      <c r="A62" s="97"/>
    </row>
    <row r="63" spans="1:1">
      <c r="A63" s="97"/>
    </row>
    <row r="64" spans="1:1">
      <c r="A64" s="97"/>
    </row>
    <row r="65" spans="1:1">
      <c r="A65" s="97"/>
    </row>
    <row r="66" spans="1:1">
      <c r="A66" s="97"/>
    </row>
    <row r="67" spans="1:1">
      <c r="A67" s="97"/>
    </row>
    <row r="68" spans="1:1">
      <c r="A68" s="97"/>
    </row>
    <row r="69" spans="1:1">
      <c r="A69" s="97"/>
    </row>
    <row r="70" spans="1:1">
      <c r="A70" s="97"/>
    </row>
    <row r="71" spans="1:1">
      <c r="A71" s="97"/>
    </row>
    <row r="72" spans="1:1">
      <c r="A72" s="97"/>
    </row>
    <row r="73" spans="1:1">
      <c r="A73" s="97"/>
    </row>
    <row r="74" spans="1:1">
      <c r="A74" s="97"/>
    </row>
    <row r="75" spans="1:1">
      <c r="A75" s="97"/>
    </row>
    <row r="76" spans="1:1">
      <c r="A76" s="97"/>
    </row>
    <row r="77" spans="1:1">
      <c r="A77" s="97"/>
    </row>
    <row r="78" spans="1:1">
      <c r="A78" s="97"/>
    </row>
    <row r="79" spans="1:1">
      <c r="A79" s="97"/>
    </row>
    <row r="80" spans="1:1">
      <c r="A80" s="97"/>
    </row>
    <row r="81" spans="1:1">
      <c r="A81" s="97"/>
    </row>
    <row r="82" spans="1:1">
      <c r="A82" s="97"/>
    </row>
    <row r="83" spans="1:1">
      <c r="A83" s="97"/>
    </row>
    <row r="84" spans="1:1">
      <c r="A84" s="97"/>
    </row>
    <row r="85" spans="1:1">
      <c r="A85" s="97"/>
    </row>
    <row r="86" spans="1:1">
      <c r="A86" s="97"/>
    </row>
    <row r="87" spans="1:1">
      <c r="A87" s="97"/>
    </row>
    <row r="88" spans="1:1">
      <c r="A88" s="97"/>
    </row>
    <row r="89" spans="1:1">
      <c r="A89" s="97"/>
    </row>
    <row r="90" spans="1:1">
      <c r="A90" s="97"/>
    </row>
    <row r="91" spans="1:1">
      <c r="A91" s="97"/>
    </row>
    <row r="92" spans="1:1">
      <c r="A92" s="97"/>
    </row>
    <row r="93" spans="1:1">
      <c r="A93" s="97"/>
    </row>
    <row r="94" spans="1:1">
      <c r="A94" s="97"/>
    </row>
    <row r="95" spans="1:1">
      <c r="A95" s="97"/>
    </row>
    <row r="96" spans="1:1">
      <c r="A96" s="97"/>
    </row>
    <row r="97" spans="1:1">
      <c r="A97" s="97"/>
    </row>
    <row r="98" spans="1:1">
      <c r="A98" s="97"/>
    </row>
    <row r="99" spans="1:1">
      <c r="A99" s="97"/>
    </row>
    <row r="100" spans="1:1">
      <c r="A100" s="97"/>
    </row>
    <row r="101" spans="1:1">
      <c r="A101" s="97"/>
    </row>
    <row r="102" spans="1:1">
      <c r="A102" s="97"/>
    </row>
    <row r="103" spans="1:1">
      <c r="A103" s="97"/>
    </row>
    <row r="104" spans="1:1">
      <c r="A104" s="97"/>
    </row>
    <row r="105" spans="1:1">
      <c r="A105" s="97"/>
    </row>
    <row r="106" spans="1:1">
      <c r="A106" s="97"/>
    </row>
    <row r="107" spans="1:1">
      <c r="A107" s="97"/>
    </row>
  </sheetData>
  <mergeCells count="4">
    <mergeCell ref="A1:B1"/>
    <mergeCell ref="A2:B2"/>
    <mergeCell ref="A3:B3"/>
    <mergeCell ref="A17:B17"/>
  </mergeCells>
  <printOptions horizontalCentered="1"/>
  <pageMargins left="0.236220472440945" right="0.236220472440945" top="0.511811023622047" bottom="0.47244094488189" header="0.31496062992126" footer="0.196850393700787"/>
  <pageSetup paperSize="9" fitToHeight="0" orientation="portrait" blackAndWhite="1" errors="blank"/>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7"/>
  <sheetViews>
    <sheetView showZeros="0" workbookViewId="0">
      <selection activeCell="A1" sqref="$A1:$XFD1048576"/>
    </sheetView>
  </sheetViews>
  <sheetFormatPr defaultColWidth="12.75" defaultRowHeight="13.5"/>
  <cols>
    <col min="1" max="1" width="33" style="290" customWidth="1"/>
    <col min="2" max="2" width="15.25" style="290" customWidth="1"/>
    <col min="3" max="5" width="12.625" style="291" customWidth="1"/>
    <col min="6" max="6" width="12.5" style="292" customWidth="1"/>
    <col min="7" max="7" width="13.125" style="292" customWidth="1"/>
    <col min="8" max="8" width="37.375" style="59" customWidth="1"/>
    <col min="9" max="9" width="17.625" style="59" customWidth="1"/>
    <col min="10" max="13" width="12.5" style="60" customWidth="1"/>
    <col min="14" max="14" width="12.5" style="293" customWidth="1"/>
    <col min="15" max="15" width="11.625" style="290" customWidth="1"/>
    <col min="16" max="261" width="9" style="290" customWidth="1"/>
    <col min="262" max="262" width="29.625" style="290" customWidth="1"/>
    <col min="263" max="263" width="12.75" style="290"/>
    <col min="264" max="264" width="29.75" style="290" customWidth="1"/>
    <col min="265" max="265" width="17" style="290" customWidth="1"/>
    <col min="266" max="266" width="37" style="290" customWidth="1"/>
    <col min="267" max="267" width="17.375" style="290" customWidth="1"/>
    <col min="268" max="517" width="9" style="290" customWidth="1"/>
    <col min="518" max="518" width="29.625" style="290" customWidth="1"/>
    <col min="519" max="519" width="12.75" style="290"/>
    <col min="520" max="520" width="29.75" style="290" customWidth="1"/>
    <col min="521" max="521" width="17" style="290" customWidth="1"/>
    <col min="522" max="522" width="37" style="290" customWidth="1"/>
    <col min="523" max="523" width="17.375" style="290" customWidth="1"/>
    <col min="524" max="773" width="9" style="290" customWidth="1"/>
    <col min="774" max="774" width="29.625" style="290" customWidth="1"/>
    <col min="775" max="775" width="12.75" style="290"/>
    <col min="776" max="776" width="29.75" style="290" customWidth="1"/>
    <col min="777" max="777" width="17" style="290" customWidth="1"/>
    <col min="778" max="778" width="37" style="290" customWidth="1"/>
    <col min="779" max="779" width="17.375" style="290" customWidth="1"/>
    <col min="780" max="1029" width="9" style="290" customWidth="1"/>
    <col min="1030" max="1030" width="29.625" style="290" customWidth="1"/>
    <col min="1031" max="1031" width="12.75" style="290"/>
    <col min="1032" max="1032" width="29.75" style="290" customWidth="1"/>
    <col min="1033" max="1033" width="17" style="290" customWidth="1"/>
    <col min="1034" max="1034" width="37" style="290" customWidth="1"/>
    <col min="1035" max="1035" width="17.375" style="290" customWidth="1"/>
    <col min="1036" max="1285" width="9" style="290" customWidth="1"/>
    <col min="1286" max="1286" width="29.625" style="290" customWidth="1"/>
    <col min="1287" max="1287" width="12.75" style="290"/>
    <col min="1288" max="1288" width="29.75" style="290" customWidth="1"/>
    <col min="1289" max="1289" width="17" style="290" customWidth="1"/>
    <col min="1290" max="1290" width="37" style="290" customWidth="1"/>
    <col min="1291" max="1291" width="17.375" style="290" customWidth="1"/>
    <col min="1292" max="1541" width="9" style="290" customWidth="1"/>
    <col min="1542" max="1542" width="29.625" style="290" customWidth="1"/>
    <col min="1543" max="1543" width="12.75" style="290"/>
    <col min="1544" max="1544" width="29.75" style="290" customWidth="1"/>
    <col min="1545" max="1545" width="17" style="290" customWidth="1"/>
    <col min="1546" max="1546" width="37" style="290" customWidth="1"/>
    <col min="1547" max="1547" width="17.375" style="290" customWidth="1"/>
    <col min="1548" max="1797" width="9" style="290" customWidth="1"/>
    <col min="1798" max="1798" width="29.625" style="290" customWidth="1"/>
    <col min="1799" max="1799" width="12.75" style="290"/>
    <col min="1800" max="1800" width="29.75" style="290" customWidth="1"/>
    <col min="1801" max="1801" width="17" style="290" customWidth="1"/>
    <col min="1802" max="1802" width="37" style="290" customWidth="1"/>
    <col min="1803" max="1803" width="17.375" style="290" customWidth="1"/>
    <col min="1804" max="2053" width="9" style="290" customWidth="1"/>
    <col min="2054" max="2054" width="29.625" style="290" customWidth="1"/>
    <col min="2055" max="2055" width="12.75" style="290"/>
    <col min="2056" max="2056" width="29.75" style="290" customWidth="1"/>
    <col min="2057" max="2057" width="17" style="290" customWidth="1"/>
    <col min="2058" max="2058" width="37" style="290" customWidth="1"/>
    <col min="2059" max="2059" width="17.375" style="290" customWidth="1"/>
    <col min="2060" max="2309" width="9" style="290" customWidth="1"/>
    <col min="2310" max="2310" width="29.625" style="290" customWidth="1"/>
    <col min="2311" max="2311" width="12.75" style="290"/>
    <col min="2312" max="2312" width="29.75" style="290" customWidth="1"/>
    <col min="2313" max="2313" width="17" style="290" customWidth="1"/>
    <col min="2314" max="2314" width="37" style="290" customWidth="1"/>
    <col min="2315" max="2315" width="17.375" style="290" customWidth="1"/>
    <col min="2316" max="2565" width="9" style="290" customWidth="1"/>
    <col min="2566" max="2566" width="29.625" style="290" customWidth="1"/>
    <col min="2567" max="2567" width="12.75" style="290"/>
    <col min="2568" max="2568" width="29.75" style="290" customWidth="1"/>
    <col min="2569" max="2569" width="17" style="290" customWidth="1"/>
    <col min="2570" max="2570" width="37" style="290" customWidth="1"/>
    <col min="2571" max="2571" width="17.375" style="290" customWidth="1"/>
    <col min="2572" max="2821" width="9" style="290" customWidth="1"/>
    <col min="2822" max="2822" width="29.625" style="290" customWidth="1"/>
    <col min="2823" max="2823" width="12.75" style="290"/>
    <col min="2824" max="2824" width="29.75" style="290" customWidth="1"/>
    <col min="2825" max="2825" width="17" style="290" customWidth="1"/>
    <col min="2826" max="2826" width="37" style="290" customWidth="1"/>
    <col min="2827" max="2827" width="17.375" style="290" customWidth="1"/>
    <col min="2828" max="3077" width="9" style="290" customWidth="1"/>
    <col min="3078" max="3078" width="29.625" style="290" customWidth="1"/>
    <col min="3079" max="3079" width="12.75" style="290"/>
    <col min="3080" max="3080" width="29.75" style="290" customWidth="1"/>
    <col min="3081" max="3081" width="17" style="290" customWidth="1"/>
    <col min="3082" max="3082" width="37" style="290" customWidth="1"/>
    <col min="3083" max="3083" width="17.375" style="290" customWidth="1"/>
    <col min="3084" max="3333" width="9" style="290" customWidth="1"/>
    <col min="3334" max="3334" width="29.625" style="290" customWidth="1"/>
    <col min="3335" max="3335" width="12.75" style="290"/>
    <col min="3336" max="3336" width="29.75" style="290" customWidth="1"/>
    <col min="3337" max="3337" width="17" style="290" customWidth="1"/>
    <col min="3338" max="3338" width="37" style="290" customWidth="1"/>
    <col min="3339" max="3339" width="17.375" style="290" customWidth="1"/>
    <col min="3340" max="3589" width="9" style="290" customWidth="1"/>
    <col min="3590" max="3590" width="29.625" style="290" customWidth="1"/>
    <col min="3591" max="3591" width="12.75" style="290"/>
    <col min="3592" max="3592" width="29.75" style="290" customWidth="1"/>
    <col min="3593" max="3593" width="17" style="290" customWidth="1"/>
    <col min="3594" max="3594" width="37" style="290" customWidth="1"/>
    <col min="3595" max="3595" width="17.375" style="290" customWidth="1"/>
    <col min="3596" max="3845" width="9" style="290" customWidth="1"/>
    <col min="3846" max="3846" width="29.625" style="290" customWidth="1"/>
    <col min="3847" max="3847" width="12.75" style="290"/>
    <col min="3848" max="3848" width="29.75" style="290" customWidth="1"/>
    <col min="3849" max="3849" width="17" style="290" customWidth="1"/>
    <col min="3850" max="3850" width="37" style="290" customWidth="1"/>
    <col min="3851" max="3851" width="17.375" style="290" customWidth="1"/>
    <col min="3852" max="4101" width="9" style="290" customWidth="1"/>
    <col min="4102" max="4102" width="29.625" style="290" customWidth="1"/>
    <col min="4103" max="4103" width="12.75" style="290"/>
    <col min="4104" max="4104" width="29.75" style="290" customWidth="1"/>
    <col min="4105" max="4105" width="17" style="290" customWidth="1"/>
    <col min="4106" max="4106" width="37" style="290" customWidth="1"/>
    <col min="4107" max="4107" width="17.375" style="290" customWidth="1"/>
    <col min="4108" max="4357" width="9" style="290" customWidth="1"/>
    <col min="4358" max="4358" width="29.625" style="290" customWidth="1"/>
    <col min="4359" max="4359" width="12.75" style="290"/>
    <col min="4360" max="4360" width="29.75" style="290" customWidth="1"/>
    <col min="4361" max="4361" width="17" style="290" customWidth="1"/>
    <col min="4362" max="4362" width="37" style="290" customWidth="1"/>
    <col min="4363" max="4363" width="17.375" style="290" customWidth="1"/>
    <col min="4364" max="4613" width="9" style="290" customWidth="1"/>
    <col min="4614" max="4614" width="29.625" style="290" customWidth="1"/>
    <col min="4615" max="4615" width="12.75" style="290"/>
    <col min="4616" max="4616" width="29.75" style="290" customWidth="1"/>
    <col min="4617" max="4617" width="17" style="290" customWidth="1"/>
    <col min="4618" max="4618" width="37" style="290" customWidth="1"/>
    <col min="4619" max="4619" width="17.375" style="290" customWidth="1"/>
    <col min="4620" max="4869" width="9" style="290" customWidth="1"/>
    <col min="4870" max="4870" width="29.625" style="290" customWidth="1"/>
    <col min="4871" max="4871" width="12.75" style="290"/>
    <col min="4872" max="4872" width="29.75" style="290" customWidth="1"/>
    <col min="4873" max="4873" width="17" style="290" customWidth="1"/>
    <col min="4874" max="4874" width="37" style="290" customWidth="1"/>
    <col min="4875" max="4875" width="17.375" style="290" customWidth="1"/>
    <col min="4876" max="5125" width="9" style="290" customWidth="1"/>
    <col min="5126" max="5126" width="29.625" style="290" customWidth="1"/>
    <col min="5127" max="5127" width="12.75" style="290"/>
    <col min="5128" max="5128" width="29.75" style="290" customWidth="1"/>
    <col min="5129" max="5129" width="17" style="290" customWidth="1"/>
    <col min="5130" max="5130" width="37" style="290" customWidth="1"/>
    <col min="5131" max="5131" width="17.375" style="290" customWidth="1"/>
    <col min="5132" max="5381" width="9" style="290" customWidth="1"/>
    <col min="5382" max="5382" width="29.625" style="290" customWidth="1"/>
    <col min="5383" max="5383" width="12.75" style="290"/>
    <col min="5384" max="5384" width="29.75" style="290" customWidth="1"/>
    <col min="5385" max="5385" width="17" style="290" customWidth="1"/>
    <col min="5386" max="5386" width="37" style="290" customWidth="1"/>
    <col min="5387" max="5387" width="17.375" style="290" customWidth="1"/>
    <col min="5388" max="5637" width="9" style="290" customWidth="1"/>
    <col min="5638" max="5638" width="29.625" style="290" customWidth="1"/>
    <col min="5639" max="5639" width="12.75" style="290"/>
    <col min="5640" max="5640" width="29.75" style="290" customWidth="1"/>
    <col min="5641" max="5641" width="17" style="290" customWidth="1"/>
    <col min="5642" max="5642" width="37" style="290" customWidth="1"/>
    <col min="5643" max="5643" width="17.375" style="290" customWidth="1"/>
    <col min="5644" max="5893" width="9" style="290" customWidth="1"/>
    <col min="5894" max="5894" width="29.625" style="290" customWidth="1"/>
    <col min="5895" max="5895" width="12.75" style="290"/>
    <col min="5896" max="5896" width="29.75" style="290" customWidth="1"/>
    <col min="5897" max="5897" width="17" style="290" customWidth="1"/>
    <col min="5898" max="5898" width="37" style="290" customWidth="1"/>
    <col min="5899" max="5899" width="17.375" style="290" customWidth="1"/>
    <col min="5900" max="6149" width="9" style="290" customWidth="1"/>
    <col min="6150" max="6150" width="29.625" style="290" customWidth="1"/>
    <col min="6151" max="6151" width="12.75" style="290"/>
    <col min="6152" max="6152" width="29.75" style="290" customWidth="1"/>
    <col min="6153" max="6153" width="17" style="290" customWidth="1"/>
    <col min="6154" max="6154" width="37" style="290" customWidth="1"/>
    <col min="6155" max="6155" width="17.375" style="290" customWidth="1"/>
    <col min="6156" max="6405" width="9" style="290" customWidth="1"/>
    <col min="6406" max="6406" width="29.625" style="290" customWidth="1"/>
    <col min="6407" max="6407" width="12.75" style="290"/>
    <col min="6408" max="6408" width="29.75" style="290" customWidth="1"/>
    <col min="6409" max="6409" width="17" style="290" customWidth="1"/>
    <col min="6410" max="6410" width="37" style="290" customWidth="1"/>
    <col min="6411" max="6411" width="17.375" style="290" customWidth="1"/>
    <col min="6412" max="6661" width="9" style="290" customWidth="1"/>
    <col min="6662" max="6662" width="29.625" style="290" customWidth="1"/>
    <col min="6663" max="6663" width="12.75" style="290"/>
    <col min="6664" max="6664" width="29.75" style="290" customWidth="1"/>
    <col min="6665" max="6665" width="17" style="290" customWidth="1"/>
    <col min="6666" max="6666" width="37" style="290" customWidth="1"/>
    <col min="6667" max="6667" width="17.375" style="290" customWidth="1"/>
    <col min="6668" max="6917" width="9" style="290" customWidth="1"/>
    <col min="6918" max="6918" width="29.625" style="290" customWidth="1"/>
    <col min="6919" max="6919" width="12.75" style="290"/>
    <col min="6920" max="6920" width="29.75" style="290" customWidth="1"/>
    <col min="6921" max="6921" width="17" style="290" customWidth="1"/>
    <col min="6922" max="6922" width="37" style="290" customWidth="1"/>
    <col min="6923" max="6923" width="17.375" style="290" customWidth="1"/>
    <col min="6924" max="7173" width="9" style="290" customWidth="1"/>
    <col min="7174" max="7174" width="29.625" style="290" customWidth="1"/>
    <col min="7175" max="7175" width="12.75" style="290"/>
    <col min="7176" max="7176" width="29.75" style="290" customWidth="1"/>
    <col min="7177" max="7177" width="17" style="290" customWidth="1"/>
    <col min="7178" max="7178" width="37" style="290" customWidth="1"/>
    <col min="7179" max="7179" width="17.375" style="290" customWidth="1"/>
    <col min="7180" max="7429" width="9" style="290" customWidth="1"/>
    <col min="7430" max="7430" width="29.625" style="290" customWidth="1"/>
    <col min="7431" max="7431" width="12.75" style="290"/>
    <col min="7432" max="7432" width="29.75" style="290" customWidth="1"/>
    <col min="7433" max="7433" width="17" style="290" customWidth="1"/>
    <col min="7434" max="7434" width="37" style="290" customWidth="1"/>
    <col min="7435" max="7435" width="17.375" style="290" customWidth="1"/>
    <col min="7436" max="7685" width="9" style="290" customWidth="1"/>
    <col min="7686" max="7686" width="29.625" style="290" customWidth="1"/>
    <col min="7687" max="7687" width="12.75" style="290"/>
    <col min="7688" max="7688" width="29.75" style="290" customWidth="1"/>
    <col min="7689" max="7689" width="17" style="290" customWidth="1"/>
    <col min="7690" max="7690" width="37" style="290" customWidth="1"/>
    <col min="7691" max="7691" width="17.375" style="290" customWidth="1"/>
    <col min="7692" max="7941" width="9" style="290" customWidth="1"/>
    <col min="7942" max="7942" width="29.625" style="290" customWidth="1"/>
    <col min="7943" max="7943" width="12.75" style="290"/>
    <col min="7944" max="7944" width="29.75" style="290" customWidth="1"/>
    <col min="7945" max="7945" width="17" style="290" customWidth="1"/>
    <col min="7946" max="7946" width="37" style="290" customWidth="1"/>
    <col min="7947" max="7947" width="17.375" style="290" customWidth="1"/>
    <col min="7948" max="8197" width="9" style="290" customWidth="1"/>
    <col min="8198" max="8198" width="29.625" style="290" customWidth="1"/>
    <col min="8199" max="8199" width="12.75" style="290"/>
    <col min="8200" max="8200" width="29.75" style="290" customWidth="1"/>
    <col min="8201" max="8201" width="17" style="290" customWidth="1"/>
    <col min="8202" max="8202" width="37" style="290" customWidth="1"/>
    <col min="8203" max="8203" width="17.375" style="290" customWidth="1"/>
    <col min="8204" max="8453" width="9" style="290" customWidth="1"/>
    <col min="8454" max="8454" width="29.625" style="290" customWidth="1"/>
    <col min="8455" max="8455" width="12.75" style="290"/>
    <col min="8456" max="8456" width="29.75" style="290" customWidth="1"/>
    <col min="8457" max="8457" width="17" style="290" customWidth="1"/>
    <col min="8458" max="8458" width="37" style="290" customWidth="1"/>
    <col min="8459" max="8459" width="17.375" style="290" customWidth="1"/>
    <col min="8460" max="8709" width="9" style="290" customWidth="1"/>
    <col min="8710" max="8710" width="29.625" style="290" customWidth="1"/>
    <col min="8711" max="8711" width="12.75" style="290"/>
    <col min="8712" max="8712" width="29.75" style="290" customWidth="1"/>
    <col min="8713" max="8713" width="17" style="290" customWidth="1"/>
    <col min="8714" max="8714" width="37" style="290" customWidth="1"/>
    <col min="8715" max="8715" width="17.375" style="290" customWidth="1"/>
    <col min="8716" max="8965" width="9" style="290" customWidth="1"/>
    <col min="8966" max="8966" width="29.625" style="290" customWidth="1"/>
    <col min="8967" max="8967" width="12.75" style="290"/>
    <col min="8968" max="8968" width="29.75" style="290" customWidth="1"/>
    <col min="8969" max="8969" width="17" style="290" customWidth="1"/>
    <col min="8970" max="8970" width="37" style="290" customWidth="1"/>
    <col min="8971" max="8971" width="17.375" style="290" customWidth="1"/>
    <col min="8972" max="9221" width="9" style="290" customWidth="1"/>
    <col min="9222" max="9222" width="29.625" style="290" customWidth="1"/>
    <col min="9223" max="9223" width="12.75" style="290"/>
    <col min="9224" max="9224" width="29.75" style="290" customWidth="1"/>
    <col min="9225" max="9225" width="17" style="290" customWidth="1"/>
    <col min="9226" max="9226" width="37" style="290" customWidth="1"/>
    <col min="9227" max="9227" width="17.375" style="290" customWidth="1"/>
    <col min="9228" max="9477" width="9" style="290" customWidth="1"/>
    <col min="9478" max="9478" width="29.625" style="290" customWidth="1"/>
    <col min="9479" max="9479" width="12.75" style="290"/>
    <col min="9480" max="9480" width="29.75" style="290" customWidth="1"/>
    <col min="9481" max="9481" width="17" style="290" customWidth="1"/>
    <col min="9482" max="9482" width="37" style="290" customWidth="1"/>
    <col min="9483" max="9483" width="17.375" style="290" customWidth="1"/>
    <col min="9484" max="9733" width="9" style="290" customWidth="1"/>
    <col min="9734" max="9734" width="29.625" style="290" customWidth="1"/>
    <col min="9735" max="9735" width="12.75" style="290"/>
    <col min="9736" max="9736" width="29.75" style="290" customWidth="1"/>
    <col min="9737" max="9737" width="17" style="290" customWidth="1"/>
    <col min="9738" max="9738" width="37" style="290" customWidth="1"/>
    <col min="9739" max="9739" width="17.375" style="290" customWidth="1"/>
    <col min="9740" max="9989" width="9" style="290" customWidth="1"/>
    <col min="9990" max="9990" width="29.625" style="290" customWidth="1"/>
    <col min="9991" max="9991" width="12.75" style="290"/>
    <col min="9992" max="9992" width="29.75" style="290" customWidth="1"/>
    <col min="9993" max="9993" width="17" style="290" customWidth="1"/>
    <col min="9994" max="9994" width="37" style="290" customWidth="1"/>
    <col min="9995" max="9995" width="17.375" style="290" customWidth="1"/>
    <col min="9996" max="10245" width="9" style="290" customWidth="1"/>
    <col min="10246" max="10246" width="29.625" style="290" customWidth="1"/>
    <col min="10247" max="10247" width="12.75" style="290"/>
    <col min="10248" max="10248" width="29.75" style="290" customWidth="1"/>
    <col min="10249" max="10249" width="17" style="290" customWidth="1"/>
    <col min="10250" max="10250" width="37" style="290" customWidth="1"/>
    <col min="10251" max="10251" width="17.375" style="290" customWidth="1"/>
    <col min="10252" max="10501" width="9" style="290" customWidth="1"/>
    <col min="10502" max="10502" width="29.625" style="290" customWidth="1"/>
    <col min="10503" max="10503" width="12.75" style="290"/>
    <col min="10504" max="10504" width="29.75" style="290" customWidth="1"/>
    <col min="10505" max="10505" width="17" style="290" customWidth="1"/>
    <col min="10506" max="10506" width="37" style="290" customWidth="1"/>
    <col min="10507" max="10507" width="17.375" style="290" customWidth="1"/>
    <col min="10508" max="10757" width="9" style="290" customWidth="1"/>
    <col min="10758" max="10758" width="29.625" style="290" customWidth="1"/>
    <col min="10759" max="10759" width="12.75" style="290"/>
    <col min="10760" max="10760" width="29.75" style="290" customWidth="1"/>
    <col min="10761" max="10761" width="17" style="290" customWidth="1"/>
    <col min="10762" max="10762" width="37" style="290" customWidth="1"/>
    <col min="10763" max="10763" width="17.375" style="290" customWidth="1"/>
    <col min="10764" max="11013" width="9" style="290" customWidth="1"/>
    <col min="11014" max="11014" width="29.625" style="290" customWidth="1"/>
    <col min="11015" max="11015" width="12.75" style="290"/>
    <col min="11016" max="11016" width="29.75" style="290" customWidth="1"/>
    <col min="11017" max="11017" width="17" style="290" customWidth="1"/>
    <col min="11018" max="11018" width="37" style="290" customWidth="1"/>
    <col min="11019" max="11019" width="17.375" style="290" customWidth="1"/>
    <col min="11020" max="11269" width="9" style="290" customWidth="1"/>
    <col min="11270" max="11270" width="29.625" style="290" customWidth="1"/>
    <col min="11271" max="11271" width="12.75" style="290"/>
    <col min="11272" max="11272" width="29.75" style="290" customWidth="1"/>
    <col min="11273" max="11273" width="17" style="290" customWidth="1"/>
    <col min="11274" max="11274" width="37" style="290" customWidth="1"/>
    <col min="11275" max="11275" width="17.375" style="290" customWidth="1"/>
    <col min="11276" max="11525" width="9" style="290" customWidth="1"/>
    <col min="11526" max="11526" width="29.625" style="290" customWidth="1"/>
    <col min="11527" max="11527" width="12.75" style="290"/>
    <col min="11528" max="11528" width="29.75" style="290" customWidth="1"/>
    <col min="11529" max="11529" width="17" style="290" customWidth="1"/>
    <col min="11530" max="11530" width="37" style="290" customWidth="1"/>
    <col min="11531" max="11531" width="17.375" style="290" customWidth="1"/>
    <col min="11532" max="11781" width="9" style="290" customWidth="1"/>
    <col min="11782" max="11782" width="29.625" style="290" customWidth="1"/>
    <col min="11783" max="11783" width="12.75" style="290"/>
    <col min="11784" max="11784" width="29.75" style="290" customWidth="1"/>
    <col min="11785" max="11785" width="17" style="290" customWidth="1"/>
    <col min="11786" max="11786" width="37" style="290" customWidth="1"/>
    <col min="11787" max="11787" width="17.375" style="290" customWidth="1"/>
    <col min="11788" max="12037" width="9" style="290" customWidth="1"/>
    <col min="12038" max="12038" width="29.625" style="290" customWidth="1"/>
    <col min="12039" max="12039" width="12.75" style="290"/>
    <col min="12040" max="12040" width="29.75" style="290" customWidth="1"/>
    <col min="12041" max="12041" width="17" style="290" customWidth="1"/>
    <col min="12042" max="12042" width="37" style="290" customWidth="1"/>
    <col min="12043" max="12043" width="17.375" style="290" customWidth="1"/>
    <col min="12044" max="12293" width="9" style="290" customWidth="1"/>
    <col min="12294" max="12294" width="29.625" style="290" customWidth="1"/>
    <col min="12295" max="12295" width="12.75" style="290"/>
    <col min="12296" max="12296" width="29.75" style="290" customWidth="1"/>
    <col min="12297" max="12297" width="17" style="290" customWidth="1"/>
    <col min="12298" max="12298" width="37" style="290" customWidth="1"/>
    <col min="12299" max="12299" width="17.375" style="290" customWidth="1"/>
    <col min="12300" max="12549" width="9" style="290" customWidth="1"/>
    <col min="12550" max="12550" width="29.625" style="290" customWidth="1"/>
    <col min="12551" max="12551" width="12.75" style="290"/>
    <col min="12552" max="12552" width="29.75" style="290" customWidth="1"/>
    <col min="12553" max="12553" width="17" style="290" customWidth="1"/>
    <col min="12554" max="12554" width="37" style="290" customWidth="1"/>
    <col min="12555" max="12555" width="17.375" style="290" customWidth="1"/>
    <col min="12556" max="12805" width="9" style="290" customWidth="1"/>
    <col min="12806" max="12806" width="29.625" style="290" customWidth="1"/>
    <col min="12807" max="12807" width="12.75" style="290"/>
    <col min="12808" max="12808" width="29.75" style="290" customWidth="1"/>
    <col min="12809" max="12809" width="17" style="290" customWidth="1"/>
    <col min="12810" max="12810" width="37" style="290" customWidth="1"/>
    <col min="12811" max="12811" width="17.375" style="290" customWidth="1"/>
    <col min="12812" max="13061" width="9" style="290" customWidth="1"/>
    <col min="13062" max="13062" width="29.625" style="290" customWidth="1"/>
    <col min="13063" max="13063" width="12.75" style="290"/>
    <col min="13064" max="13064" width="29.75" style="290" customWidth="1"/>
    <col min="13065" max="13065" width="17" style="290" customWidth="1"/>
    <col min="13066" max="13066" width="37" style="290" customWidth="1"/>
    <col min="13067" max="13067" width="17.375" style="290" customWidth="1"/>
    <col min="13068" max="13317" width="9" style="290" customWidth="1"/>
    <col min="13318" max="13318" width="29.625" style="290" customWidth="1"/>
    <col min="13319" max="13319" width="12.75" style="290"/>
    <col min="13320" max="13320" width="29.75" style="290" customWidth="1"/>
    <col min="13321" max="13321" width="17" style="290" customWidth="1"/>
    <col min="13322" max="13322" width="37" style="290" customWidth="1"/>
    <col min="13323" max="13323" width="17.375" style="290" customWidth="1"/>
    <col min="13324" max="13573" width="9" style="290" customWidth="1"/>
    <col min="13574" max="13574" width="29.625" style="290" customWidth="1"/>
    <col min="13575" max="13575" width="12.75" style="290"/>
    <col min="13576" max="13576" width="29.75" style="290" customWidth="1"/>
    <col min="13577" max="13577" width="17" style="290" customWidth="1"/>
    <col min="13578" max="13578" width="37" style="290" customWidth="1"/>
    <col min="13579" max="13579" width="17.375" style="290" customWidth="1"/>
    <col min="13580" max="13829" width="9" style="290" customWidth="1"/>
    <col min="13830" max="13830" width="29.625" style="290" customWidth="1"/>
    <col min="13831" max="13831" width="12.75" style="290"/>
    <col min="13832" max="13832" width="29.75" style="290" customWidth="1"/>
    <col min="13833" max="13833" width="17" style="290" customWidth="1"/>
    <col min="13834" max="13834" width="37" style="290" customWidth="1"/>
    <col min="13835" max="13835" width="17.375" style="290" customWidth="1"/>
    <col min="13836" max="14085" width="9" style="290" customWidth="1"/>
    <col min="14086" max="14086" width="29.625" style="290" customWidth="1"/>
    <col min="14087" max="14087" width="12.75" style="290"/>
    <col min="14088" max="14088" width="29.75" style="290" customWidth="1"/>
    <col min="14089" max="14089" width="17" style="290" customWidth="1"/>
    <col min="14090" max="14090" width="37" style="290" customWidth="1"/>
    <col min="14091" max="14091" width="17.375" style="290" customWidth="1"/>
    <col min="14092" max="14341" width="9" style="290" customWidth="1"/>
    <col min="14342" max="14342" width="29.625" style="290" customWidth="1"/>
    <col min="14343" max="14343" width="12.75" style="290"/>
    <col min="14344" max="14344" width="29.75" style="290" customWidth="1"/>
    <col min="14345" max="14345" width="17" style="290" customWidth="1"/>
    <col min="14346" max="14346" width="37" style="290" customWidth="1"/>
    <col min="14347" max="14347" width="17.375" style="290" customWidth="1"/>
    <col min="14348" max="14597" width="9" style="290" customWidth="1"/>
    <col min="14598" max="14598" width="29.625" style="290" customWidth="1"/>
    <col min="14599" max="14599" width="12.75" style="290"/>
    <col min="14600" max="14600" width="29.75" style="290" customWidth="1"/>
    <col min="14601" max="14601" width="17" style="290" customWidth="1"/>
    <col min="14602" max="14602" width="37" style="290" customWidth="1"/>
    <col min="14603" max="14603" width="17.375" style="290" customWidth="1"/>
    <col min="14604" max="14853" width="9" style="290" customWidth="1"/>
    <col min="14854" max="14854" width="29.625" style="290" customWidth="1"/>
    <col min="14855" max="14855" width="12.75" style="290"/>
    <col min="14856" max="14856" width="29.75" style="290" customWidth="1"/>
    <col min="14857" max="14857" width="17" style="290" customWidth="1"/>
    <col min="14858" max="14858" width="37" style="290" customWidth="1"/>
    <col min="14859" max="14859" width="17.375" style="290" customWidth="1"/>
    <col min="14860" max="15109" width="9" style="290" customWidth="1"/>
    <col min="15110" max="15110" width="29.625" style="290" customWidth="1"/>
    <col min="15111" max="15111" width="12.75" style="290"/>
    <col min="15112" max="15112" width="29.75" style="290" customWidth="1"/>
    <col min="15113" max="15113" width="17" style="290" customWidth="1"/>
    <col min="15114" max="15114" width="37" style="290" customWidth="1"/>
    <col min="15115" max="15115" width="17.375" style="290" customWidth="1"/>
    <col min="15116" max="15365" width="9" style="290" customWidth="1"/>
    <col min="15366" max="15366" width="29.625" style="290" customWidth="1"/>
    <col min="15367" max="15367" width="12.75" style="290"/>
    <col min="15368" max="15368" width="29.75" style="290" customWidth="1"/>
    <col min="15369" max="15369" width="17" style="290" customWidth="1"/>
    <col min="15370" max="15370" width="37" style="290" customWidth="1"/>
    <col min="15371" max="15371" width="17.375" style="290" customWidth="1"/>
    <col min="15372" max="15621" width="9" style="290" customWidth="1"/>
    <col min="15622" max="15622" width="29.625" style="290" customWidth="1"/>
    <col min="15623" max="15623" width="12.75" style="290"/>
    <col min="15624" max="15624" width="29.75" style="290" customWidth="1"/>
    <col min="15625" max="15625" width="17" style="290" customWidth="1"/>
    <col min="15626" max="15626" width="37" style="290" customWidth="1"/>
    <col min="15627" max="15627" width="17.375" style="290" customWidth="1"/>
    <col min="15628" max="15877" width="9" style="290" customWidth="1"/>
    <col min="15878" max="15878" width="29.625" style="290" customWidth="1"/>
    <col min="15879" max="15879" width="12.75" style="290"/>
    <col min="15880" max="15880" width="29.75" style="290" customWidth="1"/>
    <col min="15881" max="15881" width="17" style="290" customWidth="1"/>
    <col min="15882" max="15882" width="37" style="290" customWidth="1"/>
    <col min="15883" max="15883" width="17.375" style="290" customWidth="1"/>
    <col min="15884" max="16133" width="9" style="290" customWidth="1"/>
    <col min="16134" max="16134" width="29.625" style="290" customWidth="1"/>
    <col min="16135" max="16135" width="12.75" style="290"/>
    <col min="16136" max="16136" width="29.75" style="290" customWidth="1"/>
    <col min="16137" max="16137" width="17" style="290" customWidth="1"/>
    <col min="16138" max="16138" width="37" style="290" customWidth="1"/>
    <col min="16139" max="16139" width="17.375" style="290" customWidth="1"/>
    <col min="16140" max="16384" width="9" style="290" customWidth="1"/>
  </cols>
  <sheetData>
    <row r="1" ht="18.75" customHeight="1" spans="1:14">
      <c r="A1" s="3" t="s">
        <v>1474</v>
      </c>
      <c r="B1" s="3"/>
      <c r="C1" s="3"/>
      <c r="D1" s="3"/>
      <c r="E1" s="3"/>
      <c r="F1" s="294"/>
      <c r="G1" s="294"/>
      <c r="H1" s="3"/>
      <c r="I1" s="3"/>
      <c r="J1" s="3"/>
      <c r="K1" s="3"/>
      <c r="L1" s="3"/>
      <c r="M1" s="3"/>
      <c r="N1" s="294"/>
    </row>
    <row r="2" ht="27.6" customHeight="1" spans="1:15">
      <c r="A2" s="28" t="s">
        <v>1475</v>
      </c>
      <c r="B2" s="28"/>
      <c r="C2" s="28"/>
      <c r="D2" s="28"/>
      <c r="E2" s="28"/>
      <c r="F2" s="295"/>
      <c r="G2" s="295"/>
      <c r="H2" s="28"/>
      <c r="I2" s="28"/>
      <c r="J2" s="28"/>
      <c r="K2" s="28"/>
      <c r="L2" s="28"/>
      <c r="M2" s="28"/>
      <c r="N2" s="295"/>
      <c r="O2" s="28"/>
    </row>
    <row r="3" ht="23.25" customHeight="1" spans="1:15">
      <c r="A3" s="296"/>
      <c r="B3" s="296"/>
      <c r="C3" s="296"/>
      <c r="D3" s="296"/>
      <c r="E3" s="296"/>
      <c r="F3" s="297"/>
      <c r="G3" s="297"/>
      <c r="H3" s="296"/>
      <c r="I3" s="296"/>
      <c r="J3" s="64" t="s">
        <v>35</v>
      </c>
      <c r="K3" s="64"/>
      <c r="L3" s="64"/>
      <c r="M3" s="64"/>
      <c r="N3" s="327"/>
      <c r="O3" s="64"/>
    </row>
    <row r="4" s="289" customFormat="1" ht="56.25" spans="1:15">
      <c r="A4" s="33" t="s">
        <v>36</v>
      </c>
      <c r="B4" s="33" t="s">
        <v>37</v>
      </c>
      <c r="C4" s="34" t="s">
        <v>38</v>
      </c>
      <c r="D4" s="34" t="s">
        <v>39</v>
      </c>
      <c r="E4" s="34" t="s">
        <v>40</v>
      </c>
      <c r="F4" s="298" t="s">
        <v>41</v>
      </c>
      <c r="G4" s="298" t="s">
        <v>42</v>
      </c>
      <c r="H4" s="66" t="s">
        <v>1476</v>
      </c>
      <c r="I4" s="66" t="s">
        <v>37</v>
      </c>
      <c r="J4" s="34" t="s">
        <v>38</v>
      </c>
      <c r="K4" s="34" t="s">
        <v>39</v>
      </c>
      <c r="L4" s="34" t="s">
        <v>44</v>
      </c>
      <c r="M4" s="34" t="s">
        <v>40</v>
      </c>
      <c r="N4" s="298" t="s">
        <v>45</v>
      </c>
      <c r="O4" s="286" t="s">
        <v>42</v>
      </c>
    </row>
    <row r="5" s="289" customFormat="1" ht="24" customHeight="1" spans="1:15">
      <c r="A5" s="299" t="s">
        <v>46</v>
      </c>
      <c r="B5" s="299">
        <v>60000</v>
      </c>
      <c r="C5" s="300">
        <v>50000</v>
      </c>
      <c r="D5" s="300">
        <v>40000</v>
      </c>
      <c r="E5" s="300">
        <v>40000</v>
      </c>
      <c r="F5" s="301">
        <v>1</v>
      </c>
      <c r="G5" s="302"/>
      <c r="H5" s="70" t="s">
        <v>46</v>
      </c>
      <c r="I5" s="328">
        <v>60000</v>
      </c>
      <c r="J5" s="328">
        <v>50000</v>
      </c>
      <c r="K5" s="328">
        <v>40000</v>
      </c>
      <c r="L5" s="328">
        <v>40000</v>
      </c>
      <c r="M5" s="328">
        <v>40000</v>
      </c>
      <c r="N5" s="329" t="s">
        <v>1202</v>
      </c>
      <c r="O5" s="329" t="s">
        <v>1202</v>
      </c>
    </row>
    <row r="6" s="289" customFormat="1" ht="24" customHeight="1" spans="1:15">
      <c r="A6" s="72" t="s">
        <v>48</v>
      </c>
      <c r="B6" s="72"/>
      <c r="C6" s="300"/>
      <c r="D6" s="300"/>
      <c r="E6" s="300"/>
      <c r="F6" s="301"/>
      <c r="G6" s="301"/>
      <c r="H6" s="74" t="s">
        <v>49</v>
      </c>
      <c r="I6" s="328">
        <v>20000</v>
      </c>
      <c r="J6" s="328">
        <v>10000</v>
      </c>
      <c r="K6" s="328"/>
      <c r="L6" s="328"/>
      <c r="M6" s="328"/>
      <c r="N6" s="301"/>
      <c r="O6" s="330"/>
    </row>
    <row r="7" s="289" customFormat="1" ht="22.5" customHeight="1" spans="1:18">
      <c r="A7" s="303" t="s">
        <v>1477</v>
      </c>
      <c r="B7" s="303"/>
      <c r="C7" s="42"/>
      <c r="D7" s="42"/>
      <c r="E7" s="284"/>
      <c r="F7" s="304"/>
      <c r="G7" s="305"/>
      <c r="H7" s="306" t="s">
        <v>1478</v>
      </c>
      <c r="I7" s="331"/>
      <c r="J7" s="332">
        <v>0</v>
      </c>
      <c r="K7" s="332"/>
      <c r="L7" s="332"/>
      <c r="M7" s="332"/>
      <c r="N7" s="304"/>
      <c r="O7" s="333"/>
      <c r="R7" s="343"/>
    </row>
    <row r="8" s="289" customFormat="1" ht="22.5" customHeight="1" spans="1:18">
      <c r="A8" s="303" t="s">
        <v>1479</v>
      </c>
      <c r="B8" s="303">
        <v>60000</v>
      </c>
      <c r="C8" s="42">
        <v>50000</v>
      </c>
      <c r="D8" s="42">
        <v>40000</v>
      </c>
      <c r="E8" s="284">
        <v>40000</v>
      </c>
      <c r="F8" s="301">
        <v>1</v>
      </c>
      <c r="G8" s="305">
        <v>-0.333333333333333</v>
      </c>
      <c r="H8" s="306" t="s">
        <v>1480</v>
      </c>
      <c r="I8" s="331"/>
      <c r="J8" s="334"/>
      <c r="K8" s="334"/>
      <c r="L8" s="332"/>
      <c r="M8" s="332"/>
      <c r="N8" s="304"/>
      <c r="O8" s="333"/>
      <c r="R8" s="343"/>
    </row>
    <row r="9" s="289" customFormat="1" ht="22.5" customHeight="1" spans="1:18">
      <c r="A9" s="303" t="s">
        <v>1481</v>
      </c>
      <c r="B9" s="303"/>
      <c r="C9" s="284"/>
      <c r="D9" s="284"/>
      <c r="E9" s="284"/>
      <c r="F9" s="304"/>
      <c r="G9" s="305"/>
      <c r="H9" s="306" t="s">
        <v>1482</v>
      </c>
      <c r="I9" s="331"/>
      <c r="J9" s="332"/>
      <c r="K9" s="332"/>
      <c r="L9" s="332"/>
      <c r="M9" s="332"/>
      <c r="N9" s="304"/>
      <c r="O9" s="333"/>
      <c r="R9" s="343"/>
    </row>
    <row r="10" s="289" customFormat="1" ht="22.5" customHeight="1" spans="1:18">
      <c r="A10" s="303" t="s">
        <v>1483</v>
      </c>
      <c r="B10" s="303"/>
      <c r="C10" s="307"/>
      <c r="D10" s="307"/>
      <c r="E10" s="307"/>
      <c r="F10" s="308"/>
      <c r="G10" s="308"/>
      <c r="H10" s="306" t="s">
        <v>1484</v>
      </c>
      <c r="I10" s="331"/>
      <c r="J10" s="332"/>
      <c r="K10" s="332"/>
      <c r="L10" s="332"/>
      <c r="M10" s="332"/>
      <c r="N10" s="304"/>
      <c r="O10" s="333"/>
      <c r="R10" s="343"/>
    </row>
    <row r="11" s="289" customFormat="1" ht="22.5" customHeight="1" spans="1:18">
      <c r="A11" s="303"/>
      <c r="B11" s="303"/>
      <c r="C11" s="309"/>
      <c r="D11" s="309"/>
      <c r="E11" s="309"/>
      <c r="F11" s="310"/>
      <c r="G11" s="310"/>
      <c r="H11" s="306" t="s">
        <v>1485</v>
      </c>
      <c r="I11" s="331"/>
      <c r="J11" s="334"/>
      <c r="K11" s="334"/>
      <c r="L11" s="332"/>
      <c r="M11" s="332"/>
      <c r="N11" s="304"/>
      <c r="O11" s="333"/>
      <c r="R11" s="343"/>
    </row>
    <row r="12" s="289" customFormat="1" ht="22.5" customHeight="1" spans="1:18">
      <c r="A12" s="311"/>
      <c r="B12" s="311"/>
      <c r="C12" s="309"/>
      <c r="D12" s="309"/>
      <c r="E12" s="309"/>
      <c r="F12" s="310"/>
      <c r="G12" s="310"/>
      <c r="H12" s="306" t="s">
        <v>1486</v>
      </c>
      <c r="I12" s="331">
        <v>12165</v>
      </c>
      <c r="J12" s="332">
        <v>0</v>
      </c>
      <c r="K12" s="332"/>
      <c r="L12" s="332"/>
      <c r="M12" s="332"/>
      <c r="N12" s="304"/>
      <c r="O12" s="333"/>
      <c r="R12" s="343"/>
    </row>
    <row r="13" s="289" customFormat="1" ht="22.5" customHeight="1" spans="1:18">
      <c r="A13" s="311"/>
      <c r="B13" s="311"/>
      <c r="C13" s="309"/>
      <c r="D13" s="309"/>
      <c r="E13" s="309"/>
      <c r="F13" s="310"/>
      <c r="G13" s="310"/>
      <c r="H13" s="312" t="s">
        <v>1487</v>
      </c>
      <c r="I13" s="335"/>
      <c r="J13" s="334"/>
      <c r="K13" s="334"/>
      <c r="L13" s="332"/>
      <c r="M13" s="332"/>
      <c r="N13" s="304"/>
      <c r="O13" s="333"/>
      <c r="R13" s="343"/>
    </row>
    <row r="14" s="289" customFormat="1" ht="22.5" customHeight="1" spans="1:18">
      <c r="A14" s="313"/>
      <c r="B14" s="313"/>
      <c r="C14" s="309"/>
      <c r="D14" s="309"/>
      <c r="E14" s="309"/>
      <c r="F14" s="310"/>
      <c r="G14" s="310"/>
      <c r="H14" s="306" t="s">
        <v>1488</v>
      </c>
      <c r="I14" s="331"/>
      <c r="J14" s="334"/>
      <c r="K14" s="334"/>
      <c r="L14" s="332"/>
      <c r="M14" s="332"/>
      <c r="N14" s="304"/>
      <c r="O14" s="333"/>
      <c r="R14" s="343"/>
    </row>
    <row r="15" s="289" customFormat="1" ht="22.5" customHeight="1" spans="1:18">
      <c r="A15" s="313"/>
      <c r="B15" s="313"/>
      <c r="C15" s="309"/>
      <c r="D15" s="309"/>
      <c r="E15" s="309"/>
      <c r="F15" s="310"/>
      <c r="G15" s="310"/>
      <c r="H15" s="306" t="s">
        <v>1489</v>
      </c>
      <c r="I15" s="331"/>
      <c r="J15" s="332">
        <v>0</v>
      </c>
      <c r="K15" s="332"/>
      <c r="L15" s="332"/>
      <c r="M15" s="332"/>
      <c r="N15" s="304"/>
      <c r="O15" s="336"/>
      <c r="R15" s="343"/>
    </row>
    <row r="16" s="289" customFormat="1" ht="22.5" customHeight="1" spans="1:18">
      <c r="A16" s="313"/>
      <c r="B16" s="313"/>
      <c r="C16" s="309"/>
      <c r="D16" s="309"/>
      <c r="E16" s="309"/>
      <c r="F16" s="310"/>
      <c r="G16" s="310"/>
      <c r="H16" s="306" t="s">
        <v>1490</v>
      </c>
      <c r="I16" s="331"/>
      <c r="J16" s="332"/>
      <c r="K16" s="332"/>
      <c r="L16" s="332"/>
      <c r="M16" s="332"/>
      <c r="N16" s="304"/>
      <c r="O16" s="336"/>
      <c r="R16" s="343"/>
    </row>
    <row r="17" s="289" customFormat="1" ht="22.5" customHeight="1" spans="1:18">
      <c r="A17" s="313"/>
      <c r="B17" s="313"/>
      <c r="C17" s="309"/>
      <c r="D17" s="309"/>
      <c r="E17" s="309"/>
      <c r="F17" s="310"/>
      <c r="G17" s="310"/>
      <c r="H17" s="306" t="s">
        <v>1491</v>
      </c>
      <c r="I17" s="331"/>
      <c r="J17" s="332">
        <v>10000</v>
      </c>
      <c r="K17" s="332"/>
      <c r="L17" s="332"/>
      <c r="M17" s="332"/>
      <c r="N17" s="304"/>
      <c r="O17" s="336"/>
      <c r="R17" s="343"/>
    </row>
    <row r="18" s="289" customFormat="1" ht="22.5" customHeight="1" spans="1:18">
      <c r="A18" s="314"/>
      <c r="B18" s="314"/>
      <c r="C18" s="315"/>
      <c r="D18" s="315"/>
      <c r="E18" s="315"/>
      <c r="F18" s="316"/>
      <c r="G18" s="316"/>
      <c r="H18" s="306" t="s">
        <v>1492</v>
      </c>
      <c r="I18" s="331">
        <v>7835</v>
      </c>
      <c r="J18" s="334">
        <v>10000</v>
      </c>
      <c r="K18" s="334"/>
      <c r="L18" s="332"/>
      <c r="M18" s="332"/>
      <c r="N18" s="304"/>
      <c r="O18" s="337"/>
      <c r="R18" s="343"/>
    </row>
    <row r="19" s="289" customFormat="1" ht="22.5" customHeight="1" spans="1:15">
      <c r="A19" s="72" t="s">
        <v>96</v>
      </c>
      <c r="B19" s="72"/>
      <c r="C19" s="300">
        <v>0</v>
      </c>
      <c r="D19" s="300"/>
      <c r="E19" s="300"/>
      <c r="F19" s="301"/>
      <c r="G19" s="317"/>
      <c r="H19" s="318" t="s">
        <v>97</v>
      </c>
      <c r="I19" s="328">
        <v>40000</v>
      </c>
      <c r="J19" s="328">
        <v>40000</v>
      </c>
      <c r="K19" s="328">
        <v>40000</v>
      </c>
      <c r="L19" s="328">
        <v>40000</v>
      </c>
      <c r="M19" s="328">
        <v>40000</v>
      </c>
      <c r="N19" s="329" t="s">
        <v>1202</v>
      </c>
      <c r="O19" s="329" t="s">
        <v>1202</v>
      </c>
    </row>
    <row r="20" s="289" customFormat="1" ht="22.5" customHeight="1" spans="1:15">
      <c r="A20" s="319" t="s">
        <v>98</v>
      </c>
      <c r="B20" s="319"/>
      <c r="C20" s="284"/>
      <c r="D20" s="284"/>
      <c r="E20" s="284"/>
      <c r="F20" s="304"/>
      <c r="G20" s="316"/>
      <c r="H20" s="320" t="s">
        <v>1493</v>
      </c>
      <c r="I20" s="338">
        <v>40000</v>
      </c>
      <c r="J20" s="332">
        <v>40000</v>
      </c>
      <c r="K20" s="332">
        <v>40000</v>
      </c>
      <c r="L20" s="332">
        <v>40000</v>
      </c>
      <c r="M20" s="332">
        <v>40000</v>
      </c>
      <c r="N20" s="301"/>
      <c r="O20" s="336"/>
    </row>
    <row r="21" s="289" customFormat="1" ht="22.5" customHeight="1" spans="1:15">
      <c r="A21" s="319" t="s">
        <v>1494</v>
      </c>
      <c r="B21" s="319"/>
      <c r="C21" s="284"/>
      <c r="D21" s="284"/>
      <c r="E21" s="284"/>
      <c r="F21" s="304"/>
      <c r="G21" s="316"/>
      <c r="H21" s="320" t="s">
        <v>1495</v>
      </c>
      <c r="I21" s="338"/>
      <c r="J21" s="332"/>
      <c r="K21" s="332"/>
      <c r="L21" s="332"/>
      <c r="M21" s="332"/>
      <c r="N21" s="301"/>
      <c r="O21" s="336"/>
    </row>
    <row r="22" s="289" customFormat="1" ht="20.1" customHeight="1" spans="1:15">
      <c r="A22" s="321"/>
      <c r="B22" s="321"/>
      <c r="C22" s="322"/>
      <c r="D22" s="322"/>
      <c r="E22" s="322"/>
      <c r="F22" s="323"/>
      <c r="G22" s="323"/>
      <c r="H22" s="324" t="s">
        <v>1496</v>
      </c>
      <c r="I22" s="339"/>
      <c r="J22" s="340"/>
      <c r="K22" s="340"/>
      <c r="L22" s="340"/>
      <c r="M22" s="340"/>
      <c r="N22" s="341"/>
      <c r="O22" s="342"/>
    </row>
    <row r="23" ht="66" customHeight="1" spans="1:15">
      <c r="A23" s="325" t="s">
        <v>1497</v>
      </c>
      <c r="B23" s="325"/>
      <c r="C23" s="325"/>
      <c r="D23" s="325"/>
      <c r="E23" s="325"/>
      <c r="F23" s="326"/>
      <c r="G23" s="326"/>
      <c r="H23" s="325"/>
      <c r="I23" s="325"/>
      <c r="J23" s="325"/>
      <c r="K23" s="325"/>
      <c r="L23" s="325"/>
      <c r="M23" s="325"/>
      <c r="N23" s="326"/>
      <c r="O23" s="325"/>
    </row>
    <row r="24" ht="20.1" customHeight="1"/>
    <row r="25" ht="20.1" customHeight="1"/>
    <row r="26" ht="20.1" customHeight="1"/>
    <row r="27" ht="20.1" customHeight="1"/>
  </sheetData>
  <mergeCells count="4">
    <mergeCell ref="A1:H1"/>
    <mergeCell ref="A2:O2"/>
    <mergeCell ref="J3:O3"/>
    <mergeCell ref="A23:O23"/>
  </mergeCells>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showZeros="0" topLeftCell="A7" workbookViewId="0">
      <selection activeCell="A3" sqref="A3:B3"/>
    </sheetView>
  </sheetViews>
  <sheetFormatPr defaultColWidth="9" defaultRowHeight="14.25"/>
  <cols>
    <col min="1" max="1" width="38.125" style="26" customWidth="1"/>
    <col min="2" max="2" width="10.125" style="27" customWidth="1"/>
    <col min="3" max="4" width="11.625" style="27" customWidth="1"/>
    <col min="5" max="5" width="13.75" style="27" customWidth="1"/>
    <col min="6" max="6" width="13.5" style="27" customWidth="1"/>
    <col min="7" max="7" width="40.375" style="27" customWidth="1"/>
    <col min="8" max="8" width="9.625" style="27" customWidth="1"/>
    <col min="9" max="10" width="11.625" style="27" customWidth="1"/>
    <col min="11" max="11" width="14.75" style="27" customWidth="1"/>
    <col min="12" max="12" width="13.5" style="27" customWidth="1"/>
    <col min="13" max="255" width="9" style="27"/>
    <col min="256" max="256" width="36.75" style="27" customWidth="1"/>
    <col min="257" max="257" width="11.625" style="27" customWidth="1"/>
    <col min="258" max="258" width="8.125" style="27" customWidth="1"/>
    <col min="259" max="259" width="36.5" style="27" customWidth="1"/>
    <col min="260" max="260" width="10.75" style="27" customWidth="1"/>
    <col min="261" max="261" width="8.125" style="27" customWidth="1"/>
    <col min="262" max="262" width="9.125" style="27" customWidth="1"/>
    <col min="263" max="266" width="9" style="27" hidden="1" customWidth="1"/>
    <col min="267" max="511" width="9" style="27"/>
    <col min="512" max="512" width="36.75" style="27" customWidth="1"/>
    <col min="513" max="513" width="11.625" style="27" customWidth="1"/>
    <col min="514" max="514" width="8.125" style="27" customWidth="1"/>
    <col min="515" max="515" width="36.5" style="27" customWidth="1"/>
    <col min="516" max="516" width="10.75" style="27" customWidth="1"/>
    <col min="517" max="517" width="8.125" style="27" customWidth="1"/>
    <col min="518" max="518" width="9.125" style="27" customWidth="1"/>
    <col min="519" max="522" width="9" style="27" hidden="1" customWidth="1"/>
    <col min="523" max="767" width="9" style="27"/>
    <col min="768" max="768" width="36.75" style="27" customWidth="1"/>
    <col min="769" max="769" width="11.625" style="27" customWidth="1"/>
    <col min="770" max="770" width="8.125" style="27" customWidth="1"/>
    <col min="771" max="771" width="36.5" style="27" customWidth="1"/>
    <col min="772" max="772" width="10.75" style="27" customWidth="1"/>
    <col min="773" max="773" width="8.125" style="27" customWidth="1"/>
    <col min="774" max="774" width="9.125" style="27" customWidth="1"/>
    <col min="775" max="778" width="9" style="27" hidden="1" customWidth="1"/>
    <col min="779" max="1023" width="9" style="27"/>
    <col min="1024" max="1024" width="36.75" style="27" customWidth="1"/>
    <col min="1025" max="1025" width="11.625" style="27" customWidth="1"/>
    <col min="1026" max="1026" width="8.125" style="27" customWidth="1"/>
    <col min="1027" max="1027" width="36.5" style="27" customWidth="1"/>
    <col min="1028" max="1028" width="10.75" style="27" customWidth="1"/>
    <col min="1029" max="1029" width="8.125" style="27" customWidth="1"/>
    <col min="1030" max="1030" width="9.125" style="27" customWidth="1"/>
    <col min="1031" max="1034" width="9" style="27" hidden="1" customWidth="1"/>
    <col min="1035" max="1279" width="9" style="27"/>
    <col min="1280" max="1280" width="36.75" style="27" customWidth="1"/>
    <col min="1281" max="1281" width="11.625" style="27" customWidth="1"/>
    <col min="1282" max="1282" width="8.125" style="27" customWidth="1"/>
    <col min="1283" max="1283" width="36.5" style="27" customWidth="1"/>
    <col min="1284" max="1284" width="10.75" style="27" customWidth="1"/>
    <col min="1285" max="1285" width="8.125" style="27" customWidth="1"/>
    <col min="1286" max="1286" width="9.125" style="27" customWidth="1"/>
    <col min="1287" max="1290" width="9" style="27" hidden="1" customWidth="1"/>
    <col min="1291" max="1535" width="9" style="27"/>
    <col min="1536" max="1536" width="36.75" style="27" customWidth="1"/>
    <col min="1537" max="1537" width="11.625" style="27" customWidth="1"/>
    <col min="1538" max="1538" width="8.125" style="27" customWidth="1"/>
    <col min="1539" max="1539" width="36.5" style="27" customWidth="1"/>
    <col min="1540" max="1540" width="10.75" style="27" customWidth="1"/>
    <col min="1541" max="1541" width="8.125" style="27" customWidth="1"/>
    <col min="1542" max="1542" width="9.125" style="27" customWidth="1"/>
    <col min="1543" max="1546" width="9" style="27" hidden="1" customWidth="1"/>
    <col min="1547" max="1791" width="9" style="27"/>
    <col min="1792" max="1792" width="36.75" style="27" customWidth="1"/>
    <col min="1793" max="1793" width="11.625" style="27" customWidth="1"/>
    <col min="1794" max="1794" width="8.125" style="27" customWidth="1"/>
    <col min="1795" max="1795" width="36.5" style="27" customWidth="1"/>
    <col min="1796" max="1796" width="10.75" style="27" customWidth="1"/>
    <col min="1797" max="1797" width="8.125" style="27" customWidth="1"/>
    <col min="1798" max="1798" width="9.125" style="27" customWidth="1"/>
    <col min="1799" max="1802" width="9" style="27" hidden="1" customWidth="1"/>
    <col min="1803" max="2047" width="9" style="27"/>
    <col min="2048" max="2048" width="36.75" style="27" customWidth="1"/>
    <col min="2049" max="2049" width="11.625" style="27" customWidth="1"/>
    <col min="2050" max="2050" width="8.125" style="27" customWidth="1"/>
    <col min="2051" max="2051" width="36.5" style="27" customWidth="1"/>
    <col min="2052" max="2052" width="10.75" style="27" customWidth="1"/>
    <col min="2053" max="2053" width="8.125" style="27" customWidth="1"/>
    <col min="2054" max="2054" width="9.125" style="27" customWidth="1"/>
    <col min="2055" max="2058" width="9" style="27" hidden="1" customWidth="1"/>
    <col min="2059" max="2303" width="9" style="27"/>
    <col min="2304" max="2304" width="36.75" style="27" customWidth="1"/>
    <col min="2305" max="2305" width="11.625" style="27" customWidth="1"/>
    <col min="2306" max="2306" width="8.125" style="27" customWidth="1"/>
    <col min="2307" max="2307" width="36.5" style="27" customWidth="1"/>
    <col min="2308" max="2308" width="10.75" style="27" customWidth="1"/>
    <col min="2309" max="2309" width="8.125" style="27" customWidth="1"/>
    <col min="2310" max="2310" width="9.125" style="27" customWidth="1"/>
    <col min="2311" max="2314" width="9" style="27" hidden="1" customWidth="1"/>
    <col min="2315" max="2559" width="9" style="27"/>
    <col min="2560" max="2560" width="36.75" style="27" customWidth="1"/>
    <col min="2561" max="2561" width="11.625" style="27" customWidth="1"/>
    <col min="2562" max="2562" width="8.125" style="27" customWidth="1"/>
    <col min="2563" max="2563" width="36.5" style="27" customWidth="1"/>
    <col min="2564" max="2564" width="10.75" style="27" customWidth="1"/>
    <col min="2565" max="2565" width="8.125" style="27" customWidth="1"/>
    <col min="2566" max="2566" width="9.125" style="27" customWidth="1"/>
    <col min="2567" max="2570" width="9" style="27" hidden="1" customWidth="1"/>
    <col min="2571" max="2815" width="9" style="27"/>
    <col min="2816" max="2816" width="36.75" style="27" customWidth="1"/>
    <col min="2817" max="2817" width="11.625" style="27" customWidth="1"/>
    <col min="2818" max="2818" width="8.125" style="27" customWidth="1"/>
    <col min="2819" max="2819" width="36.5" style="27" customWidth="1"/>
    <col min="2820" max="2820" width="10.75" style="27" customWidth="1"/>
    <col min="2821" max="2821" width="8.125" style="27" customWidth="1"/>
    <col min="2822" max="2822" width="9.125" style="27" customWidth="1"/>
    <col min="2823" max="2826" width="9" style="27" hidden="1" customWidth="1"/>
    <col min="2827" max="3071" width="9" style="27"/>
    <col min="3072" max="3072" width="36.75" style="27" customWidth="1"/>
    <col min="3073" max="3073" width="11.625" style="27" customWidth="1"/>
    <col min="3074" max="3074" width="8.125" style="27" customWidth="1"/>
    <col min="3075" max="3075" width="36.5" style="27" customWidth="1"/>
    <col min="3076" max="3076" width="10.75" style="27" customWidth="1"/>
    <col min="3077" max="3077" width="8.125" style="27" customWidth="1"/>
    <col min="3078" max="3078" width="9.125" style="27" customWidth="1"/>
    <col min="3079" max="3082" width="9" style="27" hidden="1" customWidth="1"/>
    <col min="3083" max="3327" width="9" style="27"/>
    <col min="3328" max="3328" width="36.75" style="27" customWidth="1"/>
    <col min="3329" max="3329" width="11.625" style="27" customWidth="1"/>
    <col min="3330" max="3330" width="8.125" style="27" customWidth="1"/>
    <col min="3331" max="3331" width="36.5" style="27" customWidth="1"/>
    <col min="3332" max="3332" width="10.75" style="27" customWidth="1"/>
    <col min="3333" max="3333" width="8.125" style="27" customWidth="1"/>
    <col min="3334" max="3334" width="9.125" style="27" customWidth="1"/>
    <col min="3335" max="3338" width="9" style="27" hidden="1" customWidth="1"/>
    <col min="3339" max="3583" width="9" style="27"/>
    <col min="3584" max="3584" width="36.75" style="27" customWidth="1"/>
    <col min="3585" max="3585" width="11.625" style="27" customWidth="1"/>
    <col min="3586" max="3586" width="8.125" style="27" customWidth="1"/>
    <col min="3587" max="3587" width="36.5" style="27" customWidth="1"/>
    <col min="3588" max="3588" width="10.75" style="27" customWidth="1"/>
    <col min="3589" max="3589" width="8.125" style="27" customWidth="1"/>
    <col min="3590" max="3590" width="9.125" style="27" customWidth="1"/>
    <col min="3591" max="3594" width="9" style="27" hidden="1" customWidth="1"/>
    <col min="3595" max="3839" width="9" style="27"/>
    <col min="3840" max="3840" width="36.75" style="27" customWidth="1"/>
    <col min="3841" max="3841" width="11.625" style="27" customWidth="1"/>
    <col min="3842" max="3842" width="8.125" style="27" customWidth="1"/>
    <col min="3843" max="3843" width="36.5" style="27" customWidth="1"/>
    <col min="3844" max="3844" width="10.75" style="27" customWidth="1"/>
    <col min="3845" max="3845" width="8.125" style="27" customWidth="1"/>
    <col min="3846" max="3846" width="9.125" style="27" customWidth="1"/>
    <col min="3847" max="3850" width="9" style="27" hidden="1" customWidth="1"/>
    <col min="3851" max="4095" width="9" style="27"/>
    <col min="4096" max="4096" width="36.75" style="27" customWidth="1"/>
    <col min="4097" max="4097" width="11.625" style="27" customWidth="1"/>
    <col min="4098" max="4098" width="8.125" style="27" customWidth="1"/>
    <col min="4099" max="4099" width="36.5" style="27" customWidth="1"/>
    <col min="4100" max="4100" width="10.75" style="27" customWidth="1"/>
    <col min="4101" max="4101" width="8.125" style="27" customWidth="1"/>
    <col min="4102" max="4102" width="9.125" style="27" customWidth="1"/>
    <col min="4103" max="4106" width="9" style="27" hidden="1" customWidth="1"/>
    <col min="4107" max="4351" width="9" style="27"/>
    <col min="4352" max="4352" width="36.75" style="27" customWidth="1"/>
    <col min="4353" max="4353" width="11.625" style="27" customWidth="1"/>
    <col min="4354" max="4354" width="8.125" style="27" customWidth="1"/>
    <col min="4355" max="4355" width="36.5" style="27" customWidth="1"/>
    <col min="4356" max="4356" width="10.75" style="27" customWidth="1"/>
    <col min="4357" max="4357" width="8.125" style="27" customWidth="1"/>
    <col min="4358" max="4358" width="9.125" style="27" customWidth="1"/>
    <col min="4359" max="4362" width="9" style="27" hidden="1" customWidth="1"/>
    <col min="4363" max="4607" width="9" style="27"/>
    <col min="4608" max="4608" width="36.75" style="27" customWidth="1"/>
    <col min="4609" max="4609" width="11.625" style="27" customWidth="1"/>
    <col min="4610" max="4610" width="8.125" style="27" customWidth="1"/>
    <col min="4611" max="4611" width="36.5" style="27" customWidth="1"/>
    <col min="4612" max="4612" width="10.75" style="27" customWidth="1"/>
    <col min="4613" max="4613" width="8.125" style="27" customWidth="1"/>
    <col min="4614" max="4614" width="9.125" style="27" customWidth="1"/>
    <col min="4615" max="4618" width="9" style="27" hidden="1" customWidth="1"/>
    <col min="4619" max="4863" width="9" style="27"/>
    <col min="4864" max="4864" width="36.75" style="27" customWidth="1"/>
    <col min="4865" max="4865" width="11.625" style="27" customWidth="1"/>
    <col min="4866" max="4866" width="8.125" style="27" customWidth="1"/>
    <col min="4867" max="4867" width="36.5" style="27" customWidth="1"/>
    <col min="4868" max="4868" width="10.75" style="27" customWidth="1"/>
    <col min="4869" max="4869" width="8.125" style="27" customWidth="1"/>
    <col min="4870" max="4870" width="9.125" style="27" customWidth="1"/>
    <col min="4871" max="4874" width="9" style="27" hidden="1" customWidth="1"/>
    <col min="4875" max="5119" width="9" style="27"/>
    <col min="5120" max="5120" width="36.75" style="27" customWidth="1"/>
    <col min="5121" max="5121" width="11.625" style="27" customWidth="1"/>
    <col min="5122" max="5122" width="8.125" style="27" customWidth="1"/>
    <col min="5123" max="5123" width="36.5" style="27" customWidth="1"/>
    <col min="5124" max="5124" width="10.75" style="27" customWidth="1"/>
    <col min="5125" max="5125" width="8.125" style="27" customWidth="1"/>
    <col min="5126" max="5126" width="9.125" style="27" customWidth="1"/>
    <col min="5127" max="5130" width="9" style="27" hidden="1" customWidth="1"/>
    <col min="5131" max="5375" width="9" style="27"/>
    <col min="5376" max="5376" width="36.75" style="27" customWidth="1"/>
    <col min="5377" max="5377" width="11.625" style="27" customWidth="1"/>
    <col min="5378" max="5378" width="8.125" style="27" customWidth="1"/>
    <col min="5379" max="5379" width="36.5" style="27" customWidth="1"/>
    <col min="5380" max="5380" width="10.75" style="27" customWidth="1"/>
    <col min="5381" max="5381" width="8.125" style="27" customWidth="1"/>
    <col min="5382" max="5382" width="9.125" style="27" customWidth="1"/>
    <col min="5383" max="5386" width="9" style="27" hidden="1" customWidth="1"/>
    <col min="5387" max="5631" width="9" style="27"/>
    <col min="5632" max="5632" width="36.75" style="27" customWidth="1"/>
    <col min="5633" max="5633" width="11.625" style="27" customWidth="1"/>
    <col min="5634" max="5634" width="8.125" style="27" customWidth="1"/>
    <col min="5635" max="5635" width="36.5" style="27" customWidth="1"/>
    <col min="5636" max="5636" width="10.75" style="27" customWidth="1"/>
    <col min="5637" max="5637" width="8.125" style="27" customWidth="1"/>
    <col min="5638" max="5638" width="9.125" style="27" customWidth="1"/>
    <col min="5639" max="5642" width="9" style="27" hidden="1" customWidth="1"/>
    <col min="5643" max="5887" width="9" style="27"/>
    <col min="5888" max="5888" width="36.75" style="27" customWidth="1"/>
    <col min="5889" max="5889" width="11.625" style="27" customWidth="1"/>
    <col min="5890" max="5890" width="8.125" style="27" customWidth="1"/>
    <col min="5891" max="5891" width="36.5" style="27" customWidth="1"/>
    <col min="5892" max="5892" width="10.75" style="27" customWidth="1"/>
    <col min="5893" max="5893" width="8.125" style="27" customWidth="1"/>
    <col min="5894" max="5894" width="9.125" style="27" customWidth="1"/>
    <col min="5895" max="5898" width="9" style="27" hidden="1" customWidth="1"/>
    <col min="5899" max="6143" width="9" style="27"/>
    <col min="6144" max="6144" width="36.75" style="27" customWidth="1"/>
    <col min="6145" max="6145" width="11.625" style="27" customWidth="1"/>
    <col min="6146" max="6146" width="8.125" style="27" customWidth="1"/>
    <col min="6147" max="6147" width="36.5" style="27" customWidth="1"/>
    <col min="6148" max="6148" width="10.75" style="27" customWidth="1"/>
    <col min="6149" max="6149" width="8.125" style="27" customWidth="1"/>
    <col min="6150" max="6150" width="9.125" style="27" customWidth="1"/>
    <col min="6151" max="6154" width="9" style="27" hidden="1" customWidth="1"/>
    <col min="6155" max="6399" width="9" style="27"/>
    <col min="6400" max="6400" width="36.75" style="27" customWidth="1"/>
    <col min="6401" max="6401" width="11.625" style="27" customWidth="1"/>
    <col min="6402" max="6402" width="8.125" style="27" customWidth="1"/>
    <col min="6403" max="6403" width="36.5" style="27" customWidth="1"/>
    <col min="6404" max="6404" width="10.75" style="27" customWidth="1"/>
    <col min="6405" max="6405" width="8.125" style="27" customWidth="1"/>
    <col min="6406" max="6406" width="9.125" style="27" customWidth="1"/>
    <col min="6407" max="6410" width="9" style="27" hidden="1" customWidth="1"/>
    <col min="6411" max="6655" width="9" style="27"/>
    <col min="6656" max="6656" width="36.75" style="27" customWidth="1"/>
    <col min="6657" max="6657" width="11.625" style="27" customWidth="1"/>
    <col min="6658" max="6658" width="8.125" style="27" customWidth="1"/>
    <col min="6659" max="6659" width="36.5" style="27" customWidth="1"/>
    <col min="6660" max="6660" width="10.75" style="27" customWidth="1"/>
    <col min="6661" max="6661" width="8.125" style="27" customWidth="1"/>
    <col min="6662" max="6662" width="9.125" style="27" customWidth="1"/>
    <col min="6663" max="6666" width="9" style="27" hidden="1" customWidth="1"/>
    <col min="6667" max="6911" width="9" style="27"/>
    <col min="6912" max="6912" width="36.75" style="27" customWidth="1"/>
    <col min="6913" max="6913" width="11.625" style="27" customWidth="1"/>
    <col min="6914" max="6914" width="8.125" style="27" customWidth="1"/>
    <col min="6915" max="6915" width="36.5" style="27" customWidth="1"/>
    <col min="6916" max="6916" width="10.75" style="27" customWidth="1"/>
    <col min="6917" max="6917" width="8.125" style="27" customWidth="1"/>
    <col min="6918" max="6918" width="9.125" style="27" customWidth="1"/>
    <col min="6919" max="6922" width="9" style="27" hidden="1" customWidth="1"/>
    <col min="6923" max="7167" width="9" style="27"/>
    <col min="7168" max="7168" width="36.75" style="27" customWidth="1"/>
    <col min="7169" max="7169" width="11.625" style="27" customWidth="1"/>
    <col min="7170" max="7170" width="8.125" style="27" customWidth="1"/>
    <col min="7171" max="7171" width="36.5" style="27" customWidth="1"/>
    <col min="7172" max="7172" width="10.75" style="27" customWidth="1"/>
    <col min="7173" max="7173" width="8.125" style="27" customWidth="1"/>
    <col min="7174" max="7174" width="9.125" style="27" customWidth="1"/>
    <col min="7175" max="7178" width="9" style="27" hidden="1" customWidth="1"/>
    <col min="7179" max="7423" width="9" style="27"/>
    <col min="7424" max="7424" width="36.75" style="27" customWidth="1"/>
    <col min="7425" max="7425" width="11.625" style="27" customWidth="1"/>
    <col min="7426" max="7426" width="8.125" style="27" customWidth="1"/>
    <col min="7427" max="7427" width="36.5" style="27" customWidth="1"/>
    <col min="7428" max="7428" width="10.75" style="27" customWidth="1"/>
    <col min="7429" max="7429" width="8.125" style="27" customWidth="1"/>
    <col min="7430" max="7430" width="9.125" style="27" customWidth="1"/>
    <col min="7431" max="7434" width="9" style="27" hidden="1" customWidth="1"/>
    <col min="7435" max="7679" width="9" style="27"/>
    <col min="7680" max="7680" width="36.75" style="27" customWidth="1"/>
    <col min="7681" max="7681" width="11.625" style="27" customWidth="1"/>
    <col min="7682" max="7682" width="8.125" style="27" customWidth="1"/>
    <col min="7683" max="7683" width="36.5" style="27" customWidth="1"/>
    <col min="7684" max="7684" width="10.75" style="27" customWidth="1"/>
    <col min="7685" max="7685" width="8.125" style="27" customWidth="1"/>
    <col min="7686" max="7686" width="9.125" style="27" customWidth="1"/>
    <col min="7687" max="7690" width="9" style="27" hidden="1" customWidth="1"/>
    <col min="7691" max="7935" width="9" style="27"/>
    <col min="7936" max="7936" width="36.75" style="27" customWidth="1"/>
    <col min="7937" max="7937" width="11.625" style="27" customWidth="1"/>
    <col min="7938" max="7938" width="8.125" style="27" customWidth="1"/>
    <col min="7939" max="7939" width="36.5" style="27" customWidth="1"/>
    <col min="7940" max="7940" width="10.75" style="27" customWidth="1"/>
    <col min="7941" max="7941" width="8.125" style="27" customWidth="1"/>
    <col min="7942" max="7942" width="9.125" style="27" customWidth="1"/>
    <col min="7943" max="7946" width="9" style="27" hidden="1" customWidth="1"/>
    <col min="7947" max="8191" width="9" style="27"/>
    <col min="8192" max="8192" width="36.75" style="27" customWidth="1"/>
    <col min="8193" max="8193" width="11.625" style="27" customWidth="1"/>
    <col min="8194" max="8194" width="8.125" style="27" customWidth="1"/>
    <col min="8195" max="8195" width="36.5" style="27" customWidth="1"/>
    <col min="8196" max="8196" width="10.75" style="27" customWidth="1"/>
    <col min="8197" max="8197" width="8.125" style="27" customWidth="1"/>
    <col min="8198" max="8198" width="9.125" style="27" customWidth="1"/>
    <col min="8199" max="8202" width="9" style="27" hidden="1" customWidth="1"/>
    <col min="8203" max="8447" width="9" style="27"/>
    <col min="8448" max="8448" width="36.75" style="27" customWidth="1"/>
    <col min="8449" max="8449" width="11.625" style="27" customWidth="1"/>
    <col min="8450" max="8450" width="8.125" style="27" customWidth="1"/>
    <col min="8451" max="8451" width="36.5" style="27" customWidth="1"/>
    <col min="8452" max="8452" width="10.75" style="27" customWidth="1"/>
    <col min="8453" max="8453" width="8.125" style="27" customWidth="1"/>
    <col min="8454" max="8454" width="9.125" style="27" customWidth="1"/>
    <col min="8455" max="8458" width="9" style="27" hidden="1" customWidth="1"/>
    <col min="8459" max="8703" width="9" style="27"/>
    <col min="8704" max="8704" width="36.75" style="27" customWidth="1"/>
    <col min="8705" max="8705" width="11.625" style="27" customWidth="1"/>
    <col min="8706" max="8706" width="8.125" style="27" customWidth="1"/>
    <col min="8707" max="8707" width="36.5" style="27" customWidth="1"/>
    <col min="8708" max="8708" width="10.75" style="27" customWidth="1"/>
    <col min="8709" max="8709" width="8.125" style="27" customWidth="1"/>
    <col min="8710" max="8710" width="9.125" style="27" customWidth="1"/>
    <col min="8711" max="8714" width="9" style="27" hidden="1" customWidth="1"/>
    <col min="8715" max="8959" width="9" style="27"/>
    <col min="8960" max="8960" width="36.75" style="27" customWidth="1"/>
    <col min="8961" max="8961" width="11.625" style="27" customWidth="1"/>
    <col min="8962" max="8962" width="8.125" style="27" customWidth="1"/>
    <col min="8963" max="8963" width="36.5" style="27" customWidth="1"/>
    <col min="8964" max="8964" width="10.75" style="27" customWidth="1"/>
    <col min="8965" max="8965" width="8.125" style="27" customWidth="1"/>
    <col min="8966" max="8966" width="9.125" style="27" customWidth="1"/>
    <col min="8967" max="8970" width="9" style="27" hidden="1" customWidth="1"/>
    <col min="8971" max="9215" width="9" style="27"/>
    <col min="9216" max="9216" width="36.75" style="27" customWidth="1"/>
    <col min="9217" max="9217" width="11.625" style="27" customWidth="1"/>
    <col min="9218" max="9218" width="8.125" style="27" customWidth="1"/>
    <col min="9219" max="9219" width="36.5" style="27" customWidth="1"/>
    <col min="9220" max="9220" width="10.75" style="27" customWidth="1"/>
    <col min="9221" max="9221" width="8.125" style="27" customWidth="1"/>
    <col min="9222" max="9222" width="9.125" style="27" customWidth="1"/>
    <col min="9223" max="9226" width="9" style="27" hidden="1" customWidth="1"/>
    <col min="9227" max="9471" width="9" style="27"/>
    <col min="9472" max="9472" width="36.75" style="27" customWidth="1"/>
    <col min="9473" max="9473" width="11.625" style="27" customWidth="1"/>
    <col min="9474" max="9474" width="8.125" style="27" customWidth="1"/>
    <col min="9475" max="9475" width="36.5" style="27" customWidth="1"/>
    <col min="9476" max="9476" width="10.75" style="27" customWidth="1"/>
    <col min="9477" max="9477" width="8.125" style="27" customWidth="1"/>
    <col min="9478" max="9478" width="9.125" style="27" customWidth="1"/>
    <col min="9479" max="9482" width="9" style="27" hidden="1" customWidth="1"/>
    <col min="9483" max="9727" width="9" style="27"/>
    <col min="9728" max="9728" width="36.75" style="27" customWidth="1"/>
    <col min="9729" max="9729" width="11.625" style="27" customWidth="1"/>
    <col min="9730" max="9730" width="8.125" style="27" customWidth="1"/>
    <col min="9731" max="9731" width="36.5" style="27" customWidth="1"/>
    <col min="9732" max="9732" width="10.75" style="27" customWidth="1"/>
    <col min="9733" max="9733" width="8.125" style="27" customWidth="1"/>
    <col min="9734" max="9734" width="9.125" style="27" customWidth="1"/>
    <col min="9735" max="9738" width="9" style="27" hidden="1" customWidth="1"/>
    <col min="9739" max="9983" width="9" style="27"/>
    <col min="9984" max="9984" width="36.75" style="27" customWidth="1"/>
    <col min="9985" max="9985" width="11.625" style="27" customWidth="1"/>
    <col min="9986" max="9986" width="8.125" style="27" customWidth="1"/>
    <col min="9987" max="9987" width="36.5" style="27" customWidth="1"/>
    <col min="9988" max="9988" width="10.75" style="27" customWidth="1"/>
    <col min="9989" max="9989" width="8.125" style="27" customWidth="1"/>
    <col min="9990" max="9990" width="9.125" style="27" customWidth="1"/>
    <col min="9991" max="9994" width="9" style="27" hidden="1" customWidth="1"/>
    <col min="9995" max="10239" width="9" style="27"/>
    <col min="10240" max="10240" width="36.75" style="27" customWidth="1"/>
    <col min="10241" max="10241" width="11.625" style="27" customWidth="1"/>
    <col min="10242" max="10242" width="8.125" style="27" customWidth="1"/>
    <col min="10243" max="10243" width="36.5" style="27" customWidth="1"/>
    <col min="10244" max="10244" width="10.75" style="27" customWidth="1"/>
    <col min="10245" max="10245" width="8.125" style="27" customWidth="1"/>
    <col min="10246" max="10246" width="9.125" style="27" customWidth="1"/>
    <col min="10247" max="10250" width="9" style="27" hidden="1" customWidth="1"/>
    <col min="10251" max="10495" width="9" style="27"/>
    <col min="10496" max="10496" width="36.75" style="27" customWidth="1"/>
    <col min="10497" max="10497" width="11.625" style="27" customWidth="1"/>
    <col min="10498" max="10498" width="8.125" style="27" customWidth="1"/>
    <col min="10499" max="10499" width="36.5" style="27" customWidth="1"/>
    <col min="10500" max="10500" width="10.75" style="27" customWidth="1"/>
    <col min="10501" max="10501" width="8.125" style="27" customWidth="1"/>
    <col min="10502" max="10502" width="9.125" style="27" customWidth="1"/>
    <col min="10503" max="10506" width="9" style="27" hidden="1" customWidth="1"/>
    <col min="10507" max="10751" width="9" style="27"/>
    <col min="10752" max="10752" width="36.75" style="27" customWidth="1"/>
    <col min="10753" max="10753" width="11.625" style="27" customWidth="1"/>
    <col min="10754" max="10754" width="8.125" style="27" customWidth="1"/>
    <col min="10755" max="10755" width="36.5" style="27" customWidth="1"/>
    <col min="10756" max="10756" width="10.75" style="27" customWidth="1"/>
    <col min="10757" max="10757" width="8.125" style="27" customWidth="1"/>
    <col min="10758" max="10758" width="9.125" style="27" customWidth="1"/>
    <col min="10759" max="10762" width="9" style="27" hidden="1" customWidth="1"/>
    <col min="10763" max="11007" width="9" style="27"/>
    <col min="11008" max="11008" width="36.75" style="27" customWidth="1"/>
    <col min="11009" max="11009" width="11.625" style="27" customWidth="1"/>
    <col min="11010" max="11010" width="8.125" style="27" customWidth="1"/>
    <col min="11011" max="11011" width="36.5" style="27" customWidth="1"/>
    <col min="11012" max="11012" width="10.75" style="27" customWidth="1"/>
    <col min="11013" max="11013" width="8.125" style="27" customWidth="1"/>
    <col min="11014" max="11014" width="9.125" style="27" customWidth="1"/>
    <col min="11015" max="11018" width="9" style="27" hidden="1" customWidth="1"/>
    <col min="11019" max="11263" width="9" style="27"/>
    <col min="11264" max="11264" width="36.75" style="27" customWidth="1"/>
    <col min="11265" max="11265" width="11.625" style="27" customWidth="1"/>
    <col min="11266" max="11266" width="8.125" style="27" customWidth="1"/>
    <col min="11267" max="11267" width="36.5" style="27" customWidth="1"/>
    <col min="11268" max="11268" width="10.75" style="27" customWidth="1"/>
    <col min="11269" max="11269" width="8.125" style="27" customWidth="1"/>
    <col min="11270" max="11270" width="9.125" style="27" customWidth="1"/>
    <col min="11271" max="11274" width="9" style="27" hidden="1" customWidth="1"/>
    <col min="11275" max="11519" width="9" style="27"/>
    <col min="11520" max="11520" width="36.75" style="27" customWidth="1"/>
    <col min="11521" max="11521" width="11.625" style="27" customWidth="1"/>
    <col min="11522" max="11522" width="8.125" style="27" customWidth="1"/>
    <col min="11523" max="11523" width="36.5" style="27" customWidth="1"/>
    <col min="11524" max="11524" width="10.75" style="27" customWidth="1"/>
    <col min="11525" max="11525" width="8.125" style="27" customWidth="1"/>
    <col min="11526" max="11526" width="9.125" style="27" customWidth="1"/>
    <col min="11527" max="11530" width="9" style="27" hidden="1" customWidth="1"/>
    <col min="11531" max="11775" width="9" style="27"/>
    <col min="11776" max="11776" width="36.75" style="27" customWidth="1"/>
    <col min="11777" max="11777" width="11.625" style="27" customWidth="1"/>
    <col min="11778" max="11778" width="8.125" style="27" customWidth="1"/>
    <col min="11779" max="11779" width="36.5" style="27" customWidth="1"/>
    <col min="11780" max="11780" width="10.75" style="27" customWidth="1"/>
    <col min="11781" max="11781" width="8.125" style="27" customWidth="1"/>
    <col min="11782" max="11782" width="9.125" style="27" customWidth="1"/>
    <col min="11783" max="11786" width="9" style="27" hidden="1" customWidth="1"/>
    <col min="11787" max="12031" width="9" style="27"/>
    <col min="12032" max="12032" width="36.75" style="27" customWidth="1"/>
    <col min="12033" max="12033" width="11.625" style="27" customWidth="1"/>
    <col min="12034" max="12034" width="8.125" style="27" customWidth="1"/>
    <col min="12035" max="12035" width="36.5" style="27" customWidth="1"/>
    <col min="12036" max="12036" width="10.75" style="27" customWidth="1"/>
    <col min="12037" max="12037" width="8.125" style="27" customWidth="1"/>
    <col min="12038" max="12038" width="9.125" style="27" customWidth="1"/>
    <col min="12039" max="12042" width="9" style="27" hidden="1" customWidth="1"/>
    <col min="12043" max="12287" width="9" style="27"/>
    <col min="12288" max="12288" width="36.75" style="27" customWidth="1"/>
    <col min="12289" max="12289" width="11.625" style="27" customWidth="1"/>
    <col min="12290" max="12290" width="8.125" style="27" customWidth="1"/>
    <col min="12291" max="12291" width="36.5" style="27" customWidth="1"/>
    <col min="12292" max="12292" width="10.75" style="27" customWidth="1"/>
    <col min="12293" max="12293" width="8.125" style="27" customWidth="1"/>
    <col min="12294" max="12294" width="9.125" style="27" customWidth="1"/>
    <col min="12295" max="12298" width="9" style="27" hidden="1" customWidth="1"/>
    <col min="12299" max="12543" width="9" style="27"/>
    <col min="12544" max="12544" width="36.75" style="27" customWidth="1"/>
    <col min="12545" max="12545" width="11.625" style="27" customWidth="1"/>
    <col min="12546" max="12546" width="8.125" style="27" customWidth="1"/>
    <col min="12547" max="12547" width="36.5" style="27" customWidth="1"/>
    <col min="12548" max="12548" width="10.75" style="27" customWidth="1"/>
    <col min="12549" max="12549" width="8.125" style="27" customWidth="1"/>
    <col min="12550" max="12550" width="9.125" style="27" customWidth="1"/>
    <col min="12551" max="12554" width="9" style="27" hidden="1" customWidth="1"/>
    <col min="12555" max="12799" width="9" style="27"/>
    <col min="12800" max="12800" width="36.75" style="27" customWidth="1"/>
    <col min="12801" max="12801" width="11.625" style="27" customWidth="1"/>
    <col min="12802" max="12802" width="8.125" style="27" customWidth="1"/>
    <col min="12803" max="12803" width="36.5" style="27" customWidth="1"/>
    <col min="12804" max="12804" width="10.75" style="27" customWidth="1"/>
    <col min="12805" max="12805" width="8.125" style="27" customWidth="1"/>
    <col min="12806" max="12806" width="9.125" style="27" customWidth="1"/>
    <col min="12807" max="12810" width="9" style="27" hidden="1" customWidth="1"/>
    <col min="12811" max="13055" width="9" style="27"/>
    <col min="13056" max="13056" width="36.75" style="27" customWidth="1"/>
    <col min="13057" max="13057" width="11.625" style="27" customWidth="1"/>
    <col min="13058" max="13058" width="8.125" style="27" customWidth="1"/>
    <col min="13059" max="13059" width="36.5" style="27" customWidth="1"/>
    <col min="13060" max="13060" width="10.75" style="27" customWidth="1"/>
    <col min="13061" max="13061" width="8.125" style="27" customWidth="1"/>
    <col min="13062" max="13062" width="9.125" style="27" customWidth="1"/>
    <col min="13063" max="13066" width="9" style="27" hidden="1" customWidth="1"/>
    <col min="13067" max="13311" width="9" style="27"/>
    <col min="13312" max="13312" width="36.75" style="27" customWidth="1"/>
    <col min="13313" max="13313" width="11.625" style="27" customWidth="1"/>
    <col min="13314" max="13314" width="8.125" style="27" customWidth="1"/>
    <col min="13315" max="13315" width="36.5" style="27" customWidth="1"/>
    <col min="13316" max="13316" width="10.75" style="27" customWidth="1"/>
    <col min="13317" max="13317" width="8.125" style="27" customWidth="1"/>
    <col min="13318" max="13318" width="9.125" style="27" customWidth="1"/>
    <col min="13319" max="13322" width="9" style="27" hidden="1" customWidth="1"/>
    <col min="13323" max="13567" width="9" style="27"/>
    <col min="13568" max="13568" width="36.75" style="27" customWidth="1"/>
    <col min="13569" max="13569" width="11.625" style="27" customWidth="1"/>
    <col min="13570" max="13570" width="8.125" style="27" customWidth="1"/>
    <col min="13571" max="13571" width="36.5" style="27" customWidth="1"/>
    <col min="13572" max="13572" width="10.75" style="27" customWidth="1"/>
    <col min="13573" max="13573" width="8.125" style="27" customWidth="1"/>
    <col min="13574" max="13574" width="9.125" style="27" customWidth="1"/>
    <col min="13575" max="13578" width="9" style="27" hidden="1" customWidth="1"/>
    <col min="13579" max="13823" width="9" style="27"/>
    <col min="13824" max="13824" width="36.75" style="27" customWidth="1"/>
    <col min="13825" max="13825" width="11.625" style="27" customWidth="1"/>
    <col min="13826" max="13826" width="8.125" style="27" customWidth="1"/>
    <col min="13827" max="13827" width="36.5" style="27" customWidth="1"/>
    <col min="13828" max="13828" width="10.75" style="27" customWidth="1"/>
    <col min="13829" max="13829" width="8.125" style="27" customWidth="1"/>
    <col min="13830" max="13830" width="9.125" style="27" customWidth="1"/>
    <col min="13831" max="13834" width="9" style="27" hidden="1" customWidth="1"/>
    <col min="13835" max="14079" width="9" style="27"/>
    <col min="14080" max="14080" width="36.75" style="27" customWidth="1"/>
    <col min="14081" max="14081" width="11.625" style="27" customWidth="1"/>
    <col min="14082" max="14082" width="8.125" style="27" customWidth="1"/>
    <col min="14083" max="14083" width="36.5" style="27" customWidth="1"/>
    <col min="14084" max="14084" width="10.75" style="27" customWidth="1"/>
    <col min="14085" max="14085" width="8.125" style="27" customWidth="1"/>
    <col min="14086" max="14086" width="9.125" style="27" customWidth="1"/>
    <col min="14087" max="14090" width="9" style="27" hidden="1" customWidth="1"/>
    <col min="14091" max="14335" width="9" style="27"/>
    <col min="14336" max="14336" width="36.75" style="27" customWidth="1"/>
    <col min="14337" max="14337" width="11.625" style="27" customWidth="1"/>
    <col min="14338" max="14338" width="8.125" style="27" customWidth="1"/>
    <col min="14339" max="14339" width="36.5" style="27" customWidth="1"/>
    <col min="14340" max="14340" width="10.75" style="27" customWidth="1"/>
    <col min="14341" max="14341" width="8.125" style="27" customWidth="1"/>
    <col min="14342" max="14342" width="9.125" style="27" customWidth="1"/>
    <col min="14343" max="14346" width="9" style="27" hidden="1" customWidth="1"/>
    <col min="14347" max="14591" width="9" style="27"/>
    <col min="14592" max="14592" width="36.75" style="27" customWidth="1"/>
    <col min="14593" max="14593" width="11.625" style="27" customWidth="1"/>
    <col min="14594" max="14594" width="8.125" style="27" customWidth="1"/>
    <col min="14595" max="14595" width="36.5" style="27" customWidth="1"/>
    <col min="14596" max="14596" width="10.75" style="27" customWidth="1"/>
    <col min="14597" max="14597" width="8.125" style="27" customWidth="1"/>
    <col min="14598" max="14598" width="9.125" style="27" customWidth="1"/>
    <col min="14599" max="14602" width="9" style="27" hidden="1" customWidth="1"/>
    <col min="14603" max="14847" width="9" style="27"/>
    <col min="14848" max="14848" width="36.75" style="27" customWidth="1"/>
    <col min="14849" max="14849" width="11.625" style="27" customWidth="1"/>
    <col min="14850" max="14850" width="8.125" style="27" customWidth="1"/>
    <col min="14851" max="14851" width="36.5" style="27" customWidth="1"/>
    <col min="14852" max="14852" width="10.75" style="27" customWidth="1"/>
    <col min="14853" max="14853" width="8.125" style="27" customWidth="1"/>
    <col min="14854" max="14854" width="9.125" style="27" customWidth="1"/>
    <col min="14855" max="14858" width="9" style="27" hidden="1" customWidth="1"/>
    <col min="14859" max="15103" width="9" style="27"/>
    <col min="15104" max="15104" width="36.75" style="27" customWidth="1"/>
    <col min="15105" max="15105" width="11.625" style="27" customWidth="1"/>
    <col min="15106" max="15106" width="8.125" style="27" customWidth="1"/>
    <col min="15107" max="15107" width="36.5" style="27" customWidth="1"/>
    <col min="15108" max="15108" width="10.75" style="27" customWidth="1"/>
    <col min="15109" max="15109" width="8.125" style="27" customWidth="1"/>
    <col min="15110" max="15110" width="9.125" style="27" customWidth="1"/>
    <col min="15111" max="15114" width="9" style="27" hidden="1" customWidth="1"/>
    <col min="15115" max="15359" width="9" style="27"/>
    <col min="15360" max="15360" width="36.75" style="27" customWidth="1"/>
    <col min="15361" max="15361" width="11.625" style="27" customWidth="1"/>
    <col min="15362" max="15362" width="8.125" style="27" customWidth="1"/>
    <col min="15363" max="15363" width="36.5" style="27" customWidth="1"/>
    <col min="15364" max="15364" width="10.75" style="27" customWidth="1"/>
    <col min="15365" max="15365" width="8.125" style="27" customWidth="1"/>
    <col min="15366" max="15366" width="9.125" style="27" customWidth="1"/>
    <col min="15367" max="15370" width="9" style="27" hidden="1" customWidth="1"/>
    <col min="15371" max="15615" width="9" style="27"/>
    <col min="15616" max="15616" width="36.75" style="27" customWidth="1"/>
    <col min="15617" max="15617" width="11.625" style="27" customWidth="1"/>
    <col min="15618" max="15618" width="8.125" style="27" customWidth="1"/>
    <col min="15619" max="15619" width="36.5" style="27" customWidth="1"/>
    <col min="15620" max="15620" width="10.75" style="27" customWidth="1"/>
    <col min="15621" max="15621" width="8.125" style="27" customWidth="1"/>
    <col min="15622" max="15622" width="9.125" style="27" customWidth="1"/>
    <col min="15623" max="15626" width="9" style="27" hidden="1" customWidth="1"/>
    <col min="15627" max="15871" width="9" style="27"/>
    <col min="15872" max="15872" width="36.75" style="27" customWidth="1"/>
    <col min="15873" max="15873" width="11.625" style="27" customWidth="1"/>
    <col min="15874" max="15874" width="8.125" style="27" customWidth="1"/>
    <col min="15875" max="15875" width="36.5" style="27" customWidth="1"/>
    <col min="15876" max="15876" width="10.75" style="27" customWidth="1"/>
    <col min="15877" max="15877" width="8.125" style="27" customWidth="1"/>
    <col min="15878" max="15878" width="9.125" style="27" customWidth="1"/>
    <col min="15879" max="15882" width="9" style="27" hidden="1" customWidth="1"/>
    <col min="15883" max="16127" width="9" style="27"/>
    <col min="16128" max="16128" width="36.75" style="27" customWidth="1"/>
    <col min="16129" max="16129" width="11.625" style="27" customWidth="1"/>
    <col min="16130" max="16130" width="8.125" style="27" customWidth="1"/>
    <col min="16131" max="16131" width="36.5" style="27" customWidth="1"/>
    <col min="16132" max="16132" width="10.75" style="27" customWidth="1"/>
    <col min="16133" max="16133" width="8.125" style="27" customWidth="1"/>
    <col min="16134" max="16134" width="9.125" style="27" customWidth="1"/>
    <col min="16135" max="16138" width="9" style="27" hidden="1" customWidth="1"/>
    <col min="16139" max="16384" width="9" style="27"/>
  </cols>
  <sheetData>
    <row r="1" ht="18.75" spans="1:12">
      <c r="A1" s="3" t="s">
        <v>1498</v>
      </c>
      <c r="B1" s="3"/>
      <c r="C1" s="3"/>
      <c r="D1" s="3"/>
      <c r="E1" s="3"/>
      <c r="F1" s="3"/>
      <c r="G1" s="3"/>
      <c r="H1" s="3"/>
      <c r="I1" s="3"/>
      <c r="J1" s="3"/>
      <c r="K1" s="3"/>
      <c r="L1" s="3"/>
    </row>
    <row r="2" ht="24.75" customHeight="1" spans="1:12">
      <c r="A2" s="28" t="s">
        <v>1499</v>
      </c>
      <c r="B2" s="28"/>
      <c r="C2" s="28"/>
      <c r="D2" s="28"/>
      <c r="E2" s="28"/>
      <c r="F2" s="28"/>
      <c r="G2" s="28"/>
      <c r="H2" s="28"/>
      <c r="I2" s="28"/>
      <c r="J2" s="28"/>
      <c r="K2" s="28"/>
      <c r="L2" s="28"/>
    </row>
    <row r="3" ht="19.5" spans="1:12">
      <c r="A3" s="29" t="s">
        <v>1500</v>
      </c>
      <c r="B3" s="30"/>
      <c r="C3" s="30"/>
      <c r="D3" s="30"/>
      <c r="E3" s="30"/>
      <c r="F3" s="30"/>
      <c r="G3" s="31"/>
      <c r="I3" s="30"/>
      <c r="J3" s="30"/>
      <c r="K3" s="30"/>
      <c r="L3" s="32" t="s">
        <v>35</v>
      </c>
    </row>
    <row r="4" ht="56.25" spans="1:12">
      <c r="A4" s="33" t="s">
        <v>36</v>
      </c>
      <c r="B4" s="34" t="s">
        <v>38</v>
      </c>
      <c r="C4" s="34" t="s">
        <v>39</v>
      </c>
      <c r="D4" s="34" t="s">
        <v>40</v>
      </c>
      <c r="E4" s="34" t="s">
        <v>41</v>
      </c>
      <c r="F4" s="279" t="s">
        <v>1501</v>
      </c>
      <c r="G4" s="35" t="s">
        <v>1476</v>
      </c>
      <c r="H4" s="34" t="s">
        <v>38</v>
      </c>
      <c r="I4" s="34" t="s">
        <v>39</v>
      </c>
      <c r="J4" s="34" t="s">
        <v>40</v>
      </c>
      <c r="K4" s="34" t="s">
        <v>41</v>
      </c>
      <c r="L4" s="286" t="s">
        <v>1501</v>
      </c>
    </row>
    <row r="5" ht="37.5" customHeight="1" spans="1:12">
      <c r="A5" s="37" t="s">
        <v>46</v>
      </c>
      <c r="B5" s="38"/>
      <c r="C5" s="280"/>
      <c r="D5" s="280"/>
      <c r="E5" s="280"/>
      <c r="F5" s="281"/>
      <c r="G5" s="39" t="s">
        <v>46</v>
      </c>
      <c r="H5" s="38"/>
      <c r="I5" s="280"/>
      <c r="J5" s="280"/>
      <c r="K5" s="280"/>
      <c r="L5" s="287"/>
    </row>
    <row r="6" ht="30.75" customHeight="1" spans="1:12">
      <c r="A6" s="282" t="s">
        <v>1502</v>
      </c>
      <c r="B6" s="38"/>
      <c r="C6" s="280"/>
      <c r="D6" s="280"/>
      <c r="E6" s="280"/>
      <c r="F6" s="281"/>
      <c r="G6" s="283" t="s">
        <v>1503</v>
      </c>
      <c r="H6" s="38"/>
      <c r="I6" s="280"/>
      <c r="J6" s="280"/>
      <c r="K6" s="280"/>
      <c r="L6" s="287"/>
    </row>
    <row r="7" ht="36.75" customHeight="1" spans="1:12">
      <c r="A7" s="41" t="s">
        <v>1504</v>
      </c>
      <c r="B7" s="42"/>
      <c r="C7" s="284"/>
      <c r="D7" s="284"/>
      <c r="E7" s="284"/>
      <c r="F7" s="285"/>
      <c r="G7" s="43" t="s">
        <v>1505</v>
      </c>
      <c r="H7" s="42">
        <f>SUM(H8:H10)</f>
        <v>0</v>
      </c>
      <c r="I7" s="284"/>
      <c r="J7" s="284"/>
      <c r="K7" s="284"/>
      <c r="L7" s="288"/>
    </row>
    <row r="8" ht="36.75" customHeight="1" spans="1:12">
      <c r="A8" s="45" t="s">
        <v>1506</v>
      </c>
      <c r="B8" s="42"/>
      <c r="C8" s="284"/>
      <c r="D8" s="284"/>
      <c r="E8" s="284"/>
      <c r="F8" s="285"/>
      <c r="G8" s="46" t="s">
        <v>1506</v>
      </c>
      <c r="H8" s="42"/>
      <c r="I8" s="284"/>
      <c r="J8" s="284"/>
      <c r="K8" s="284"/>
      <c r="L8" s="288"/>
    </row>
    <row r="9" ht="36.75" customHeight="1" spans="1:12">
      <c r="A9" s="45" t="s">
        <v>1507</v>
      </c>
      <c r="B9" s="42"/>
      <c r="C9" s="284"/>
      <c r="D9" s="284"/>
      <c r="E9" s="284"/>
      <c r="F9" s="285"/>
      <c r="G9" s="46" t="s">
        <v>1507</v>
      </c>
      <c r="H9" s="42"/>
      <c r="I9" s="284"/>
      <c r="J9" s="284"/>
      <c r="K9" s="284"/>
      <c r="L9" s="288"/>
    </row>
    <row r="10" ht="36.75" customHeight="1" spans="1:12">
      <c r="A10" s="45" t="s">
        <v>1508</v>
      </c>
      <c r="B10" s="42"/>
      <c r="C10" s="284"/>
      <c r="D10" s="284"/>
      <c r="E10" s="284"/>
      <c r="F10" s="285"/>
      <c r="G10" s="46" t="s">
        <v>1508</v>
      </c>
      <c r="H10" s="42"/>
      <c r="I10" s="284"/>
      <c r="J10" s="284"/>
      <c r="K10" s="284"/>
      <c r="L10" s="288"/>
    </row>
    <row r="11" ht="36.75" customHeight="1" spans="1:12">
      <c r="A11" s="41" t="s">
        <v>1509</v>
      </c>
      <c r="B11" s="42">
        <f>B12+B13</f>
        <v>0</v>
      </c>
      <c r="C11" s="284"/>
      <c r="D11" s="284"/>
      <c r="E11" s="284"/>
      <c r="F11" s="285"/>
      <c r="G11" s="43" t="s">
        <v>1510</v>
      </c>
      <c r="H11" s="42">
        <f>H12+H13</f>
        <v>0</v>
      </c>
      <c r="I11" s="284"/>
      <c r="J11" s="284"/>
      <c r="K11" s="284"/>
      <c r="L11" s="288"/>
    </row>
    <row r="12" ht="36.75" customHeight="1" spans="1:12">
      <c r="A12" s="47" t="s">
        <v>1511</v>
      </c>
      <c r="B12" s="42"/>
      <c r="C12" s="284"/>
      <c r="D12" s="284"/>
      <c r="E12" s="284"/>
      <c r="F12" s="285"/>
      <c r="G12" s="46" t="s">
        <v>1512</v>
      </c>
      <c r="H12" s="42"/>
      <c r="I12" s="284"/>
      <c r="J12" s="284"/>
      <c r="K12" s="284"/>
      <c r="L12" s="288"/>
    </row>
    <row r="13" ht="36.75" customHeight="1" spans="1:12">
      <c r="A13" s="45" t="s">
        <v>1513</v>
      </c>
      <c r="B13" s="42"/>
      <c r="C13" s="284"/>
      <c r="D13" s="284"/>
      <c r="E13" s="284"/>
      <c r="F13" s="285"/>
      <c r="G13" s="46" t="s">
        <v>1513</v>
      </c>
      <c r="H13" s="42"/>
      <c r="I13" s="284"/>
      <c r="J13" s="284"/>
      <c r="K13" s="284"/>
      <c r="L13" s="288"/>
    </row>
    <row r="14" ht="36.75" customHeight="1" spans="1:12">
      <c r="A14" s="41" t="s">
        <v>1514</v>
      </c>
      <c r="B14" s="42"/>
      <c r="C14" s="284"/>
      <c r="D14" s="284"/>
      <c r="E14" s="284"/>
      <c r="F14" s="285"/>
      <c r="G14" s="43" t="s">
        <v>1515</v>
      </c>
      <c r="H14" s="42"/>
      <c r="I14" s="284"/>
      <c r="J14" s="284"/>
      <c r="K14" s="284"/>
      <c r="L14" s="288"/>
    </row>
    <row r="15" ht="36.75" customHeight="1" spans="1:12">
      <c r="A15" s="41" t="s">
        <v>1516</v>
      </c>
      <c r="B15" s="42"/>
      <c r="C15" s="284"/>
      <c r="D15" s="284"/>
      <c r="E15" s="284"/>
      <c r="F15" s="285"/>
      <c r="G15" s="43" t="s">
        <v>1517</v>
      </c>
      <c r="H15" s="42"/>
      <c r="I15" s="284"/>
      <c r="J15" s="284"/>
      <c r="K15" s="284"/>
      <c r="L15" s="288"/>
    </row>
    <row r="16" ht="36.75" customHeight="1" spans="1:12">
      <c r="A16" s="48"/>
      <c r="B16" s="49"/>
      <c r="C16" s="49"/>
      <c r="D16" s="49"/>
      <c r="E16" s="49"/>
      <c r="F16" s="49"/>
      <c r="G16" s="50" t="s">
        <v>1518</v>
      </c>
      <c r="H16" s="49"/>
      <c r="I16" s="49"/>
      <c r="J16" s="49"/>
      <c r="K16" s="49"/>
      <c r="L16" s="51"/>
    </row>
    <row r="17" ht="38.25" customHeight="1" spans="1:11">
      <c r="A17" s="52"/>
      <c r="B17" s="52"/>
      <c r="C17" s="52"/>
      <c r="D17" s="52"/>
      <c r="E17" s="52"/>
      <c r="F17" s="52"/>
      <c r="G17" s="52"/>
      <c r="H17" s="52"/>
      <c r="I17" s="52"/>
      <c r="J17" s="52"/>
      <c r="K17" s="52"/>
    </row>
    <row r="18" ht="13.5" spans="1:11">
      <c r="A18" s="52" t="s">
        <v>1519</v>
      </c>
      <c r="B18" s="52"/>
      <c r="C18" s="52"/>
      <c r="D18" s="52"/>
      <c r="E18" s="52"/>
      <c r="F18" s="52"/>
      <c r="G18" s="52"/>
      <c r="H18" s="52"/>
      <c r="I18" s="52"/>
      <c r="J18" s="52"/>
      <c r="K18" s="52"/>
    </row>
    <row r="19" spans="1:11">
      <c r="A19" s="27"/>
      <c r="B19" s="53"/>
      <c r="C19" s="53"/>
      <c r="D19" s="53"/>
      <c r="E19" s="53"/>
      <c r="H19" s="53"/>
      <c r="I19" s="53"/>
      <c r="J19" s="53"/>
      <c r="K19" s="53"/>
    </row>
    <row r="20" spans="1:1">
      <c r="A20" s="27"/>
    </row>
    <row r="21" spans="1:1">
      <c r="A21" s="27"/>
    </row>
    <row r="22" spans="1:1">
      <c r="A22" s="27"/>
    </row>
    <row r="23" spans="1:1">
      <c r="A23" s="27"/>
    </row>
    <row r="24" spans="1:1">
      <c r="A24" s="27"/>
    </row>
    <row r="25" spans="1:1">
      <c r="A25" s="27"/>
    </row>
    <row r="26" spans="1:1">
      <c r="A26" s="27"/>
    </row>
    <row r="27" spans="1:1">
      <c r="A27" s="27"/>
    </row>
    <row r="28" spans="1:1">
      <c r="A28" s="27"/>
    </row>
    <row r="29" spans="1:1">
      <c r="A29" s="27"/>
    </row>
    <row r="30" spans="1:1">
      <c r="A30" s="27"/>
    </row>
    <row r="31" spans="1:1">
      <c r="A31" s="27"/>
    </row>
    <row r="32" spans="1:1">
      <c r="A32" s="27"/>
    </row>
    <row r="33" spans="1:1">
      <c r="A33" s="27"/>
    </row>
    <row r="34" spans="1:1">
      <c r="A34" s="27"/>
    </row>
    <row r="35" spans="1:1">
      <c r="A35" s="27"/>
    </row>
    <row r="36" spans="1:1">
      <c r="A36" s="27"/>
    </row>
  </sheetData>
  <mergeCells count="5">
    <mergeCell ref="A1:L1"/>
    <mergeCell ref="A2:L2"/>
    <mergeCell ref="A3:B3"/>
    <mergeCell ref="A17:K17"/>
    <mergeCell ref="A18:K18"/>
  </mergeCells>
  <printOptions horizontalCentered="1"/>
  <pageMargins left="0.236220472440945" right="0.236220472440945" top="0.5" bottom="0.31496062992126" header="0.31496062992126" footer="0.31496062992126"/>
  <pageSetup paperSize="9" scale="78" orientation="landscape"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1"/>
  <sheetViews>
    <sheetView topLeftCell="A13" workbookViewId="0">
      <selection activeCell="C7" sqref="C7"/>
    </sheetView>
  </sheetViews>
  <sheetFormatPr defaultColWidth="6.75" defaultRowHeight="11.25"/>
  <cols>
    <col min="1" max="1" width="43" style="2" customWidth="1"/>
    <col min="2" max="4" width="14" style="2" customWidth="1"/>
    <col min="5" max="45" width="9" style="2" customWidth="1"/>
    <col min="46" max="16384" width="6.75" style="2"/>
  </cols>
  <sheetData>
    <row r="1" ht="19.5" customHeight="1" spans="1:6">
      <c r="A1" s="278" t="s">
        <v>1520</v>
      </c>
      <c r="B1" s="278"/>
      <c r="C1" s="278"/>
      <c r="D1" s="278"/>
      <c r="E1" s="278"/>
      <c r="F1" s="278"/>
    </row>
    <row r="2" ht="31.5" customHeight="1" spans="1:45">
      <c r="A2" s="4" t="s">
        <v>1521</v>
      </c>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1" customFormat="1" ht="19.5" customHeight="1" spans="1:45">
      <c r="A3" s="6" t="s">
        <v>1500</v>
      </c>
      <c r="B3" s="7"/>
      <c r="C3" s="7"/>
      <c r="D3" s="8" t="s">
        <v>35</v>
      </c>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row>
    <row r="4" s="1" customFormat="1" ht="50.1" customHeight="1" spans="1:45">
      <c r="A4" s="10" t="s">
        <v>1191</v>
      </c>
      <c r="B4" s="11" t="s">
        <v>1522</v>
      </c>
      <c r="C4" s="12" t="s">
        <v>1523</v>
      </c>
      <c r="D4" s="13" t="s">
        <v>1524</v>
      </c>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25"/>
    </row>
    <row r="5" s="1" customFormat="1" ht="24.95" customHeight="1" spans="1:4">
      <c r="A5" s="14" t="s">
        <v>1525</v>
      </c>
      <c r="B5" s="15"/>
      <c r="C5" s="15"/>
      <c r="D5" s="16"/>
    </row>
    <row r="6" s="1" customFormat="1" ht="24.95" customHeight="1" spans="1:45">
      <c r="A6" s="17" t="s">
        <v>1526</v>
      </c>
      <c r="B6" s="18"/>
      <c r="C6" s="15"/>
      <c r="D6" s="16"/>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row>
    <row r="7" s="1" customFormat="1" ht="24.95" customHeight="1" spans="1:45">
      <c r="A7" s="14" t="s">
        <v>1527</v>
      </c>
      <c r="B7" s="18"/>
      <c r="C7" s="15"/>
      <c r="D7" s="16"/>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row>
    <row r="8" s="1" customFormat="1" ht="24.95" customHeight="1" spans="1:45">
      <c r="A8" s="17" t="s">
        <v>1528</v>
      </c>
      <c r="B8" s="18"/>
      <c r="C8" s="15"/>
      <c r="D8" s="16"/>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9" s="1" customFormat="1" ht="24.95" customHeight="1" spans="1:45">
      <c r="A9" s="14" t="s">
        <v>1529</v>
      </c>
      <c r="B9" s="18"/>
      <c r="C9" s="15"/>
      <c r="D9" s="16"/>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row>
    <row r="10" s="1" customFormat="1" ht="24.95" customHeight="1" spans="1:4">
      <c r="A10" s="17" t="s">
        <v>1530</v>
      </c>
      <c r="B10" s="19"/>
      <c r="C10" s="19"/>
      <c r="D10" s="20"/>
    </row>
    <row r="11" s="1" customFormat="1" ht="24.95" customHeight="1" spans="1:4">
      <c r="A11" s="14" t="s">
        <v>1531</v>
      </c>
      <c r="B11" s="19"/>
      <c r="C11" s="19"/>
      <c r="D11" s="20"/>
    </row>
    <row r="12" s="1" customFormat="1" ht="24.95" customHeight="1" spans="1:4">
      <c r="A12" s="17" t="s">
        <v>1532</v>
      </c>
      <c r="B12" s="19"/>
      <c r="C12" s="19"/>
      <c r="D12" s="20"/>
    </row>
    <row r="13" s="1" customFormat="1" ht="24.95" customHeight="1" spans="1:4">
      <c r="A13" s="14" t="s">
        <v>1533</v>
      </c>
      <c r="B13" s="19"/>
      <c r="C13" s="19"/>
      <c r="D13" s="20"/>
    </row>
    <row r="14" s="1" customFormat="1" ht="24.95" customHeight="1" spans="1:4">
      <c r="A14" s="17" t="s">
        <v>1534</v>
      </c>
      <c r="B14" s="19"/>
      <c r="C14" s="19"/>
      <c r="D14" s="20"/>
    </row>
    <row r="15" s="1" customFormat="1" ht="24.95" customHeight="1" spans="1:4">
      <c r="A15" s="14" t="s">
        <v>1535</v>
      </c>
      <c r="B15" s="19"/>
      <c r="C15" s="19"/>
      <c r="D15" s="20"/>
    </row>
    <row r="16" s="1" customFormat="1" ht="24.95" customHeight="1" spans="1:4">
      <c r="A16" s="17" t="s">
        <v>1536</v>
      </c>
      <c r="B16" s="19"/>
      <c r="C16" s="19"/>
      <c r="D16" s="20"/>
    </row>
    <row r="17" s="1" customFormat="1" ht="24.95" customHeight="1" spans="1:4">
      <c r="A17" s="14" t="s">
        <v>1537</v>
      </c>
      <c r="B17" s="19"/>
      <c r="C17" s="19"/>
      <c r="D17" s="20"/>
    </row>
    <row r="18" s="1" customFormat="1" ht="24.95" customHeight="1" spans="1:4">
      <c r="A18" s="17" t="s">
        <v>1538</v>
      </c>
      <c r="B18" s="19"/>
      <c r="C18" s="19"/>
      <c r="D18" s="20"/>
    </row>
    <row r="19" s="1" customFormat="1" ht="24.95" customHeight="1" spans="1:4">
      <c r="A19" s="17"/>
      <c r="B19" s="19"/>
      <c r="C19" s="19"/>
      <c r="D19" s="20"/>
    </row>
    <row r="20" s="1" customFormat="1" ht="24.95" customHeight="1" spans="1:4">
      <c r="A20" s="21" t="s">
        <v>1539</v>
      </c>
      <c r="B20" s="19"/>
      <c r="C20" s="19"/>
      <c r="D20" s="20"/>
    </row>
    <row r="21" s="1" customFormat="1" ht="24.95" customHeight="1" spans="1:4">
      <c r="A21" s="22" t="s">
        <v>1540</v>
      </c>
      <c r="B21" s="23"/>
      <c r="C21" s="23"/>
      <c r="D21" s="24"/>
    </row>
  </sheetData>
  <mergeCells count="1">
    <mergeCell ref="A2:D2"/>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0"/>
  <sheetViews>
    <sheetView zoomScale="115" zoomScaleNormal="115" workbookViewId="0">
      <selection activeCell="A1" sqref="$A1:$XFD1048576"/>
    </sheetView>
  </sheetViews>
  <sheetFormatPr defaultColWidth="9" defaultRowHeight="13.5" outlineLevelCol="3"/>
  <cols>
    <col min="1" max="1" width="32.3916666666667" style="255" customWidth="1"/>
    <col min="2" max="2" width="12.5" style="256" customWidth="1"/>
    <col min="3" max="3" width="31.5" style="255" customWidth="1"/>
    <col min="4" max="4" width="12" style="255" customWidth="1"/>
    <col min="5" max="16384" width="9" style="255"/>
  </cols>
  <sheetData>
    <row r="1" ht="18" customHeight="1" spans="1:4">
      <c r="A1" s="98" t="s">
        <v>1541</v>
      </c>
      <c r="B1" s="98"/>
      <c r="C1" s="98"/>
      <c r="D1" s="98"/>
    </row>
    <row r="2" ht="24" spans="1:4">
      <c r="A2" s="99" t="s">
        <v>1542</v>
      </c>
      <c r="B2" s="99"/>
      <c r="C2" s="99"/>
      <c r="D2" s="99"/>
    </row>
    <row r="3" ht="24.75" spans="1:4">
      <c r="A3" s="257"/>
      <c r="B3" s="258"/>
      <c r="C3" s="257"/>
      <c r="D3" s="196" t="s">
        <v>35</v>
      </c>
    </row>
    <row r="4" ht="18.75" spans="1:4">
      <c r="A4" s="259" t="s">
        <v>36</v>
      </c>
      <c r="B4" s="260" t="s">
        <v>38</v>
      </c>
      <c r="C4" s="261" t="s">
        <v>43</v>
      </c>
      <c r="D4" s="260" t="s">
        <v>38</v>
      </c>
    </row>
    <row r="5" ht="18.75" spans="1:4">
      <c r="A5" s="262" t="s">
        <v>46</v>
      </c>
      <c r="B5" s="263">
        <v>890534</v>
      </c>
      <c r="C5" s="264" t="s">
        <v>46</v>
      </c>
      <c r="D5" s="263">
        <v>890534</v>
      </c>
    </row>
    <row r="6" ht="18.75" spans="1:4">
      <c r="A6" s="265" t="s">
        <v>48</v>
      </c>
      <c r="B6" s="263">
        <v>306000</v>
      </c>
      <c r="C6" s="266" t="s">
        <v>49</v>
      </c>
      <c r="D6" s="263">
        <v>735234</v>
      </c>
    </row>
    <row r="7" spans="1:4">
      <c r="A7" s="157" t="s">
        <v>50</v>
      </c>
      <c r="B7" s="267">
        <v>166300</v>
      </c>
      <c r="C7" s="268" t="s">
        <v>51</v>
      </c>
      <c r="D7" s="267">
        <v>33702</v>
      </c>
    </row>
    <row r="8" spans="1:4">
      <c r="A8" s="157" t="s">
        <v>52</v>
      </c>
      <c r="B8" s="267">
        <v>66300</v>
      </c>
      <c r="C8" s="268" t="s">
        <v>53</v>
      </c>
      <c r="D8" s="267"/>
    </row>
    <row r="9" spans="1:4">
      <c r="A9" s="157" t="s">
        <v>54</v>
      </c>
      <c r="B9" s="267">
        <v>11500</v>
      </c>
      <c r="C9" s="268" t="s">
        <v>55</v>
      </c>
      <c r="D9" s="267">
        <v>445</v>
      </c>
    </row>
    <row r="10" spans="1:4">
      <c r="A10" s="157" t="s">
        <v>56</v>
      </c>
      <c r="B10" s="267">
        <v>5500</v>
      </c>
      <c r="C10" s="268" t="s">
        <v>57</v>
      </c>
      <c r="D10" s="267">
        <v>26945</v>
      </c>
    </row>
    <row r="11" spans="1:4">
      <c r="A11" s="157" t="s">
        <v>58</v>
      </c>
      <c r="B11" s="267">
        <v>6000</v>
      </c>
      <c r="C11" s="268" t="s">
        <v>59</v>
      </c>
      <c r="D11" s="267">
        <v>236712</v>
      </c>
    </row>
    <row r="12" spans="1:4">
      <c r="A12" s="157" t="s">
        <v>60</v>
      </c>
      <c r="B12" s="267">
        <v>10600</v>
      </c>
      <c r="C12" s="268" t="s">
        <v>61</v>
      </c>
      <c r="D12" s="267">
        <v>577</v>
      </c>
    </row>
    <row r="13" spans="1:4">
      <c r="A13" s="157" t="s">
        <v>62</v>
      </c>
      <c r="B13" s="267">
        <v>5000</v>
      </c>
      <c r="C13" s="268" t="s">
        <v>63</v>
      </c>
      <c r="D13" s="267">
        <v>6360</v>
      </c>
    </row>
    <row r="14" spans="1:4">
      <c r="A14" s="157" t="s">
        <v>64</v>
      </c>
      <c r="B14" s="267">
        <v>1900</v>
      </c>
      <c r="C14" s="268" t="s">
        <v>65</v>
      </c>
      <c r="D14" s="267">
        <v>126405</v>
      </c>
    </row>
    <row r="15" spans="1:4">
      <c r="A15" s="157" t="s">
        <v>66</v>
      </c>
      <c r="B15" s="267">
        <v>12000</v>
      </c>
      <c r="C15" s="268" t="s">
        <v>67</v>
      </c>
      <c r="D15" s="267">
        <v>63911</v>
      </c>
    </row>
    <row r="16" spans="1:4">
      <c r="A16" s="157" t="s">
        <v>68</v>
      </c>
      <c r="B16" s="267">
        <v>11000</v>
      </c>
      <c r="C16" s="268" t="s">
        <v>69</v>
      </c>
      <c r="D16" s="267">
        <v>17976</v>
      </c>
    </row>
    <row r="17" spans="1:4">
      <c r="A17" s="157" t="s">
        <v>70</v>
      </c>
      <c r="B17" s="267">
        <v>6300</v>
      </c>
      <c r="C17" s="268" t="s">
        <v>71</v>
      </c>
      <c r="D17" s="267">
        <v>4634</v>
      </c>
    </row>
    <row r="18" spans="1:4">
      <c r="A18" s="157" t="s">
        <v>72</v>
      </c>
      <c r="B18" s="267">
        <v>29400</v>
      </c>
      <c r="C18" s="268" t="s">
        <v>73</v>
      </c>
      <c r="D18" s="267">
        <v>110808</v>
      </c>
    </row>
    <row r="19" spans="1:4">
      <c r="A19" s="157" t="s">
        <v>1543</v>
      </c>
      <c r="B19" s="267"/>
      <c r="C19" s="268" t="s">
        <v>75</v>
      </c>
      <c r="D19" s="267">
        <v>24375</v>
      </c>
    </row>
    <row r="20" spans="1:4">
      <c r="A20" s="269" t="s">
        <v>74</v>
      </c>
      <c r="B20" s="267">
        <v>300</v>
      </c>
      <c r="C20" s="268" t="s">
        <v>77</v>
      </c>
      <c r="D20" s="267">
        <v>3807</v>
      </c>
    </row>
    <row r="21" spans="1:4">
      <c r="A21" s="270" t="s">
        <v>1544</v>
      </c>
      <c r="B21" s="267"/>
      <c r="C21" s="268" t="s">
        <v>79</v>
      </c>
      <c r="D21" s="267">
        <v>2037</v>
      </c>
    </row>
    <row r="22" spans="1:4">
      <c r="A22" s="157" t="s">
        <v>76</v>
      </c>
      <c r="B22" s="267">
        <v>500</v>
      </c>
      <c r="C22" s="268" t="s">
        <v>81</v>
      </c>
      <c r="D22" s="267"/>
    </row>
    <row r="23" spans="1:4">
      <c r="A23" s="157" t="s">
        <v>1545</v>
      </c>
      <c r="B23" s="267">
        <v>139700</v>
      </c>
      <c r="C23" s="271" t="s">
        <v>83</v>
      </c>
      <c r="D23" s="267"/>
    </row>
    <row r="24" spans="1:4">
      <c r="A24" s="157" t="s">
        <v>80</v>
      </c>
      <c r="B24" s="267">
        <v>23000</v>
      </c>
      <c r="C24" s="268" t="s">
        <v>85</v>
      </c>
      <c r="D24" s="267">
        <v>5865</v>
      </c>
    </row>
    <row r="25" spans="1:4">
      <c r="A25" s="157" t="s">
        <v>82</v>
      </c>
      <c r="B25" s="267">
        <v>7800</v>
      </c>
      <c r="C25" s="268" t="s">
        <v>87</v>
      </c>
      <c r="D25" s="267">
        <v>30822</v>
      </c>
    </row>
    <row r="26" spans="1:4">
      <c r="A26" s="272" t="s">
        <v>84</v>
      </c>
      <c r="B26" s="273">
        <v>16000</v>
      </c>
      <c r="C26" s="268" t="s">
        <v>89</v>
      </c>
      <c r="D26" s="267">
        <v>12</v>
      </c>
    </row>
    <row r="27" spans="1:4">
      <c r="A27" s="272" t="s">
        <v>1546</v>
      </c>
      <c r="B27" s="273">
        <v>90800</v>
      </c>
      <c r="C27" s="268" t="s">
        <v>91</v>
      </c>
      <c r="D27" s="267">
        <v>7841</v>
      </c>
    </row>
    <row r="28" spans="1:4">
      <c r="A28" s="272" t="s">
        <v>1547</v>
      </c>
      <c r="B28" s="273"/>
      <c r="C28" s="268" t="s">
        <v>92</v>
      </c>
      <c r="D28" s="267">
        <v>10000</v>
      </c>
    </row>
    <row r="29" spans="1:4">
      <c r="A29" s="272" t="s">
        <v>88</v>
      </c>
      <c r="B29" s="273">
        <v>100</v>
      </c>
      <c r="C29" s="268" t="s">
        <v>93</v>
      </c>
      <c r="D29" s="267"/>
    </row>
    <row r="30" spans="1:4">
      <c r="A30" s="272" t="s">
        <v>90</v>
      </c>
      <c r="B30" s="273">
        <v>2000</v>
      </c>
      <c r="C30" s="268" t="s">
        <v>94</v>
      </c>
      <c r="D30" s="267">
        <v>21990</v>
      </c>
    </row>
    <row r="31" spans="1:4">
      <c r="A31" s="272"/>
      <c r="B31" s="273"/>
      <c r="C31" s="268" t="s">
        <v>95</v>
      </c>
      <c r="D31" s="267">
        <v>10</v>
      </c>
    </row>
    <row r="32" ht="18.75" spans="1:4">
      <c r="A32" s="265" t="s">
        <v>96</v>
      </c>
      <c r="B32" s="263">
        <v>584534</v>
      </c>
      <c r="C32" s="266" t="s">
        <v>97</v>
      </c>
      <c r="D32" s="263">
        <v>155300</v>
      </c>
    </row>
    <row r="33" spans="1:4">
      <c r="A33" s="157" t="s">
        <v>98</v>
      </c>
      <c r="B33" s="274">
        <v>427582</v>
      </c>
      <c r="C33" s="268" t="s">
        <v>99</v>
      </c>
      <c r="D33" s="267">
        <v>55000</v>
      </c>
    </row>
    <row r="34" spans="1:4">
      <c r="A34" s="157" t="s">
        <v>100</v>
      </c>
      <c r="B34" s="274">
        <v>66952</v>
      </c>
      <c r="C34" s="268" t="s">
        <v>101</v>
      </c>
      <c r="D34" s="267">
        <v>100000</v>
      </c>
    </row>
    <row r="35" spans="1:4">
      <c r="A35" s="157" t="s">
        <v>102</v>
      </c>
      <c r="B35" s="267"/>
      <c r="C35" s="268" t="s">
        <v>1548</v>
      </c>
      <c r="D35" s="267">
        <v>300</v>
      </c>
    </row>
    <row r="36" spans="1:4">
      <c r="A36" s="157" t="s">
        <v>104</v>
      </c>
      <c r="B36" s="274">
        <v>90000</v>
      </c>
      <c r="C36" s="268" t="s">
        <v>1549</v>
      </c>
      <c r="D36" s="267"/>
    </row>
    <row r="37" spans="1:4">
      <c r="A37" s="157" t="s">
        <v>106</v>
      </c>
      <c r="B37" s="274"/>
      <c r="C37" s="268" t="s">
        <v>1550</v>
      </c>
      <c r="D37" s="267"/>
    </row>
    <row r="38" spans="1:4">
      <c r="A38" s="157" t="s">
        <v>108</v>
      </c>
      <c r="B38" s="274"/>
      <c r="C38" s="268" t="s">
        <v>1551</v>
      </c>
      <c r="D38" s="274"/>
    </row>
    <row r="39" spans="1:4">
      <c r="A39" s="161" t="s">
        <v>110</v>
      </c>
      <c r="B39" s="275"/>
      <c r="C39" s="163" t="s">
        <v>1552</v>
      </c>
      <c r="D39" s="276"/>
    </row>
    <row r="40" ht="53.25" customHeight="1" spans="1:4">
      <c r="A40" s="277" t="s">
        <v>1553</v>
      </c>
      <c r="B40" s="277"/>
      <c r="C40" s="277"/>
      <c r="D40" s="277"/>
    </row>
  </sheetData>
  <mergeCells count="3">
    <mergeCell ref="A1:D1"/>
    <mergeCell ref="A2:D2"/>
    <mergeCell ref="A40:D40"/>
  </mergeCells>
  <printOptions horizontalCentered="1"/>
  <pageMargins left="0.236220472440945" right="0.236220472440945" top="0.511811023622047" bottom="0" header="0.31496062992126" footer="0.31496062992126"/>
  <pageSetup paperSize="9" scale="93" orientation="portrait"/>
  <headerFooter>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1331"/>
  <sheetViews>
    <sheetView workbookViewId="0">
      <pane xSplit="1" ySplit="4" topLeftCell="B5" activePane="bottomRight" state="frozen"/>
      <selection/>
      <selection pane="topRight"/>
      <selection pane="bottomLeft"/>
      <selection pane="bottomRight" activeCell="A4" sqref="$A4:$XFD4"/>
    </sheetView>
  </sheetViews>
  <sheetFormatPr defaultColWidth="21.5" defaultRowHeight="14.25" outlineLevelCol="2"/>
  <cols>
    <col min="1" max="1" width="8.375" style="240" hidden="1" customWidth="1"/>
    <col min="2" max="2" width="49.75" style="240" customWidth="1"/>
    <col min="3" max="3" width="13" style="240" customWidth="1"/>
    <col min="4" max="16365" width="21.5" style="240"/>
  </cols>
  <sheetData>
    <row r="1" ht="18.75" spans="2:3">
      <c r="B1" s="98" t="s">
        <v>1554</v>
      </c>
      <c r="C1" s="98"/>
    </row>
    <row r="2" s="239" customFormat="1" ht="24" spans="2:3">
      <c r="B2" s="99" t="s">
        <v>1555</v>
      </c>
      <c r="C2" s="99"/>
    </row>
    <row r="3" ht="27" customHeight="1" spans="2:3">
      <c r="B3" s="241" t="s">
        <v>35</v>
      </c>
      <c r="C3" s="241"/>
    </row>
    <row r="4" ht="24" customHeight="1" spans="2:3">
      <c r="B4" s="242" t="s">
        <v>115</v>
      </c>
      <c r="C4" s="243" t="s">
        <v>1556</v>
      </c>
    </row>
    <row r="5" ht="25.5" customHeight="1" spans="2:3">
      <c r="B5" s="244" t="s">
        <v>49</v>
      </c>
      <c r="C5" s="131">
        <v>735234</v>
      </c>
    </row>
    <row r="6" ht="21" customHeight="1" spans="1:3">
      <c r="A6" s="245">
        <v>201</v>
      </c>
      <c r="B6" s="246" t="s">
        <v>1557</v>
      </c>
      <c r="C6" s="131">
        <v>33702</v>
      </c>
    </row>
    <row r="7" ht="21" customHeight="1" spans="1:3">
      <c r="A7" s="245">
        <v>20101</v>
      </c>
      <c r="B7" s="247" t="s">
        <v>119</v>
      </c>
      <c r="C7" s="131">
        <v>3912</v>
      </c>
    </row>
    <row r="8" ht="21" customHeight="1" spans="1:3">
      <c r="A8" s="245">
        <v>2010101</v>
      </c>
      <c r="B8" s="248" t="s">
        <v>120</v>
      </c>
      <c r="C8" s="131">
        <v>3060</v>
      </c>
    </row>
    <row r="9" ht="21" hidden="1" customHeight="1" spans="1:3">
      <c r="A9" s="245">
        <v>2010102</v>
      </c>
      <c r="B9" s="248" t="s">
        <v>121</v>
      </c>
      <c r="C9" s="131">
        <v>0</v>
      </c>
    </row>
    <row r="10" ht="21" hidden="1" customHeight="1" spans="1:3">
      <c r="A10" s="245">
        <v>2010103</v>
      </c>
      <c r="B10" s="248" t="s">
        <v>122</v>
      </c>
      <c r="C10" s="131">
        <v>0</v>
      </c>
    </row>
    <row r="11" ht="21" customHeight="1" spans="1:3">
      <c r="A11" s="245">
        <v>2010104</v>
      </c>
      <c r="B11" s="248" t="s">
        <v>123</v>
      </c>
      <c r="C11" s="131">
        <v>592</v>
      </c>
    </row>
    <row r="12" ht="21" hidden="1" customHeight="1" spans="1:3">
      <c r="A12" s="245">
        <v>2010105</v>
      </c>
      <c r="B12" s="248" t="s">
        <v>124</v>
      </c>
      <c r="C12" s="131">
        <v>0</v>
      </c>
    </row>
    <row r="13" ht="21" customHeight="1" spans="1:3">
      <c r="A13" s="245">
        <v>2010106</v>
      </c>
      <c r="B13" s="248" t="s">
        <v>125</v>
      </c>
      <c r="C13" s="131">
        <v>41</v>
      </c>
    </row>
    <row r="14" ht="21" customHeight="1" spans="1:3">
      <c r="A14" s="245">
        <v>2010107</v>
      </c>
      <c r="B14" s="248" t="s">
        <v>126</v>
      </c>
      <c r="C14" s="131">
        <v>8</v>
      </c>
    </row>
    <row r="15" ht="21" customHeight="1" spans="1:3">
      <c r="A15" s="245">
        <v>2010108</v>
      </c>
      <c r="B15" s="248" t="s">
        <v>127</v>
      </c>
      <c r="C15" s="131">
        <v>164</v>
      </c>
    </row>
    <row r="16" ht="21" hidden="1" customHeight="1" spans="1:3">
      <c r="A16" s="245">
        <v>2010109</v>
      </c>
      <c r="B16" s="248" t="s">
        <v>128</v>
      </c>
      <c r="C16" s="131">
        <v>0</v>
      </c>
    </row>
    <row r="17" ht="21" customHeight="1" spans="1:3">
      <c r="A17" s="245">
        <v>2010150</v>
      </c>
      <c r="B17" s="248" t="s">
        <v>129</v>
      </c>
      <c r="C17" s="131">
        <v>37</v>
      </c>
    </row>
    <row r="18" ht="21" customHeight="1" spans="1:3">
      <c r="A18" s="245">
        <v>2010199</v>
      </c>
      <c r="B18" s="248" t="s">
        <v>130</v>
      </c>
      <c r="C18" s="131">
        <v>10</v>
      </c>
    </row>
    <row r="19" ht="21" customHeight="1" spans="1:3">
      <c r="A19" s="245">
        <v>20102</v>
      </c>
      <c r="B19" s="247" t="s">
        <v>131</v>
      </c>
      <c r="C19" s="131">
        <v>1256</v>
      </c>
    </row>
    <row r="20" ht="21" customHeight="1" spans="1:3">
      <c r="A20" s="245">
        <v>2010201</v>
      </c>
      <c r="B20" s="248" t="s">
        <v>120</v>
      </c>
      <c r="C20" s="131">
        <v>940</v>
      </c>
    </row>
    <row r="21" ht="21" customHeight="1" spans="1:3">
      <c r="A21" s="245">
        <v>2010202</v>
      </c>
      <c r="B21" s="248" t="s">
        <v>121</v>
      </c>
      <c r="C21" s="131">
        <v>37</v>
      </c>
    </row>
    <row r="22" ht="21" hidden="1" customHeight="1" spans="1:3">
      <c r="A22" s="245">
        <v>2010203</v>
      </c>
      <c r="B22" s="248" t="s">
        <v>122</v>
      </c>
      <c r="C22" s="131">
        <v>0</v>
      </c>
    </row>
    <row r="23" ht="21" customHeight="1" spans="1:3">
      <c r="A23" s="245">
        <v>2010204</v>
      </c>
      <c r="B23" s="248" t="s">
        <v>132</v>
      </c>
      <c r="C23" s="131">
        <v>40</v>
      </c>
    </row>
    <row r="24" ht="21" customHeight="1" spans="1:3">
      <c r="A24" s="245">
        <v>2010205</v>
      </c>
      <c r="B24" s="248" t="s">
        <v>133</v>
      </c>
      <c r="C24" s="131">
        <v>123</v>
      </c>
    </row>
    <row r="25" ht="21" customHeight="1" spans="1:3">
      <c r="A25" s="245">
        <v>2010206</v>
      </c>
      <c r="B25" s="248" t="s">
        <v>134</v>
      </c>
      <c r="C25" s="131">
        <v>52</v>
      </c>
    </row>
    <row r="26" ht="21" customHeight="1" spans="1:3">
      <c r="A26" s="245">
        <v>2010250</v>
      </c>
      <c r="B26" s="248" t="s">
        <v>129</v>
      </c>
      <c r="C26" s="131">
        <v>64</v>
      </c>
    </row>
    <row r="27" ht="21" hidden="1" customHeight="1" spans="1:3">
      <c r="A27" s="245">
        <v>2010299</v>
      </c>
      <c r="B27" s="248" t="s">
        <v>135</v>
      </c>
      <c r="C27" s="131">
        <v>0</v>
      </c>
    </row>
    <row r="28" ht="21" customHeight="1" spans="1:3">
      <c r="A28" s="245">
        <v>20103</v>
      </c>
      <c r="B28" s="247" t="s">
        <v>136</v>
      </c>
      <c r="C28" s="131">
        <v>3406</v>
      </c>
    </row>
    <row r="29" ht="21" customHeight="1" spans="1:3">
      <c r="A29" s="245">
        <v>2010301</v>
      </c>
      <c r="B29" s="248" t="s">
        <v>120</v>
      </c>
      <c r="C29" s="131">
        <v>1576</v>
      </c>
    </row>
    <row r="30" ht="21" customHeight="1" spans="1:3">
      <c r="A30" s="245">
        <v>2010302</v>
      </c>
      <c r="B30" s="248" t="s">
        <v>121</v>
      </c>
      <c r="C30" s="131">
        <v>674</v>
      </c>
    </row>
    <row r="31" ht="21" hidden="1" customHeight="1" spans="1:3">
      <c r="A31" s="245">
        <v>2010303</v>
      </c>
      <c r="B31" s="248" t="s">
        <v>122</v>
      </c>
      <c r="C31" s="131">
        <v>0</v>
      </c>
    </row>
    <row r="32" ht="21" hidden="1" customHeight="1" spans="1:3">
      <c r="A32" s="245">
        <v>2010304</v>
      </c>
      <c r="B32" s="248" t="s">
        <v>137</v>
      </c>
      <c r="C32" s="131">
        <v>0</v>
      </c>
    </row>
    <row r="33" ht="21" hidden="1" customHeight="1" spans="1:3">
      <c r="A33" s="245">
        <v>2010305</v>
      </c>
      <c r="B33" s="248" t="s">
        <v>138</v>
      </c>
      <c r="C33" s="131">
        <v>0</v>
      </c>
    </row>
    <row r="34" ht="21" hidden="1" customHeight="1" spans="1:3">
      <c r="A34" s="245">
        <v>2010306</v>
      </c>
      <c r="B34" s="248" t="s">
        <v>139</v>
      </c>
      <c r="C34" s="131">
        <v>0</v>
      </c>
    </row>
    <row r="35" ht="21" customHeight="1" spans="1:3">
      <c r="A35" s="245">
        <v>2010308</v>
      </c>
      <c r="B35" s="248" t="s">
        <v>140</v>
      </c>
      <c r="C35" s="131">
        <v>30</v>
      </c>
    </row>
    <row r="36" ht="21" hidden="1" customHeight="1" spans="1:3">
      <c r="A36" s="245">
        <v>2010309</v>
      </c>
      <c r="B36" s="248" t="s">
        <v>141</v>
      </c>
      <c r="C36" s="131">
        <v>0</v>
      </c>
    </row>
    <row r="37" ht="21" customHeight="1" spans="1:3">
      <c r="A37" s="245">
        <v>2010350</v>
      </c>
      <c r="B37" s="248" t="s">
        <v>129</v>
      </c>
      <c r="C37" s="131">
        <v>1076</v>
      </c>
    </row>
    <row r="38" ht="21" customHeight="1" spans="1:3">
      <c r="A38" s="245">
        <v>2010399</v>
      </c>
      <c r="B38" s="248" t="s">
        <v>142</v>
      </c>
      <c r="C38" s="131">
        <v>50</v>
      </c>
    </row>
    <row r="39" ht="21" customHeight="1" spans="1:3">
      <c r="A39" s="245">
        <v>20104</v>
      </c>
      <c r="B39" s="247" t="s">
        <v>143</v>
      </c>
      <c r="C39" s="131">
        <v>629</v>
      </c>
    </row>
    <row r="40" ht="21" customHeight="1" spans="1:3">
      <c r="A40" s="245">
        <v>2010401</v>
      </c>
      <c r="B40" s="248" t="s">
        <v>120</v>
      </c>
      <c r="C40" s="131">
        <v>470</v>
      </c>
    </row>
    <row r="41" ht="21" hidden="1" customHeight="1" spans="1:3">
      <c r="A41" s="245">
        <v>2010402</v>
      </c>
      <c r="B41" s="248" t="s">
        <v>121</v>
      </c>
      <c r="C41" s="131">
        <v>0</v>
      </c>
    </row>
    <row r="42" ht="21" hidden="1" customHeight="1" spans="1:3">
      <c r="A42" s="245">
        <v>2010403</v>
      </c>
      <c r="B42" s="248" t="s">
        <v>122</v>
      </c>
      <c r="C42" s="131">
        <v>0</v>
      </c>
    </row>
    <row r="43" ht="21" hidden="1" customHeight="1" spans="1:3">
      <c r="A43" s="245">
        <v>2010404</v>
      </c>
      <c r="B43" s="248" t="s">
        <v>144</v>
      </c>
      <c r="C43" s="131">
        <v>0</v>
      </c>
    </row>
    <row r="44" ht="21" hidden="1" customHeight="1" spans="1:3">
      <c r="A44" s="245">
        <v>2010405</v>
      </c>
      <c r="B44" s="248" t="s">
        <v>145</v>
      </c>
      <c r="C44" s="131">
        <v>0</v>
      </c>
    </row>
    <row r="45" ht="21" hidden="1" customHeight="1" spans="1:3">
      <c r="A45" s="245">
        <v>2010406</v>
      </c>
      <c r="B45" s="248" t="s">
        <v>146</v>
      </c>
      <c r="C45" s="131">
        <v>0</v>
      </c>
    </row>
    <row r="46" ht="21" hidden="1" customHeight="1" spans="1:3">
      <c r="A46" s="245">
        <v>2010407</v>
      </c>
      <c r="B46" s="248" t="s">
        <v>147</v>
      </c>
      <c r="C46" s="131">
        <v>0</v>
      </c>
    </row>
    <row r="47" ht="21" hidden="1" customHeight="1" spans="1:3">
      <c r="A47" s="245">
        <v>2010408</v>
      </c>
      <c r="B47" s="248" t="s">
        <v>148</v>
      </c>
      <c r="C47" s="131">
        <v>0</v>
      </c>
    </row>
    <row r="48" ht="21" customHeight="1" spans="1:3">
      <c r="A48" s="245">
        <v>2010450</v>
      </c>
      <c r="B48" s="248" t="s">
        <v>129</v>
      </c>
      <c r="C48" s="131">
        <v>159</v>
      </c>
    </row>
    <row r="49" ht="21" hidden="1" customHeight="1" spans="1:3">
      <c r="A49" s="245">
        <v>2010499</v>
      </c>
      <c r="B49" s="248" t="s">
        <v>149</v>
      </c>
      <c r="C49" s="131">
        <v>0</v>
      </c>
    </row>
    <row r="50" ht="21" customHeight="1" spans="1:3">
      <c r="A50" s="245">
        <v>20105</v>
      </c>
      <c r="B50" s="248" t="s">
        <v>150</v>
      </c>
      <c r="C50" s="131">
        <v>374</v>
      </c>
    </row>
    <row r="51" ht="21" customHeight="1" spans="1:3">
      <c r="A51" s="245">
        <v>2010501</v>
      </c>
      <c r="B51" s="247" t="s">
        <v>120</v>
      </c>
      <c r="C51" s="131">
        <v>300</v>
      </c>
    </row>
    <row r="52" ht="21" hidden="1" customHeight="1" spans="1:3">
      <c r="A52" s="245">
        <v>2010502</v>
      </c>
      <c r="B52" s="248" t="s">
        <v>121</v>
      </c>
      <c r="C52" s="131">
        <v>0</v>
      </c>
    </row>
    <row r="53" ht="21" hidden="1" customHeight="1" spans="1:3">
      <c r="A53" s="245">
        <v>2010503</v>
      </c>
      <c r="B53" s="248" t="s">
        <v>122</v>
      </c>
      <c r="C53" s="131">
        <v>0</v>
      </c>
    </row>
    <row r="54" ht="21" hidden="1" customHeight="1" spans="1:3">
      <c r="A54" s="245">
        <v>2010504</v>
      </c>
      <c r="B54" s="248" t="s">
        <v>151</v>
      </c>
      <c r="C54" s="131">
        <v>0</v>
      </c>
    </row>
    <row r="55" ht="21" hidden="1" customHeight="1" spans="1:3">
      <c r="A55" s="245">
        <v>2010505</v>
      </c>
      <c r="B55" s="248" t="s">
        <v>152</v>
      </c>
      <c r="C55" s="131">
        <v>0</v>
      </c>
    </row>
    <row r="56" ht="21" hidden="1" customHeight="1" spans="1:3">
      <c r="A56" s="245">
        <v>2010506</v>
      </c>
      <c r="B56" s="248" t="s">
        <v>153</v>
      </c>
      <c r="C56" s="131">
        <v>0</v>
      </c>
    </row>
    <row r="57" ht="21" hidden="1" customHeight="1" spans="1:3">
      <c r="A57" s="245">
        <v>2010507</v>
      </c>
      <c r="B57" s="248" t="s">
        <v>154</v>
      </c>
      <c r="C57" s="131">
        <v>0</v>
      </c>
    </row>
    <row r="58" ht="21" customHeight="1" spans="1:3">
      <c r="A58" s="245">
        <v>2010508</v>
      </c>
      <c r="B58" s="248" t="s">
        <v>155</v>
      </c>
      <c r="C58" s="131">
        <v>43</v>
      </c>
    </row>
    <row r="59" ht="21" customHeight="1" spans="1:3">
      <c r="A59" s="245">
        <v>2010550</v>
      </c>
      <c r="B59" s="248" t="s">
        <v>129</v>
      </c>
      <c r="C59" s="131">
        <v>31</v>
      </c>
    </row>
    <row r="60" ht="21" hidden="1" customHeight="1" spans="1:3">
      <c r="A60" s="245">
        <v>2010599</v>
      </c>
      <c r="B60" s="248" t="s">
        <v>156</v>
      </c>
      <c r="C60" s="131">
        <v>0</v>
      </c>
    </row>
    <row r="61" ht="21" customHeight="1" spans="1:3">
      <c r="A61" s="245">
        <v>20106</v>
      </c>
      <c r="B61" s="248" t="s">
        <v>157</v>
      </c>
      <c r="C61" s="131">
        <v>1303</v>
      </c>
    </row>
    <row r="62" ht="21" customHeight="1" spans="1:3">
      <c r="A62" s="245">
        <v>2010601</v>
      </c>
      <c r="B62" s="247" t="s">
        <v>120</v>
      </c>
      <c r="C62" s="131">
        <v>982</v>
      </c>
    </row>
    <row r="63" ht="21" hidden="1" customHeight="1" spans="1:3">
      <c r="A63" s="245">
        <v>2010602</v>
      </c>
      <c r="B63" s="248" t="s">
        <v>121</v>
      </c>
      <c r="C63" s="131">
        <v>0</v>
      </c>
    </row>
    <row r="64" ht="21" hidden="1" customHeight="1" spans="1:3">
      <c r="A64" s="245">
        <v>2010603</v>
      </c>
      <c r="B64" s="248" t="s">
        <v>122</v>
      </c>
      <c r="C64" s="131">
        <v>0</v>
      </c>
    </row>
    <row r="65" ht="21" hidden="1" customHeight="1" spans="1:3">
      <c r="A65" s="245">
        <v>2010604</v>
      </c>
      <c r="B65" s="248" t="s">
        <v>158</v>
      </c>
      <c r="C65" s="131">
        <v>0</v>
      </c>
    </row>
    <row r="66" ht="21" hidden="1" customHeight="1" spans="1:3">
      <c r="A66" s="245">
        <v>2010605</v>
      </c>
      <c r="B66" s="248" t="s">
        <v>159</v>
      </c>
      <c r="C66" s="131">
        <v>0</v>
      </c>
    </row>
    <row r="67" ht="21" hidden="1" customHeight="1" spans="1:3">
      <c r="A67" s="245">
        <v>2010606</v>
      </c>
      <c r="B67" s="248" t="s">
        <v>160</v>
      </c>
      <c r="C67" s="131">
        <v>0</v>
      </c>
    </row>
    <row r="68" ht="21" hidden="1" customHeight="1" spans="1:3">
      <c r="A68" s="245">
        <v>2010607</v>
      </c>
      <c r="B68" s="248" t="s">
        <v>161</v>
      </c>
      <c r="C68" s="131">
        <v>0</v>
      </c>
    </row>
    <row r="69" ht="21" hidden="1" customHeight="1" spans="1:3">
      <c r="A69" s="245">
        <v>2010608</v>
      </c>
      <c r="B69" s="248" t="s">
        <v>162</v>
      </c>
      <c r="C69" s="131">
        <v>0</v>
      </c>
    </row>
    <row r="70" ht="21" customHeight="1" spans="1:3">
      <c r="A70" s="245">
        <v>2010650</v>
      </c>
      <c r="B70" s="248" t="s">
        <v>129</v>
      </c>
      <c r="C70" s="131">
        <v>321</v>
      </c>
    </row>
    <row r="71" ht="21" hidden="1" customHeight="1" spans="1:3">
      <c r="A71" s="245">
        <v>2010699</v>
      </c>
      <c r="B71" s="248" t="s">
        <v>163</v>
      </c>
      <c r="C71" s="131">
        <v>0</v>
      </c>
    </row>
    <row r="72" ht="21" customHeight="1" spans="1:3">
      <c r="A72" s="245">
        <v>20107</v>
      </c>
      <c r="B72" s="248" t="s">
        <v>164</v>
      </c>
      <c r="C72" s="131">
        <v>2900</v>
      </c>
    </row>
    <row r="73" ht="21" hidden="1" customHeight="1" spans="1:3">
      <c r="A73" s="245">
        <v>2010701</v>
      </c>
      <c r="B73" s="247" t="s">
        <v>120</v>
      </c>
      <c r="C73" s="131">
        <v>0</v>
      </c>
    </row>
    <row r="74" ht="21" hidden="1" customHeight="1" spans="1:3">
      <c r="A74" s="245">
        <v>2010702</v>
      </c>
      <c r="B74" s="248" t="s">
        <v>121</v>
      </c>
      <c r="C74" s="131">
        <v>0</v>
      </c>
    </row>
    <row r="75" ht="21" hidden="1" customHeight="1" spans="1:3">
      <c r="A75" s="245">
        <v>2010703</v>
      </c>
      <c r="B75" s="248" t="s">
        <v>122</v>
      </c>
      <c r="C75" s="131">
        <v>0</v>
      </c>
    </row>
    <row r="76" ht="21" hidden="1" customHeight="1" spans="1:3">
      <c r="A76" s="245">
        <v>2010709</v>
      </c>
      <c r="B76" s="248" t="s">
        <v>161</v>
      </c>
      <c r="C76" s="131">
        <v>0</v>
      </c>
    </row>
    <row r="77" ht="21" hidden="1" customHeight="1" spans="1:3">
      <c r="A77" s="245">
        <v>2010710</v>
      </c>
      <c r="B77" s="248" t="s">
        <v>165</v>
      </c>
      <c r="C77" s="131">
        <v>0</v>
      </c>
    </row>
    <row r="78" ht="21" hidden="1" customHeight="1" spans="1:3">
      <c r="A78" s="245">
        <v>2010750</v>
      </c>
      <c r="B78" s="248" t="s">
        <v>129</v>
      </c>
      <c r="C78" s="131">
        <v>0</v>
      </c>
    </row>
    <row r="79" ht="21" customHeight="1" spans="1:3">
      <c r="A79" s="245">
        <v>2010799</v>
      </c>
      <c r="B79" s="248" t="s">
        <v>166</v>
      </c>
      <c r="C79" s="131">
        <v>2900</v>
      </c>
    </row>
    <row r="80" ht="21" hidden="1" customHeight="1" spans="1:3">
      <c r="A80" s="245">
        <v>20108</v>
      </c>
      <c r="B80" s="248" t="s">
        <v>167</v>
      </c>
      <c r="C80" s="131">
        <v>0</v>
      </c>
    </row>
    <row r="81" ht="21" hidden="1" customHeight="1" spans="1:3">
      <c r="A81" s="245">
        <v>2010801</v>
      </c>
      <c r="B81" s="248" t="s">
        <v>120</v>
      </c>
      <c r="C81" s="131">
        <v>0</v>
      </c>
    </row>
    <row r="82" ht="21" hidden="1" customHeight="1" spans="1:3">
      <c r="A82" s="245">
        <v>2010802</v>
      </c>
      <c r="B82" s="248" t="s">
        <v>121</v>
      </c>
      <c r="C82" s="131">
        <v>0</v>
      </c>
    </row>
    <row r="83" ht="21" hidden="1" customHeight="1" spans="1:3">
      <c r="A83" s="245">
        <v>2010803</v>
      </c>
      <c r="B83" s="248" t="s">
        <v>122</v>
      </c>
      <c r="C83" s="131">
        <v>0</v>
      </c>
    </row>
    <row r="84" ht="21" hidden="1" customHeight="1" spans="1:3">
      <c r="A84" s="245">
        <v>2010804</v>
      </c>
      <c r="B84" s="248" t="s">
        <v>168</v>
      </c>
      <c r="C84" s="131">
        <v>0</v>
      </c>
    </row>
    <row r="85" ht="21" hidden="1" customHeight="1" spans="1:3">
      <c r="A85" s="245">
        <v>2010805</v>
      </c>
      <c r="B85" s="247" t="s">
        <v>169</v>
      </c>
      <c r="C85" s="131">
        <v>0</v>
      </c>
    </row>
    <row r="86" ht="21" hidden="1" customHeight="1" spans="1:3">
      <c r="A86" s="245">
        <v>2010806</v>
      </c>
      <c r="B86" s="248" t="s">
        <v>161</v>
      </c>
      <c r="C86" s="131">
        <v>0</v>
      </c>
    </row>
    <row r="87" ht="21" hidden="1" customHeight="1" spans="1:3">
      <c r="A87" s="245">
        <v>2010850</v>
      </c>
      <c r="B87" s="248" t="s">
        <v>129</v>
      </c>
      <c r="C87" s="131">
        <v>0</v>
      </c>
    </row>
    <row r="88" ht="21" hidden="1" customHeight="1" spans="1:3">
      <c r="A88" s="245">
        <v>2010899</v>
      </c>
      <c r="B88" s="248" t="s">
        <v>170</v>
      </c>
      <c r="C88" s="131">
        <v>0</v>
      </c>
    </row>
    <row r="89" ht="21" hidden="1" customHeight="1" spans="1:3">
      <c r="A89" s="245">
        <v>20109</v>
      </c>
      <c r="B89" s="248" t="s">
        <v>171</v>
      </c>
      <c r="C89" s="131">
        <v>0</v>
      </c>
    </row>
    <row r="90" ht="21" hidden="1" customHeight="1" spans="1:3">
      <c r="A90" s="245">
        <v>2010901</v>
      </c>
      <c r="B90" s="248" t="s">
        <v>120</v>
      </c>
      <c r="C90" s="131">
        <v>0</v>
      </c>
    </row>
    <row r="91" ht="21" hidden="1" customHeight="1" spans="1:3">
      <c r="A91" s="245">
        <v>2010902</v>
      </c>
      <c r="B91" s="248" t="s">
        <v>121</v>
      </c>
      <c r="C91" s="131">
        <v>0</v>
      </c>
    </row>
    <row r="92" ht="21" hidden="1" customHeight="1" spans="1:3">
      <c r="A92" s="245">
        <v>2010903</v>
      </c>
      <c r="B92" s="248" t="s">
        <v>122</v>
      </c>
      <c r="C92" s="131">
        <v>0</v>
      </c>
    </row>
    <row r="93" ht="21" hidden="1" customHeight="1" spans="1:3">
      <c r="A93" s="245">
        <v>2010905</v>
      </c>
      <c r="B93" s="248" t="s">
        <v>172</v>
      </c>
      <c r="C93" s="131">
        <v>0</v>
      </c>
    </row>
    <row r="94" ht="21" hidden="1" customHeight="1" spans="1:3">
      <c r="A94" s="245">
        <v>2010907</v>
      </c>
      <c r="B94" s="247" t="s">
        <v>173</v>
      </c>
      <c r="C94" s="131">
        <v>0</v>
      </c>
    </row>
    <row r="95" ht="21" hidden="1" customHeight="1" spans="1:3">
      <c r="A95" s="245">
        <v>2010908</v>
      </c>
      <c r="B95" s="248" t="s">
        <v>161</v>
      </c>
      <c r="C95" s="131">
        <v>0</v>
      </c>
    </row>
    <row r="96" ht="21" hidden="1" customHeight="1" spans="1:3">
      <c r="A96" s="245">
        <v>2010909</v>
      </c>
      <c r="B96" s="248" t="s">
        <v>174</v>
      </c>
      <c r="C96" s="131">
        <v>0</v>
      </c>
    </row>
    <row r="97" ht="21" hidden="1" customHeight="1" spans="1:3">
      <c r="A97" s="245">
        <v>2010910</v>
      </c>
      <c r="B97" s="248" t="s">
        <v>175</v>
      </c>
      <c r="C97" s="131">
        <v>0</v>
      </c>
    </row>
    <row r="98" ht="21" hidden="1" customHeight="1" spans="1:3">
      <c r="A98" s="245">
        <v>2010911</v>
      </c>
      <c r="B98" s="248" t="s">
        <v>176</v>
      </c>
      <c r="C98" s="131">
        <v>0</v>
      </c>
    </row>
    <row r="99" ht="21" hidden="1" customHeight="1" spans="1:3">
      <c r="A99" s="245">
        <v>2010912</v>
      </c>
      <c r="B99" s="248" t="s">
        <v>177</v>
      </c>
      <c r="C99" s="131">
        <v>0</v>
      </c>
    </row>
    <row r="100" ht="21" hidden="1" customHeight="1" spans="1:3">
      <c r="A100" s="245">
        <v>2010950</v>
      </c>
      <c r="B100" s="248" t="s">
        <v>129</v>
      </c>
      <c r="C100" s="131">
        <v>0</v>
      </c>
    </row>
    <row r="101" ht="21" hidden="1" customHeight="1" spans="1:3">
      <c r="A101" s="245">
        <v>2010999</v>
      </c>
      <c r="B101" s="248" t="s">
        <v>178</v>
      </c>
      <c r="C101" s="131">
        <v>0</v>
      </c>
    </row>
    <row r="102" ht="21" customHeight="1" spans="1:3">
      <c r="A102" s="245">
        <v>20111</v>
      </c>
      <c r="B102" s="248" t="s">
        <v>179</v>
      </c>
      <c r="C102" s="131">
        <v>3966</v>
      </c>
    </row>
    <row r="103" ht="21" customHeight="1" spans="1:3">
      <c r="A103" s="245">
        <v>2011101</v>
      </c>
      <c r="B103" s="248" t="s">
        <v>120</v>
      </c>
      <c r="C103" s="131">
        <v>2902</v>
      </c>
    </row>
    <row r="104" ht="21" customHeight="1" spans="1:3">
      <c r="A104" s="245">
        <v>2011102</v>
      </c>
      <c r="B104" s="248" t="s">
        <v>121</v>
      </c>
      <c r="C104" s="131">
        <v>560</v>
      </c>
    </row>
    <row r="105" ht="21" hidden="1" customHeight="1" spans="1:3">
      <c r="A105" s="245">
        <v>2011103</v>
      </c>
      <c r="B105" s="248" t="s">
        <v>122</v>
      </c>
      <c r="C105" s="131">
        <v>0</v>
      </c>
    </row>
    <row r="106" ht="21" customHeight="1" spans="1:3">
      <c r="A106" s="245">
        <v>2011104</v>
      </c>
      <c r="B106" s="248" t="s">
        <v>180</v>
      </c>
      <c r="C106" s="131">
        <v>380</v>
      </c>
    </row>
    <row r="107" ht="21" hidden="1" customHeight="1" spans="1:3">
      <c r="A107" s="245">
        <v>2011105</v>
      </c>
      <c r="B107" s="247" t="s">
        <v>181</v>
      </c>
      <c r="C107" s="131">
        <v>0</v>
      </c>
    </row>
    <row r="108" ht="21" hidden="1" customHeight="1" spans="1:3">
      <c r="A108" s="245">
        <v>2011106</v>
      </c>
      <c r="B108" s="248" t="s">
        <v>182</v>
      </c>
      <c r="C108" s="131">
        <v>0</v>
      </c>
    </row>
    <row r="109" ht="21" customHeight="1" spans="1:3">
      <c r="A109" s="245">
        <v>2011150</v>
      </c>
      <c r="B109" s="248" t="s">
        <v>129</v>
      </c>
      <c r="C109" s="131">
        <v>124</v>
      </c>
    </row>
    <row r="110" ht="21" hidden="1" customHeight="1" spans="1:3">
      <c r="A110" s="245">
        <v>2011199</v>
      </c>
      <c r="B110" s="248" t="s">
        <v>183</v>
      </c>
      <c r="C110" s="131">
        <v>0</v>
      </c>
    </row>
    <row r="111" ht="21" customHeight="1" spans="1:3">
      <c r="A111" s="245">
        <v>20113</v>
      </c>
      <c r="B111" s="248" t="s">
        <v>184</v>
      </c>
      <c r="C111" s="131">
        <v>1289</v>
      </c>
    </row>
    <row r="112" ht="21" customHeight="1" spans="1:3">
      <c r="A112" s="245">
        <v>2011301</v>
      </c>
      <c r="B112" s="248" t="s">
        <v>120</v>
      </c>
      <c r="C112" s="131">
        <v>848</v>
      </c>
    </row>
    <row r="113" ht="21" hidden="1" customHeight="1" spans="1:3">
      <c r="A113" s="245">
        <v>2011302</v>
      </c>
      <c r="B113" s="248" t="s">
        <v>121</v>
      </c>
      <c r="C113" s="131">
        <v>0</v>
      </c>
    </row>
    <row r="114" ht="21" hidden="1" customHeight="1" spans="1:3">
      <c r="A114" s="245">
        <v>2011303</v>
      </c>
      <c r="B114" s="248" t="s">
        <v>122</v>
      </c>
      <c r="C114" s="131">
        <v>0</v>
      </c>
    </row>
    <row r="115" ht="21" hidden="1" customHeight="1" spans="1:3">
      <c r="A115" s="245">
        <v>2011304</v>
      </c>
      <c r="B115" s="248" t="s">
        <v>185</v>
      </c>
      <c r="C115" s="131">
        <v>0</v>
      </c>
    </row>
    <row r="116" ht="21" hidden="1" customHeight="1" spans="1:3">
      <c r="A116" s="245">
        <v>2011305</v>
      </c>
      <c r="B116" s="248" t="s">
        <v>186</v>
      </c>
      <c r="C116" s="131">
        <v>0</v>
      </c>
    </row>
    <row r="117" ht="21" hidden="1" customHeight="1" spans="1:3">
      <c r="A117" s="245">
        <v>2011306</v>
      </c>
      <c r="B117" s="247" t="s">
        <v>187</v>
      </c>
      <c r="C117" s="131">
        <v>0</v>
      </c>
    </row>
    <row r="118" ht="21" hidden="1" customHeight="1" spans="1:3">
      <c r="A118" s="245">
        <v>2011307</v>
      </c>
      <c r="B118" s="248" t="s">
        <v>188</v>
      </c>
      <c r="C118" s="131">
        <v>0</v>
      </c>
    </row>
    <row r="119" ht="21" hidden="1" customHeight="1" spans="1:3">
      <c r="A119" s="245">
        <v>2011308</v>
      </c>
      <c r="B119" s="248" t="s">
        <v>189</v>
      </c>
      <c r="C119" s="131">
        <v>0</v>
      </c>
    </row>
    <row r="120" ht="21" customHeight="1" spans="1:3">
      <c r="A120" s="245">
        <v>2011350</v>
      </c>
      <c r="B120" s="248" t="s">
        <v>129</v>
      </c>
      <c r="C120" s="131">
        <v>441</v>
      </c>
    </row>
    <row r="121" ht="21" hidden="1" customHeight="1" spans="1:3">
      <c r="A121" s="245">
        <v>2011399</v>
      </c>
      <c r="B121" s="248" t="s">
        <v>190</v>
      </c>
      <c r="C121" s="131">
        <v>0</v>
      </c>
    </row>
    <row r="122" ht="21" hidden="1" customHeight="1" spans="1:3">
      <c r="A122" s="245">
        <v>20114</v>
      </c>
      <c r="B122" s="248" t="s">
        <v>191</v>
      </c>
      <c r="C122" s="131">
        <v>0</v>
      </c>
    </row>
    <row r="123" ht="21" hidden="1" customHeight="1" spans="1:3">
      <c r="A123" s="245">
        <v>2011401</v>
      </c>
      <c r="B123" s="248" t="s">
        <v>120</v>
      </c>
      <c r="C123" s="131">
        <v>0</v>
      </c>
    </row>
    <row r="124" ht="21" hidden="1" customHeight="1" spans="1:3">
      <c r="A124" s="245">
        <v>2011402</v>
      </c>
      <c r="B124" s="248" t="s">
        <v>121</v>
      </c>
      <c r="C124" s="131">
        <v>0</v>
      </c>
    </row>
    <row r="125" ht="21" hidden="1" customHeight="1" spans="1:3">
      <c r="A125" s="245">
        <v>2011403</v>
      </c>
      <c r="B125" s="248" t="s">
        <v>122</v>
      </c>
      <c r="C125" s="131">
        <v>0</v>
      </c>
    </row>
    <row r="126" ht="21" hidden="1" customHeight="1" spans="1:3">
      <c r="A126" s="245">
        <v>2011404</v>
      </c>
      <c r="B126" s="247" t="s">
        <v>192</v>
      </c>
      <c r="C126" s="131">
        <v>0</v>
      </c>
    </row>
    <row r="127" ht="21" hidden="1" customHeight="1" spans="1:3">
      <c r="A127" s="245">
        <v>2011405</v>
      </c>
      <c r="B127" s="248" t="s">
        <v>193</v>
      </c>
      <c r="C127" s="131">
        <v>0</v>
      </c>
    </row>
    <row r="128" ht="21" hidden="1" customHeight="1" spans="1:3">
      <c r="A128" s="245">
        <v>2011408</v>
      </c>
      <c r="B128" s="248" t="s">
        <v>194</v>
      </c>
      <c r="C128" s="131">
        <v>0</v>
      </c>
    </row>
    <row r="129" ht="21" hidden="1" customHeight="1" spans="1:3">
      <c r="A129" s="245">
        <v>2011409</v>
      </c>
      <c r="B129" s="248" t="s">
        <v>195</v>
      </c>
      <c r="C129" s="131">
        <v>0</v>
      </c>
    </row>
    <row r="130" ht="21" hidden="1" customHeight="1" spans="1:3">
      <c r="A130" s="245">
        <v>2011410</v>
      </c>
      <c r="B130" s="248" t="s">
        <v>196</v>
      </c>
      <c r="C130" s="131">
        <v>0</v>
      </c>
    </row>
    <row r="131" ht="21" hidden="1" customHeight="1" spans="1:3">
      <c r="A131" s="245">
        <v>2011411</v>
      </c>
      <c r="B131" s="248" t="s">
        <v>197</v>
      </c>
      <c r="C131" s="131">
        <v>0</v>
      </c>
    </row>
    <row r="132" ht="21" hidden="1" customHeight="1" spans="1:3">
      <c r="A132" s="245">
        <v>2011450</v>
      </c>
      <c r="B132" s="248" t="s">
        <v>129</v>
      </c>
      <c r="C132" s="131">
        <v>0</v>
      </c>
    </row>
    <row r="133" ht="21" hidden="1" customHeight="1" spans="1:3">
      <c r="A133" s="245">
        <v>2011499</v>
      </c>
      <c r="B133" s="248" t="s">
        <v>198</v>
      </c>
      <c r="C133" s="131">
        <v>0</v>
      </c>
    </row>
    <row r="134" ht="21" hidden="1" customHeight="1" spans="1:3">
      <c r="A134" s="245">
        <v>20123</v>
      </c>
      <c r="B134" s="248" t="s">
        <v>199</v>
      </c>
      <c r="C134" s="131">
        <v>0</v>
      </c>
    </row>
    <row r="135" ht="21" hidden="1" customHeight="1" spans="1:3">
      <c r="A135" s="245">
        <v>2012301</v>
      </c>
      <c r="B135" s="248" t="s">
        <v>120</v>
      </c>
      <c r="C135" s="131">
        <v>0</v>
      </c>
    </row>
    <row r="136" ht="21" hidden="1" customHeight="1" spans="1:3">
      <c r="A136" s="245">
        <v>2012302</v>
      </c>
      <c r="B136" s="248" t="s">
        <v>121</v>
      </c>
      <c r="C136" s="131">
        <v>0</v>
      </c>
    </row>
    <row r="137" ht="21" hidden="1" customHeight="1" spans="1:3">
      <c r="A137" s="245">
        <v>2012303</v>
      </c>
      <c r="B137" s="247" t="s">
        <v>122</v>
      </c>
      <c r="C137" s="131">
        <v>0</v>
      </c>
    </row>
    <row r="138" ht="21" hidden="1" customHeight="1" spans="1:3">
      <c r="A138" s="245">
        <v>2012304</v>
      </c>
      <c r="B138" s="248" t="s">
        <v>200</v>
      </c>
      <c r="C138" s="131">
        <v>0</v>
      </c>
    </row>
    <row r="139" ht="21" hidden="1" customHeight="1" spans="1:3">
      <c r="A139" s="245">
        <v>2012350</v>
      </c>
      <c r="B139" s="248" t="s">
        <v>129</v>
      </c>
      <c r="C139" s="131">
        <v>0</v>
      </c>
    </row>
    <row r="140" ht="21" hidden="1" customHeight="1" spans="1:3">
      <c r="A140" s="245">
        <v>2012399</v>
      </c>
      <c r="B140" s="248" t="s">
        <v>201</v>
      </c>
      <c r="C140" s="131">
        <v>0</v>
      </c>
    </row>
    <row r="141" ht="21" hidden="1" customHeight="1" spans="1:3">
      <c r="A141" s="245">
        <v>20125</v>
      </c>
      <c r="B141" s="248" t="s">
        <v>202</v>
      </c>
      <c r="C141" s="131">
        <v>0</v>
      </c>
    </row>
    <row r="142" ht="21" hidden="1" customHeight="1" spans="1:3">
      <c r="A142" s="245">
        <v>2012501</v>
      </c>
      <c r="B142" s="248" t="s">
        <v>120</v>
      </c>
      <c r="C142" s="131">
        <v>0</v>
      </c>
    </row>
    <row r="143" ht="21" hidden="1" customHeight="1" spans="1:3">
      <c r="A143" s="245">
        <v>2012502</v>
      </c>
      <c r="B143" s="248" t="s">
        <v>121</v>
      </c>
      <c r="C143" s="131">
        <v>0</v>
      </c>
    </row>
    <row r="144" ht="21" hidden="1" customHeight="1" spans="1:3">
      <c r="A144" s="245">
        <v>2012503</v>
      </c>
      <c r="B144" s="248" t="s">
        <v>122</v>
      </c>
      <c r="C144" s="131">
        <v>0</v>
      </c>
    </row>
    <row r="145" ht="21" hidden="1" customHeight="1" spans="1:3">
      <c r="A145" s="245">
        <v>2012504</v>
      </c>
      <c r="B145" s="248" t="s">
        <v>203</v>
      </c>
      <c r="C145" s="131">
        <v>0</v>
      </c>
    </row>
    <row r="146" ht="21" hidden="1" customHeight="1" spans="1:3">
      <c r="A146" s="245">
        <v>2012505</v>
      </c>
      <c r="B146" s="248" t="s">
        <v>204</v>
      </c>
      <c r="C146" s="131">
        <v>0</v>
      </c>
    </row>
    <row r="147" ht="21" hidden="1" customHeight="1" spans="1:3">
      <c r="A147" s="245">
        <v>2012550</v>
      </c>
      <c r="B147" s="248" t="s">
        <v>129</v>
      </c>
      <c r="C147" s="131">
        <v>0</v>
      </c>
    </row>
    <row r="148" ht="21" hidden="1" customHeight="1" spans="1:3">
      <c r="A148" s="245">
        <v>2012599</v>
      </c>
      <c r="B148" s="248" t="s">
        <v>205</v>
      </c>
      <c r="C148" s="131">
        <v>0</v>
      </c>
    </row>
    <row r="149" ht="21" customHeight="1" spans="1:3">
      <c r="A149" s="245">
        <v>20126</v>
      </c>
      <c r="B149" s="248" t="s">
        <v>206</v>
      </c>
      <c r="C149" s="131">
        <v>284</v>
      </c>
    </row>
    <row r="150" ht="21" customHeight="1" spans="1:3">
      <c r="A150" s="245">
        <v>2012601</v>
      </c>
      <c r="B150" s="247" t="s">
        <v>120</v>
      </c>
      <c r="C150" s="131">
        <v>284</v>
      </c>
    </row>
    <row r="151" ht="21" hidden="1" customHeight="1" spans="1:3">
      <c r="A151" s="245">
        <v>2012602</v>
      </c>
      <c r="B151" s="248" t="s">
        <v>121</v>
      </c>
      <c r="C151" s="131">
        <v>0</v>
      </c>
    </row>
    <row r="152" ht="21" hidden="1" customHeight="1" spans="1:3">
      <c r="A152" s="245">
        <v>2012603</v>
      </c>
      <c r="B152" s="248" t="s">
        <v>122</v>
      </c>
      <c r="C152" s="131">
        <v>0</v>
      </c>
    </row>
    <row r="153" ht="21" hidden="1" customHeight="1" spans="1:3">
      <c r="A153" s="245">
        <v>2012604</v>
      </c>
      <c r="B153" s="248" t="s">
        <v>207</v>
      </c>
      <c r="C153" s="131">
        <v>0</v>
      </c>
    </row>
    <row r="154" ht="21" hidden="1" customHeight="1" spans="1:3">
      <c r="A154" s="245">
        <v>2012699</v>
      </c>
      <c r="B154" s="248" t="s">
        <v>208</v>
      </c>
      <c r="C154" s="131">
        <v>0</v>
      </c>
    </row>
    <row r="155" ht="21" customHeight="1" spans="1:3">
      <c r="A155" s="245">
        <v>20128</v>
      </c>
      <c r="B155" s="248" t="s">
        <v>209</v>
      </c>
      <c r="C155" s="131">
        <v>108</v>
      </c>
    </row>
    <row r="156" ht="21" customHeight="1" spans="1:3">
      <c r="A156" s="245">
        <v>2012801</v>
      </c>
      <c r="B156" s="248" t="s">
        <v>120</v>
      </c>
      <c r="C156" s="131">
        <v>108</v>
      </c>
    </row>
    <row r="157" ht="21" hidden="1" customHeight="1" spans="1:3">
      <c r="A157" s="245">
        <v>2012802</v>
      </c>
      <c r="B157" s="247" t="s">
        <v>121</v>
      </c>
      <c r="C157" s="131">
        <v>0</v>
      </c>
    </row>
    <row r="158" ht="21" hidden="1" customHeight="1" spans="1:3">
      <c r="A158" s="245">
        <v>2012803</v>
      </c>
      <c r="B158" s="248" t="s">
        <v>122</v>
      </c>
      <c r="C158" s="131">
        <v>0</v>
      </c>
    </row>
    <row r="159" ht="21" hidden="1" customHeight="1" spans="1:3">
      <c r="A159" s="245">
        <v>2012804</v>
      </c>
      <c r="B159" s="248" t="s">
        <v>134</v>
      </c>
      <c r="C159" s="131">
        <v>0</v>
      </c>
    </row>
    <row r="160" ht="21" hidden="1" customHeight="1" spans="1:3">
      <c r="A160" s="245">
        <v>2012850</v>
      </c>
      <c r="B160" s="248" t="s">
        <v>129</v>
      </c>
      <c r="C160" s="131">
        <v>0</v>
      </c>
    </row>
    <row r="161" ht="21" hidden="1" customHeight="1" spans="1:3">
      <c r="A161" s="245">
        <v>2012899</v>
      </c>
      <c r="B161" s="248" t="s">
        <v>210</v>
      </c>
      <c r="C161" s="131">
        <v>0</v>
      </c>
    </row>
    <row r="162" ht="21" customHeight="1" spans="1:3">
      <c r="A162" s="245">
        <v>20129</v>
      </c>
      <c r="B162" s="248" t="s">
        <v>211</v>
      </c>
      <c r="C162" s="131">
        <v>822</v>
      </c>
    </row>
    <row r="163" ht="21" customHeight="1" spans="1:3">
      <c r="A163" s="245">
        <v>2012901</v>
      </c>
      <c r="B163" s="248" t="s">
        <v>120</v>
      </c>
      <c r="C163" s="131">
        <v>324</v>
      </c>
    </row>
    <row r="164" ht="21" customHeight="1" spans="1:3">
      <c r="A164" s="245">
        <v>2012902</v>
      </c>
      <c r="B164" s="248" t="s">
        <v>121</v>
      </c>
      <c r="C164" s="131">
        <v>120</v>
      </c>
    </row>
    <row r="165" ht="21" hidden="1" customHeight="1" spans="1:3">
      <c r="A165" s="245">
        <v>2012903</v>
      </c>
      <c r="B165" s="247" t="s">
        <v>122</v>
      </c>
      <c r="C165" s="131">
        <v>0</v>
      </c>
    </row>
    <row r="166" ht="21" hidden="1" customHeight="1" spans="1:3">
      <c r="A166" s="245">
        <v>2012906</v>
      </c>
      <c r="B166" s="248" t="s">
        <v>212</v>
      </c>
      <c r="C166" s="131">
        <v>0</v>
      </c>
    </row>
    <row r="167" ht="21" customHeight="1" spans="1:3">
      <c r="A167" s="245">
        <v>2012950</v>
      </c>
      <c r="B167" s="248" t="s">
        <v>129</v>
      </c>
      <c r="C167" s="131">
        <v>185</v>
      </c>
    </row>
    <row r="168" ht="21" customHeight="1" spans="1:3">
      <c r="A168" s="245">
        <v>2012999</v>
      </c>
      <c r="B168" s="248" t="s">
        <v>213</v>
      </c>
      <c r="C168" s="131">
        <v>193</v>
      </c>
    </row>
    <row r="169" ht="21" customHeight="1" spans="1:3">
      <c r="A169" s="245">
        <v>20131</v>
      </c>
      <c r="B169" s="248" t="s">
        <v>214</v>
      </c>
      <c r="C169" s="131">
        <v>2340</v>
      </c>
    </row>
    <row r="170" ht="21" customHeight="1" spans="1:3">
      <c r="A170" s="245">
        <v>2013101</v>
      </c>
      <c r="B170" s="248" t="s">
        <v>120</v>
      </c>
      <c r="C170" s="131">
        <v>1047</v>
      </c>
    </row>
    <row r="171" ht="21" customHeight="1" spans="1:3">
      <c r="A171" s="245">
        <v>2013102</v>
      </c>
      <c r="B171" s="247" t="s">
        <v>121</v>
      </c>
      <c r="C171" s="131">
        <v>154</v>
      </c>
    </row>
    <row r="172" ht="21" customHeight="1" spans="1:3">
      <c r="A172" s="245">
        <v>2013103</v>
      </c>
      <c r="B172" s="248" t="s">
        <v>122</v>
      </c>
      <c r="C172" s="131">
        <v>556</v>
      </c>
    </row>
    <row r="173" ht="21" hidden="1" customHeight="1" spans="1:3">
      <c r="A173" s="245">
        <v>2013105</v>
      </c>
      <c r="B173" s="248" t="s">
        <v>215</v>
      </c>
      <c r="C173" s="131">
        <v>0</v>
      </c>
    </row>
    <row r="174" ht="21" customHeight="1" spans="1:3">
      <c r="A174" s="245">
        <v>2013150</v>
      </c>
      <c r="B174" s="248" t="s">
        <v>129</v>
      </c>
      <c r="C174" s="131">
        <v>311</v>
      </c>
    </row>
    <row r="175" ht="21" customHeight="1" spans="1:3">
      <c r="A175" s="245">
        <v>2013199</v>
      </c>
      <c r="B175" s="248" t="s">
        <v>216</v>
      </c>
      <c r="C175" s="131">
        <v>272</v>
      </c>
    </row>
    <row r="176" ht="21" customHeight="1" spans="1:3">
      <c r="A176" s="245">
        <v>20132</v>
      </c>
      <c r="B176" s="248" t="s">
        <v>217</v>
      </c>
      <c r="C176" s="131">
        <v>1932</v>
      </c>
    </row>
    <row r="177" ht="21" customHeight="1" spans="1:3">
      <c r="A177" s="245">
        <v>2013201</v>
      </c>
      <c r="B177" s="248" t="s">
        <v>120</v>
      </c>
      <c r="C177" s="131">
        <v>555</v>
      </c>
    </row>
    <row r="178" ht="21" customHeight="1" spans="1:3">
      <c r="A178" s="245">
        <v>2013202</v>
      </c>
      <c r="B178" s="247" t="s">
        <v>121</v>
      </c>
      <c r="C178" s="131">
        <v>1249</v>
      </c>
    </row>
    <row r="179" ht="21" hidden="1" customHeight="1" spans="1:3">
      <c r="A179" s="245">
        <v>2013203</v>
      </c>
      <c r="B179" s="248" t="s">
        <v>122</v>
      </c>
      <c r="C179" s="131">
        <v>0</v>
      </c>
    </row>
    <row r="180" ht="21" hidden="1" customHeight="1" spans="1:3">
      <c r="A180" s="245">
        <v>2013204</v>
      </c>
      <c r="B180" s="248" t="s">
        <v>218</v>
      </c>
      <c r="C180" s="131">
        <v>0</v>
      </c>
    </row>
    <row r="181" ht="21" customHeight="1" spans="1:3">
      <c r="A181" s="245">
        <v>2013250</v>
      </c>
      <c r="B181" s="248" t="s">
        <v>129</v>
      </c>
      <c r="C181" s="131">
        <v>128</v>
      </c>
    </row>
    <row r="182" ht="21" hidden="1" customHeight="1" spans="1:3">
      <c r="A182" s="245">
        <v>2013299</v>
      </c>
      <c r="B182" s="248" t="s">
        <v>219</v>
      </c>
      <c r="C182" s="131">
        <v>0</v>
      </c>
    </row>
    <row r="183" ht="21" customHeight="1" spans="1:3">
      <c r="A183" s="245">
        <v>20133</v>
      </c>
      <c r="B183" s="248" t="s">
        <v>220</v>
      </c>
      <c r="C183" s="131">
        <v>1324</v>
      </c>
    </row>
    <row r="184" ht="21" customHeight="1" spans="1:3">
      <c r="A184" s="245">
        <v>2013301</v>
      </c>
      <c r="B184" s="248" t="s">
        <v>120</v>
      </c>
      <c r="C184" s="131">
        <v>501</v>
      </c>
    </row>
    <row r="185" ht="21" customHeight="1" spans="1:3">
      <c r="A185" s="245">
        <v>2013302</v>
      </c>
      <c r="B185" s="247" t="s">
        <v>121</v>
      </c>
      <c r="C185" s="131">
        <v>718</v>
      </c>
    </row>
    <row r="186" ht="21" hidden="1" customHeight="1" spans="1:3">
      <c r="A186" s="245">
        <v>2013303</v>
      </c>
      <c r="B186" s="248" t="s">
        <v>122</v>
      </c>
      <c r="C186" s="131">
        <v>0</v>
      </c>
    </row>
    <row r="187" ht="21" hidden="1" customHeight="1" spans="1:3">
      <c r="A187" s="245">
        <v>2013304</v>
      </c>
      <c r="B187" s="248" t="s">
        <v>221</v>
      </c>
      <c r="C187" s="131">
        <v>0</v>
      </c>
    </row>
    <row r="188" ht="21" customHeight="1" spans="1:3">
      <c r="A188" s="245">
        <v>2013350</v>
      </c>
      <c r="B188" s="248" t="s">
        <v>129</v>
      </c>
      <c r="C188" s="131">
        <v>105</v>
      </c>
    </row>
    <row r="189" ht="21" hidden="1" customHeight="1" spans="1:3">
      <c r="A189" s="245">
        <v>2013399</v>
      </c>
      <c r="B189" s="248" t="s">
        <v>222</v>
      </c>
      <c r="C189" s="131">
        <v>0</v>
      </c>
    </row>
    <row r="190" ht="21" customHeight="1" spans="1:3">
      <c r="A190" s="245">
        <v>20134</v>
      </c>
      <c r="B190" s="248" t="s">
        <v>223</v>
      </c>
      <c r="C190" s="131">
        <v>701</v>
      </c>
    </row>
    <row r="191" ht="21" customHeight="1" spans="1:3">
      <c r="A191" s="245">
        <v>2013401</v>
      </c>
      <c r="B191" s="248" t="s">
        <v>120</v>
      </c>
      <c r="C191" s="131">
        <v>372</v>
      </c>
    </row>
    <row r="192" ht="21" customHeight="1" spans="1:3">
      <c r="A192" s="245">
        <v>2013402</v>
      </c>
      <c r="B192" s="247" t="s">
        <v>121</v>
      </c>
      <c r="C192" s="131">
        <v>144</v>
      </c>
    </row>
    <row r="193" ht="21" hidden="1" customHeight="1" spans="1:3">
      <c r="A193" s="245">
        <v>2013403</v>
      </c>
      <c r="B193" s="248" t="s">
        <v>122</v>
      </c>
      <c r="C193" s="131">
        <v>0</v>
      </c>
    </row>
    <row r="194" ht="21" customHeight="1" spans="1:3">
      <c r="A194" s="245">
        <v>2013404</v>
      </c>
      <c r="B194" s="248" t="s">
        <v>224</v>
      </c>
      <c r="C194" s="131">
        <v>105</v>
      </c>
    </row>
    <row r="195" ht="21" customHeight="1" spans="1:3">
      <c r="A195" s="245">
        <v>2013405</v>
      </c>
      <c r="B195" s="248" t="s">
        <v>225</v>
      </c>
      <c r="C195" s="131">
        <v>20</v>
      </c>
    </row>
    <row r="196" ht="21" customHeight="1" spans="1:3">
      <c r="A196" s="245">
        <v>2013450</v>
      </c>
      <c r="B196" s="248" t="s">
        <v>129</v>
      </c>
      <c r="C196" s="131">
        <v>60</v>
      </c>
    </row>
    <row r="197" ht="21" hidden="1" customHeight="1" spans="1:3">
      <c r="A197" s="245">
        <v>2013499</v>
      </c>
      <c r="B197" s="248" t="s">
        <v>226</v>
      </c>
      <c r="C197" s="131">
        <v>0</v>
      </c>
    </row>
    <row r="198" ht="21" hidden="1" customHeight="1" spans="1:3">
      <c r="A198" s="245">
        <v>20135</v>
      </c>
      <c r="B198" s="248" t="s">
        <v>227</v>
      </c>
      <c r="C198" s="131">
        <v>0</v>
      </c>
    </row>
    <row r="199" ht="21" hidden="1" customHeight="1" spans="1:3">
      <c r="A199" s="245">
        <v>2013501</v>
      </c>
      <c r="B199" s="247" t="s">
        <v>120</v>
      </c>
      <c r="C199" s="131">
        <v>0</v>
      </c>
    </row>
    <row r="200" ht="21" hidden="1" customHeight="1" spans="1:3">
      <c r="A200" s="245">
        <v>2013502</v>
      </c>
      <c r="B200" s="248" t="s">
        <v>121</v>
      </c>
      <c r="C200" s="131">
        <v>0</v>
      </c>
    </row>
    <row r="201" ht="21" hidden="1" customHeight="1" spans="1:3">
      <c r="A201" s="245">
        <v>2013503</v>
      </c>
      <c r="B201" s="248" t="s">
        <v>122</v>
      </c>
      <c r="C201" s="131">
        <v>0</v>
      </c>
    </row>
    <row r="202" ht="21" hidden="1" customHeight="1" spans="1:3">
      <c r="A202" s="245">
        <v>2013550</v>
      </c>
      <c r="B202" s="248" t="s">
        <v>129</v>
      </c>
      <c r="C202" s="131">
        <v>0</v>
      </c>
    </row>
    <row r="203" ht="21" hidden="1" customHeight="1" spans="1:3">
      <c r="A203" s="245">
        <v>2013599</v>
      </c>
      <c r="B203" s="248" t="s">
        <v>228</v>
      </c>
      <c r="C203" s="131">
        <v>0</v>
      </c>
    </row>
    <row r="204" ht="21" customHeight="1" spans="1:3">
      <c r="A204" s="245">
        <v>20136</v>
      </c>
      <c r="B204" s="248" t="s">
        <v>229</v>
      </c>
      <c r="C204" s="131">
        <v>2284</v>
      </c>
    </row>
    <row r="205" ht="21" customHeight="1" spans="1:3">
      <c r="A205" s="245">
        <v>2013601</v>
      </c>
      <c r="B205" s="247" t="s">
        <v>120</v>
      </c>
      <c r="C205" s="131">
        <v>724</v>
      </c>
    </row>
    <row r="206" ht="21" customHeight="1" spans="1:3">
      <c r="A206" s="245">
        <v>2013602</v>
      </c>
      <c r="B206" s="248" t="s">
        <v>121</v>
      </c>
      <c r="C206" s="131">
        <v>638</v>
      </c>
    </row>
    <row r="207" ht="21" hidden="1" customHeight="1" spans="1:3">
      <c r="A207" s="245">
        <v>2013603</v>
      </c>
      <c r="B207" s="248" t="s">
        <v>122</v>
      </c>
      <c r="C207" s="131">
        <v>0</v>
      </c>
    </row>
    <row r="208" ht="21" customHeight="1" spans="1:3">
      <c r="A208" s="245">
        <v>2013650</v>
      </c>
      <c r="B208" s="248" t="s">
        <v>129</v>
      </c>
      <c r="C208" s="131">
        <v>166</v>
      </c>
    </row>
    <row r="209" ht="21" customHeight="1" spans="1:3">
      <c r="A209" s="245">
        <v>2013699</v>
      </c>
      <c r="B209" s="248" t="s">
        <v>230</v>
      </c>
      <c r="C209" s="131">
        <v>756</v>
      </c>
    </row>
    <row r="210" ht="21" customHeight="1" spans="1:3">
      <c r="A210" s="245">
        <v>20137</v>
      </c>
      <c r="B210" s="248" t="s">
        <v>231</v>
      </c>
      <c r="C210" s="131">
        <v>196</v>
      </c>
    </row>
    <row r="211" ht="21" customHeight="1" spans="1:3">
      <c r="A211" s="245">
        <v>2013701</v>
      </c>
      <c r="B211" s="248" t="s">
        <v>120</v>
      </c>
      <c r="C211" s="131">
        <v>108</v>
      </c>
    </row>
    <row r="212" ht="21" hidden="1" customHeight="1" spans="1:3">
      <c r="A212" s="245">
        <v>2013702</v>
      </c>
      <c r="B212" s="248" t="s">
        <v>121</v>
      </c>
      <c r="C212" s="131">
        <v>0</v>
      </c>
    </row>
    <row r="213" ht="21" hidden="1" customHeight="1" spans="1:3">
      <c r="A213" s="245">
        <v>2013703</v>
      </c>
      <c r="B213" s="247" t="s">
        <v>122</v>
      </c>
      <c r="C213" s="131">
        <v>0</v>
      </c>
    </row>
    <row r="214" ht="21" hidden="1" customHeight="1" spans="1:3">
      <c r="A214" s="245">
        <v>2013704</v>
      </c>
      <c r="B214" s="248" t="s">
        <v>232</v>
      </c>
      <c r="C214" s="131">
        <v>0</v>
      </c>
    </row>
    <row r="215" ht="21" customHeight="1" spans="1:3">
      <c r="A215" s="245">
        <v>2013750</v>
      </c>
      <c r="B215" s="248" t="s">
        <v>129</v>
      </c>
      <c r="C215" s="131">
        <v>88</v>
      </c>
    </row>
    <row r="216" ht="21" hidden="1" customHeight="1" spans="1:3">
      <c r="A216" s="245">
        <v>2013799</v>
      </c>
      <c r="B216" s="248" t="s">
        <v>233</v>
      </c>
      <c r="C216" s="131">
        <v>0</v>
      </c>
    </row>
    <row r="217" ht="21" customHeight="1" spans="1:3">
      <c r="A217" s="245">
        <v>20138</v>
      </c>
      <c r="B217" s="248" t="s">
        <v>234</v>
      </c>
      <c r="C217" s="131">
        <v>4299</v>
      </c>
    </row>
    <row r="218" ht="21" customHeight="1" spans="1:3">
      <c r="A218" s="245">
        <v>2013801</v>
      </c>
      <c r="B218" s="248" t="s">
        <v>120</v>
      </c>
      <c r="C218" s="131">
        <v>3887</v>
      </c>
    </row>
    <row r="219" ht="21" customHeight="1" spans="1:3">
      <c r="A219" s="245">
        <v>2013802</v>
      </c>
      <c r="B219" s="247" t="s">
        <v>121</v>
      </c>
      <c r="C219" s="131">
        <v>3</v>
      </c>
    </row>
    <row r="220" ht="21" hidden="1" customHeight="1" spans="1:3">
      <c r="A220" s="245">
        <v>2013803</v>
      </c>
      <c r="B220" s="248" t="s">
        <v>122</v>
      </c>
      <c r="C220" s="131">
        <v>0</v>
      </c>
    </row>
    <row r="221" ht="21" hidden="1" customHeight="1" spans="1:3">
      <c r="A221" s="245">
        <v>2013804</v>
      </c>
      <c r="B221" s="248" t="s">
        <v>235</v>
      </c>
      <c r="C221" s="131">
        <v>0</v>
      </c>
    </row>
    <row r="222" ht="21" customHeight="1" spans="1:3">
      <c r="A222" s="245">
        <v>2013805</v>
      </c>
      <c r="B222" s="248" t="s">
        <v>236</v>
      </c>
      <c r="C222" s="131">
        <v>3</v>
      </c>
    </row>
    <row r="223" ht="21" hidden="1" customHeight="1" spans="1:3">
      <c r="A223" s="245">
        <v>2013808</v>
      </c>
      <c r="B223" s="248" t="s">
        <v>161</v>
      </c>
      <c r="C223" s="131">
        <v>0</v>
      </c>
    </row>
    <row r="224" ht="21" customHeight="1" spans="1:3">
      <c r="A224" s="245">
        <v>2013810</v>
      </c>
      <c r="B224" s="248" t="s">
        <v>237</v>
      </c>
      <c r="C224" s="131">
        <v>6</v>
      </c>
    </row>
    <row r="225" ht="21" customHeight="1" spans="1:3">
      <c r="A225" s="245">
        <v>2013812</v>
      </c>
      <c r="B225" s="247" t="s">
        <v>238</v>
      </c>
      <c r="C225" s="131">
        <v>30</v>
      </c>
    </row>
    <row r="226" ht="21" hidden="1" customHeight="1" spans="1:3">
      <c r="A226" s="245">
        <v>2013813</v>
      </c>
      <c r="B226" s="248" t="s">
        <v>239</v>
      </c>
      <c r="C226" s="131">
        <v>0</v>
      </c>
    </row>
    <row r="227" ht="21" customHeight="1" spans="1:3">
      <c r="A227" s="245">
        <v>2013814</v>
      </c>
      <c r="B227" s="248" t="s">
        <v>240</v>
      </c>
      <c r="C227" s="131">
        <v>4</v>
      </c>
    </row>
    <row r="228" ht="21" customHeight="1" spans="1:3">
      <c r="A228" s="245">
        <v>2013815</v>
      </c>
      <c r="B228" s="248" t="s">
        <v>241</v>
      </c>
      <c r="C228" s="131">
        <v>3</v>
      </c>
    </row>
    <row r="229" ht="21" customHeight="1" spans="1:3">
      <c r="A229" s="245">
        <v>2013816</v>
      </c>
      <c r="B229" s="248" t="s">
        <v>242</v>
      </c>
      <c r="C229" s="131">
        <v>216</v>
      </c>
    </row>
    <row r="230" ht="21" customHeight="1" spans="1:3">
      <c r="A230" s="245">
        <v>2013850</v>
      </c>
      <c r="B230" s="248" t="s">
        <v>129</v>
      </c>
      <c r="C230" s="131">
        <v>147</v>
      </c>
    </row>
    <row r="231" ht="21" hidden="1" customHeight="1" spans="1:3">
      <c r="A231" s="245">
        <v>2013899</v>
      </c>
      <c r="B231" s="247" t="s">
        <v>243</v>
      </c>
      <c r="C231" s="131">
        <v>0</v>
      </c>
    </row>
    <row r="232" ht="21" customHeight="1" spans="1:3">
      <c r="A232" s="245">
        <v>20199</v>
      </c>
      <c r="B232" s="248" t="s">
        <v>244</v>
      </c>
      <c r="C232" s="131">
        <v>377</v>
      </c>
    </row>
    <row r="233" ht="21" hidden="1" customHeight="1" spans="1:3">
      <c r="A233" s="245">
        <v>2019901</v>
      </c>
      <c r="B233" s="248" t="s">
        <v>245</v>
      </c>
      <c r="C233" s="131">
        <v>0</v>
      </c>
    </row>
    <row r="234" ht="21" customHeight="1" spans="1:3">
      <c r="A234" s="245">
        <v>2019999</v>
      </c>
      <c r="B234" s="248" t="s">
        <v>246</v>
      </c>
      <c r="C234" s="131">
        <v>377</v>
      </c>
    </row>
    <row r="235" ht="21" hidden="1" customHeight="1" spans="1:3">
      <c r="A235" s="245">
        <v>202</v>
      </c>
      <c r="B235" s="248" t="s">
        <v>247</v>
      </c>
      <c r="C235" s="131">
        <v>0</v>
      </c>
    </row>
    <row r="236" ht="21" hidden="1" customHeight="1" spans="1:3">
      <c r="A236" s="245">
        <v>20201</v>
      </c>
      <c r="B236" s="248" t="s">
        <v>248</v>
      </c>
      <c r="C236" s="131">
        <v>0</v>
      </c>
    </row>
    <row r="237" ht="21" hidden="1" customHeight="1" spans="1:3">
      <c r="A237" s="245">
        <v>2020101</v>
      </c>
      <c r="B237" s="248" t="s">
        <v>120</v>
      </c>
      <c r="C237" s="131">
        <v>0</v>
      </c>
    </row>
    <row r="238" ht="21" hidden="1" customHeight="1" spans="1:3">
      <c r="A238" s="245">
        <v>2020102</v>
      </c>
      <c r="B238" s="248" t="s">
        <v>121</v>
      </c>
      <c r="C238" s="131">
        <v>0</v>
      </c>
    </row>
    <row r="239" ht="21" hidden="1" customHeight="1" spans="1:3">
      <c r="A239" s="245">
        <v>2020103</v>
      </c>
      <c r="B239" s="248" t="s">
        <v>122</v>
      </c>
      <c r="C239" s="131">
        <v>0</v>
      </c>
    </row>
    <row r="240" ht="21" hidden="1" customHeight="1" spans="1:3">
      <c r="A240" s="245">
        <v>2020104</v>
      </c>
      <c r="B240" s="248" t="s">
        <v>215</v>
      </c>
      <c r="C240" s="131">
        <v>0</v>
      </c>
    </row>
    <row r="241" ht="21" hidden="1" customHeight="1" spans="1:3">
      <c r="A241" s="245">
        <v>2020150</v>
      </c>
      <c r="B241" s="248" t="s">
        <v>129</v>
      </c>
      <c r="C241" s="131">
        <v>0</v>
      </c>
    </row>
    <row r="242" ht="21" hidden="1" customHeight="1" spans="1:3">
      <c r="A242" s="245">
        <v>2020199</v>
      </c>
      <c r="B242" s="248" t="s">
        <v>249</v>
      </c>
      <c r="C242" s="131">
        <v>0</v>
      </c>
    </row>
    <row r="243" ht="21" hidden="1" customHeight="1" spans="1:3">
      <c r="A243" s="245">
        <v>20202</v>
      </c>
      <c r="B243" s="248" t="s">
        <v>250</v>
      </c>
      <c r="C243" s="131">
        <v>0</v>
      </c>
    </row>
    <row r="244" ht="21" hidden="1" customHeight="1" spans="1:3">
      <c r="A244" s="245">
        <v>2020201</v>
      </c>
      <c r="B244" s="247" t="s">
        <v>251</v>
      </c>
      <c r="C244" s="131">
        <v>0</v>
      </c>
    </row>
    <row r="245" ht="21" hidden="1" customHeight="1" spans="1:3">
      <c r="A245" s="245">
        <v>2020202</v>
      </c>
      <c r="B245" s="248" t="s">
        <v>252</v>
      </c>
      <c r="C245" s="131">
        <v>0</v>
      </c>
    </row>
    <row r="246" ht="21" hidden="1" customHeight="1" spans="1:3">
      <c r="A246" s="245">
        <v>20203</v>
      </c>
      <c r="B246" s="248" t="s">
        <v>253</v>
      </c>
      <c r="C246" s="131">
        <v>0</v>
      </c>
    </row>
    <row r="247" ht="21" hidden="1" customHeight="1" spans="1:3">
      <c r="A247" s="245">
        <v>2020304</v>
      </c>
      <c r="B247" s="249" t="s">
        <v>254</v>
      </c>
      <c r="C247" s="131">
        <v>0</v>
      </c>
    </row>
    <row r="248" ht="21" hidden="1" customHeight="1" spans="1:3">
      <c r="A248" s="245">
        <v>2020306</v>
      </c>
      <c r="B248" s="247" t="s">
        <v>255</v>
      </c>
      <c r="C248" s="131">
        <v>0</v>
      </c>
    </row>
    <row r="249" ht="21" hidden="1" customHeight="1" spans="1:3">
      <c r="A249" s="245">
        <v>20204</v>
      </c>
      <c r="B249" s="248" t="s">
        <v>256</v>
      </c>
      <c r="C249" s="131">
        <v>0</v>
      </c>
    </row>
    <row r="250" ht="21" hidden="1" customHeight="1" spans="1:3">
      <c r="A250" s="245">
        <v>2020401</v>
      </c>
      <c r="B250" s="248" t="s">
        <v>257</v>
      </c>
      <c r="C250" s="131">
        <v>0</v>
      </c>
    </row>
    <row r="251" ht="21" hidden="1" customHeight="1" spans="1:3">
      <c r="A251" s="245">
        <v>2020402</v>
      </c>
      <c r="B251" s="248" t="s">
        <v>258</v>
      </c>
      <c r="C251" s="131">
        <v>0</v>
      </c>
    </row>
    <row r="252" ht="21" hidden="1" customHeight="1" spans="1:3">
      <c r="A252" s="245">
        <v>2020403</v>
      </c>
      <c r="B252" s="248" t="s">
        <v>259</v>
      </c>
      <c r="C252" s="131">
        <v>0</v>
      </c>
    </row>
    <row r="253" ht="21" hidden="1" customHeight="1" spans="1:3">
      <c r="A253" s="245">
        <v>2020404</v>
      </c>
      <c r="B253" s="248" t="s">
        <v>260</v>
      </c>
      <c r="C253" s="131">
        <v>0</v>
      </c>
    </row>
    <row r="254" ht="21" hidden="1" customHeight="1" spans="1:3">
      <c r="A254" s="245">
        <v>2020499</v>
      </c>
      <c r="B254" s="248" t="s">
        <v>261</v>
      </c>
      <c r="C254" s="131">
        <v>0</v>
      </c>
    </row>
    <row r="255" ht="21" hidden="1" customHeight="1" spans="1:3">
      <c r="A255" s="245">
        <v>20205</v>
      </c>
      <c r="B255" s="247" t="s">
        <v>262</v>
      </c>
      <c r="C255" s="131">
        <v>0</v>
      </c>
    </row>
    <row r="256" ht="21" hidden="1" customHeight="1" spans="1:3">
      <c r="A256" s="245">
        <v>2020503</v>
      </c>
      <c r="B256" s="248" t="s">
        <v>263</v>
      </c>
      <c r="C256" s="131">
        <v>0</v>
      </c>
    </row>
    <row r="257" ht="21" hidden="1" customHeight="1" spans="1:3">
      <c r="A257" s="245">
        <v>2020504</v>
      </c>
      <c r="B257" s="248" t="s">
        <v>264</v>
      </c>
      <c r="C257" s="131">
        <v>0</v>
      </c>
    </row>
    <row r="258" ht="21" hidden="1" customHeight="1" spans="1:3">
      <c r="A258" s="245">
        <v>2020505</v>
      </c>
      <c r="B258" s="247" t="s">
        <v>265</v>
      </c>
      <c r="C258" s="131">
        <v>0</v>
      </c>
    </row>
    <row r="259" ht="21" hidden="1" customHeight="1" spans="1:3">
      <c r="A259" s="245">
        <v>2020599</v>
      </c>
      <c r="B259" s="248" t="s">
        <v>266</v>
      </c>
      <c r="C259" s="131">
        <v>0</v>
      </c>
    </row>
    <row r="260" ht="21" hidden="1" customHeight="1" spans="1:3">
      <c r="A260" s="245">
        <v>20206</v>
      </c>
      <c r="B260" s="248" t="s">
        <v>267</v>
      </c>
      <c r="C260" s="131">
        <v>0</v>
      </c>
    </row>
    <row r="261" ht="21" hidden="1" customHeight="1" spans="1:3">
      <c r="A261" s="245">
        <v>2020601</v>
      </c>
      <c r="B261" s="247" t="s">
        <v>268</v>
      </c>
      <c r="C261" s="131">
        <v>0</v>
      </c>
    </row>
    <row r="262" ht="21" hidden="1" customHeight="1" spans="1:3">
      <c r="A262" s="245">
        <v>20207</v>
      </c>
      <c r="B262" s="248" t="s">
        <v>269</v>
      </c>
      <c r="C262" s="131">
        <v>0</v>
      </c>
    </row>
    <row r="263" ht="21" hidden="1" customHeight="1" spans="1:3">
      <c r="A263" s="245">
        <v>2020701</v>
      </c>
      <c r="B263" s="248" t="s">
        <v>270</v>
      </c>
      <c r="C263" s="131">
        <v>0</v>
      </c>
    </row>
    <row r="264" ht="21" hidden="1" customHeight="1" spans="1:3">
      <c r="A264" s="245">
        <v>2020702</v>
      </c>
      <c r="B264" s="248" t="s">
        <v>271</v>
      </c>
      <c r="C264" s="131">
        <v>0</v>
      </c>
    </row>
    <row r="265" ht="21" hidden="1" customHeight="1" spans="1:3">
      <c r="A265" s="245">
        <v>2020703</v>
      </c>
      <c r="B265" s="248" t="s">
        <v>272</v>
      </c>
      <c r="C265" s="131">
        <v>0</v>
      </c>
    </row>
    <row r="266" ht="21" hidden="1" customHeight="1" spans="1:3">
      <c r="A266" s="245">
        <v>2020799</v>
      </c>
      <c r="B266" s="248" t="s">
        <v>273</v>
      </c>
      <c r="C266" s="131">
        <v>0</v>
      </c>
    </row>
    <row r="267" ht="21" hidden="1" customHeight="1" spans="1:3">
      <c r="A267" s="245">
        <v>20208</v>
      </c>
      <c r="B267" s="247" t="s">
        <v>274</v>
      </c>
      <c r="C267" s="131">
        <v>0</v>
      </c>
    </row>
    <row r="268" ht="21" hidden="1" customHeight="1" spans="1:3">
      <c r="A268" s="245">
        <v>2020801</v>
      </c>
      <c r="B268" s="248" t="s">
        <v>120</v>
      </c>
      <c r="C268" s="131">
        <v>0</v>
      </c>
    </row>
    <row r="269" ht="21" hidden="1" customHeight="1" spans="1:3">
      <c r="A269" s="245">
        <v>2020802</v>
      </c>
      <c r="B269" s="248" t="s">
        <v>121</v>
      </c>
      <c r="C269" s="131">
        <v>0</v>
      </c>
    </row>
    <row r="270" ht="21" hidden="1" customHeight="1" spans="1:3">
      <c r="A270" s="245">
        <v>2020803</v>
      </c>
      <c r="B270" s="248" t="s">
        <v>122</v>
      </c>
      <c r="C270" s="131">
        <v>0</v>
      </c>
    </row>
    <row r="271" ht="21" hidden="1" customHeight="1" spans="1:3">
      <c r="A271" s="245">
        <v>2020850</v>
      </c>
      <c r="B271" s="247" t="s">
        <v>129</v>
      </c>
      <c r="C271" s="131">
        <v>0</v>
      </c>
    </row>
    <row r="272" ht="21" hidden="1" customHeight="1" spans="1:3">
      <c r="A272" s="245">
        <v>2020899</v>
      </c>
      <c r="B272" s="248" t="s">
        <v>275</v>
      </c>
      <c r="C272" s="131">
        <v>0</v>
      </c>
    </row>
    <row r="273" ht="21" hidden="1" customHeight="1" spans="1:3">
      <c r="A273" s="245">
        <v>20299</v>
      </c>
      <c r="B273" s="247" t="s">
        <v>276</v>
      </c>
      <c r="C273" s="131">
        <v>0</v>
      </c>
    </row>
    <row r="274" ht="21" hidden="1" customHeight="1" spans="1:3">
      <c r="A274" s="245">
        <v>2029999</v>
      </c>
      <c r="B274" s="248" t="s">
        <v>277</v>
      </c>
      <c r="C274" s="131">
        <v>0</v>
      </c>
    </row>
    <row r="275" ht="21" customHeight="1" spans="1:3">
      <c r="A275" s="245">
        <v>203</v>
      </c>
      <c r="B275" s="250" t="s">
        <v>278</v>
      </c>
      <c r="C275" s="131">
        <v>445</v>
      </c>
    </row>
    <row r="276" ht="21" hidden="1" customHeight="1" spans="1:3">
      <c r="A276" s="245">
        <v>20301</v>
      </c>
      <c r="B276" s="248" t="s">
        <v>279</v>
      </c>
      <c r="C276" s="131">
        <v>0</v>
      </c>
    </row>
    <row r="277" ht="21" hidden="1" customHeight="1" spans="1:3">
      <c r="A277" s="245">
        <v>2030101</v>
      </c>
      <c r="B277" s="248" t="s">
        <v>280</v>
      </c>
      <c r="C277" s="131">
        <v>0</v>
      </c>
    </row>
    <row r="278" ht="21" hidden="1" customHeight="1" spans="1:3">
      <c r="A278" s="245">
        <v>20304</v>
      </c>
      <c r="B278" s="247" t="s">
        <v>281</v>
      </c>
      <c r="C278" s="131">
        <v>0</v>
      </c>
    </row>
    <row r="279" ht="21" hidden="1" customHeight="1" spans="1:3">
      <c r="A279" s="245">
        <v>2030401</v>
      </c>
      <c r="B279" s="248" t="s">
        <v>282</v>
      </c>
      <c r="C279" s="131">
        <v>0</v>
      </c>
    </row>
    <row r="280" ht="21" hidden="1" customHeight="1" spans="1:3">
      <c r="A280" s="245">
        <v>20305</v>
      </c>
      <c r="B280" s="248" t="s">
        <v>283</v>
      </c>
      <c r="C280" s="131">
        <v>0</v>
      </c>
    </row>
    <row r="281" ht="21" hidden="1" customHeight="1" spans="1:3">
      <c r="A281" s="245">
        <v>2030501</v>
      </c>
      <c r="B281" s="248" t="s">
        <v>284</v>
      </c>
      <c r="C281" s="131">
        <v>0</v>
      </c>
    </row>
    <row r="282" ht="21" customHeight="1" spans="1:3">
      <c r="A282" s="245">
        <v>20306</v>
      </c>
      <c r="B282" s="248" t="s">
        <v>285</v>
      </c>
      <c r="C282" s="131">
        <v>445</v>
      </c>
    </row>
    <row r="283" ht="21" customHeight="1" spans="1:3">
      <c r="A283" s="245">
        <v>2030601</v>
      </c>
      <c r="B283" s="248" t="s">
        <v>286</v>
      </c>
      <c r="C283" s="131">
        <v>240</v>
      </c>
    </row>
    <row r="284" ht="21" hidden="1" customHeight="1" spans="1:3">
      <c r="A284" s="245">
        <v>2030602</v>
      </c>
      <c r="B284" s="247" t="s">
        <v>287</v>
      </c>
      <c r="C284" s="131">
        <v>0</v>
      </c>
    </row>
    <row r="285" ht="21" hidden="1" customHeight="1" spans="1:3">
      <c r="A285" s="245">
        <v>2030603</v>
      </c>
      <c r="B285" s="248" t="s">
        <v>288</v>
      </c>
      <c r="C285" s="131">
        <v>0</v>
      </c>
    </row>
    <row r="286" ht="21" hidden="1" customHeight="1" spans="1:3">
      <c r="A286" s="245">
        <v>2030604</v>
      </c>
      <c r="B286" s="249" t="s">
        <v>289</v>
      </c>
      <c r="C286" s="131">
        <v>0</v>
      </c>
    </row>
    <row r="287" ht="21" customHeight="1" spans="1:3">
      <c r="A287" s="245">
        <v>2030605</v>
      </c>
      <c r="B287" s="249" t="s">
        <v>290</v>
      </c>
      <c r="C287" s="131">
        <v>205</v>
      </c>
    </row>
    <row r="288" ht="21" hidden="1" customHeight="1" spans="1:3">
      <c r="A288" s="245">
        <v>2030606</v>
      </c>
      <c r="B288" s="247" t="s">
        <v>291</v>
      </c>
      <c r="C288" s="131">
        <v>0</v>
      </c>
    </row>
    <row r="289" ht="21" hidden="1" customHeight="1" spans="1:3">
      <c r="A289" s="245">
        <v>2030607</v>
      </c>
      <c r="B289" s="248" t="s">
        <v>292</v>
      </c>
      <c r="C289" s="131">
        <v>0</v>
      </c>
    </row>
    <row r="290" ht="21" hidden="1" customHeight="1" spans="1:3">
      <c r="A290" s="245">
        <v>2030608</v>
      </c>
      <c r="B290" s="248" t="s">
        <v>293</v>
      </c>
      <c r="C290" s="131">
        <v>0</v>
      </c>
    </row>
    <row r="291" ht="21" hidden="1" customHeight="1" spans="1:3">
      <c r="A291" s="245">
        <v>2030699</v>
      </c>
      <c r="B291" s="248" t="s">
        <v>294</v>
      </c>
      <c r="C291" s="131">
        <v>0</v>
      </c>
    </row>
    <row r="292" ht="21" hidden="1" customHeight="1" spans="1:3">
      <c r="A292" s="245">
        <v>20399</v>
      </c>
      <c r="B292" s="248" t="s">
        <v>295</v>
      </c>
      <c r="C292" s="131">
        <v>0</v>
      </c>
    </row>
    <row r="293" ht="21" hidden="1" customHeight="1" spans="1:3">
      <c r="A293" s="245">
        <v>2039999</v>
      </c>
      <c r="B293" s="248" t="s">
        <v>296</v>
      </c>
      <c r="C293" s="131">
        <v>0</v>
      </c>
    </row>
    <row r="294" ht="21" customHeight="1" spans="1:3">
      <c r="A294" s="245">
        <v>204</v>
      </c>
      <c r="B294" s="250" t="s">
        <v>297</v>
      </c>
      <c r="C294" s="131">
        <v>26945</v>
      </c>
    </row>
    <row r="295" ht="21" hidden="1" customHeight="1" spans="1:3">
      <c r="A295" s="245">
        <v>20401</v>
      </c>
      <c r="B295" s="248" t="s">
        <v>298</v>
      </c>
      <c r="C295" s="131">
        <v>0</v>
      </c>
    </row>
    <row r="296" ht="21" hidden="1" customHeight="1" spans="1:3">
      <c r="A296" s="245">
        <v>2040101</v>
      </c>
      <c r="B296" s="248" t="s">
        <v>299</v>
      </c>
      <c r="C296" s="131">
        <v>0</v>
      </c>
    </row>
    <row r="297" ht="21" hidden="1" customHeight="1" spans="1:3">
      <c r="A297" s="245">
        <v>2040199</v>
      </c>
      <c r="B297" s="247" t="s">
        <v>300</v>
      </c>
      <c r="C297" s="131">
        <v>0</v>
      </c>
    </row>
    <row r="298" ht="21" customHeight="1" spans="1:3">
      <c r="A298" s="245">
        <v>20402</v>
      </c>
      <c r="B298" s="248" t="s">
        <v>301</v>
      </c>
      <c r="C298" s="131">
        <v>24371</v>
      </c>
    </row>
    <row r="299" ht="21" customHeight="1" spans="1:3">
      <c r="A299" s="245">
        <v>2040201</v>
      </c>
      <c r="B299" s="248" t="s">
        <v>120</v>
      </c>
      <c r="C299" s="131">
        <v>18146</v>
      </c>
    </row>
    <row r="300" ht="21" hidden="1" customHeight="1" spans="1:3">
      <c r="A300" s="245">
        <v>2040202</v>
      </c>
      <c r="B300" s="248" t="s">
        <v>121</v>
      </c>
      <c r="C300" s="131">
        <v>0</v>
      </c>
    </row>
    <row r="301" ht="21" hidden="1" customHeight="1" spans="1:3">
      <c r="A301" s="245">
        <v>2040203</v>
      </c>
      <c r="B301" s="248" t="s">
        <v>122</v>
      </c>
      <c r="C301" s="131">
        <v>0</v>
      </c>
    </row>
    <row r="302" ht="21" hidden="1" customHeight="1" spans="1:3">
      <c r="A302" s="245">
        <v>2040219</v>
      </c>
      <c r="B302" s="248" t="s">
        <v>161</v>
      </c>
      <c r="C302" s="131">
        <v>0</v>
      </c>
    </row>
    <row r="303" ht="21" customHeight="1" spans="1:3">
      <c r="A303" s="245">
        <v>2040220</v>
      </c>
      <c r="B303" s="248" t="s">
        <v>302</v>
      </c>
      <c r="C303" s="131">
        <v>2440</v>
      </c>
    </row>
    <row r="304" ht="21" hidden="1" customHeight="1" spans="1:3">
      <c r="A304" s="245">
        <v>2040221</v>
      </c>
      <c r="B304" s="248" t="s">
        <v>303</v>
      </c>
      <c r="C304" s="131">
        <v>0</v>
      </c>
    </row>
    <row r="305" ht="21" hidden="1" customHeight="1" spans="1:3">
      <c r="A305" s="245">
        <v>2040222</v>
      </c>
      <c r="B305" s="247" t="s">
        <v>304</v>
      </c>
      <c r="C305" s="131">
        <v>0</v>
      </c>
    </row>
    <row r="306" ht="21" hidden="1" customHeight="1" spans="1:3">
      <c r="A306" s="245">
        <v>2040223</v>
      </c>
      <c r="B306" s="248" t="s">
        <v>305</v>
      </c>
      <c r="C306" s="131">
        <v>0</v>
      </c>
    </row>
    <row r="307" ht="21" customHeight="1" spans="1:3">
      <c r="A307" s="245">
        <v>2040250</v>
      </c>
      <c r="B307" s="248" t="s">
        <v>129</v>
      </c>
      <c r="C307" s="131">
        <v>2785</v>
      </c>
    </row>
    <row r="308" ht="21" customHeight="1" spans="1:3">
      <c r="A308" s="245">
        <v>2040299</v>
      </c>
      <c r="B308" s="248" t="s">
        <v>306</v>
      </c>
      <c r="C308" s="131">
        <v>1000</v>
      </c>
    </row>
    <row r="309" ht="21" hidden="1" customHeight="1" spans="1:3">
      <c r="A309" s="245">
        <v>20403</v>
      </c>
      <c r="B309" s="248" t="s">
        <v>307</v>
      </c>
      <c r="C309" s="131">
        <v>0</v>
      </c>
    </row>
    <row r="310" ht="21" hidden="1" customHeight="1" spans="1:3">
      <c r="A310" s="245">
        <v>2040301</v>
      </c>
      <c r="B310" s="248" t="s">
        <v>120</v>
      </c>
      <c r="C310" s="131">
        <v>0</v>
      </c>
    </row>
    <row r="311" ht="21" hidden="1" customHeight="1" spans="1:3">
      <c r="A311" s="245">
        <v>2040302</v>
      </c>
      <c r="B311" s="248" t="s">
        <v>121</v>
      </c>
      <c r="C311" s="131">
        <v>0</v>
      </c>
    </row>
    <row r="312" ht="21" hidden="1" customHeight="1" spans="1:3">
      <c r="A312" s="245">
        <v>2040303</v>
      </c>
      <c r="B312" s="248" t="s">
        <v>122</v>
      </c>
      <c r="C312" s="131">
        <v>0</v>
      </c>
    </row>
    <row r="313" ht="21" hidden="1" customHeight="1" spans="1:3">
      <c r="A313" s="245">
        <v>2040304</v>
      </c>
      <c r="B313" s="248" t="s">
        <v>308</v>
      </c>
      <c r="C313" s="131">
        <v>0</v>
      </c>
    </row>
    <row r="314" ht="21" hidden="1" customHeight="1" spans="1:3">
      <c r="A314" s="245">
        <v>2040350</v>
      </c>
      <c r="B314" s="247" t="s">
        <v>129</v>
      </c>
      <c r="C314" s="131">
        <v>0</v>
      </c>
    </row>
    <row r="315" ht="21" hidden="1" customHeight="1" spans="1:3">
      <c r="A315" s="245">
        <v>2040399</v>
      </c>
      <c r="B315" s="248" t="s">
        <v>309</v>
      </c>
      <c r="C315" s="131">
        <v>0</v>
      </c>
    </row>
    <row r="316" ht="21" hidden="1" customHeight="1" spans="1:3">
      <c r="A316" s="245">
        <v>20404</v>
      </c>
      <c r="B316" s="248" t="s">
        <v>310</v>
      </c>
      <c r="C316" s="131">
        <v>0</v>
      </c>
    </row>
    <row r="317" ht="21" hidden="1" customHeight="1" spans="1:3">
      <c r="A317" s="245">
        <v>2040401</v>
      </c>
      <c r="B317" s="248" t="s">
        <v>120</v>
      </c>
      <c r="C317" s="131">
        <v>0</v>
      </c>
    </row>
    <row r="318" ht="21" hidden="1" customHeight="1" spans="1:3">
      <c r="A318" s="245">
        <v>2040402</v>
      </c>
      <c r="B318" s="248" t="s">
        <v>121</v>
      </c>
      <c r="C318" s="131">
        <v>0</v>
      </c>
    </row>
    <row r="319" ht="21" hidden="1" customHeight="1" spans="1:3">
      <c r="A319" s="245">
        <v>2040403</v>
      </c>
      <c r="B319" s="248" t="s">
        <v>122</v>
      </c>
      <c r="C319" s="131">
        <v>0</v>
      </c>
    </row>
    <row r="320" ht="21" hidden="1" customHeight="1" spans="1:3">
      <c r="A320" s="245">
        <v>2040409</v>
      </c>
      <c r="B320" s="248" t="s">
        <v>311</v>
      </c>
      <c r="C320" s="131">
        <v>0</v>
      </c>
    </row>
    <row r="321" ht="21" hidden="1" customHeight="1" spans="1:3">
      <c r="A321" s="245">
        <v>2040410</v>
      </c>
      <c r="B321" s="248" t="s">
        <v>312</v>
      </c>
      <c r="C321" s="131">
        <v>0</v>
      </c>
    </row>
    <row r="322" ht="21" hidden="1" customHeight="1" spans="1:3">
      <c r="A322" s="245">
        <v>2040450</v>
      </c>
      <c r="B322" s="248" t="s">
        <v>129</v>
      </c>
      <c r="C322" s="131">
        <v>0</v>
      </c>
    </row>
    <row r="323" ht="21" hidden="1" customHeight="1" spans="1:3">
      <c r="A323" s="245">
        <v>2040499</v>
      </c>
      <c r="B323" s="248" t="s">
        <v>313</v>
      </c>
      <c r="C323" s="131">
        <v>0</v>
      </c>
    </row>
    <row r="324" ht="21" hidden="1" customHeight="1" spans="1:3">
      <c r="A324" s="245">
        <v>20405</v>
      </c>
      <c r="B324" s="248" t="s">
        <v>314</v>
      </c>
      <c r="C324" s="131">
        <v>0</v>
      </c>
    </row>
    <row r="325" ht="21" hidden="1" customHeight="1" spans="1:3">
      <c r="A325" s="245">
        <v>2040501</v>
      </c>
      <c r="B325" s="248" t="s">
        <v>120</v>
      </c>
      <c r="C325" s="131">
        <v>0</v>
      </c>
    </row>
    <row r="326" ht="21" hidden="1" customHeight="1" spans="1:3">
      <c r="A326" s="245">
        <v>2040502</v>
      </c>
      <c r="B326" s="248" t="s">
        <v>121</v>
      </c>
      <c r="C326" s="131">
        <v>0</v>
      </c>
    </row>
    <row r="327" ht="21" hidden="1" customHeight="1" spans="1:3">
      <c r="A327" s="245">
        <v>2040503</v>
      </c>
      <c r="B327" s="248" t="s">
        <v>122</v>
      </c>
      <c r="C327" s="131">
        <v>0</v>
      </c>
    </row>
    <row r="328" ht="21" hidden="1" customHeight="1" spans="1:3">
      <c r="A328" s="245">
        <v>2040504</v>
      </c>
      <c r="B328" s="248" t="s">
        <v>315</v>
      </c>
      <c r="C328" s="131">
        <v>0</v>
      </c>
    </row>
    <row r="329" ht="21" hidden="1" customHeight="1" spans="1:3">
      <c r="A329" s="245">
        <v>2040505</v>
      </c>
      <c r="B329" s="248" t="s">
        <v>316</v>
      </c>
      <c r="C329" s="131">
        <v>0</v>
      </c>
    </row>
    <row r="330" ht="21" hidden="1" customHeight="1" spans="1:3">
      <c r="A330" s="245">
        <v>2040506</v>
      </c>
      <c r="B330" s="247" t="s">
        <v>317</v>
      </c>
      <c r="C330" s="131">
        <v>0</v>
      </c>
    </row>
    <row r="331" ht="21" hidden="1" customHeight="1" spans="1:3">
      <c r="A331" s="245">
        <v>2040550</v>
      </c>
      <c r="B331" s="247" t="s">
        <v>129</v>
      </c>
      <c r="C331" s="131">
        <v>0</v>
      </c>
    </row>
    <row r="332" ht="21" hidden="1" customHeight="1" spans="1:3">
      <c r="A332" s="245">
        <v>2040599</v>
      </c>
      <c r="B332" s="247" t="s">
        <v>318</v>
      </c>
      <c r="C332" s="131">
        <v>0</v>
      </c>
    </row>
    <row r="333" ht="21" customHeight="1" spans="1:3">
      <c r="A333" s="245">
        <v>20406</v>
      </c>
      <c r="B333" s="248" t="s">
        <v>319</v>
      </c>
      <c r="C333" s="131">
        <v>2374</v>
      </c>
    </row>
    <row r="334" ht="21" customHeight="1" spans="1:3">
      <c r="A334" s="245">
        <v>2040601</v>
      </c>
      <c r="B334" s="249" t="s">
        <v>120</v>
      </c>
      <c r="C334" s="131">
        <v>1332</v>
      </c>
    </row>
    <row r="335" ht="21" hidden="1" customHeight="1" spans="1:3">
      <c r="A335" s="245">
        <v>2040602</v>
      </c>
      <c r="B335" s="247" t="s">
        <v>121</v>
      </c>
      <c r="C335" s="131">
        <v>0</v>
      </c>
    </row>
    <row r="336" ht="21" hidden="1" customHeight="1" spans="1:3">
      <c r="A336" s="245">
        <v>2040603</v>
      </c>
      <c r="B336" s="248" t="s">
        <v>122</v>
      </c>
      <c r="C336" s="131">
        <v>0</v>
      </c>
    </row>
    <row r="337" ht="21" customHeight="1" spans="1:3">
      <c r="A337" s="245">
        <v>2040604</v>
      </c>
      <c r="B337" s="248" t="s">
        <v>320</v>
      </c>
      <c r="C337" s="131">
        <v>782</v>
      </c>
    </row>
    <row r="338" ht="21" hidden="1" customHeight="1" spans="1:3">
      <c r="A338" s="245">
        <v>2040605</v>
      </c>
      <c r="B338" s="248" t="s">
        <v>321</v>
      </c>
      <c r="C338" s="131">
        <v>0</v>
      </c>
    </row>
    <row r="339" ht="21" hidden="1" customHeight="1" spans="1:3">
      <c r="A339" s="245">
        <v>2040606</v>
      </c>
      <c r="B339" s="248" t="s">
        <v>322</v>
      </c>
      <c r="C339" s="131">
        <v>0</v>
      </c>
    </row>
    <row r="340" ht="21" hidden="1" customHeight="1" spans="1:3">
      <c r="A340" s="245">
        <v>2040607</v>
      </c>
      <c r="B340" s="247" t="s">
        <v>323</v>
      </c>
      <c r="C340" s="131">
        <v>0</v>
      </c>
    </row>
    <row r="341" ht="21" hidden="1" customHeight="1" spans="1:3">
      <c r="A341" s="245">
        <v>2040608</v>
      </c>
      <c r="B341" s="248" t="s">
        <v>324</v>
      </c>
      <c r="C341" s="131">
        <v>0</v>
      </c>
    </row>
    <row r="342" ht="21" hidden="1" customHeight="1" spans="1:3">
      <c r="A342" s="245">
        <v>2040610</v>
      </c>
      <c r="B342" s="248" t="s">
        <v>325</v>
      </c>
      <c r="C342" s="131">
        <v>0</v>
      </c>
    </row>
    <row r="343" ht="21" hidden="1" customHeight="1" spans="1:3">
      <c r="A343" s="245">
        <v>2040612</v>
      </c>
      <c r="B343" s="248" t="s">
        <v>326</v>
      </c>
      <c r="C343" s="131">
        <v>0</v>
      </c>
    </row>
    <row r="344" ht="21" hidden="1" customHeight="1" spans="1:3">
      <c r="A344" s="245">
        <v>2040613</v>
      </c>
      <c r="B344" s="248" t="s">
        <v>161</v>
      </c>
      <c r="C344" s="131">
        <v>0</v>
      </c>
    </row>
    <row r="345" ht="21" customHeight="1" spans="1:3">
      <c r="A345" s="245">
        <v>2040650</v>
      </c>
      <c r="B345" s="248" t="s">
        <v>129</v>
      </c>
      <c r="C345" s="131">
        <v>260</v>
      </c>
    </row>
    <row r="346" ht="21" hidden="1" customHeight="1" spans="1:3">
      <c r="A346" s="245">
        <v>2040699</v>
      </c>
      <c r="B346" s="248" t="s">
        <v>327</v>
      </c>
      <c r="C346" s="131">
        <v>0</v>
      </c>
    </row>
    <row r="347" ht="21" hidden="1" customHeight="1" spans="1:3">
      <c r="A347" s="245">
        <v>20407</v>
      </c>
      <c r="B347" s="248" t="s">
        <v>328</v>
      </c>
      <c r="C347" s="131">
        <v>0</v>
      </c>
    </row>
    <row r="348" ht="21" hidden="1" customHeight="1" spans="1:3">
      <c r="A348" s="245">
        <v>2040701</v>
      </c>
      <c r="B348" s="248" t="s">
        <v>120</v>
      </c>
      <c r="C348" s="131">
        <v>0</v>
      </c>
    </row>
    <row r="349" ht="21" hidden="1" customHeight="1" spans="1:3">
      <c r="A349" s="245">
        <v>2040702</v>
      </c>
      <c r="B349" s="247" t="s">
        <v>121</v>
      </c>
      <c r="C349" s="131">
        <v>0</v>
      </c>
    </row>
    <row r="350" ht="21" hidden="1" customHeight="1" spans="1:3">
      <c r="A350" s="245">
        <v>2040703</v>
      </c>
      <c r="B350" s="248" t="s">
        <v>122</v>
      </c>
      <c r="C350" s="131">
        <v>0</v>
      </c>
    </row>
    <row r="351" ht="21" hidden="1" customHeight="1" spans="1:3">
      <c r="A351" s="245">
        <v>2040704</v>
      </c>
      <c r="B351" s="248" t="s">
        <v>329</v>
      </c>
      <c r="C351" s="131">
        <v>0</v>
      </c>
    </row>
    <row r="352" ht="21" hidden="1" customHeight="1" spans="1:3">
      <c r="A352" s="245">
        <v>2040705</v>
      </c>
      <c r="B352" s="248" t="s">
        <v>330</v>
      </c>
      <c r="C352" s="131">
        <v>0</v>
      </c>
    </row>
    <row r="353" ht="21" hidden="1" customHeight="1" spans="1:3">
      <c r="A353" s="245">
        <v>2040706</v>
      </c>
      <c r="B353" s="248" t="s">
        <v>331</v>
      </c>
      <c r="C353" s="131">
        <v>0</v>
      </c>
    </row>
    <row r="354" ht="21" hidden="1" customHeight="1" spans="1:3">
      <c r="A354" s="245">
        <v>2040707</v>
      </c>
      <c r="B354" s="248" t="s">
        <v>161</v>
      </c>
      <c r="C354" s="131">
        <v>0</v>
      </c>
    </row>
    <row r="355" ht="21" hidden="1" customHeight="1" spans="1:3">
      <c r="A355" s="245">
        <v>2040750</v>
      </c>
      <c r="B355" s="247" t="s">
        <v>129</v>
      </c>
      <c r="C355" s="131">
        <v>0</v>
      </c>
    </row>
    <row r="356" ht="21" hidden="1" customHeight="1" spans="1:3">
      <c r="A356" s="245">
        <v>2040799</v>
      </c>
      <c r="B356" s="248" t="s">
        <v>332</v>
      </c>
      <c r="C356" s="131">
        <v>0</v>
      </c>
    </row>
    <row r="357" ht="21" hidden="1" customHeight="1" spans="1:3">
      <c r="A357" s="245">
        <v>20408</v>
      </c>
      <c r="B357" s="248" t="s">
        <v>333</v>
      </c>
      <c r="C357" s="131">
        <v>0</v>
      </c>
    </row>
    <row r="358" ht="21" hidden="1" customHeight="1" spans="1:3">
      <c r="A358" s="245">
        <v>2040801</v>
      </c>
      <c r="B358" s="248" t="s">
        <v>120</v>
      </c>
      <c r="C358" s="131">
        <v>0</v>
      </c>
    </row>
    <row r="359" ht="21" hidden="1" customHeight="1" spans="1:3">
      <c r="A359" s="245">
        <v>2040802</v>
      </c>
      <c r="B359" s="248" t="s">
        <v>121</v>
      </c>
      <c r="C359" s="131">
        <v>0</v>
      </c>
    </row>
    <row r="360" ht="21" hidden="1" customHeight="1" spans="1:3">
      <c r="A360" s="245">
        <v>2040803</v>
      </c>
      <c r="B360" s="248" t="s">
        <v>122</v>
      </c>
      <c r="C360" s="131">
        <v>0</v>
      </c>
    </row>
    <row r="361" ht="21" hidden="1" customHeight="1" spans="1:3">
      <c r="A361" s="245">
        <v>2040804</v>
      </c>
      <c r="B361" s="247" t="s">
        <v>334</v>
      </c>
      <c r="C361" s="131">
        <v>0</v>
      </c>
    </row>
    <row r="362" ht="21" hidden="1" customHeight="1" spans="1:3">
      <c r="A362" s="245">
        <v>2040805</v>
      </c>
      <c r="B362" s="248" t="s">
        <v>335</v>
      </c>
      <c r="C362" s="131">
        <v>0</v>
      </c>
    </row>
    <row r="363" ht="21" hidden="1" customHeight="1" spans="1:3">
      <c r="A363" s="245">
        <v>2040806</v>
      </c>
      <c r="B363" s="248" t="s">
        <v>336</v>
      </c>
      <c r="C363" s="131">
        <v>0</v>
      </c>
    </row>
    <row r="364" ht="21" hidden="1" customHeight="1" spans="1:3">
      <c r="A364" s="245">
        <v>2040807</v>
      </c>
      <c r="B364" s="248" t="s">
        <v>161</v>
      </c>
      <c r="C364" s="131">
        <v>0</v>
      </c>
    </row>
    <row r="365" ht="21" hidden="1" customHeight="1" spans="1:3">
      <c r="A365" s="245">
        <v>2040850</v>
      </c>
      <c r="B365" s="247" t="s">
        <v>129</v>
      </c>
      <c r="C365" s="131">
        <v>0</v>
      </c>
    </row>
    <row r="366" ht="21" hidden="1" customHeight="1" spans="1:3">
      <c r="A366" s="245">
        <v>2040899</v>
      </c>
      <c r="B366" s="248" t="s">
        <v>337</v>
      </c>
      <c r="C366" s="131">
        <v>0</v>
      </c>
    </row>
    <row r="367" ht="21" hidden="1" customHeight="1" spans="1:3">
      <c r="A367" s="245">
        <v>20409</v>
      </c>
      <c r="B367" s="248" t="s">
        <v>338</v>
      </c>
      <c r="C367" s="131">
        <v>0</v>
      </c>
    </row>
    <row r="368" ht="21" hidden="1" customHeight="1" spans="1:3">
      <c r="A368" s="245">
        <v>2040901</v>
      </c>
      <c r="B368" s="248" t="s">
        <v>120</v>
      </c>
      <c r="C368" s="131">
        <v>0</v>
      </c>
    </row>
    <row r="369" ht="21" hidden="1" customHeight="1" spans="1:3">
      <c r="A369" s="245">
        <v>2040902</v>
      </c>
      <c r="B369" s="247" t="s">
        <v>121</v>
      </c>
      <c r="C369" s="131">
        <v>0</v>
      </c>
    </row>
    <row r="370" ht="21" hidden="1" customHeight="1" spans="1:3">
      <c r="A370" s="245">
        <v>2040903</v>
      </c>
      <c r="B370" s="248" t="s">
        <v>122</v>
      </c>
      <c r="C370" s="131">
        <v>0</v>
      </c>
    </row>
    <row r="371" ht="21" hidden="1" customHeight="1" spans="1:3">
      <c r="A371" s="245">
        <v>2040904</v>
      </c>
      <c r="B371" s="248" t="s">
        <v>339</v>
      </c>
      <c r="C371" s="131">
        <v>0</v>
      </c>
    </row>
    <row r="372" ht="21" hidden="1" customHeight="1" spans="1:3">
      <c r="A372" s="245">
        <v>2040905</v>
      </c>
      <c r="B372" s="248" t="s">
        <v>340</v>
      </c>
      <c r="C372" s="131">
        <v>0</v>
      </c>
    </row>
    <row r="373" ht="21" hidden="1" customHeight="1" spans="1:3">
      <c r="A373" s="245">
        <v>2040950</v>
      </c>
      <c r="B373" s="247" t="s">
        <v>129</v>
      </c>
      <c r="C373" s="131">
        <v>0</v>
      </c>
    </row>
    <row r="374" ht="21" hidden="1" customHeight="1" spans="1:3">
      <c r="A374" s="245">
        <v>2040999</v>
      </c>
      <c r="B374" s="248" t="s">
        <v>341</v>
      </c>
      <c r="C374" s="131">
        <v>0</v>
      </c>
    </row>
    <row r="375" ht="21" hidden="1" customHeight="1" spans="1:3">
      <c r="A375" s="245">
        <v>20410</v>
      </c>
      <c r="B375" s="248" t="s">
        <v>342</v>
      </c>
      <c r="C375" s="131">
        <v>0</v>
      </c>
    </row>
    <row r="376" ht="21" hidden="1" customHeight="1" spans="1:3">
      <c r="A376" s="245">
        <v>2041001</v>
      </c>
      <c r="B376" s="248" t="s">
        <v>120</v>
      </c>
      <c r="C376" s="131">
        <v>0</v>
      </c>
    </row>
    <row r="377" ht="21" hidden="1" customHeight="1" spans="1:3">
      <c r="A377" s="245">
        <v>2041002</v>
      </c>
      <c r="B377" s="248" t="s">
        <v>121</v>
      </c>
      <c r="C377" s="131">
        <v>0</v>
      </c>
    </row>
    <row r="378" ht="21" hidden="1" customHeight="1" spans="1:3">
      <c r="A378" s="245">
        <v>2041006</v>
      </c>
      <c r="B378" s="248" t="s">
        <v>161</v>
      </c>
      <c r="C378" s="131">
        <v>0</v>
      </c>
    </row>
    <row r="379" ht="21" hidden="1" customHeight="1" spans="1:3">
      <c r="A379" s="245">
        <v>2041007</v>
      </c>
      <c r="B379" s="247" t="s">
        <v>343</v>
      </c>
      <c r="C379" s="131">
        <v>0</v>
      </c>
    </row>
    <row r="380" ht="21" hidden="1" customHeight="1" spans="1:3">
      <c r="A380" s="245">
        <v>2041099</v>
      </c>
      <c r="B380" s="248" t="s">
        <v>344</v>
      </c>
      <c r="C380" s="131">
        <v>0</v>
      </c>
    </row>
    <row r="381" ht="21" customHeight="1" spans="1:3">
      <c r="A381" s="245">
        <v>20499</v>
      </c>
      <c r="B381" s="248" t="s">
        <v>345</v>
      </c>
      <c r="C381" s="131">
        <v>200</v>
      </c>
    </row>
    <row r="382" ht="21" hidden="1" customHeight="1" spans="1:3">
      <c r="A382" s="245">
        <v>2049902</v>
      </c>
      <c r="B382" s="248" t="s">
        <v>346</v>
      </c>
      <c r="C382" s="131">
        <v>0</v>
      </c>
    </row>
    <row r="383" ht="21" customHeight="1" spans="1:3">
      <c r="A383" s="245">
        <v>2049999</v>
      </c>
      <c r="B383" s="248" t="s">
        <v>347</v>
      </c>
      <c r="C383" s="131">
        <v>200</v>
      </c>
    </row>
    <row r="384" ht="21" customHeight="1" spans="1:3">
      <c r="A384" s="245">
        <v>205</v>
      </c>
      <c r="B384" s="250" t="s">
        <v>348</v>
      </c>
      <c r="C384" s="131">
        <v>236712</v>
      </c>
    </row>
    <row r="385" ht="21" customHeight="1" spans="1:3">
      <c r="A385" s="245">
        <v>20501</v>
      </c>
      <c r="B385" s="248" t="s">
        <v>349</v>
      </c>
      <c r="C385" s="131">
        <v>867</v>
      </c>
    </row>
    <row r="386" ht="21" customHeight="1" spans="1:3">
      <c r="A386" s="245">
        <v>2050101</v>
      </c>
      <c r="B386" s="247" t="s">
        <v>120</v>
      </c>
      <c r="C386" s="131">
        <v>478</v>
      </c>
    </row>
    <row r="387" ht="21" hidden="1" customHeight="1" spans="1:3">
      <c r="A387" s="245">
        <v>2050102</v>
      </c>
      <c r="B387" s="248" t="s">
        <v>121</v>
      </c>
      <c r="C387" s="131">
        <v>0</v>
      </c>
    </row>
    <row r="388" ht="21" hidden="1" customHeight="1" spans="1:3">
      <c r="A388" s="245">
        <v>2050103</v>
      </c>
      <c r="B388" s="249" t="s">
        <v>122</v>
      </c>
      <c r="C388" s="131">
        <v>0</v>
      </c>
    </row>
    <row r="389" ht="21" customHeight="1" spans="1:3">
      <c r="A389" s="245">
        <v>2050199</v>
      </c>
      <c r="B389" s="247" t="s">
        <v>350</v>
      </c>
      <c r="C389" s="131">
        <v>389</v>
      </c>
    </row>
    <row r="390" ht="21" customHeight="1" spans="1:3">
      <c r="A390" s="245">
        <v>20502</v>
      </c>
      <c r="B390" s="248" t="s">
        <v>351</v>
      </c>
      <c r="C390" s="131">
        <v>221874</v>
      </c>
    </row>
    <row r="391" ht="21" customHeight="1" spans="1:3">
      <c r="A391" s="245">
        <v>2050201</v>
      </c>
      <c r="B391" s="248" t="s">
        <v>352</v>
      </c>
      <c r="C391" s="131">
        <v>11783</v>
      </c>
    </row>
    <row r="392" ht="21" customHeight="1" spans="1:3">
      <c r="A392" s="245">
        <v>2050202</v>
      </c>
      <c r="B392" s="248" t="s">
        <v>353</v>
      </c>
      <c r="C392" s="131">
        <v>90902</v>
      </c>
    </row>
    <row r="393" ht="21" customHeight="1" spans="1:3">
      <c r="A393" s="245">
        <v>2050203</v>
      </c>
      <c r="B393" s="248" t="s">
        <v>354</v>
      </c>
      <c r="C393" s="131">
        <v>68142</v>
      </c>
    </row>
    <row r="394" ht="21" customHeight="1" spans="1:3">
      <c r="A394" s="245">
        <v>2050204</v>
      </c>
      <c r="B394" s="247" t="s">
        <v>355</v>
      </c>
      <c r="C394" s="131">
        <v>37675</v>
      </c>
    </row>
    <row r="395" ht="21" customHeight="1" spans="1:3">
      <c r="A395" s="245">
        <v>2050205</v>
      </c>
      <c r="B395" s="248" t="s">
        <v>356</v>
      </c>
      <c r="C395" s="131">
        <v>347</v>
      </c>
    </row>
    <row r="396" ht="21" customHeight="1" spans="1:3">
      <c r="A396" s="245">
        <v>2050299</v>
      </c>
      <c r="B396" s="248" t="s">
        <v>357</v>
      </c>
      <c r="C396" s="131">
        <v>13025</v>
      </c>
    </row>
    <row r="397" ht="21" customHeight="1" spans="1:3">
      <c r="A397" s="245">
        <v>20503</v>
      </c>
      <c r="B397" s="248" t="s">
        <v>358</v>
      </c>
      <c r="C397" s="131">
        <v>11031</v>
      </c>
    </row>
    <row r="398" ht="21" hidden="1" customHeight="1" spans="1:3">
      <c r="A398" s="245">
        <v>2050301</v>
      </c>
      <c r="B398" s="248" t="s">
        <v>359</v>
      </c>
      <c r="C398" s="131">
        <v>0</v>
      </c>
    </row>
    <row r="399" ht="21" customHeight="1" spans="1:3">
      <c r="A399" s="245">
        <v>2050302</v>
      </c>
      <c r="B399" s="248" t="s">
        <v>360</v>
      </c>
      <c r="C399" s="131">
        <v>11031</v>
      </c>
    </row>
    <row r="400" ht="21" hidden="1" customHeight="1" spans="1:3">
      <c r="A400" s="245">
        <v>2050303</v>
      </c>
      <c r="B400" s="248" t="s">
        <v>361</v>
      </c>
      <c r="C400" s="131">
        <v>0</v>
      </c>
    </row>
    <row r="401" ht="21" hidden="1" customHeight="1" spans="1:3">
      <c r="A401" s="245">
        <v>2050305</v>
      </c>
      <c r="B401" s="248" t="s">
        <v>362</v>
      </c>
      <c r="C401" s="131">
        <v>0</v>
      </c>
    </row>
    <row r="402" ht="21" hidden="1" customHeight="1" spans="1:3">
      <c r="A402" s="245">
        <v>2050399</v>
      </c>
      <c r="B402" s="247" t="s">
        <v>363</v>
      </c>
      <c r="C402" s="131">
        <v>0</v>
      </c>
    </row>
    <row r="403" ht="21" hidden="1" customHeight="1" spans="1:3">
      <c r="A403" s="245">
        <v>20504</v>
      </c>
      <c r="B403" s="248" t="s">
        <v>364</v>
      </c>
      <c r="C403" s="131">
        <v>0</v>
      </c>
    </row>
    <row r="404" ht="21" hidden="1" customHeight="1" spans="1:3">
      <c r="A404" s="245">
        <v>2050401</v>
      </c>
      <c r="B404" s="248" t="s">
        <v>365</v>
      </c>
      <c r="C404" s="131">
        <v>0</v>
      </c>
    </row>
    <row r="405" ht="21" hidden="1" customHeight="1" spans="1:3">
      <c r="A405" s="245">
        <v>2050402</v>
      </c>
      <c r="B405" s="248" t="s">
        <v>366</v>
      </c>
      <c r="C405" s="131">
        <v>0</v>
      </c>
    </row>
    <row r="406" ht="21" hidden="1" customHeight="1" spans="1:3">
      <c r="A406" s="245">
        <v>2050403</v>
      </c>
      <c r="B406" s="248" t="s">
        <v>367</v>
      </c>
      <c r="C406" s="131">
        <v>0</v>
      </c>
    </row>
    <row r="407" ht="21" hidden="1" customHeight="1" spans="1:3">
      <c r="A407" s="245">
        <v>2050404</v>
      </c>
      <c r="B407" s="248" t="s">
        <v>368</v>
      </c>
      <c r="C407" s="131">
        <v>0</v>
      </c>
    </row>
    <row r="408" ht="21" hidden="1" customHeight="1" spans="1:3">
      <c r="A408" s="245">
        <v>2050499</v>
      </c>
      <c r="B408" s="247" t="s">
        <v>369</v>
      </c>
      <c r="C408" s="131">
        <v>0</v>
      </c>
    </row>
    <row r="409" ht="21" hidden="1" customHeight="1" spans="1:3">
      <c r="A409" s="245">
        <v>20505</v>
      </c>
      <c r="B409" s="248" t="s">
        <v>370</v>
      </c>
      <c r="C409" s="131">
        <v>0</v>
      </c>
    </row>
    <row r="410" ht="21" hidden="1" customHeight="1" spans="1:3">
      <c r="A410" s="245">
        <v>2050501</v>
      </c>
      <c r="B410" s="248" t="s">
        <v>371</v>
      </c>
      <c r="C410" s="131">
        <v>0</v>
      </c>
    </row>
    <row r="411" ht="21" hidden="1" customHeight="1" spans="1:3">
      <c r="A411" s="245">
        <v>2050502</v>
      </c>
      <c r="B411" s="248" t="s">
        <v>372</v>
      </c>
      <c r="C411" s="131">
        <v>0</v>
      </c>
    </row>
    <row r="412" ht="21" hidden="1" customHeight="1" spans="1:3">
      <c r="A412" s="245">
        <v>2050599</v>
      </c>
      <c r="B412" s="247" t="s">
        <v>373</v>
      </c>
      <c r="C412" s="131">
        <v>0</v>
      </c>
    </row>
    <row r="413" ht="21" hidden="1" customHeight="1" spans="1:3">
      <c r="A413" s="245">
        <v>20506</v>
      </c>
      <c r="B413" s="248" t="s">
        <v>374</v>
      </c>
      <c r="C413" s="131">
        <v>0</v>
      </c>
    </row>
    <row r="414" ht="21" hidden="1" customHeight="1" spans="1:3">
      <c r="A414" s="245">
        <v>2050601</v>
      </c>
      <c r="B414" s="248" t="s">
        <v>375</v>
      </c>
      <c r="C414" s="131">
        <v>0</v>
      </c>
    </row>
    <row r="415" ht="21" hidden="1" customHeight="1" spans="1:3">
      <c r="A415" s="245">
        <v>2050602</v>
      </c>
      <c r="B415" s="248" t="s">
        <v>376</v>
      </c>
      <c r="C415" s="131">
        <v>0</v>
      </c>
    </row>
    <row r="416" ht="21" hidden="1" customHeight="1" spans="1:3">
      <c r="A416" s="245">
        <v>2050699</v>
      </c>
      <c r="B416" s="248" t="s">
        <v>377</v>
      </c>
      <c r="C416" s="131">
        <v>0</v>
      </c>
    </row>
    <row r="417" ht="21" customHeight="1" spans="1:3">
      <c r="A417" s="245">
        <v>20507</v>
      </c>
      <c r="B417" s="247" t="s">
        <v>378</v>
      </c>
      <c r="C417" s="131">
        <v>851</v>
      </c>
    </row>
    <row r="418" ht="21" customHeight="1" spans="1:3">
      <c r="A418" s="245">
        <v>2050701</v>
      </c>
      <c r="B418" s="248" t="s">
        <v>379</v>
      </c>
      <c r="C418" s="131">
        <v>851</v>
      </c>
    </row>
    <row r="419" ht="21" hidden="1" customHeight="1" spans="1:3">
      <c r="A419" s="245">
        <v>2050702</v>
      </c>
      <c r="B419" s="248" t="s">
        <v>380</v>
      </c>
      <c r="C419" s="131">
        <v>0</v>
      </c>
    </row>
    <row r="420" ht="21" hidden="1" customHeight="1" spans="1:3">
      <c r="A420" s="245">
        <v>2050799</v>
      </c>
      <c r="B420" s="248" t="s">
        <v>381</v>
      </c>
      <c r="C420" s="131">
        <v>0</v>
      </c>
    </row>
    <row r="421" ht="21" customHeight="1" spans="1:3">
      <c r="A421" s="245">
        <v>20508</v>
      </c>
      <c r="B421" s="248" t="s">
        <v>382</v>
      </c>
      <c r="C421" s="131">
        <v>1894</v>
      </c>
    </row>
    <row r="422" ht="21" customHeight="1" spans="1:3">
      <c r="A422" s="245">
        <v>2050801</v>
      </c>
      <c r="B422" s="247" t="s">
        <v>383</v>
      </c>
      <c r="C422" s="131">
        <v>1417</v>
      </c>
    </row>
    <row r="423" ht="21" customHeight="1" spans="1:3">
      <c r="A423" s="245">
        <v>2050802</v>
      </c>
      <c r="B423" s="248" t="s">
        <v>384</v>
      </c>
      <c r="C423" s="131">
        <v>469</v>
      </c>
    </row>
    <row r="424" ht="21" customHeight="1" spans="1:3">
      <c r="A424" s="245">
        <v>2050803</v>
      </c>
      <c r="B424" s="248" t="s">
        <v>385</v>
      </c>
      <c r="C424" s="131">
        <v>8</v>
      </c>
    </row>
    <row r="425" ht="21" hidden="1" customHeight="1" spans="1:3">
      <c r="A425" s="245">
        <v>2050804</v>
      </c>
      <c r="B425" s="248" t="s">
        <v>386</v>
      </c>
      <c r="C425" s="131">
        <v>0</v>
      </c>
    </row>
    <row r="426" ht="21" hidden="1" customHeight="1" spans="1:3">
      <c r="A426" s="245">
        <v>2050899</v>
      </c>
      <c r="B426" s="248" t="s">
        <v>387</v>
      </c>
      <c r="C426" s="131">
        <v>0</v>
      </c>
    </row>
    <row r="427" ht="21" hidden="1" customHeight="1" spans="1:3">
      <c r="A427" s="245">
        <v>20509</v>
      </c>
      <c r="B427" s="248" t="s">
        <v>388</v>
      </c>
      <c r="C427" s="131">
        <v>0</v>
      </c>
    </row>
    <row r="428" ht="21" hidden="1" customHeight="1" spans="1:3">
      <c r="A428" s="245">
        <v>2050901</v>
      </c>
      <c r="B428" s="248" t="s">
        <v>389</v>
      </c>
      <c r="C428" s="131">
        <v>0</v>
      </c>
    </row>
    <row r="429" ht="21" hidden="1" customHeight="1" spans="1:3">
      <c r="A429" s="245">
        <v>2050902</v>
      </c>
      <c r="B429" s="247" t="s">
        <v>390</v>
      </c>
      <c r="C429" s="131">
        <v>0</v>
      </c>
    </row>
    <row r="430" ht="21" hidden="1" customHeight="1" spans="1:3">
      <c r="A430" s="245">
        <v>2050903</v>
      </c>
      <c r="B430" s="248" t="s">
        <v>391</v>
      </c>
      <c r="C430" s="131">
        <v>0</v>
      </c>
    </row>
    <row r="431" ht="21" hidden="1" customHeight="1" spans="1:3">
      <c r="A431" s="245">
        <v>2050904</v>
      </c>
      <c r="B431" s="248" t="s">
        <v>392</v>
      </c>
      <c r="C431" s="131">
        <v>0</v>
      </c>
    </row>
    <row r="432" ht="21" hidden="1" customHeight="1" spans="1:3">
      <c r="A432" s="245">
        <v>2050905</v>
      </c>
      <c r="B432" s="248" t="s">
        <v>393</v>
      </c>
      <c r="C432" s="131">
        <v>0</v>
      </c>
    </row>
    <row r="433" ht="21" hidden="1" customHeight="1" spans="1:3">
      <c r="A433" s="245">
        <v>2050999</v>
      </c>
      <c r="B433" s="247" t="s">
        <v>394</v>
      </c>
      <c r="C433" s="131">
        <v>0</v>
      </c>
    </row>
    <row r="434" ht="21" customHeight="1" spans="1:3">
      <c r="A434" s="245">
        <v>20599</v>
      </c>
      <c r="B434" s="248" t="s">
        <v>395</v>
      </c>
      <c r="C434" s="131">
        <v>195</v>
      </c>
    </row>
    <row r="435" ht="21" customHeight="1" spans="1:3">
      <c r="A435" s="245">
        <v>2059999</v>
      </c>
      <c r="B435" s="248" t="s">
        <v>396</v>
      </c>
      <c r="C435" s="131">
        <v>195</v>
      </c>
    </row>
    <row r="436" ht="21" customHeight="1" spans="1:3">
      <c r="A436" s="245">
        <v>206</v>
      </c>
      <c r="B436" s="251" t="s">
        <v>1239</v>
      </c>
      <c r="C436" s="131">
        <v>577</v>
      </c>
    </row>
    <row r="437" ht="21" customHeight="1" spans="1:3">
      <c r="A437" s="245">
        <v>20601</v>
      </c>
      <c r="B437" s="248" t="s">
        <v>398</v>
      </c>
      <c r="C437" s="131">
        <v>295</v>
      </c>
    </row>
    <row r="438" ht="21" customHeight="1" spans="1:3">
      <c r="A438" s="245">
        <v>2060101</v>
      </c>
      <c r="B438" s="248" t="s">
        <v>120</v>
      </c>
      <c r="C438" s="131">
        <v>295</v>
      </c>
    </row>
    <row r="439" ht="21" hidden="1" customHeight="1" spans="1:3">
      <c r="A439" s="245">
        <v>2060102</v>
      </c>
      <c r="B439" s="248" t="s">
        <v>121</v>
      </c>
      <c r="C439" s="131">
        <v>0</v>
      </c>
    </row>
    <row r="440" ht="21" hidden="1" customHeight="1" spans="1:3">
      <c r="A440" s="245">
        <v>2060103</v>
      </c>
      <c r="B440" s="248" t="s">
        <v>122</v>
      </c>
      <c r="C440" s="131">
        <v>0</v>
      </c>
    </row>
    <row r="441" ht="21" hidden="1" customHeight="1" spans="1:3">
      <c r="A441" s="245">
        <v>2060199</v>
      </c>
      <c r="B441" s="248" t="s">
        <v>399</v>
      </c>
      <c r="C441" s="131">
        <v>0</v>
      </c>
    </row>
    <row r="442" ht="21" hidden="1" customHeight="1" spans="1:3">
      <c r="A442" s="245">
        <v>20602</v>
      </c>
      <c r="B442" s="248" t="s">
        <v>400</v>
      </c>
      <c r="C442" s="131">
        <v>0</v>
      </c>
    </row>
    <row r="443" ht="21" hidden="1" customHeight="1" spans="1:3">
      <c r="A443" s="245">
        <v>2060201</v>
      </c>
      <c r="B443" s="247" t="s">
        <v>401</v>
      </c>
      <c r="C443" s="131">
        <v>0</v>
      </c>
    </row>
    <row r="444" ht="21" hidden="1" customHeight="1" spans="1:3">
      <c r="A444" s="245">
        <v>2060203</v>
      </c>
      <c r="B444" s="248" t="s">
        <v>402</v>
      </c>
      <c r="C444" s="131">
        <v>0</v>
      </c>
    </row>
    <row r="445" ht="21" hidden="1" customHeight="1" spans="1:3">
      <c r="A445" s="245">
        <v>2060204</v>
      </c>
      <c r="B445" s="248" t="s">
        <v>403</v>
      </c>
      <c r="C445" s="131">
        <v>0</v>
      </c>
    </row>
    <row r="446" ht="21" hidden="1" customHeight="1" spans="1:3">
      <c r="A446" s="245">
        <v>2060205</v>
      </c>
      <c r="B446" s="248" t="s">
        <v>404</v>
      </c>
      <c r="C446" s="131">
        <v>0</v>
      </c>
    </row>
    <row r="447" ht="21" hidden="1" customHeight="1" spans="1:3">
      <c r="A447" s="245">
        <v>2060206</v>
      </c>
      <c r="B447" s="248" t="s">
        <v>405</v>
      </c>
      <c r="C447" s="131">
        <v>0</v>
      </c>
    </row>
    <row r="448" ht="21" hidden="1" customHeight="1" spans="1:3">
      <c r="A448" s="245">
        <v>2060207</v>
      </c>
      <c r="B448" s="249" t="s">
        <v>406</v>
      </c>
      <c r="C448" s="131">
        <v>0</v>
      </c>
    </row>
    <row r="449" ht="21" hidden="1" customHeight="1" spans="1:3">
      <c r="A449" s="245">
        <v>2060208</v>
      </c>
      <c r="B449" s="247" t="s">
        <v>407</v>
      </c>
      <c r="C449" s="131">
        <v>0</v>
      </c>
    </row>
    <row r="450" ht="21" hidden="1" customHeight="1" spans="1:3">
      <c r="A450" s="245">
        <v>2060299</v>
      </c>
      <c r="B450" s="248" t="s">
        <v>408</v>
      </c>
      <c r="C450" s="131">
        <v>0</v>
      </c>
    </row>
    <row r="451" ht="21" hidden="1" customHeight="1" spans="1:3">
      <c r="A451" s="245">
        <v>20603</v>
      </c>
      <c r="B451" s="248" t="s">
        <v>409</v>
      </c>
      <c r="C451" s="131">
        <v>0</v>
      </c>
    </row>
    <row r="452" ht="21" hidden="1" customHeight="1" spans="1:3">
      <c r="A452" s="245">
        <v>2060301</v>
      </c>
      <c r="B452" s="248" t="s">
        <v>401</v>
      </c>
      <c r="C452" s="131">
        <v>0</v>
      </c>
    </row>
    <row r="453" ht="21" hidden="1" customHeight="1" spans="1:3">
      <c r="A453" s="245">
        <v>2060302</v>
      </c>
      <c r="B453" s="248" t="s">
        <v>410</v>
      </c>
      <c r="C453" s="131">
        <v>0</v>
      </c>
    </row>
    <row r="454" ht="21" hidden="1" customHeight="1" spans="1:3">
      <c r="A454" s="245">
        <v>2060303</v>
      </c>
      <c r="B454" s="248" t="s">
        <v>411</v>
      </c>
      <c r="C454" s="131">
        <v>0</v>
      </c>
    </row>
    <row r="455" ht="21" hidden="1" customHeight="1" spans="1:3">
      <c r="A455" s="245">
        <v>2060304</v>
      </c>
      <c r="B455" s="248" t="s">
        <v>412</v>
      </c>
      <c r="C455" s="131">
        <v>0</v>
      </c>
    </row>
    <row r="456" ht="21" hidden="1" customHeight="1" spans="1:3">
      <c r="A456" s="245">
        <v>2060399</v>
      </c>
      <c r="B456" s="248" t="s">
        <v>413</v>
      </c>
      <c r="C456" s="131">
        <v>0</v>
      </c>
    </row>
    <row r="457" ht="21" customHeight="1" spans="1:3">
      <c r="A457" s="245">
        <v>20604</v>
      </c>
      <c r="B457" s="248" t="s">
        <v>414</v>
      </c>
      <c r="C457" s="131">
        <v>88</v>
      </c>
    </row>
    <row r="458" ht="21" hidden="1" customHeight="1" spans="1:3">
      <c r="A458" s="245">
        <v>2060401</v>
      </c>
      <c r="B458" s="248" t="s">
        <v>401</v>
      </c>
      <c r="C458" s="131">
        <v>0</v>
      </c>
    </row>
    <row r="459" ht="21" customHeight="1" spans="1:3">
      <c r="A459" s="245">
        <v>2060404</v>
      </c>
      <c r="B459" s="248" t="s">
        <v>415</v>
      </c>
      <c r="C459" s="131">
        <v>88</v>
      </c>
    </row>
    <row r="460" ht="21" hidden="1" customHeight="1" spans="1:3">
      <c r="A460" s="245">
        <v>2060405</v>
      </c>
      <c r="B460" s="248" t="s">
        <v>416</v>
      </c>
      <c r="C460" s="131">
        <v>0</v>
      </c>
    </row>
    <row r="461" ht="21" hidden="1" customHeight="1" spans="1:3">
      <c r="A461" s="245">
        <v>2060499</v>
      </c>
      <c r="B461" s="248" t="s">
        <v>417</v>
      </c>
      <c r="C461" s="131">
        <v>0</v>
      </c>
    </row>
    <row r="462" ht="21" customHeight="1" spans="1:3">
      <c r="A462" s="245">
        <v>20605</v>
      </c>
      <c r="B462" s="248" t="s">
        <v>418</v>
      </c>
      <c r="C462" s="131">
        <v>70</v>
      </c>
    </row>
    <row r="463" ht="21" customHeight="1" spans="1:3">
      <c r="A463" s="245">
        <v>2060501</v>
      </c>
      <c r="B463" s="248" t="s">
        <v>401</v>
      </c>
      <c r="C463" s="131">
        <v>70</v>
      </c>
    </row>
    <row r="464" ht="21" hidden="1" customHeight="1" spans="1:3">
      <c r="A464" s="245">
        <v>2060502</v>
      </c>
      <c r="B464" s="248" t="s">
        <v>419</v>
      </c>
      <c r="C464" s="131">
        <v>0</v>
      </c>
    </row>
    <row r="465" ht="21" hidden="1" customHeight="1" spans="1:3">
      <c r="A465" s="245">
        <v>2060503</v>
      </c>
      <c r="B465" s="247" t="s">
        <v>420</v>
      </c>
      <c r="C465" s="131">
        <v>0</v>
      </c>
    </row>
    <row r="466" ht="21" hidden="1" customHeight="1" spans="1:3">
      <c r="A466" s="245">
        <v>2060599</v>
      </c>
      <c r="B466" s="248" t="s">
        <v>421</v>
      </c>
      <c r="C466" s="131">
        <v>0</v>
      </c>
    </row>
    <row r="467" ht="21" hidden="1" customHeight="1" spans="1:3">
      <c r="A467" s="245">
        <v>20606</v>
      </c>
      <c r="B467" s="248" t="s">
        <v>422</v>
      </c>
      <c r="C467" s="131">
        <v>0</v>
      </c>
    </row>
    <row r="468" ht="21" hidden="1" customHeight="1" spans="1:3">
      <c r="A468" s="245">
        <v>2060601</v>
      </c>
      <c r="B468" s="248" t="s">
        <v>423</v>
      </c>
      <c r="C468" s="131">
        <v>0</v>
      </c>
    </row>
    <row r="469" ht="21" hidden="1" customHeight="1" spans="1:3">
      <c r="A469" s="245">
        <v>2060602</v>
      </c>
      <c r="B469" s="248" t="s">
        <v>424</v>
      </c>
      <c r="C469" s="131">
        <v>0</v>
      </c>
    </row>
    <row r="470" ht="21" hidden="1" customHeight="1" spans="1:3">
      <c r="A470" s="245">
        <v>2060603</v>
      </c>
      <c r="B470" s="248" t="s">
        <v>425</v>
      </c>
      <c r="C470" s="131">
        <v>0</v>
      </c>
    </row>
    <row r="471" ht="21" hidden="1" customHeight="1" spans="1:3">
      <c r="A471" s="245">
        <v>2060699</v>
      </c>
      <c r="B471" s="248" t="s">
        <v>426</v>
      </c>
      <c r="C471" s="131">
        <v>0</v>
      </c>
    </row>
    <row r="472" ht="21" customHeight="1" spans="1:3">
      <c r="A472" s="245">
        <v>20607</v>
      </c>
      <c r="B472" s="248" t="s">
        <v>427</v>
      </c>
      <c r="C472" s="131">
        <v>20</v>
      </c>
    </row>
    <row r="473" ht="21" hidden="1" customHeight="1" spans="1:3">
      <c r="A473" s="245">
        <v>2060701</v>
      </c>
      <c r="B473" s="247" t="s">
        <v>401</v>
      </c>
      <c r="C473" s="131">
        <v>0</v>
      </c>
    </row>
    <row r="474" ht="21" customHeight="1" spans="1:3">
      <c r="A474" s="245">
        <v>2060702</v>
      </c>
      <c r="B474" s="248" t="s">
        <v>428</v>
      </c>
      <c r="C474" s="131">
        <v>20</v>
      </c>
    </row>
    <row r="475" ht="21" hidden="1" customHeight="1" spans="1:3">
      <c r="A475" s="245">
        <v>2060703</v>
      </c>
      <c r="B475" s="248" t="s">
        <v>429</v>
      </c>
      <c r="C475" s="131">
        <v>0</v>
      </c>
    </row>
    <row r="476" ht="21" hidden="1" customHeight="1" spans="1:3">
      <c r="A476" s="245">
        <v>2060704</v>
      </c>
      <c r="B476" s="248" t="s">
        <v>430</v>
      </c>
      <c r="C476" s="131">
        <v>0</v>
      </c>
    </row>
    <row r="477" ht="21" hidden="1" customHeight="1" spans="1:3">
      <c r="A477" s="245">
        <v>2060705</v>
      </c>
      <c r="B477" s="248" t="s">
        <v>431</v>
      </c>
      <c r="C477" s="131">
        <v>0</v>
      </c>
    </row>
    <row r="478" ht="21" hidden="1" customHeight="1" spans="1:3">
      <c r="A478" s="245">
        <v>2060799</v>
      </c>
      <c r="B478" s="248" t="s">
        <v>432</v>
      </c>
      <c r="C478" s="131">
        <v>0</v>
      </c>
    </row>
    <row r="479" ht="21" hidden="1" customHeight="1" spans="1:3">
      <c r="A479" s="245">
        <v>20608</v>
      </c>
      <c r="B479" s="248" t="s">
        <v>433</v>
      </c>
      <c r="C479" s="131">
        <v>0</v>
      </c>
    </row>
    <row r="480" ht="21" hidden="1" customHeight="1" spans="1:3">
      <c r="A480" s="245">
        <v>2060801</v>
      </c>
      <c r="B480" s="248" t="s">
        <v>434</v>
      </c>
      <c r="C480" s="131">
        <v>0</v>
      </c>
    </row>
    <row r="481" ht="21" hidden="1" customHeight="1" spans="1:3">
      <c r="A481" s="245">
        <v>2060802</v>
      </c>
      <c r="B481" s="248" t="s">
        <v>435</v>
      </c>
      <c r="C481" s="131">
        <v>0</v>
      </c>
    </row>
    <row r="482" ht="21" hidden="1" customHeight="1" spans="1:3">
      <c r="A482" s="245">
        <v>2060899</v>
      </c>
      <c r="B482" s="248" t="s">
        <v>436</v>
      </c>
      <c r="C482" s="131">
        <v>0</v>
      </c>
    </row>
    <row r="483" ht="21" hidden="1" customHeight="1" spans="1:3">
      <c r="A483" s="245">
        <v>20609</v>
      </c>
      <c r="B483" s="248" t="s">
        <v>437</v>
      </c>
      <c r="C483" s="131">
        <v>0</v>
      </c>
    </row>
    <row r="484" ht="21" hidden="1" customHeight="1" spans="1:3">
      <c r="A484" s="245">
        <v>2060901</v>
      </c>
      <c r="B484" s="247" t="s">
        <v>438</v>
      </c>
      <c r="C484" s="131">
        <v>0</v>
      </c>
    </row>
    <row r="485" ht="21" hidden="1" customHeight="1" spans="1:3">
      <c r="A485" s="245">
        <v>2060902</v>
      </c>
      <c r="B485" s="248" t="s">
        <v>439</v>
      </c>
      <c r="C485" s="131">
        <v>0</v>
      </c>
    </row>
    <row r="486" ht="21" hidden="1" customHeight="1" spans="1:3">
      <c r="A486" s="245">
        <v>2060999</v>
      </c>
      <c r="B486" s="248" t="s">
        <v>440</v>
      </c>
      <c r="C486" s="131">
        <v>0</v>
      </c>
    </row>
    <row r="487" ht="21" customHeight="1" spans="1:3">
      <c r="A487" s="245">
        <v>20699</v>
      </c>
      <c r="B487" s="248" t="s">
        <v>441</v>
      </c>
      <c r="C487" s="131">
        <v>104</v>
      </c>
    </row>
    <row r="488" ht="21" hidden="1" customHeight="1" spans="1:3">
      <c r="A488" s="245">
        <v>2069901</v>
      </c>
      <c r="B488" s="248" t="s">
        <v>442</v>
      </c>
      <c r="C488" s="131">
        <v>0</v>
      </c>
    </row>
    <row r="489" ht="21" hidden="1" customHeight="1" spans="1:3">
      <c r="A489" s="245">
        <v>2069902</v>
      </c>
      <c r="B489" s="248" t="s">
        <v>443</v>
      </c>
      <c r="C489" s="131">
        <v>0</v>
      </c>
    </row>
    <row r="490" ht="21" hidden="1" customHeight="1" spans="1:3">
      <c r="A490" s="245">
        <v>2069903</v>
      </c>
      <c r="B490" s="248" t="s">
        <v>444</v>
      </c>
      <c r="C490" s="131">
        <v>0</v>
      </c>
    </row>
    <row r="491" ht="21" customHeight="1" spans="1:3">
      <c r="A491" s="245">
        <v>2069999</v>
      </c>
      <c r="B491" s="248" t="s">
        <v>445</v>
      </c>
      <c r="C491" s="131">
        <v>104</v>
      </c>
    </row>
    <row r="492" ht="21" customHeight="1" spans="1:3">
      <c r="A492" s="245">
        <v>207</v>
      </c>
      <c r="B492" s="250" t="s">
        <v>446</v>
      </c>
      <c r="C492" s="131">
        <v>6360</v>
      </c>
    </row>
    <row r="493" ht="21" customHeight="1" spans="1:3">
      <c r="A493" s="245">
        <v>20701</v>
      </c>
      <c r="B493" s="247" t="s">
        <v>447</v>
      </c>
      <c r="C493" s="131">
        <v>2734</v>
      </c>
    </row>
    <row r="494" ht="21" customHeight="1" spans="1:3">
      <c r="A494" s="245">
        <v>2070101</v>
      </c>
      <c r="B494" s="248" t="s">
        <v>120</v>
      </c>
      <c r="C494" s="131">
        <v>755</v>
      </c>
    </row>
    <row r="495" ht="21" hidden="1" customHeight="1" spans="1:3">
      <c r="A495" s="245">
        <v>2070102</v>
      </c>
      <c r="B495" s="248" t="s">
        <v>121</v>
      </c>
      <c r="C495" s="131">
        <v>0</v>
      </c>
    </row>
    <row r="496" ht="21" hidden="1" customHeight="1" spans="1:3">
      <c r="A496" s="245">
        <v>2070103</v>
      </c>
      <c r="B496" s="248" t="s">
        <v>122</v>
      </c>
      <c r="C496" s="131">
        <v>0</v>
      </c>
    </row>
    <row r="497" ht="21" customHeight="1" spans="1:3">
      <c r="A497" s="245">
        <v>2070104</v>
      </c>
      <c r="B497" s="248" t="s">
        <v>448</v>
      </c>
      <c r="C497" s="131">
        <v>290</v>
      </c>
    </row>
    <row r="498" ht="21" hidden="1" customHeight="1" spans="1:3">
      <c r="A498" s="245">
        <v>2070105</v>
      </c>
      <c r="B498" s="247" t="s">
        <v>449</v>
      </c>
      <c r="C498" s="131">
        <v>0</v>
      </c>
    </row>
    <row r="499" ht="21" hidden="1" customHeight="1" spans="1:3">
      <c r="A499" s="245">
        <v>2070106</v>
      </c>
      <c r="B499" s="248" t="s">
        <v>450</v>
      </c>
      <c r="C499" s="131">
        <v>0</v>
      </c>
    </row>
    <row r="500" ht="21" hidden="1" customHeight="1" spans="1:3">
      <c r="A500" s="245">
        <v>2070107</v>
      </c>
      <c r="B500" s="248" t="s">
        <v>451</v>
      </c>
      <c r="C500" s="131">
        <v>0</v>
      </c>
    </row>
    <row r="501" ht="21" hidden="1" customHeight="1" spans="1:3">
      <c r="A501" s="245">
        <v>2070108</v>
      </c>
      <c r="B501" s="248" t="s">
        <v>452</v>
      </c>
      <c r="C501" s="131">
        <v>0</v>
      </c>
    </row>
    <row r="502" ht="21" customHeight="1" spans="1:3">
      <c r="A502" s="245">
        <v>2070109</v>
      </c>
      <c r="B502" s="248" t="s">
        <v>453</v>
      </c>
      <c r="C502" s="131">
        <v>771</v>
      </c>
    </row>
    <row r="503" ht="21" hidden="1" customHeight="1" spans="1:3">
      <c r="A503" s="245">
        <v>2070110</v>
      </c>
      <c r="B503" s="248" t="s">
        <v>454</v>
      </c>
      <c r="C503" s="131">
        <v>0</v>
      </c>
    </row>
    <row r="504" ht="21" hidden="1" customHeight="1" spans="1:3">
      <c r="A504" s="245">
        <v>2070111</v>
      </c>
      <c r="B504" s="248" t="s">
        <v>455</v>
      </c>
      <c r="C504" s="131">
        <v>0</v>
      </c>
    </row>
    <row r="505" ht="21" hidden="1" customHeight="1" spans="1:3">
      <c r="A505" s="245">
        <v>2070112</v>
      </c>
      <c r="B505" s="247" t="s">
        <v>456</v>
      </c>
      <c r="C505" s="131">
        <v>0</v>
      </c>
    </row>
    <row r="506" ht="21" customHeight="1" spans="1:3">
      <c r="A506" s="245">
        <v>2070113</v>
      </c>
      <c r="B506" s="248" t="s">
        <v>457</v>
      </c>
      <c r="C506" s="131">
        <v>62</v>
      </c>
    </row>
    <row r="507" ht="21" customHeight="1" spans="1:3">
      <c r="A507" s="245">
        <v>2070114</v>
      </c>
      <c r="B507" s="248" t="s">
        <v>458</v>
      </c>
      <c r="C507" s="131">
        <v>150</v>
      </c>
    </row>
    <row r="508" ht="21" customHeight="1" spans="1:3">
      <c r="A508" s="245">
        <v>2070199</v>
      </c>
      <c r="B508" s="248" t="s">
        <v>459</v>
      </c>
      <c r="C508" s="131">
        <v>706</v>
      </c>
    </row>
    <row r="509" ht="21" customHeight="1" spans="1:3">
      <c r="A509" s="245">
        <v>20702</v>
      </c>
      <c r="B509" s="248" t="s">
        <v>460</v>
      </c>
      <c r="C509" s="131">
        <v>1593</v>
      </c>
    </row>
    <row r="510" ht="21" hidden="1" customHeight="1" spans="1:3">
      <c r="A510" s="245">
        <v>2070201</v>
      </c>
      <c r="B510" s="248" t="s">
        <v>120</v>
      </c>
      <c r="C510" s="131">
        <v>0</v>
      </c>
    </row>
    <row r="511" ht="21" hidden="1" customHeight="1" spans="1:3">
      <c r="A511" s="245">
        <v>2070202</v>
      </c>
      <c r="B511" s="247" t="s">
        <v>121</v>
      </c>
      <c r="C511" s="131">
        <v>0</v>
      </c>
    </row>
    <row r="512" ht="21" hidden="1" customHeight="1" spans="1:3">
      <c r="A512" s="245">
        <v>2070203</v>
      </c>
      <c r="B512" s="248" t="s">
        <v>122</v>
      </c>
      <c r="C512" s="131">
        <v>0</v>
      </c>
    </row>
    <row r="513" ht="21" customHeight="1" spans="1:3">
      <c r="A513" s="245">
        <v>2070204</v>
      </c>
      <c r="B513" s="248" t="s">
        <v>461</v>
      </c>
      <c r="C513" s="131">
        <v>709</v>
      </c>
    </row>
    <row r="514" ht="21" customHeight="1" spans="1:3">
      <c r="A514" s="245">
        <v>2070205</v>
      </c>
      <c r="B514" s="247" t="s">
        <v>462</v>
      </c>
      <c r="C514" s="131">
        <v>884</v>
      </c>
    </row>
    <row r="515" ht="21" hidden="1" customHeight="1" spans="1:3">
      <c r="A515" s="245">
        <v>2070206</v>
      </c>
      <c r="B515" s="248" t="s">
        <v>463</v>
      </c>
      <c r="C515" s="131">
        <v>0</v>
      </c>
    </row>
    <row r="516" ht="21" hidden="1" customHeight="1" spans="1:3">
      <c r="A516" s="245">
        <v>2070299</v>
      </c>
      <c r="B516" s="248" t="s">
        <v>464</v>
      </c>
      <c r="C516" s="131">
        <v>0</v>
      </c>
    </row>
    <row r="517" ht="21" customHeight="1" spans="1:3">
      <c r="A517" s="245">
        <v>20703</v>
      </c>
      <c r="B517" s="248" t="s">
        <v>465</v>
      </c>
      <c r="C517" s="131">
        <v>670</v>
      </c>
    </row>
    <row r="518" ht="21" hidden="1" customHeight="1" spans="1:3">
      <c r="A518" s="245">
        <v>2070301</v>
      </c>
      <c r="B518" s="249" t="s">
        <v>120</v>
      </c>
      <c r="C518" s="131">
        <v>0</v>
      </c>
    </row>
    <row r="519" ht="21" hidden="1" customHeight="1" spans="1:3">
      <c r="A519" s="245">
        <v>2070302</v>
      </c>
      <c r="B519" s="247" t="s">
        <v>121</v>
      </c>
      <c r="C519" s="131">
        <v>0</v>
      </c>
    </row>
    <row r="520" ht="21" hidden="1" customHeight="1" spans="1:3">
      <c r="A520" s="245">
        <v>2070303</v>
      </c>
      <c r="B520" s="248" t="s">
        <v>122</v>
      </c>
      <c r="C520" s="131">
        <v>0</v>
      </c>
    </row>
    <row r="521" ht="21" hidden="1" customHeight="1" spans="1:3">
      <c r="A521" s="245">
        <v>2070304</v>
      </c>
      <c r="B521" s="248" t="s">
        <v>466</v>
      </c>
      <c r="C521" s="131">
        <v>0</v>
      </c>
    </row>
    <row r="522" ht="21" hidden="1" customHeight="1" spans="1:3">
      <c r="A522" s="245">
        <v>2070305</v>
      </c>
      <c r="B522" s="248" t="s">
        <v>467</v>
      </c>
      <c r="C522" s="131">
        <v>0</v>
      </c>
    </row>
    <row r="523" ht="21" hidden="1" customHeight="1" spans="1:3">
      <c r="A523" s="245">
        <v>2070306</v>
      </c>
      <c r="B523" s="248" t="s">
        <v>468</v>
      </c>
      <c r="C523" s="131">
        <v>0</v>
      </c>
    </row>
    <row r="524" ht="21" customHeight="1" spans="1:3">
      <c r="A524" s="245">
        <v>2070307</v>
      </c>
      <c r="B524" s="248" t="s">
        <v>469</v>
      </c>
      <c r="C524" s="131">
        <v>666</v>
      </c>
    </row>
    <row r="525" ht="21" customHeight="1" spans="1:3">
      <c r="A525" s="245">
        <v>2070308</v>
      </c>
      <c r="B525" s="248" t="s">
        <v>470</v>
      </c>
      <c r="C525" s="131">
        <v>4</v>
      </c>
    </row>
    <row r="526" ht="21" hidden="1" customHeight="1" spans="1:3">
      <c r="A526" s="245">
        <v>2070309</v>
      </c>
      <c r="B526" s="248" t="s">
        <v>471</v>
      </c>
      <c r="C526" s="131">
        <v>0</v>
      </c>
    </row>
    <row r="527" ht="21" hidden="1" customHeight="1" spans="1:3">
      <c r="A527" s="245">
        <v>2070399</v>
      </c>
      <c r="B527" s="248" t="s">
        <v>472</v>
      </c>
      <c r="C527" s="131">
        <v>0</v>
      </c>
    </row>
    <row r="528" ht="21" customHeight="1" spans="1:3">
      <c r="A528" s="245">
        <v>20706</v>
      </c>
      <c r="B528" s="248" t="s">
        <v>473</v>
      </c>
      <c r="C528" s="131">
        <v>223</v>
      </c>
    </row>
    <row r="529" ht="21" hidden="1" customHeight="1" spans="1:3">
      <c r="A529" s="245">
        <v>2070601</v>
      </c>
      <c r="B529" s="248" t="s">
        <v>120</v>
      </c>
      <c r="C529" s="131">
        <v>0</v>
      </c>
    </row>
    <row r="530" ht="21" hidden="1" customHeight="1" spans="1:3">
      <c r="A530" s="245">
        <v>2070602</v>
      </c>
      <c r="B530" s="248" t="s">
        <v>121</v>
      </c>
      <c r="C530" s="131">
        <v>0</v>
      </c>
    </row>
    <row r="531" ht="21" hidden="1" customHeight="1" spans="1:3">
      <c r="A531" s="245">
        <v>2070603</v>
      </c>
      <c r="B531" s="248" t="s">
        <v>122</v>
      </c>
      <c r="C531" s="131">
        <v>0</v>
      </c>
    </row>
    <row r="532" ht="21" hidden="1" customHeight="1" spans="1:3">
      <c r="A532" s="245">
        <v>2070604</v>
      </c>
      <c r="B532" s="248" t="s">
        <v>474</v>
      </c>
      <c r="C532" s="131">
        <v>0</v>
      </c>
    </row>
    <row r="533" ht="21" customHeight="1" spans="1:3">
      <c r="A533" s="245">
        <v>2070605</v>
      </c>
      <c r="B533" s="247" t="s">
        <v>475</v>
      </c>
      <c r="C533" s="131">
        <v>136</v>
      </c>
    </row>
    <row r="534" ht="21" hidden="1" customHeight="1" spans="1:3">
      <c r="A534" s="245">
        <v>2070606</v>
      </c>
      <c r="B534" s="248" t="s">
        <v>476</v>
      </c>
      <c r="C534" s="131">
        <v>0</v>
      </c>
    </row>
    <row r="535" ht="21" customHeight="1" spans="1:3">
      <c r="A535" s="245">
        <v>2070607</v>
      </c>
      <c r="B535" s="248" t="s">
        <v>477</v>
      </c>
      <c r="C535" s="131">
        <v>87</v>
      </c>
    </row>
    <row r="536" ht="21" hidden="1" customHeight="1" spans="1:3">
      <c r="A536" s="245">
        <v>2070699</v>
      </c>
      <c r="B536" s="248" t="s">
        <v>478</v>
      </c>
      <c r="C536" s="131">
        <v>0</v>
      </c>
    </row>
    <row r="537" ht="21" customHeight="1" spans="1:3">
      <c r="A537" s="245">
        <v>20708</v>
      </c>
      <c r="B537" s="248" t="s">
        <v>479</v>
      </c>
      <c r="C537" s="131">
        <v>1087</v>
      </c>
    </row>
    <row r="538" ht="21" hidden="1" customHeight="1" spans="1:3">
      <c r="A538" s="245">
        <v>2070801</v>
      </c>
      <c r="B538" s="248" t="s">
        <v>120</v>
      </c>
      <c r="C538" s="131">
        <v>0</v>
      </c>
    </row>
    <row r="539" ht="21" hidden="1" customHeight="1" spans="1:3">
      <c r="A539" s="245">
        <v>2070802</v>
      </c>
      <c r="B539" s="248" t="s">
        <v>121</v>
      </c>
      <c r="C539" s="131">
        <v>0</v>
      </c>
    </row>
    <row r="540" ht="21" hidden="1" customHeight="1" spans="1:3">
      <c r="A540" s="245">
        <v>2070803</v>
      </c>
      <c r="B540" s="248" t="s">
        <v>122</v>
      </c>
      <c r="C540" s="131">
        <v>0</v>
      </c>
    </row>
    <row r="541" ht="21" hidden="1" customHeight="1" spans="1:3">
      <c r="A541" s="245">
        <v>2070806</v>
      </c>
      <c r="B541" s="247" t="s">
        <v>480</v>
      </c>
      <c r="C541" s="131">
        <v>0</v>
      </c>
    </row>
    <row r="542" ht="21" hidden="1" customHeight="1" spans="1:3">
      <c r="A542" s="245">
        <v>2070807</v>
      </c>
      <c r="B542" s="248" t="s">
        <v>481</v>
      </c>
      <c r="C542" s="131">
        <v>0</v>
      </c>
    </row>
    <row r="543" ht="21" customHeight="1" spans="1:3">
      <c r="A543" s="245">
        <v>2070808</v>
      </c>
      <c r="B543" s="248" t="s">
        <v>482</v>
      </c>
      <c r="C543" s="131">
        <v>1056</v>
      </c>
    </row>
    <row r="544" ht="21" customHeight="1" spans="1:3">
      <c r="A544" s="245">
        <v>2070899</v>
      </c>
      <c r="B544" s="247" t="s">
        <v>483</v>
      </c>
      <c r="C544" s="131">
        <v>31</v>
      </c>
    </row>
    <row r="545" ht="21" customHeight="1" spans="1:3">
      <c r="A545" s="245">
        <v>20799</v>
      </c>
      <c r="B545" s="248" t="s">
        <v>484</v>
      </c>
      <c r="C545" s="131">
        <v>53</v>
      </c>
    </row>
    <row r="546" ht="21" customHeight="1" spans="1:3">
      <c r="A546" s="245">
        <v>2079902</v>
      </c>
      <c r="B546" s="248" t="s">
        <v>485</v>
      </c>
      <c r="C546" s="131">
        <v>50</v>
      </c>
    </row>
    <row r="547" ht="21" hidden="1" customHeight="1" spans="1:3">
      <c r="A547" s="245">
        <v>2079903</v>
      </c>
      <c r="B547" s="248" t="s">
        <v>486</v>
      </c>
      <c r="C547" s="131">
        <v>0</v>
      </c>
    </row>
    <row r="548" ht="21" customHeight="1" spans="1:3">
      <c r="A548" s="245">
        <v>2079999</v>
      </c>
      <c r="B548" s="248" t="s">
        <v>487</v>
      </c>
      <c r="C548" s="131">
        <v>3</v>
      </c>
    </row>
    <row r="549" ht="21" customHeight="1" spans="1:3">
      <c r="A549" s="245">
        <v>208</v>
      </c>
      <c r="B549" s="250" t="s">
        <v>488</v>
      </c>
      <c r="C549" s="131">
        <v>126405</v>
      </c>
    </row>
    <row r="550" ht="21" customHeight="1" spans="1:3">
      <c r="A550" s="245">
        <v>20801</v>
      </c>
      <c r="B550" s="248" t="s">
        <v>489</v>
      </c>
      <c r="C550" s="131">
        <v>2611</v>
      </c>
    </row>
    <row r="551" ht="21" customHeight="1" spans="1:3">
      <c r="A551" s="245">
        <v>2080101</v>
      </c>
      <c r="B551" s="248" t="s">
        <v>120</v>
      </c>
      <c r="C551" s="131">
        <v>747</v>
      </c>
    </row>
    <row r="552" ht="21" hidden="1" customHeight="1" spans="1:3">
      <c r="A552" s="245">
        <v>2080102</v>
      </c>
      <c r="B552" s="247" t="s">
        <v>121</v>
      </c>
      <c r="C552" s="131">
        <v>0</v>
      </c>
    </row>
    <row r="553" ht="21" hidden="1" customHeight="1" spans="1:3">
      <c r="A553" s="245">
        <v>2080103</v>
      </c>
      <c r="B553" s="248" t="s">
        <v>122</v>
      </c>
      <c r="C553" s="131">
        <v>0</v>
      </c>
    </row>
    <row r="554" ht="21" hidden="1" customHeight="1" spans="1:3">
      <c r="A554" s="245">
        <v>2080104</v>
      </c>
      <c r="B554" s="248" t="s">
        <v>490</v>
      </c>
      <c r="C554" s="131">
        <v>0</v>
      </c>
    </row>
    <row r="555" ht="21" hidden="1" customHeight="1" spans="1:3">
      <c r="A555" s="245">
        <v>2080105</v>
      </c>
      <c r="B555" s="248" t="s">
        <v>491</v>
      </c>
      <c r="C555" s="131">
        <v>0</v>
      </c>
    </row>
    <row r="556" ht="21" hidden="1" customHeight="1" spans="1:3">
      <c r="A556" s="245">
        <v>2080106</v>
      </c>
      <c r="B556" s="247" t="s">
        <v>492</v>
      </c>
      <c r="C556" s="131">
        <v>0</v>
      </c>
    </row>
    <row r="557" ht="21" hidden="1" customHeight="1" spans="1:3">
      <c r="A557" s="245">
        <v>2080107</v>
      </c>
      <c r="B557" s="248" t="s">
        <v>493</v>
      </c>
      <c r="C557" s="131">
        <v>0</v>
      </c>
    </row>
    <row r="558" ht="21" hidden="1" customHeight="1" spans="1:3">
      <c r="A558" s="245">
        <v>2080108</v>
      </c>
      <c r="B558" s="248" t="s">
        <v>161</v>
      </c>
      <c r="C558" s="131">
        <v>0</v>
      </c>
    </row>
    <row r="559" ht="21" customHeight="1" spans="1:3">
      <c r="A559" s="245">
        <v>2080109</v>
      </c>
      <c r="B559" s="248" t="s">
        <v>494</v>
      </c>
      <c r="C559" s="131">
        <v>1349</v>
      </c>
    </row>
    <row r="560" ht="21" hidden="1" customHeight="1" spans="1:3">
      <c r="A560" s="245">
        <v>2080110</v>
      </c>
      <c r="B560" s="248" t="s">
        <v>495</v>
      </c>
      <c r="C560" s="131">
        <v>0</v>
      </c>
    </row>
    <row r="561" ht="21" hidden="1" customHeight="1" spans="1:3">
      <c r="A561" s="245">
        <v>2080111</v>
      </c>
      <c r="B561" s="248" t="s">
        <v>496</v>
      </c>
      <c r="C561" s="131">
        <v>0</v>
      </c>
    </row>
    <row r="562" ht="21" hidden="1" customHeight="1" spans="1:3">
      <c r="A562" s="245">
        <v>2080112</v>
      </c>
      <c r="B562" s="248" t="s">
        <v>497</v>
      </c>
      <c r="C562" s="131">
        <v>0</v>
      </c>
    </row>
    <row r="563" ht="21" hidden="1" customHeight="1" spans="1:3">
      <c r="A563" s="245">
        <v>2080113</v>
      </c>
      <c r="B563" s="248" t="s">
        <v>498</v>
      </c>
      <c r="C563" s="131">
        <v>0</v>
      </c>
    </row>
    <row r="564" ht="21" hidden="1" customHeight="1" spans="1:3">
      <c r="A564" s="245">
        <v>2080114</v>
      </c>
      <c r="B564" s="248" t="s">
        <v>499</v>
      </c>
      <c r="C564" s="131">
        <v>0</v>
      </c>
    </row>
    <row r="565" ht="21" hidden="1" customHeight="1" spans="1:3">
      <c r="A565" s="245">
        <v>2080115</v>
      </c>
      <c r="B565" s="248" t="s">
        <v>500</v>
      </c>
      <c r="C565" s="131">
        <v>0</v>
      </c>
    </row>
    <row r="566" ht="21" hidden="1" customHeight="1" spans="1:3">
      <c r="A566" s="245">
        <v>2080116</v>
      </c>
      <c r="B566" s="247" t="s">
        <v>501</v>
      </c>
      <c r="C566" s="131">
        <v>0</v>
      </c>
    </row>
    <row r="567" ht="21" customHeight="1" spans="1:3">
      <c r="A567" s="245">
        <v>2080150</v>
      </c>
      <c r="B567" s="248" t="s">
        <v>129</v>
      </c>
      <c r="C567" s="131">
        <v>215</v>
      </c>
    </row>
    <row r="568" ht="21" customHeight="1" spans="1:3">
      <c r="A568" s="245">
        <v>2080199</v>
      </c>
      <c r="B568" s="248" t="s">
        <v>502</v>
      </c>
      <c r="C568" s="131">
        <v>300</v>
      </c>
    </row>
    <row r="569" ht="21" customHeight="1" spans="1:3">
      <c r="A569" s="245">
        <v>20802</v>
      </c>
      <c r="B569" s="248" t="s">
        <v>503</v>
      </c>
      <c r="C569" s="131">
        <v>596</v>
      </c>
    </row>
    <row r="570" ht="21" customHeight="1" spans="1:3">
      <c r="A570" s="245">
        <v>2080201</v>
      </c>
      <c r="B570" s="248" t="s">
        <v>120</v>
      </c>
      <c r="C570" s="131">
        <v>501</v>
      </c>
    </row>
    <row r="571" ht="21" hidden="1" customHeight="1" spans="1:3">
      <c r="A571" s="245">
        <v>2080202</v>
      </c>
      <c r="B571" s="248" t="s">
        <v>121</v>
      </c>
      <c r="C571" s="131">
        <v>0</v>
      </c>
    </row>
    <row r="572" ht="21" hidden="1" customHeight="1" spans="1:3">
      <c r="A572" s="245">
        <v>2080203</v>
      </c>
      <c r="B572" s="248" t="s">
        <v>122</v>
      </c>
      <c r="C572" s="131">
        <v>0</v>
      </c>
    </row>
    <row r="573" ht="21" hidden="1" customHeight="1" spans="1:3">
      <c r="A573" s="245">
        <v>2080206</v>
      </c>
      <c r="B573" s="248" t="s">
        <v>504</v>
      </c>
      <c r="C573" s="131">
        <v>0</v>
      </c>
    </row>
    <row r="574" ht="21" hidden="1" customHeight="1" spans="1:3">
      <c r="A574" s="245">
        <v>2080207</v>
      </c>
      <c r="B574" s="247" t="s">
        <v>505</v>
      </c>
      <c r="C574" s="131">
        <v>0</v>
      </c>
    </row>
    <row r="575" ht="21" customHeight="1" spans="1:3">
      <c r="A575" s="245">
        <v>2080208</v>
      </c>
      <c r="B575" s="248" t="s">
        <v>506</v>
      </c>
      <c r="C575" s="131">
        <v>50</v>
      </c>
    </row>
    <row r="576" ht="21" customHeight="1" spans="1:3">
      <c r="A576" s="245">
        <v>2080299</v>
      </c>
      <c r="B576" s="248" t="s">
        <v>507</v>
      </c>
      <c r="C576" s="131">
        <v>45</v>
      </c>
    </row>
    <row r="577" ht="21" hidden="1" customHeight="1" spans="1:3">
      <c r="A577" s="245">
        <v>20804</v>
      </c>
      <c r="B577" s="248" t="s">
        <v>508</v>
      </c>
      <c r="C577" s="131">
        <v>0</v>
      </c>
    </row>
    <row r="578" ht="21" hidden="1" customHeight="1" spans="1:3">
      <c r="A578" s="245">
        <v>2080402</v>
      </c>
      <c r="B578" s="248" t="s">
        <v>509</v>
      </c>
      <c r="C578" s="131">
        <v>0</v>
      </c>
    </row>
    <row r="579" ht="21" customHeight="1" spans="1:3">
      <c r="A579" s="245">
        <v>20805</v>
      </c>
      <c r="B579" s="248" t="s">
        <v>510</v>
      </c>
      <c r="C579" s="131">
        <v>69202</v>
      </c>
    </row>
    <row r="580" ht="21" hidden="1" customHeight="1" spans="1:3">
      <c r="A580" s="245">
        <v>2080501</v>
      </c>
      <c r="B580" s="248" t="s">
        <v>511</v>
      </c>
      <c r="C580" s="131">
        <v>0</v>
      </c>
    </row>
    <row r="581" ht="21" hidden="1" customHeight="1" spans="1:3">
      <c r="A581" s="245">
        <v>2080502</v>
      </c>
      <c r="B581" s="247" t="s">
        <v>512</v>
      </c>
      <c r="C581" s="131">
        <v>0</v>
      </c>
    </row>
    <row r="582" ht="21" hidden="1" customHeight="1" spans="1:3">
      <c r="A582" s="245">
        <v>2080503</v>
      </c>
      <c r="B582" s="248" t="s">
        <v>513</v>
      </c>
      <c r="C582" s="131">
        <v>0</v>
      </c>
    </row>
    <row r="583" ht="21" customHeight="1" spans="1:3">
      <c r="A583" s="245">
        <v>2080505</v>
      </c>
      <c r="B583" s="248" t="s">
        <v>514</v>
      </c>
      <c r="C583" s="131">
        <v>26073</v>
      </c>
    </row>
    <row r="584" ht="21" customHeight="1" spans="1:3">
      <c r="A584" s="245">
        <v>2080506</v>
      </c>
      <c r="B584" s="248" t="s">
        <v>515</v>
      </c>
      <c r="C584" s="131">
        <v>13037</v>
      </c>
    </row>
    <row r="585" ht="21" hidden="1" customHeight="1" spans="1:3">
      <c r="A585" s="245">
        <v>2080507</v>
      </c>
      <c r="B585" s="248" t="s">
        <v>516</v>
      </c>
      <c r="C585" s="131">
        <v>0</v>
      </c>
    </row>
    <row r="586" ht="21" customHeight="1" spans="1:3">
      <c r="A586" s="245">
        <v>2080508</v>
      </c>
      <c r="B586" s="248" t="s">
        <v>517</v>
      </c>
      <c r="C586" s="131">
        <v>5000</v>
      </c>
    </row>
    <row r="587" ht="21" customHeight="1" spans="1:3">
      <c r="A587" s="245">
        <v>2080599</v>
      </c>
      <c r="B587" s="248" t="s">
        <v>518</v>
      </c>
      <c r="C587" s="131">
        <v>25092</v>
      </c>
    </row>
    <row r="588" ht="21" hidden="1" customHeight="1" spans="1:3">
      <c r="A588" s="245">
        <v>20806</v>
      </c>
      <c r="B588" s="247" t="s">
        <v>519</v>
      </c>
      <c r="C588" s="131">
        <v>0</v>
      </c>
    </row>
    <row r="589" ht="21" hidden="1" customHeight="1" spans="1:3">
      <c r="A589" s="245">
        <v>2080601</v>
      </c>
      <c r="B589" s="248" t="s">
        <v>520</v>
      </c>
      <c r="C589" s="131">
        <v>0</v>
      </c>
    </row>
    <row r="590" ht="21" hidden="1" customHeight="1" spans="1:3">
      <c r="A590" s="245">
        <v>2080602</v>
      </c>
      <c r="B590" s="248" t="s">
        <v>521</v>
      </c>
      <c r="C590" s="131">
        <v>0</v>
      </c>
    </row>
    <row r="591" ht="21" hidden="1" customHeight="1" spans="1:3">
      <c r="A591" s="245">
        <v>2080699</v>
      </c>
      <c r="B591" s="248" t="s">
        <v>522</v>
      </c>
      <c r="C591" s="131">
        <v>0</v>
      </c>
    </row>
    <row r="592" ht="21" customHeight="1" spans="1:3">
      <c r="A592" s="245">
        <v>20807</v>
      </c>
      <c r="B592" s="248" t="s">
        <v>523</v>
      </c>
      <c r="C592" s="131">
        <v>4291</v>
      </c>
    </row>
    <row r="593" ht="21" customHeight="1" spans="1:3">
      <c r="A593" s="245">
        <v>2080701</v>
      </c>
      <c r="B593" s="248" t="s">
        <v>524</v>
      </c>
      <c r="C593" s="131">
        <v>4291</v>
      </c>
    </row>
    <row r="594" ht="21" hidden="1" customHeight="1" spans="1:3">
      <c r="A594" s="245">
        <v>2080702</v>
      </c>
      <c r="B594" s="248" t="s">
        <v>525</v>
      </c>
      <c r="C594" s="131">
        <v>0</v>
      </c>
    </row>
    <row r="595" ht="21" hidden="1" customHeight="1" spans="1:3">
      <c r="A595" s="245">
        <v>2080704</v>
      </c>
      <c r="B595" s="248" t="s">
        <v>526</v>
      </c>
      <c r="C595" s="131">
        <v>0</v>
      </c>
    </row>
    <row r="596" ht="21" hidden="1" customHeight="1" spans="1:3">
      <c r="A596" s="245">
        <v>2080705</v>
      </c>
      <c r="B596" s="248" t="s">
        <v>527</v>
      </c>
      <c r="C596" s="131">
        <v>0</v>
      </c>
    </row>
    <row r="597" ht="21" hidden="1" customHeight="1" spans="1:3">
      <c r="A597" s="245">
        <v>2080709</v>
      </c>
      <c r="B597" s="247" t="s">
        <v>528</v>
      </c>
      <c r="C597" s="131">
        <v>0</v>
      </c>
    </row>
    <row r="598" ht="21" hidden="1" customHeight="1" spans="1:3">
      <c r="A598" s="245">
        <v>2080711</v>
      </c>
      <c r="B598" s="248" t="s">
        <v>529</v>
      </c>
      <c r="C598" s="131">
        <v>0</v>
      </c>
    </row>
    <row r="599" ht="21" hidden="1" customHeight="1" spans="1:3">
      <c r="A599" s="245">
        <v>2080712</v>
      </c>
      <c r="B599" s="248" t="s">
        <v>530</v>
      </c>
      <c r="C599" s="131">
        <v>0</v>
      </c>
    </row>
    <row r="600" ht="21" hidden="1" customHeight="1" spans="1:3">
      <c r="A600" s="245">
        <v>2080713</v>
      </c>
      <c r="B600" s="248" t="s">
        <v>531</v>
      </c>
      <c r="C600" s="131">
        <v>0</v>
      </c>
    </row>
    <row r="601" ht="21" hidden="1" customHeight="1" spans="1:3">
      <c r="A601" s="245">
        <v>2080799</v>
      </c>
      <c r="B601" s="248" t="s">
        <v>532</v>
      </c>
      <c r="C601" s="131">
        <v>0</v>
      </c>
    </row>
    <row r="602" ht="21" customHeight="1" spans="1:3">
      <c r="A602" s="245">
        <v>20808</v>
      </c>
      <c r="B602" s="247" t="s">
        <v>533</v>
      </c>
      <c r="C602" s="131">
        <v>9136</v>
      </c>
    </row>
    <row r="603" ht="21" hidden="1" customHeight="1" spans="1:3">
      <c r="A603" s="245">
        <v>2080801</v>
      </c>
      <c r="B603" s="248" t="s">
        <v>534</v>
      </c>
      <c r="C603" s="131">
        <v>0</v>
      </c>
    </row>
    <row r="604" ht="21" customHeight="1" spans="1:3">
      <c r="A604" s="245">
        <v>2080802</v>
      </c>
      <c r="B604" s="248" t="s">
        <v>535</v>
      </c>
      <c r="C604" s="131">
        <v>994</v>
      </c>
    </row>
    <row r="605" ht="21" customHeight="1" spans="1:3">
      <c r="A605" s="245">
        <v>2080803</v>
      </c>
      <c r="B605" s="247" t="s">
        <v>536</v>
      </c>
      <c r="C605" s="131">
        <v>7560</v>
      </c>
    </row>
    <row r="606" ht="21" customHeight="1" spans="1:3">
      <c r="A606" s="245">
        <v>2080804</v>
      </c>
      <c r="B606" s="248" t="s">
        <v>537</v>
      </c>
      <c r="C606" s="131">
        <v>69</v>
      </c>
    </row>
    <row r="607" ht="21" hidden="1" customHeight="1" spans="1:3">
      <c r="A607" s="245">
        <v>2080805</v>
      </c>
      <c r="B607" s="248" t="s">
        <v>538</v>
      </c>
      <c r="C607" s="131">
        <v>0</v>
      </c>
    </row>
    <row r="608" ht="21" hidden="1" customHeight="1" spans="1:3">
      <c r="A608" s="245">
        <v>2080806</v>
      </c>
      <c r="B608" s="247" t="s">
        <v>539</v>
      </c>
      <c r="C608" s="131">
        <v>0</v>
      </c>
    </row>
    <row r="609" ht="21" customHeight="1" spans="1:3">
      <c r="A609" s="245">
        <v>2080899</v>
      </c>
      <c r="B609" s="248" t="s">
        <v>540</v>
      </c>
      <c r="C609" s="131">
        <v>513</v>
      </c>
    </row>
    <row r="610" ht="21" customHeight="1" spans="1:3">
      <c r="A610" s="245">
        <v>20809</v>
      </c>
      <c r="B610" s="248" t="s">
        <v>541</v>
      </c>
      <c r="C610" s="131">
        <v>1711</v>
      </c>
    </row>
    <row r="611" ht="21" customHeight="1" spans="1:3">
      <c r="A611" s="245">
        <v>2080901</v>
      </c>
      <c r="B611" s="247" t="s">
        <v>542</v>
      </c>
      <c r="C611" s="131">
        <v>696</v>
      </c>
    </row>
    <row r="612" ht="21" customHeight="1" spans="1:3">
      <c r="A612" s="245">
        <v>2080902</v>
      </c>
      <c r="B612" s="248" t="s">
        <v>543</v>
      </c>
      <c r="C612" s="131">
        <v>377</v>
      </c>
    </row>
    <row r="613" ht="21" customHeight="1" spans="1:3">
      <c r="A613" s="245">
        <v>2080903</v>
      </c>
      <c r="B613" s="248" t="s">
        <v>544</v>
      </c>
      <c r="C613" s="131">
        <v>23</v>
      </c>
    </row>
    <row r="614" ht="21" customHeight="1" spans="1:3">
      <c r="A614" s="245">
        <v>2080904</v>
      </c>
      <c r="B614" s="248" t="s">
        <v>545</v>
      </c>
      <c r="C614" s="131">
        <v>17</v>
      </c>
    </row>
    <row r="615" ht="21" customHeight="1" spans="1:3">
      <c r="A615" s="245">
        <v>2080905</v>
      </c>
      <c r="B615" s="247" t="s">
        <v>546</v>
      </c>
      <c r="C615" s="131">
        <v>598</v>
      </c>
    </row>
    <row r="616" ht="21" hidden="1" customHeight="1" spans="1:3">
      <c r="A616" s="245">
        <v>2080999</v>
      </c>
      <c r="B616" s="248" t="s">
        <v>547</v>
      </c>
      <c r="C616" s="131">
        <v>0</v>
      </c>
    </row>
    <row r="617" ht="21" customHeight="1" spans="1:3">
      <c r="A617" s="245">
        <v>20810</v>
      </c>
      <c r="B617" s="248" t="s">
        <v>548</v>
      </c>
      <c r="C617" s="131">
        <v>2538</v>
      </c>
    </row>
    <row r="618" ht="21" customHeight="1" spans="1:3">
      <c r="A618" s="245">
        <v>2081001</v>
      </c>
      <c r="B618" s="248" t="s">
        <v>549</v>
      </c>
      <c r="C618" s="131">
        <v>49</v>
      </c>
    </row>
    <row r="619" ht="21" customHeight="1" spans="1:3">
      <c r="A619" s="245">
        <v>2081002</v>
      </c>
      <c r="B619" s="247" t="s">
        <v>550</v>
      </c>
      <c r="C619" s="131">
        <v>996</v>
      </c>
    </row>
    <row r="620" ht="21" hidden="1" customHeight="1" spans="1:3">
      <c r="A620" s="245">
        <v>2081003</v>
      </c>
      <c r="B620" s="248" t="s">
        <v>551</v>
      </c>
      <c r="C620" s="131">
        <v>0</v>
      </c>
    </row>
    <row r="621" ht="21" customHeight="1" spans="1:3">
      <c r="A621" s="245">
        <v>2081004</v>
      </c>
      <c r="B621" s="248" t="s">
        <v>552</v>
      </c>
      <c r="C621" s="131">
        <v>27</v>
      </c>
    </row>
    <row r="622" ht="21" customHeight="1" spans="1:3">
      <c r="A622" s="245">
        <v>2081005</v>
      </c>
      <c r="B622" s="247" t="s">
        <v>553</v>
      </c>
      <c r="C622" s="131">
        <v>746</v>
      </c>
    </row>
    <row r="623" ht="21" customHeight="1" spans="1:3">
      <c r="A623" s="245">
        <v>2081006</v>
      </c>
      <c r="B623" s="248" t="s">
        <v>554</v>
      </c>
      <c r="C623" s="131">
        <v>720</v>
      </c>
    </row>
    <row r="624" ht="21" hidden="1" customHeight="1" spans="1:3">
      <c r="A624" s="245">
        <v>2081099</v>
      </c>
      <c r="B624" s="248" t="s">
        <v>555</v>
      </c>
      <c r="C624" s="131">
        <v>0</v>
      </c>
    </row>
    <row r="625" ht="21" customHeight="1" spans="1:3">
      <c r="A625" s="245">
        <v>20811</v>
      </c>
      <c r="B625" s="247" t="s">
        <v>556</v>
      </c>
      <c r="C625" s="131">
        <v>3438</v>
      </c>
    </row>
    <row r="626" ht="21" customHeight="1" spans="1:3">
      <c r="A626" s="245">
        <v>2081101</v>
      </c>
      <c r="B626" s="248" t="s">
        <v>120</v>
      </c>
      <c r="C626" s="131">
        <v>113</v>
      </c>
    </row>
    <row r="627" ht="21" hidden="1" customHeight="1" spans="1:3">
      <c r="A627" s="245">
        <v>2081102</v>
      </c>
      <c r="B627" s="248" t="s">
        <v>121</v>
      </c>
      <c r="C627" s="131">
        <v>0</v>
      </c>
    </row>
    <row r="628" ht="21" hidden="1" customHeight="1" spans="1:3">
      <c r="A628" s="245">
        <v>2081103</v>
      </c>
      <c r="B628" s="248" t="s">
        <v>122</v>
      </c>
      <c r="C628" s="131">
        <v>0</v>
      </c>
    </row>
    <row r="629" ht="21" customHeight="1" spans="1:3">
      <c r="A629" s="245">
        <v>2081104</v>
      </c>
      <c r="B629" s="247" t="s">
        <v>557</v>
      </c>
      <c r="C629" s="131">
        <v>43</v>
      </c>
    </row>
    <row r="630" ht="21" customHeight="1" spans="1:3">
      <c r="A630" s="245">
        <v>2081105</v>
      </c>
      <c r="B630" s="248" t="s">
        <v>558</v>
      </c>
      <c r="C630" s="131">
        <v>47</v>
      </c>
    </row>
    <row r="631" ht="21" hidden="1" customHeight="1" spans="1:3">
      <c r="A631" s="245">
        <v>2081106</v>
      </c>
      <c r="B631" s="248" t="s">
        <v>559</v>
      </c>
      <c r="C631" s="131">
        <v>0</v>
      </c>
    </row>
    <row r="632" ht="21" customHeight="1" spans="1:3">
      <c r="A632" s="245">
        <v>2081107</v>
      </c>
      <c r="B632" s="248" t="s">
        <v>560</v>
      </c>
      <c r="C632" s="131">
        <v>2289</v>
      </c>
    </row>
    <row r="633" ht="21" customHeight="1" spans="1:3">
      <c r="A633" s="245">
        <v>2081199</v>
      </c>
      <c r="B633" s="248" t="s">
        <v>561</v>
      </c>
      <c r="C633" s="131">
        <v>946</v>
      </c>
    </row>
    <row r="634" ht="21" hidden="1" customHeight="1" spans="1:3">
      <c r="A634" s="245">
        <v>20816</v>
      </c>
      <c r="B634" s="247" t="s">
        <v>562</v>
      </c>
      <c r="C634" s="131">
        <v>0</v>
      </c>
    </row>
    <row r="635" ht="21" hidden="1" customHeight="1" spans="1:3">
      <c r="A635" s="245">
        <v>2081601</v>
      </c>
      <c r="B635" s="248" t="s">
        <v>120</v>
      </c>
      <c r="C635" s="131">
        <v>0</v>
      </c>
    </row>
    <row r="636" ht="21" hidden="1" customHeight="1" spans="1:3">
      <c r="A636" s="245">
        <v>2081602</v>
      </c>
      <c r="B636" s="248" t="s">
        <v>121</v>
      </c>
      <c r="C636" s="131">
        <v>0</v>
      </c>
    </row>
    <row r="637" ht="21" hidden="1" customHeight="1" spans="1:3">
      <c r="A637" s="245">
        <v>2081603</v>
      </c>
      <c r="B637" s="248" t="s">
        <v>122</v>
      </c>
      <c r="C637" s="131">
        <v>0</v>
      </c>
    </row>
    <row r="638" ht="21" hidden="1" customHeight="1" spans="1:3">
      <c r="A638" s="245">
        <v>2081699</v>
      </c>
      <c r="B638" s="248" t="s">
        <v>563</v>
      </c>
      <c r="C638" s="131">
        <v>0</v>
      </c>
    </row>
    <row r="639" ht="21" customHeight="1" spans="1:3">
      <c r="A639" s="245">
        <v>20819</v>
      </c>
      <c r="B639" s="248" t="s">
        <v>564</v>
      </c>
      <c r="C639" s="131">
        <v>11360</v>
      </c>
    </row>
    <row r="640" ht="21" customHeight="1" spans="1:3">
      <c r="A640" s="245">
        <v>2081901</v>
      </c>
      <c r="B640" s="248" t="s">
        <v>565</v>
      </c>
      <c r="C640" s="131">
        <v>5960</v>
      </c>
    </row>
    <row r="641" ht="21" customHeight="1" spans="1:3">
      <c r="A641" s="245">
        <v>2081902</v>
      </c>
      <c r="B641" s="248" t="s">
        <v>566</v>
      </c>
      <c r="C641" s="131">
        <v>5400</v>
      </c>
    </row>
    <row r="642" ht="21" customHeight="1" spans="1:3">
      <c r="A642" s="245">
        <v>20820</v>
      </c>
      <c r="B642" s="247" t="s">
        <v>567</v>
      </c>
      <c r="C642" s="131">
        <v>110</v>
      </c>
    </row>
    <row r="643" ht="21" hidden="1" customHeight="1" spans="1:3">
      <c r="A643" s="245">
        <v>2082001</v>
      </c>
      <c r="B643" s="248" t="s">
        <v>568</v>
      </c>
      <c r="C643" s="131">
        <v>0</v>
      </c>
    </row>
    <row r="644" ht="21" customHeight="1" spans="1:3">
      <c r="A644" s="245">
        <v>2082002</v>
      </c>
      <c r="B644" s="248" t="s">
        <v>569</v>
      </c>
      <c r="C644" s="131">
        <v>110</v>
      </c>
    </row>
    <row r="645" ht="21" customHeight="1" spans="1:3">
      <c r="A645" s="245">
        <v>20821</v>
      </c>
      <c r="B645" s="247" t="s">
        <v>570</v>
      </c>
      <c r="C645" s="131">
        <v>12355</v>
      </c>
    </row>
    <row r="646" ht="21" customHeight="1" spans="1:3">
      <c r="A646" s="245">
        <v>2082101</v>
      </c>
      <c r="B646" s="248" t="s">
        <v>571</v>
      </c>
      <c r="C646" s="131">
        <v>8293</v>
      </c>
    </row>
    <row r="647" ht="21" customHeight="1" spans="1:3">
      <c r="A647" s="245">
        <v>2082102</v>
      </c>
      <c r="B647" s="249" t="s">
        <v>572</v>
      </c>
      <c r="C647" s="131">
        <v>4062</v>
      </c>
    </row>
    <row r="648" ht="21" hidden="1" customHeight="1" spans="1:3">
      <c r="A648" s="245">
        <v>20824</v>
      </c>
      <c r="B648" s="247" t="s">
        <v>573</v>
      </c>
      <c r="C648" s="131">
        <v>0</v>
      </c>
    </row>
    <row r="649" ht="21" hidden="1" customHeight="1" spans="1:3">
      <c r="A649" s="245">
        <v>2082401</v>
      </c>
      <c r="B649" s="248" t="s">
        <v>574</v>
      </c>
      <c r="C649" s="131">
        <v>0</v>
      </c>
    </row>
    <row r="650" ht="21" hidden="1" customHeight="1" spans="1:3">
      <c r="A650" s="245">
        <v>2082402</v>
      </c>
      <c r="B650" s="248" t="s">
        <v>575</v>
      </c>
      <c r="C650" s="131">
        <v>0</v>
      </c>
    </row>
    <row r="651" ht="21" customHeight="1" spans="1:3">
      <c r="A651" s="245">
        <v>20825</v>
      </c>
      <c r="B651" s="248" t="s">
        <v>576</v>
      </c>
      <c r="C651" s="131">
        <v>1196</v>
      </c>
    </row>
    <row r="652" ht="21" customHeight="1" spans="1:3">
      <c r="A652" s="245">
        <v>2082501</v>
      </c>
      <c r="B652" s="248" t="s">
        <v>577</v>
      </c>
      <c r="C652" s="131">
        <v>500</v>
      </c>
    </row>
    <row r="653" ht="21" customHeight="1" spans="1:3">
      <c r="A653" s="245">
        <v>2082502</v>
      </c>
      <c r="B653" s="247" t="s">
        <v>578</v>
      </c>
      <c r="C653" s="131">
        <v>696</v>
      </c>
    </row>
    <row r="654" ht="21" hidden="1" customHeight="1" spans="1:3">
      <c r="A654" s="245">
        <v>20826</v>
      </c>
      <c r="B654" s="248" t="s">
        <v>579</v>
      </c>
      <c r="C654" s="131">
        <v>0</v>
      </c>
    </row>
    <row r="655" ht="21" hidden="1" customHeight="1" spans="1:3">
      <c r="A655" s="245">
        <v>2082601</v>
      </c>
      <c r="B655" s="248" t="s">
        <v>580</v>
      </c>
      <c r="C655" s="131">
        <v>0</v>
      </c>
    </row>
    <row r="656" ht="21" hidden="1" customHeight="1" spans="1:3">
      <c r="A656" s="245">
        <v>2082602</v>
      </c>
      <c r="B656" s="248" t="s">
        <v>581</v>
      </c>
      <c r="C656" s="131">
        <v>0</v>
      </c>
    </row>
    <row r="657" ht="21" hidden="1" customHeight="1" spans="1:3">
      <c r="A657" s="245">
        <v>2082699</v>
      </c>
      <c r="B657" s="248" t="s">
        <v>582</v>
      </c>
      <c r="C657" s="131">
        <v>0</v>
      </c>
    </row>
    <row r="658" ht="21" hidden="1" customHeight="1" spans="1:3">
      <c r="A658" s="245">
        <v>20827</v>
      </c>
      <c r="B658" s="248" t="s">
        <v>583</v>
      </c>
      <c r="C658" s="131">
        <v>0</v>
      </c>
    </row>
    <row r="659" ht="21" hidden="1" customHeight="1" spans="1:3">
      <c r="A659" s="245">
        <v>2082701</v>
      </c>
      <c r="B659" s="248" t="s">
        <v>584</v>
      </c>
      <c r="C659" s="131">
        <v>0</v>
      </c>
    </row>
    <row r="660" ht="21" hidden="1" customHeight="1" spans="1:3">
      <c r="A660" s="245">
        <v>2082702</v>
      </c>
      <c r="B660" s="248" t="s">
        <v>585</v>
      </c>
      <c r="C660" s="131">
        <v>0</v>
      </c>
    </row>
    <row r="661" ht="21" hidden="1" customHeight="1" spans="1:3">
      <c r="A661" s="245">
        <v>2082799</v>
      </c>
      <c r="B661" s="248" t="s">
        <v>586</v>
      </c>
      <c r="C661" s="131">
        <v>0</v>
      </c>
    </row>
    <row r="662" ht="21" customHeight="1" spans="1:3">
      <c r="A662" s="245">
        <v>20828</v>
      </c>
      <c r="B662" s="248" t="s">
        <v>587</v>
      </c>
      <c r="C662" s="131">
        <v>517</v>
      </c>
    </row>
    <row r="663" ht="21" customHeight="1" spans="1:3">
      <c r="A663" s="245">
        <v>2082801</v>
      </c>
      <c r="B663" s="248" t="s">
        <v>120</v>
      </c>
      <c r="C663" s="131">
        <v>199</v>
      </c>
    </row>
    <row r="664" ht="21" hidden="1" customHeight="1" spans="1:3">
      <c r="A664" s="245">
        <v>2082802</v>
      </c>
      <c r="B664" s="248" t="s">
        <v>121</v>
      </c>
      <c r="C664" s="131">
        <v>0</v>
      </c>
    </row>
    <row r="665" ht="21" hidden="1" customHeight="1" spans="1:3">
      <c r="A665" s="245">
        <v>2082803</v>
      </c>
      <c r="B665" s="248" t="s">
        <v>122</v>
      </c>
      <c r="C665" s="131">
        <v>0</v>
      </c>
    </row>
    <row r="666" ht="21" hidden="1" customHeight="1" spans="1:3">
      <c r="A666" s="245">
        <v>2082804</v>
      </c>
      <c r="B666" s="247" t="s">
        <v>588</v>
      </c>
      <c r="C666" s="131">
        <v>0</v>
      </c>
    </row>
    <row r="667" ht="21" hidden="1" customHeight="1" spans="1:3">
      <c r="A667" s="245">
        <v>2082805</v>
      </c>
      <c r="B667" s="248" t="s">
        <v>589</v>
      </c>
      <c r="C667" s="131">
        <v>0</v>
      </c>
    </row>
    <row r="668" ht="21" customHeight="1" spans="1:3">
      <c r="A668" s="245">
        <v>2082850</v>
      </c>
      <c r="B668" s="248" t="s">
        <v>129</v>
      </c>
      <c r="C668" s="131">
        <v>244</v>
      </c>
    </row>
    <row r="669" ht="21" customHeight="1" spans="1:3">
      <c r="A669" s="245">
        <v>2082899</v>
      </c>
      <c r="B669" s="248" t="s">
        <v>590</v>
      </c>
      <c r="C669" s="131">
        <v>74</v>
      </c>
    </row>
    <row r="670" ht="21" hidden="1" customHeight="1" spans="1:3">
      <c r="A670" s="245">
        <v>20830</v>
      </c>
      <c r="B670" s="247" t="s">
        <v>591</v>
      </c>
      <c r="C670" s="131">
        <v>0</v>
      </c>
    </row>
    <row r="671" ht="21" hidden="1" customHeight="1" spans="1:3">
      <c r="A671" s="245">
        <v>2083001</v>
      </c>
      <c r="B671" s="248" t="s">
        <v>592</v>
      </c>
      <c r="C671" s="131">
        <v>0</v>
      </c>
    </row>
    <row r="672" ht="21" hidden="1" customHeight="1" spans="1:3">
      <c r="A672" s="245">
        <v>2083099</v>
      </c>
      <c r="B672" s="248" t="s">
        <v>593</v>
      </c>
      <c r="C672" s="131">
        <v>0</v>
      </c>
    </row>
    <row r="673" ht="21" customHeight="1" spans="1:3">
      <c r="A673" s="245">
        <v>20899</v>
      </c>
      <c r="B673" s="248" t="s">
        <v>594</v>
      </c>
      <c r="C673" s="131">
        <v>7344</v>
      </c>
    </row>
    <row r="674" ht="21" customHeight="1" spans="1:3">
      <c r="A674" s="245">
        <v>2089999</v>
      </c>
      <c r="B674" s="248" t="s">
        <v>595</v>
      </c>
      <c r="C674" s="131">
        <v>7344</v>
      </c>
    </row>
    <row r="675" ht="21" customHeight="1" spans="1:3">
      <c r="A675" s="245">
        <v>210</v>
      </c>
      <c r="B675" s="250" t="s">
        <v>596</v>
      </c>
      <c r="C675" s="131">
        <v>63911</v>
      </c>
    </row>
    <row r="676" ht="21" customHeight="1" spans="1:3">
      <c r="A676" s="245">
        <v>21001</v>
      </c>
      <c r="B676" s="248" t="s">
        <v>597</v>
      </c>
      <c r="C676" s="131">
        <v>1235</v>
      </c>
    </row>
    <row r="677" ht="21" customHeight="1" spans="1:3">
      <c r="A677" s="245">
        <v>2100101</v>
      </c>
      <c r="B677" s="248" t="s">
        <v>120</v>
      </c>
      <c r="C677" s="131">
        <v>672</v>
      </c>
    </row>
    <row r="678" ht="21" hidden="1" customHeight="1" spans="1:3">
      <c r="A678" s="245">
        <v>2100102</v>
      </c>
      <c r="B678" s="248" t="s">
        <v>121</v>
      </c>
      <c r="C678" s="131">
        <v>0</v>
      </c>
    </row>
    <row r="679" ht="21" hidden="1" customHeight="1" spans="1:3">
      <c r="A679" s="245">
        <v>2100103</v>
      </c>
      <c r="B679" s="248" t="s">
        <v>122</v>
      </c>
      <c r="C679" s="131">
        <v>0</v>
      </c>
    </row>
    <row r="680" ht="21" customHeight="1" spans="1:3">
      <c r="A680" s="245">
        <v>2100199</v>
      </c>
      <c r="B680" s="248" t="s">
        <v>598</v>
      </c>
      <c r="C680" s="131">
        <v>563</v>
      </c>
    </row>
    <row r="681" ht="21" customHeight="1" spans="1:3">
      <c r="A681" s="245">
        <v>21002</v>
      </c>
      <c r="B681" s="248" t="s">
        <v>599</v>
      </c>
      <c r="C681" s="131">
        <v>311</v>
      </c>
    </row>
    <row r="682" ht="21" customHeight="1" spans="1:3">
      <c r="A682" s="245">
        <v>2100201</v>
      </c>
      <c r="B682" s="247" t="s">
        <v>600</v>
      </c>
      <c r="C682" s="131">
        <v>270</v>
      </c>
    </row>
    <row r="683" ht="21" hidden="1" customHeight="1" spans="1:3">
      <c r="A683" s="245">
        <v>2100202</v>
      </c>
      <c r="B683" s="248" t="s">
        <v>601</v>
      </c>
      <c r="C683" s="131">
        <v>0</v>
      </c>
    </row>
    <row r="684" ht="21" hidden="1" customHeight="1" spans="1:3">
      <c r="A684" s="245">
        <v>2100203</v>
      </c>
      <c r="B684" s="248" t="s">
        <v>602</v>
      </c>
      <c r="C684" s="131">
        <v>0</v>
      </c>
    </row>
    <row r="685" ht="21" hidden="1" customHeight="1" spans="1:3">
      <c r="A685" s="245">
        <v>2100204</v>
      </c>
      <c r="B685" s="247" t="s">
        <v>603</v>
      </c>
      <c r="C685" s="131">
        <v>0</v>
      </c>
    </row>
    <row r="686" ht="21" hidden="1" customHeight="1" spans="1:3">
      <c r="A686" s="245">
        <v>2100205</v>
      </c>
      <c r="B686" s="248" t="s">
        <v>604</v>
      </c>
      <c r="C686" s="131">
        <v>0</v>
      </c>
    </row>
    <row r="687" ht="21" customHeight="1" spans="1:3">
      <c r="A687" s="245">
        <v>2100206</v>
      </c>
      <c r="B687" s="248" t="s">
        <v>605</v>
      </c>
      <c r="C687" s="131">
        <v>41</v>
      </c>
    </row>
    <row r="688" ht="21" hidden="1" customHeight="1" spans="1:3">
      <c r="A688" s="245">
        <v>2100207</v>
      </c>
      <c r="B688" s="248" t="s">
        <v>606</v>
      </c>
      <c r="C688" s="131">
        <v>0</v>
      </c>
    </row>
    <row r="689" ht="21" hidden="1" customHeight="1" spans="1:3">
      <c r="A689" s="245">
        <v>2100208</v>
      </c>
      <c r="B689" s="247" t="s">
        <v>607</v>
      </c>
      <c r="C689" s="131">
        <v>0</v>
      </c>
    </row>
    <row r="690" ht="21" hidden="1" customHeight="1" spans="1:3">
      <c r="A690" s="245">
        <v>2100209</v>
      </c>
      <c r="B690" s="248" t="s">
        <v>608</v>
      </c>
      <c r="C690" s="131">
        <v>0</v>
      </c>
    </row>
    <row r="691" ht="21" hidden="1" customHeight="1" spans="1:3">
      <c r="A691" s="245">
        <v>2100210</v>
      </c>
      <c r="B691" s="248" t="s">
        <v>609</v>
      </c>
      <c r="C691" s="131">
        <v>0</v>
      </c>
    </row>
    <row r="692" ht="21" hidden="1" customHeight="1" spans="1:3">
      <c r="A692" s="245">
        <v>2100211</v>
      </c>
      <c r="B692" s="248" t="s">
        <v>610</v>
      </c>
      <c r="C692" s="131">
        <v>0</v>
      </c>
    </row>
    <row r="693" ht="21" hidden="1" customHeight="1" spans="1:3">
      <c r="A693" s="245">
        <v>2100212</v>
      </c>
      <c r="B693" s="248" t="s">
        <v>611</v>
      </c>
      <c r="C693" s="131">
        <v>0</v>
      </c>
    </row>
    <row r="694" ht="21" hidden="1" customHeight="1" spans="1:3">
      <c r="A694" s="245">
        <v>2100299</v>
      </c>
      <c r="B694" s="247" t="s">
        <v>612</v>
      </c>
      <c r="C694" s="131">
        <v>0</v>
      </c>
    </row>
    <row r="695" ht="21" customHeight="1" spans="1:3">
      <c r="A695" s="245">
        <v>21003</v>
      </c>
      <c r="B695" s="248" t="s">
        <v>613</v>
      </c>
      <c r="C695" s="131">
        <v>11405</v>
      </c>
    </row>
    <row r="696" ht="21" customHeight="1" spans="1:3">
      <c r="A696" s="245">
        <v>2100301</v>
      </c>
      <c r="B696" s="248" t="s">
        <v>614</v>
      </c>
      <c r="C696" s="131">
        <v>2372</v>
      </c>
    </row>
    <row r="697" ht="21" customHeight="1" spans="1:3">
      <c r="A697" s="245">
        <v>2100302</v>
      </c>
      <c r="B697" s="248" t="s">
        <v>615</v>
      </c>
      <c r="C697" s="131">
        <v>7862</v>
      </c>
    </row>
    <row r="698" ht="21" customHeight="1" spans="1:3">
      <c r="A698" s="245">
        <v>2100399</v>
      </c>
      <c r="B698" s="247" t="s">
        <v>616</v>
      </c>
      <c r="C698" s="131">
        <v>1171</v>
      </c>
    </row>
    <row r="699" ht="21" customHeight="1" spans="1:3">
      <c r="A699" s="245">
        <v>21004</v>
      </c>
      <c r="B699" s="248" t="s">
        <v>617</v>
      </c>
      <c r="C699" s="131">
        <v>15622</v>
      </c>
    </row>
    <row r="700" ht="21" customHeight="1" spans="1:3">
      <c r="A700" s="245">
        <v>2100401</v>
      </c>
      <c r="B700" s="248" t="s">
        <v>618</v>
      </c>
      <c r="C700" s="131">
        <v>3175</v>
      </c>
    </row>
    <row r="701" ht="21" customHeight="1" spans="1:3">
      <c r="A701" s="245">
        <v>2100402</v>
      </c>
      <c r="B701" s="248" t="s">
        <v>619</v>
      </c>
      <c r="C701" s="131">
        <v>732</v>
      </c>
    </row>
    <row r="702" ht="21" customHeight="1" spans="1:3">
      <c r="A702" s="245">
        <v>2100403</v>
      </c>
      <c r="B702" s="247" t="s">
        <v>620</v>
      </c>
      <c r="C702" s="131">
        <v>1450</v>
      </c>
    </row>
    <row r="703" ht="21" customHeight="1" spans="1:3">
      <c r="A703" s="245">
        <v>2100404</v>
      </c>
      <c r="B703" s="248" t="s">
        <v>621</v>
      </c>
      <c r="C703" s="131">
        <v>1022</v>
      </c>
    </row>
    <row r="704" ht="21" hidden="1" customHeight="1" spans="1:3">
      <c r="A704" s="245">
        <v>2100405</v>
      </c>
      <c r="B704" s="248" t="s">
        <v>622</v>
      </c>
      <c r="C704" s="131">
        <v>0</v>
      </c>
    </row>
    <row r="705" ht="21" hidden="1" customHeight="1" spans="1:3">
      <c r="A705" s="245">
        <v>2100406</v>
      </c>
      <c r="B705" s="247" t="s">
        <v>623</v>
      </c>
      <c r="C705" s="131">
        <v>0</v>
      </c>
    </row>
    <row r="706" ht="21" hidden="1" customHeight="1" spans="1:3">
      <c r="A706" s="245">
        <v>2100407</v>
      </c>
      <c r="B706" s="248" t="s">
        <v>624</v>
      </c>
      <c r="C706" s="131">
        <v>0</v>
      </c>
    </row>
    <row r="707" ht="21" customHeight="1" spans="1:3">
      <c r="A707" s="245">
        <v>2100408</v>
      </c>
      <c r="B707" s="248" t="s">
        <v>625</v>
      </c>
      <c r="C707" s="131">
        <v>7982</v>
      </c>
    </row>
    <row r="708" ht="21" customHeight="1" spans="1:3">
      <c r="A708" s="245">
        <v>2100409</v>
      </c>
      <c r="B708" s="248" t="s">
        <v>626</v>
      </c>
      <c r="C708" s="131">
        <v>858</v>
      </c>
    </row>
    <row r="709" ht="21" hidden="1" customHeight="1" spans="1:3">
      <c r="A709" s="245">
        <v>2100410</v>
      </c>
      <c r="B709" s="248" t="s">
        <v>627</v>
      </c>
      <c r="C709" s="131">
        <v>0</v>
      </c>
    </row>
    <row r="710" ht="21" customHeight="1" spans="1:3">
      <c r="A710" s="245">
        <v>2100499</v>
      </c>
      <c r="B710" s="248" t="s">
        <v>628</v>
      </c>
      <c r="C710" s="131">
        <v>403</v>
      </c>
    </row>
    <row r="711" ht="21" customHeight="1" spans="1:3">
      <c r="A711" s="245">
        <v>21006</v>
      </c>
      <c r="B711" s="248" t="s">
        <v>629</v>
      </c>
      <c r="C711" s="131">
        <v>20</v>
      </c>
    </row>
    <row r="712" ht="21" customHeight="1" spans="1:3">
      <c r="A712" s="245">
        <v>2100601</v>
      </c>
      <c r="B712" s="248" t="s">
        <v>630</v>
      </c>
      <c r="C712" s="131">
        <v>20</v>
      </c>
    </row>
    <row r="713" ht="21" hidden="1" customHeight="1" spans="1:3">
      <c r="A713" s="245">
        <v>2100699</v>
      </c>
      <c r="B713" s="248" t="s">
        <v>631</v>
      </c>
      <c r="C713" s="131">
        <v>0</v>
      </c>
    </row>
    <row r="714" ht="21" customHeight="1" spans="1:3">
      <c r="A714" s="245">
        <v>21007</v>
      </c>
      <c r="B714" s="247" t="s">
        <v>632</v>
      </c>
      <c r="C714" s="131">
        <v>3015</v>
      </c>
    </row>
    <row r="715" ht="21" customHeight="1" spans="1:3">
      <c r="A715" s="245">
        <v>2100716</v>
      </c>
      <c r="B715" s="248" t="s">
        <v>633</v>
      </c>
      <c r="C715" s="131">
        <v>136</v>
      </c>
    </row>
    <row r="716" ht="21" customHeight="1" spans="1:3">
      <c r="A716" s="245">
        <v>2100717</v>
      </c>
      <c r="B716" s="247" t="s">
        <v>634</v>
      </c>
      <c r="C716" s="131">
        <v>2879</v>
      </c>
    </row>
    <row r="717" ht="21" hidden="1" customHeight="1" spans="1:3">
      <c r="A717" s="245">
        <v>2100799</v>
      </c>
      <c r="B717" s="248" t="s">
        <v>635</v>
      </c>
      <c r="C717" s="131">
        <v>0</v>
      </c>
    </row>
    <row r="718" ht="21" customHeight="1" spans="1:3">
      <c r="A718" s="245">
        <v>21011</v>
      </c>
      <c r="B718" s="249" t="s">
        <v>636</v>
      </c>
      <c r="C718" s="131">
        <v>22050</v>
      </c>
    </row>
    <row r="719" ht="21" customHeight="1" spans="1:3">
      <c r="A719" s="245">
        <v>2101101</v>
      </c>
      <c r="B719" s="247" t="s">
        <v>637</v>
      </c>
      <c r="C719" s="131">
        <v>3186</v>
      </c>
    </row>
    <row r="720" ht="21" customHeight="1" spans="1:3">
      <c r="A720" s="245">
        <v>2101102</v>
      </c>
      <c r="B720" s="248" t="s">
        <v>638</v>
      </c>
      <c r="C720" s="131">
        <v>18013</v>
      </c>
    </row>
    <row r="721" ht="21" hidden="1" customHeight="1" spans="1:3">
      <c r="A721" s="245">
        <v>2101103</v>
      </c>
      <c r="B721" s="248" t="s">
        <v>639</v>
      </c>
      <c r="C721" s="131">
        <v>0</v>
      </c>
    </row>
    <row r="722" ht="21" customHeight="1" spans="1:3">
      <c r="A722" s="245">
        <v>2101199</v>
      </c>
      <c r="B722" s="248" t="s">
        <v>640</v>
      </c>
      <c r="C722" s="131">
        <v>851</v>
      </c>
    </row>
    <row r="723" ht="21" customHeight="1" spans="1:3">
      <c r="A723" s="245">
        <v>21012</v>
      </c>
      <c r="B723" s="248" t="s">
        <v>641</v>
      </c>
      <c r="C723" s="131">
        <v>879</v>
      </c>
    </row>
    <row r="724" ht="21" hidden="1" customHeight="1" spans="1:3">
      <c r="A724" s="245">
        <v>2101201</v>
      </c>
      <c r="B724" s="248" t="s">
        <v>642</v>
      </c>
      <c r="C724" s="131">
        <v>0</v>
      </c>
    </row>
    <row r="725" ht="21" customHeight="1" spans="1:3">
      <c r="A725" s="245">
        <v>2101202</v>
      </c>
      <c r="B725" s="248" t="s">
        <v>643</v>
      </c>
      <c r="C725" s="131">
        <v>879</v>
      </c>
    </row>
    <row r="726" ht="21" hidden="1" customHeight="1" spans="1:3">
      <c r="A726" s="245">
        <v>2101299</v>
      </c>
      <c r="B726" s="248" t="s">
        <v>644</v>
      </c>
      <c r="C726" s="131">
        <v>0</v>
      </c>
    </row>
    <row r="727" ht="21" customHeight="1" spans="1:3">
      <c r="A727" s="245">
        <v>21013</v>
      </c>
      <c r="B727" s="248" t="s">
        <v>645</v>
      </c>
      <c r="C727" s="131">
        <v>6508</v>
      </c>
    </row>
    <row r="728" ht="21" customHeight="1" spans="1:3">
      <c r="A728" s="245">
        <v>2101301</v>
      </c>
      <c r="B728" s="247" t="s">
        <v>646</v>
      </c>
      <c r="C728" s="131">
        <v>6508</v>
      </c>
    </row>
    <row r="729" ht="21" hidden="1" customHeight="1" spans="1:3">
      <c r="A729" s="245">
        <v>2101302</v>
      </c>
      <c r="B729" s="248" t="s">
        <v>647</v>
      </c>
      <c r="C729" s="131">
        <v>0</v>
      </c>
    </row>
    <row r="730" ht="21" hidden="1" customHeight="1" spans="1:3">
      <c r="A730" s="245">
        <v>2101399</v>
      </c>
      <c r="B730" s="248" t="s">
        <v>648</v>
      </c>
      <c r="C730" s="131">
        <v>0</v>
      </c>
    </row>
    <row r="731" ht="21" customHeight="1" spans="1:3">
      <c r="A731" s="245">
        <v>21014</v>
      </c>
      <c r="B731" s="248" t="s">
        <v>649</v>
      </c>
      <c r="C731" s="131">
        <v>1365</v>
      </c>
    </row>
    <row r="732" ht="21" customHeight="1" spans="1:3">
      <c r="A732" s="245">
        <v>2101401</v>
      </c>
      <c r="B732" s="247" t="s">
        <v>650</v>
      </c>
      <c r="C732" s="131">
        <v>1365</v>
      </c>
    </row>
    <row r="733" ht="21" hidden="1" customHeight="1" spans="1:3">
      <c r="A733" s="245">
        <v>2101499</v>
      </c>
      <c r="B733" s="248" t="s">
        <v>651</v>
      </c>
      <c r="C733" s="131">
        <v>0</v>
      </c>
    </row>
    <row r="734" ht="21" customHeight="1" spans="1:3">
      <c r="A734" s="245">
        <v>21015</v>
      </c>
      <c r="B734" s="248" t="s">
        <v>652</v>
      </c>
      <c r="C734" s="131">
        <v>875</v>
      </c>
    </row>
    <row r="735" ht="21" customHeight="1" spans="1:3">
      <c r="A735" s="245">
        <v>2101501</v>
      </c>
      <c r="B735" s="248" t="s">
        <v>120</v>
      </c>
      <c r="C735" s="131">
        <v>535</v>
      </c>
    </row>
    <row r="736" ht="21" hidden="1" customHeight="1" spans="1:3">
      <c r="A736" s="245">
        <v>2101502</v>
      </c>
      <c r="B736" s="248" t="s">
        <v>121</v>
      </c>
      <c r="C736" s="131">
        <v>0</v>
      </c>
    </row>
    <row r="737" ht="21" hidden="1" customHeight="1" spans="1:3">
      <c r="A737" s="245">
        <v>2101503</v>
      </c>
      <c r="B737" s="248" t="s">
        <v>122</v>
      </c>
      <c r="C737" s="131">
        <v>0</v>
      </c>
    </row>
    <row r="738" ht="21" hidden="1" customHeight="1" spans="1:3">
      <c r="A738" s="245">
        <v>2101504</v>
      </c>
      <c r="B738" s="248" t="s">
        <v>161</v>
      </c>
      <c r="C738" s="131">
        <v>0</v>
      </c>
    </row>
    <row r="739" ht="21" hidden="1" customHeight="1" spans="1:3">
      <c r="A739" s="245">
        <v>2101505</v>
      </c>
      <c r="B739" s="248" t="s">
        <v>653</v>
      </c>
      <c r="C739" s="131">
        <v>0</v>
      </c>
    </row>
    <row r="740" ht="21" hidden="1" customHeight="1" spans="1:3">
      <c r="A740" s="245">
        <v>2101506</v>
      </c>
      <c r="B740" s="247" t="s">
        <v>654</v>
      </c>
      <c r="C740" s="131">
        <v>0</v>
      </c>
    </row>
    <row r="741" ht="21" customHeight="1" spans="1:3">
      <c r="A741" s="245">
        <v>2101550</v>
      </c>
      <c r="B741" s="248" t="s">
        <v>129</v>
      </c>
      <c r="C741" s="131">
        <v>120</v>
      </c>
    </row>
    <row r="742" ht="21" customHeight="1" spans="1:3">
      <c r="A742" s="245">
        <v>2101599</v>
      </c>
      <c r="B742" s="248" t="s">
        <v>655</v>
      </c>
      <c r="C742" s="131">
        <v>220</v>
      </c>
    </row>
    <row r="743" ht="21" hidden="1" customHeight="1" spans="1:3">
      <c r="A743" s="245">
        <v>21016</v>
      </c>
      <c r="B743" s="248" t="s">
        <v>656</v>
      </c>
      <c r="C743" s="131">
        <v>0</v>
      </c>
    </row>
    <row r="744" ht="21" hidden="1" customHeight="1" spans="1:3">
      <c r="A744" s="245">
        <v>2101601</v>
      </c>
      <c r="B744" s="248" t="s">
        <v>657</v>
      </c>
      <c r="C744" s="131">
        <v>0</v>
      </c>
    </row>
    <row r="745" ht="21" customHeight="1" spans="1:3">
      <c r="A745" s="245">
        <v>21099</v>
      </c>
      <c r="B745" s="247" t="s">
        <v>658</v>
      </c>
      <c r="C745" s="131">
        <v>626</v>
      </c>
    </row>
    <row r="746" ht="21" customHeight="1" spans="1:3">
      <c r="A746" s="245">
        <v>2109999</v>
      </c>
      <c r="B746" s="248" t="s">
        <v>659</v>
      </c>
      <c r="C746" s="131">
        <v>626</v>
      </c>
    </row>
    <row r="747" ht="21" customHeight="1" spans="1:3">
      <c r="A747" s="245">
        <v>211</v>
      </c>
      <c r="B747" s="250" t="s">
        <v>660</v>
      </c>
      <c r="C747" s="131">
        <v>17976</v>
      </c>
    </row>
    <row r="748" ht="21" customHeight="1" spans="1:3">
      <c r="A748" s="245">
        <v>21101</v>
      </c>
      <c r="B748" s="248" t="s">
        <v>661</v>
      </c>
      <c r="C748" s="131">
        <v>2856</v>
      </c>
    </row>
    <row r="749" ht="21" customHeight="1" spans="1:3">
      <c r="A749" s="245">
        <v>2110101</v>
      </c>
      <c r="B749" s="248" t="s">
        <v>120</v>
      </c>
      <c r="C749" s="131">
        <v>2856</v>
      </c>
    </row>
    <row r="750" ht="21" hidden="1" customHeight="1" spans="1:3">
      <c r="A750" s="245">
        <v>2110102</v>
      </c>
      <c r="B750" s="248" t="s">
        <v>121</v>
      </c>
      <c r="C750" s="131">
        <v>0</v>
      </c>
    </row>
    <row r="751" ht="21" hidden="1" customHeight="1" spans="1:3">
      <c r="A751" s="245">
        <v>2110103</v>
      </c>
      <c r="B751" s="248" t="s">
        <v>122</v>
      </c>
      <c r="C751" s="131">
        <v>0</v>
      </c>
    </row>
    <row r="752" ht="21" hidden="1" customHeight="1" spans="1:3">
      <c r="A752" s="245">
        <v>2110104</v>
      </c>
      <c r="B752" s="247" t="s">
        <v>662</v>
      </c>
      <c r="C752" s="131">
        <v>0</v>
      </c>
    </row>
    <row r="753" ht="21" hidden="1" customHeight="1" spans="1:3">
      <c r="A753" s="245">
        <v>2110105</v>
      </c>
      <c r="B753" s="248" t="s">
        <v>663</v>
      </c>
      <c r="C753" s="131">
        <v>0</v>
      </c>
    </row>
    <row r="754" ht="21" hidden="1" customHeight="1" spans="1:3">
      <c r="A754" s="245">
        <v>2110106</v>
      </c>
      <c r="B754" s="248" t="s">
        <v>664</v>
      </c>
      <c r="C754" s="131">
        <v>0</v>
      </c>
    </row>
    <row r="755" ht="21" hidden="1" customHeight="1" spans="1:3">
      <c r="A755" s="245">
        <v>2110107</v>
      </c>
      <c r="B755" s="248" t="s">
        <v>665</v>
      </c>
      <c r="C755" s="131">
        <v>0</v>
      </c>
    </row>
    <row r="756" ht="21" hidden="1" customHeight="1" spans="1:3">
      <c r="A756" s="245">
        <v>2110108</v>
      </c>
      <c r="B756" s="248" t="s">
        <v>666</v>
      </c>
      <c r="C756" s="131">
        <v>0</v>
      </c>
    </row>
    <row r="757" ht="21" hidden="1" customHeight="1" spans="1:3">
      <c r="A757" s="245">
        <v>2110199</v>
      </c>
      <c r="B757" s="248" t="s">
        <v>667</v>
      </c>
      <c r="C757" s="131">
        <v>0</v>
      </c>
    </row>
    <row r="758" ht="21" hidden="1" customHeight="1" spans="1:3">
      <c r="A758" s="245">
        <v>21102</v>
      </c>
      <c r="B758" s="247" t="s">
        <v>668</v>
      </c>
      <c r="C758" s="131">
        <v>0</v>
      </c>
    </row>
    <row r="759" ht="21" hidden="1" customHeight="1" spans="1:3">
      <c r="A759" s="245">
        <v>2110203</v>
      </c>
      <c r="B759" s="248" t="s">
        <v>669</v>
      </c>
      <c r="C759" s="131">
        <v>0</v>
      </c>
    </row>
    <row r="760" ht="21" hidden="1" customHeight="1" spans="1:3">
      <c r="A760" s="245">
        <v>2110204</v>
      </c>
      <c r="B760" s="248" t="s">
        <v>670</v>
      </c>
      <c r="C760" s="131">
        <v>0</v>
      </c>
    </row>
    <row r="761" ht="21" hidden="1" customHeight="1" spans="1:3">
      <c r="A761" s="245">
        <v>2110299</v>
      </c>
      <c r="B761" s="247" t="s">
        <v>671</v>
      </c>
      <c r="C761" s="131">
        <v>0</v>
      </c>
    </row>
    <row r="762" ht="21" customHeight="1" spans="1:3">
      <c r="A762" s="245">
        <v>21103</v>
      </c>
      <c r="B762" s="248" t="s">
        <v>672</v>
      </c>
      <c r="C762" s="131">
        <v>4399</v>
      </c>
    </row>
    <row r="763" ht="21" customHeight="1" spans="1:3">
      <c r="A763" s="245">
        <v>2110301</v>
      </c>
      <c r="B763" s="248" t="s">
        <v>673</v>
      </c>
      <c r="C763" s="131">
        <v>1140</v>
      </c>
    </row>
    <row r="764" ht="21" customHeight="1" spans="1:3">
      <c r="A764" s="245">
        <v>2110302</v>
      </c>
      <c r="B764" s="247" t="s">
        <v>674</v>
      </c>
      <c r="C764" s="131">
        <v>1772</v>
      </c>
    </row>
    <row r="765" ht="21" hidden="1" customHeight="1" spans="1:3">
      <c r="A765" s="245">
        <v>2110303</v>
      </c>
      <c r="B765" s="248" t="s">
        <v>675</v>
      </c>
      <c r="C765" s="131">
        <v>0</v>
      </c>
    </row>
    <row r="766" ht="21" customHeight="1" spans="1:3">
      <c r="A766" s="245">
        <v>2110304</v>
      </c>
      <c r="B766" s="247" t="s">
        <v>676</v>
      </c>
      <c r="C766" s="131">
        <v>194</v>
      </c>
    </row>
    <row r="767" ht="21" hidden="1" customHeight="1" spans="1:3">
      <c r="A767" s="245">
        <v>2110305</v>
      </c>
      <c r="B767" s="248" t="s">
        <v>677</v>
      </c>
      <c r="C767" s="131">
        <v>0</v>
      </c>
    </row>
    <row r="768" ht="21" hidden="1" customHeight="1" spans="1:3">
      <c r="A768" s="245">
        <v>2110306</v>
      </c>
      <c r="B768" s="247" t="s">
        <v>678</v>
      </c>
      <c r="C768" s="131">
        <v>0</v>
      </c>
    </row>
    <row r="769" ht="21" customHeight="1" spans="1:3">
      <c r="A769" s="245">
        <v>2110307</v>
      </c>
      <c r="B769" s="248" t="s">
        <v>679</v>
      </c>
      <c r="C769" s="131">
        <v>53</v>
      </c>
    </row>
    <row r="770" ht="21" customHeight="1" spans="1:3">
      <c r="A770" s="245">
        <v>2110399</v>
      </c>
      <c r="B770" s="248" t="s">
        <v>680</v>
      </c>
      <c r="C770" s="131">
        <v>1240</v>
      </c>
    </row>
    <row r="771" ht="21" customHeight="1" spans="1:3">
      <c r="A771" s="245">
        <v>21104</v>
      </c>
      <c r="B771" s="248" t="s">
        <v>681</v>
      </c>
      <c r="C771" s="131">
        <v>4844</v>
      </c>
    </row>
    <row r="772" ht="21" customHeight="1" spans="1:3">
      <c r="A772" s="245">
        <v>2110401</v>
      </c>
      <c r="B772" s="248" t="s">
        <v>682</v>
      </c>
      <c r="C772" s="131">
        <v>2543</v>
      </c>
    </row>
    <row r="773" ht="21" customHeight="1" spans="1:3">
      <c r="A773" s="245">
        <v>2110402</v>
      </c>
      <c r="B773" s="248" t="s">
        <v>683</v>
      </c>
      <c r="C773" s="131">
        <v>2281</v>
      </c>
    </row>
    <row r="774" ht="21" hidden="1" customHeight="1" spans="1:3">
      <c r="A774" s="245">
        <v>2110404</v>
      </c>
      <c r="B774" s="247" t="s">
        <v>684</v>
      </c>
      <c r="C774" s="131">
        <v>0</v>
      </c>
    </row>
    <row r="775" ht="21" customHeight="1" spans="1:3">
      <c r="A775" s="245">
        <v>2110406</v>
      </c>
      <c r="B775" s="247" t="s">
        <v>1558</v>
      </c>
      <c r="C775" s="131">
        <v>20</v>
      </c>
    </row>
    <row r="776" ht="21" hidden="1" customHeight="1" spans="1:3">
      <c r="A776" s="245">
        <v>2110499</v>
      </c>
      <c r="B776" s="248" t="s">
        <v>685</v>
      </c>
      <c r="C776" s="131">
        <v>0</v>
      </c>
    </row>
    <row r="777" ht="21" customHeight="1" spans="1:3">
      <c r="A777" s="245">
        <v>21105</v>
      </c>
      <c r="B777" s="247" t="s">
        <v>686</v>
      </c>
      <c r="C777" s="131">
        <v>667</v>
      </c>
    </row>
    <row r="778" ht="21" customHeight="1" spans="1:3">
      <c r="A778" s="245">
        <v>2110501</v>
      </c>
      <c r="B778" s="248" t="s">
        <v>687</v>
      </c>
      <c r="C778" s="131">
        <v>401</v>
      </c>
    </row>
    <row r="779" ht="21" customHeight="1" spans="1:3">
      <c r="A779" s="245">
        <v>2110502</v>
      </c>
      <c r="B779" s="247" t="s">
        <v>688</v>
      </c>
      <c r="C779" s="131">
        <v>55</v>
      </c>
    </row>
    <row r="780" ht="21" hidden="1" customHeight="1" spans="1:3">
      <c r="A780" s="245">
        <v>2110503</v>
      </c>
      <c r="B780" s="248" t="s">
        <v>689</v>
      </c>
      <c r="C780" s="131">
        <v>0</v>
      </c>
    </row>
    <row r="781" ht="21" hidden="1" customHeight="1" spans="1:3">
      <c r="A781" s="245">
        <v>2110506</v>
      </c>
      <c r="B781" s="248" t="s">
        <v>690</v>
      </c>
      <c r="C781" s="131">
        <v>0</v>
      </c>
    </row>
    <row r="782" ht="21" hidden="1" customHeight="1" spans="1:3">
      <c r="A782" s="245">
        <v>2110507</v>
      </c>
      <c r="B782" s="248" t="s">
        <v>691</v>
      </c>
      <c r="C782" s="131">
        <v>0</v>
      </c>
    </row>
    <row r="783" ht="21" customHeight="1" spans="1:3">
      <c r="A783" s="245">
        <v>2110599</v>
      </c>
      <c r="B783" s="248" t="s">
        <v>692</v>
      </c>
      <c r="C783" s="131">
        <v>211</v>
      </c>
    </row>
    <row r="784" ht="21" customHeight="1" spans="1:3">
      <c r="A784" s="245">
        <v>21106</v>
      </c>
      <c r="B784" s="248" t="s">
        <v>693</v>
      </c>
      <c r="C784" s="131">
        <v>5071</v>
      </c>
    </row>
    <row r="785" ht="21" customHeight="1" spans="1:3">
      <c r="A785" s="245">
        <v>2110602</v>
      </c>
      <c r="B785" s="248" t="s">
        <v>694</v>
      </c>
      <c r="C785" s="131">
        <v>4945</v>
      </c>
    </row>
    <row r="786" ht="21" hidden="1" customHeight="1" spans="1:3">
      <c r="A786" s="245">
        <v>2110603</v>
      </c>
      <c r="B786" s="248" t="s">
        <v>695</v>
      </c>
      <c r="C786" s="131">
        <v>0</v>
      </c>
    </row>
    <row r="787" ht="21" hidden="1" customHeight="1" spans="1:3">
      <c r="A787" s="245">
        <v>2110604</v>
      </c>
      <c r="B787" s="248" t="s">
        <v>696</v>
      </c>
      <c r="C787" s="131">
        <v>0</v>
      </c>
    </row>
    <row r="788" ht="21" hidden="1" customHeight="1" spans="1:3">
      <c r="A788" s="245">
        <v>2110605</v>
      </c>
      <c r="B788" s="248" t="s">
        <v>697</v>
      </c>
      <c r="C788" s="131">
        <v>0</v>
      </c>
    </row>
    <row r="789" ht="21" customHeight="1" spans="1:3">
      <c r="A789" s="245">
        <v>2110699</v>
      </c>
      <c r="B789" s="248" t="s">
        <v>698</v>
      </c>
      <c r="C789" s="131">
        <v>126</v>
      </c>
    </row>
    <row r="790" ht="21" hidden="1" customHeight="1" spans="1:3">
      <c r="A790" s="245">
        <v>21107</v>
      </c>
      <c r="B790" s="248" t="s">
        <v>699</v>
      </c>
      <c r="C790" s="131">
        <v>0</v>
      </c>
    </row>
    <row r="791" ht="21" hidden="1" customHeight="1" spans="1:3">
      <c r="A791" s="245">
        <v>2110704</v>
      </c>
      <c r="B791" s="248" t="s">
        <v>700</v>
      </c>
      <c r="C791" s="131">
        <v>0</v>
      </c>
    </row>
    <row r="792" ht="21" hidden="1" customHeight="1" spans="1:3">
      <c r="A792" s="245">
        <v>2110799</v>
      </c>
      <c r="B792" s="248" t="s">
        <v>701</v>
      </c>
      <c r="C792" s="131">
        <v>0</v>
      </c>
    </row>
    <row r="793" ht="21" hidden="1" customHeight="1" spans="1:3">
      <c r="A793" s="245">
        <v>21108</v>
      </c>
      <c r="B793" s="248" t="s">
        <v>702</v>
      </c>
      <c r="C793" s="131">
        <v>0</v>
      </c>
    </row>
    <row r="794" ht="21" hidden="1" customHeight="1" spans="1:3">
      <c r="A794" s="245">
        <v>2110804</v>
      </c>
      <c r="B794" s="247" t="s">
        <v>703</v>
      </c>
      <c r="C794" s="131">
        <v>0</v>
      </c>
    </row>
    <row r="795" ht="21" hidden="1" customHeight="1" spans="1:3">
      <c r="A795" s="245">
        <v>2110899</v>
      </c>
      <c r="B795" s="248" t="s">
        <v>704</v>
      </c>
      <c r="C795" s="131">
        <v>0</v>
      </c>
    </row>
    <row r="796" ht="21" hidden="1" customHeight="1" spans="1:3">
      <c r="A796" s="245">
        <v>21109</v>
      </c>
      <c r="B796" s="248" t="s">
        <v>705</v>
      </c>
      <c r="C796" s="131">
        <v>0</v>
      </c>
    </row>
    <row r="797" ht="21" hidden="1" customHeight="1" spans="1:3">
      <c r="A797" s="245">
        <v>2110901</v>
      </c>
      <c r="B797" s="248" t="s">
        <v>706</v>
      </c>
      <c r="C797" s="131">
        <v>0</v>
      </c>
    </row>
    <row r="798" ht="21" hidden="1" customHeight="1" spans="1:3">
      <c r="A798" s="245">
        <v>21110</v>
      </c>
      <c r="B798" s="248" t="s">
        <v>707</v>
      </c>
      <c r="C798" s="131">
        <v>0</v>
      </c>
    </row>
    <row r="799" ht="21" hidden="1" customHeight="1" spans="1:3">
      <c r="A799" s="245">
        <v>2111001</v>
      </c>
      <c r="B799" s="247" t="s">
        <v>708</v>
      </c>
      <c r="C799" s="131">
        <v>0</v>
      </c>
    </row>
    <row r="800" ht="21" customHeight="1" spans="1:3">
      <c r="A800" s="245">
        <v>21111</v>
      </c>
      <c r="B800" s="248" t="s">
        <v>709</v>
      </c>
      <c r="C800" s="131">
        <v>130</v>
      </c>
    </row>
    <row r="801" ht="21" customHeight="1" spans="1:3">
      <c r="A801" s="245">
        <v>2111101</v>
      </c>
      <c r="B801" s="248" t="s">
        <v>710</v>
      </c>
      <c r="C801" s="131">
        <v>129</v>
      </c>
    </row>
    <row r="802" ht="21" hidden="1" customHeight="1" spans="1:3">
      <c r="A802" s="245">
        <v>2111102</v>
      </c>
      <c r="B802" s="248" t="s">
        <v>711</v>
      </c>
      <c r="C802" s="131">
        <v>0</v>
      </c>
    </row>
    <row r="803" ht="21" customHeight="1" spans="1:3">
      <c r="A803" s="245">
        <v>2111103</v>
      </c>
      <c r="B803" s="248" t="s">
        <v>712</v>
      </c>
      <c r="C803" s="131">
        <v>1</v>
      </c>
    </row>
    <row r="804" ht="21" hidden="1" customHeight="1" spans="1:3">
      <c r="A804" s="245">
        <v>2111104</v>
      </c>
      <c r="B804" s="247" t="s">
        <v>713</v>
      </c>
      <c r="C804" s="131">
        <v>0</v>
      </c>
    </row>
    <row r="805" ht="21" hidden="1" customHeight="1" spans="1:3">
      <c r="A805" s="245">
        <v>2111199</v>
      </c>
      <c r="B805" s="248" t="s">
        <v>714</v>
      </c>
      <c r="C805" s="131">
        <v>0</v>
      </c>
    </row>
    <row r="806" ht="21" hidden="1" customHeight="1" spans="1:3">
      <c r="A806" s="245">
        <v>21112</v>
      </c>
      <c r="B806" s="249" t="s">
        <v>715</v>
      </c>
      <c r="C806" s="131">
        <v>0</v>
      </c>
    </row>
    <row r="807" ht="21" hidden="1" customHeight="1" spans="1:3">
      <c r="A807" s="245">
        <v>2111201</v>
      </c>
      <c r="B807" s="247" t="s">
        <v>716</v>
      </c>
      <c r="C807" s="131">
        <v>0</v>
      </c>
    </row>
    <row r="808" ht="21" hidden="1" customHeight="1" spans="1:3">
      <c r="A808" s="245">
        <v>21113</v>
      </c>
      <c r="B808" s="248" t="s">
        <v>717</v>
      </c>
      <c r="C808" s="131">
        <v>0</v>
      </c>
    </row>
    <row r="809" ht="21" hidden="1" customHeight="1" spans="1:3">
      <c r="A809" s="245">
        <v>2111301</v>
      </c>
      <c r="B809" s="248" t="s">
        <v>718</v>
      </c>
      <c r="C809" s="131">
        <v>0</v>
      </c>
    </row>
    <row r="810" ht="21" hidden="1" customHeight="1" spans="1:3">
      <c r="A810" s="245">
        <v>21114</v>
      </c>
      <c r="B810" s="248" t="s">
        <v>719</v>
      </c>
      <c r="C810" s="131">
        <v>0</v>
      </c>
    </row>
    <row r="811" ht="21" hidden="1" customHeight="1" spans="1:3">
      <c r="A811" s="245">
        <v>2111401</v>
      </c>
      <c r="B811" s="248" t="s">
        <v>120</v>
      </c>
      <c r="C811" s="131">
        <v>0</v>
      </c>
    </row>
    <row r="812" ht="21" hidden="1" customHeight="1" spans="1:3">
      <c r="A812" s="245">
        <v>2111402</v>
      </c>
      <c r="B812" s="248" t="s">
        <v>121</v>
      </c>
      <c r="C812" s="131">
        <v>0</v>
      </c>
    </row>
    <row r="813" ht="21" hidden="1" customHeight="1" spans="1:3">
      <c r="A813" s="245">
        <v>2111403</v>
      </c>
      <c r="B813" s="248" t="s">
        <v>122</v>
      </c>
      <c r="C813" s="131">
        <v>0</v>
      </c>
    </row>
    <row r="814" ht="21" hidden="1" customHeight="1" spans="1:3">
      <c r="A814" s="245">
        <v>2111404</v>
      </c>
      <c r="B814" s="248" t="s">
        <v>720</v>
      </c>
      <c r="C814" s="131">
        <v>0</v>
      </c>
    </row>
    <row r="815" ht="21" hidden="1" customHeight="1" spans="1:3">
      <c r="A815" s="245">
        <v>2111405</v>
      </c>
      <c r="B815" s="248" t="s">
        <v>721</v>
      </c>
      <c r="C815" s="131">
        <v>0</v>
      </c>
    </row>
    <row r="816" ht="21" hidden="1" customHeight="1" spans="1:3">
      <c r="A816" s="245">
        <v>2111406</v>
      </c>
      <c r="B816" s="248" t="s">
        <v>722</v>
      </c>
      <c r="C816" s="131">
        <v>0</v>
      </c>
    </row>
    <row r="817" ht="21" hidden="1" customHeight="1" spans="1:3">
      <c r="A817" s="245">
        <v>2111407</v>
      </c>
      <c r="B817" s="248" t="s">
        <v>723</v>
      </c>
      <c r="C817" s="131">
        <v>0</v>
      </c>
    </row>
    <row r="818" ht="21" hidden="1" customHeight="1" spans="1:3">
      <c r="A818" s="245">
        <v>2111408</v>
      </c>
      <c r="B818" s="247" t="s">
        <v>724</v>
      </c>
      <c r="C818" s="131">
        <v>0</v>
      </c>
    </row>
    <row r="819" ht="21" hidden="1" customHeight="1" spans="1:3">
      <c r="A819" s="245">
        <v>2111409</v>
      </c>
      <c r="B819" s="248" t="s">
        <v>725</v>
      </c>
      <c r="C819" s="131">
        <v>0</v>
      </c>
    </row>
    <row r="820" ht="21" hidden="1" customHeight="1" spans="1:3">
      <c r="A820" s="245">
        <v>2111410</v>
      </c>
      <c r="B820" s="247" t="s">
        <v>726</v>
      </c>
      <c r="C820" s="131">
        <v>0</v>
      </c>
    </row>
    <row r="821" ht="21" hidden="1" customHeight="1" spans="1:3">
      <c r="A821" s="245">
        <v>2111411</v>
      </c>
      <c r="B821" s="248" t="s">
        <v>161</v>
      </c>
      <c r="C821" s="131">
        <v>0</v>
      </c>
    </row>
    <row r="822" ht="21" hidden="1" customHeight="1" spans="1:3">
      <c r="A822" s="245">
        <v>2111413</v>
      </c>
      <c r="B822" s="248" t="s">
        <v>727</v>
      </c>
      <c r="C822" s="131">
        <v>0</v>
      </c>
    </row>
    <row r="823" ht="21" hidden="1" customHeight="1" spans="1:3">
      <c r="A823" s="245">
        <v>2111450</v>
      </c>
      <c r="B823" s="247" t="s">
        <v>129</v>
      </c>
      <c r="C823" s="131">
        <v>0</v>
      </c>
    </row>
    <row r="824" ht="21" hidden="1" customHeight="1" spans="1:3">
      <c r="A824" s="245">
        <v>2111499</v>
      </c>
      <c r="B824" s="248" t="s">
        <v>728</v>
      </c>
      <c r="C824" s="131">
        <v>0</v>
      </c>
    </row>
    <row r="825" ht="21" customHeight="1" spans="1:3">
      <c r="A825" s="245">
        <v>21199</v>
      </c>
      <c r="B825" s="247" t="s">
        <v>729</v>
      </c>
      <c r="C825" s="131">
        <v>9</v>
      </c>
    </row>
    <row r="826" ht="21" customHeight="1" spans="1:3">
      <c r="A826" s="245">
        <v>2119999</v>
      </c>
      <c r="B826" s="248" t="s">
        <v>730</v>
      </c>
      <c r="C826" s="131">
        <v>9</v>
      </c>
    </row>
    <row r="827" ht="21" customHeight="1" spans="1:3">
      <c r="A827" s="245">
        <v>212</v>
      </c>
      <c r="B827" s="251" t="s">
        <v>1283</v>
      </c>
      <c r="C827" s="131">
        <v>4634</v>
      </c>
    </row>
    <row r="828" ht="21" customHeight="1" spans="1:3">
      <c r="A828" s="245">
        <v>21201</v>
      </c>
      <c r="B828" s="248" t="s">
        <v>732</v>
      </c>
      <c r="C828" s="131">
        <v>3087</v>
      </c>
    </row>
    <row r="829" ht="21" customHeight="1" spans="1:3">
      <c r="A829" s="245">
        <v>2120101</v>
      </c>
      <c r="B829" s="248" t="s">
        <v>120</v>
      </c>
      <c r="C829" s="131">
        <v>1538</v>
      </c>
    </row>
    <row r="830" ht="21" hidden="1" customHeight="1" spans="1:3">
      <c r="A830" s="245">
        <v>2120102</v>
      </c>
      <c r="B830" s="248" t="s">
        <v>121</v>
      </c>
      <c r="C830" s="131">
        <v>0</v>
      </c>
    </row>
    <row r="831" ht="21" hidden="1" customHeight="1" spans="1:3">
      <c r="A831" s="245">
        <v>2120103</v>
      </c>
      <c r="B831" s="248" t="s">
        <v>122</v>
      </c>
      <c r="C831" s="131">
        <v>0</v>
      </c>
    </row>
    <row r="832" ht="21" hidden="1" customHeight="1" spans="1:3">
      <c r="A832" s="245">
        <v>2120104</v>
      </c>
      <c r="B832" s="248" t="s">
        <v>733</v>
      </c>
      <c r="C832" s="131">
        <v>0</v>
      </c>
    </row>
    <row r="833" ht="21" hidden="1" customHeight="1" spans="1:3">
      <c r="A833" s="245">
        <v>2120105</v>
      </c>
      <c r="B833" s="248" t="s">
        <v>734</v>
      </c>
      <c r="C833" s="131">
        <v>0</v>
      </c>
    </row>
    <row r="834" ht="21" customHeight="1" spans="1:3">
      <c r="A834" s="245">
        <v>2120106</v>
      </c>
      <c r="B834" s="248" t="s">
        <v>735</v>
      </c>
      <c r="C834" s="131">
        <v>153</v>
      </c>
    </row>
    <row r="835" ht="21" hidden="1" customHeight="1" spans="1:3">
      <c r="A835" s="245">
        <v>2120107</v>
      </c>
      <c r="B835" s="248" t="s">
        <v>736</v>
      </c>
      <c r="C835" s="131">
        <v>0</v>
      </c>
    </row>
    <row r="836" ht="21" hidden="1" customHeight="1" spans="1:3">
      <c r="A836" s="245">
        <v>2120109</v>
      </c>
      <c r="B836" s="248" t="s">
        <v>737</v>
      </c>
      <c r="C836" s="131">
        <v>0</v>
      </c>
    </row>
    <row r="837" ht="21" hidden="1" customHeight="1" spans="1:3">
      <c r="A837" s="245">
        <v>2120110</v>
      </c>
      <c r="B837" s="248" t="s">
        <v>738</v>
      </c>
      <c r="C837" s="131">
        <v>0</v>
      </c>
    </row>
    <row r="838" ht="21" customHeight="1" spans="1:3">
      <c r="A838" s="245">
        <v>2120199</v>
      </c>
      <c r="B838" s="248" t="s">
        <v>739</v>
      </c>
      <c r="C838" s="131">
        <v>1396</v>
      </c>
    </row>
    <row r="839" ht="21" hidden="1" customHeight="1" spans="1:3">
      <c r="A839" s="245">
        <v>21202</v>
      </c>
      <c r="B839" s="248" t="s">
        <v>740</v>
      </c>
      <c r="C839" s="131">
        <v>0</v>
      </c>
    </row>
    <row r="840" ht="21" hidden="1" customHeight="1" spans="1:3">
      <c r="A840" s="245">
        <v>2120201</v>
      </c>
      <c r="B840" s="247" t="s">
        <v>741</v>
      </c>
      <c r="C840" s="131">
        <v>0</v>
      </c>
    </row>
    <row r="841" ht="21" hidden="1" customHeight="1" spans="1:3">
      <c r="A841" s="245">
        <v>21203</v>
      </c>
      <c r="B841" s="248" t="s">
        <v>742</v>
      </c>
      <c r="C841" s="131">
        <v>0</v>
      </c>
    </row>
    <row r="842" ht="21" hidden="1" customHeight="1" spans="1:3">
      <c r="A842" s="245">
        <v>2120303</v>
      </c>
      <c r="B842" s="248" t="s">
        <v>743</v>
      </c>
      <c r="C842" s="131">
        <v>0</v>
      </c>
    </row>
    <row r="843" ht="21" hidden="1" customHeight="1" spans="1:3">
      <c r="A843" s="245">
        <v>2120399</v>
      </c>
      <c r="B843" s="248" t="s">
        <v>744</v>
      </c>
      <c r="C843" s="131">
        <v>0</v>
      </c>
    </row>
    <row r="844" ht="21" customHeight="1" spans="1:3">
      <c r="A844" s="245">
        <v>21205</v>
      </c>
      <c r="B844" s="247" t="s">
        <v>745</v>
      </c>
      <c r="C844" s="131">
        <v>1522</v>
      </c>
    </row>
    <row r="845" ht="21" customHeight="1" spans="1:3">
      <c r="A845" s="245">
        <v>2120501</v>
      </c>
      <c r="B845" s="247" t="s">
        <v>746</v>
      </c>
      <c r="C845" s="131">
        <v>1522</v>
      </c>
    </row>
    <row r="846" ht="21" hidden="1" customHeight="1" spans="1:3">
      <c r="A846" s="245">
        <v>21206</v>
      </c>
      <c r="B846" s="248" t="s">
        <v>747</v>
      </c>
      <c r="C846" s="131">
        <v>0</v>
      </c>
    </row>
    <row r="847" ht="21" hidden="1" customHeight="1" spans="1:3">
      <c r="A847" s="245">
        <v>2120601</v>
      </c>
      <c r="B847" s="248" t="s">
        <v>748</v>
      </c>
      <c r="C847" s="131">
        <v>0</v>
      </c>
    </row>
    <row r="848" ht="21" customHeight="1" spans="1:3">
      <c r="A848" s="245">
        <v>21299</v>
      </c>
      <c r="B848" s="248" t="s">
        <v>749</v>
      </c>
      <c r="C848" s="131">
        <v>25</v>
      </c>
    </row>
    <row r="849" ht="21" customHeight="1" spans="1:3">
      <c r="A849" s="245">
        <v>2129999</v>
      </c>
      <c r="B849" s="248" t="s">
        <v>750</v>
      </c>
      <c r="C849" s="131">
        <v>25</v>
      </c>
    </row>
    <row r="850" ht="21" customHeight="1" spans="1:3">
      <c r="A850" s="245">
        <v>213</v>
      </c>
      <c r="B850" s="250" t="s">
        <v>751</v>
      </c>
      <c r="C850" s="131">
        <v>110808</v>
      </c>
    </row>
    <row r="851" ht="21" customHeight="1" spans="1:3">
      <c r="A851" s="245">
        <v>21301</v>
      </c>
      <c r="B851" s="247" t="s">
        <v>752</v>
      </c>
      <c r="C851" s="131">
        <v>51491</v>
      </c>
    </row>
    <row r="852" ht="21" customHeight="1" spans="1:3">
      <c r="A852" s="245">
        <v>2130101</v>
      </c>
      <c r="B852" s="248" t="s">
        <v>120</v>
      </c>
      <c r="C852" s="131">
        <v>1591</v>
      </c>
    </row>
    <row r="853" ht="21" hidden="1" customHeight="1" spans="1:3">
      <c r="A853" s="245">
        <v>2130102</v>
      </c>
      <c r="B853" s="248" t="s">
        <v>121</v>
      </c>
      <c r="C853" s="131">
        <v>0</v>
      </c>
    </row>
    <row r="854" ht="21" hidden="1" customHeight="1" spans="1:3">
      <c r="A854" s="245">
        <v>2130103</v>
      </c>
      <c r="B854" s="248" t="s">
        <v>122</v>
      </c>
      <c r="C854" s="131">
        <v>0</v>
      </c>
    </row>
    <row r="855" ht="21" customHeight="1" spans="1:3">
      <c r="A855" s="245">
        <v>2130104</v>
      </c>
      <c r="B855" s="247" t="s">
        <v>129</v>
      </c>
      <c r="C855" s="131">
        <v>3379</v>
      </c>
    </row>
    <row r="856" ht="21" hidden="1" customHeight="1" spans="1:3">
      <c r="A856" s="245">
        <v>2130105</v>
      </c>
      <c r="B856" s="248" t="s">
        <v>753</v>
      </c>
      <c r="C856" s="131">
        <v>0</v>
      </c>
    </row>
    <row r="857" ht="21" customHeight="1" spans="1:3">
      <c r="A857" s="245">
        <v>2130106</v>
      </c>
      <c r="B857" s="248" t="s">
        <v>754</v>
      </c>
      <c r="C857" s="131">
        <v>467</v>
      </c>
    </row>
    <row r="858" ht="21" customHeight="1" spans="1:3">
      <c r="A858" s="245">
        <v>2130108</v>
      </c>
      <c r="B858" s="248" t="s">
        <v>755</v>
      </c>
      <c r="C858" s="131">
        <v>1130</v>
      </c>
    </row>
    <row r="859" ht="21" hidden="1" customHeight="1" spans="1:3">
      <c r="A859" s="245">
        <v>2130109</v>
      </c>
      <c r="B859" s="247" t="s">
        <v>756</v>
      </c>
      <c r="C859" s="131">
        <v>0</v>
      </c>
    </row>
    <row r="860" ht="21" hidden="1" customHeight="1" spans="1:3">
      <c r="A860" s="245">
        <v>2130110</v>
      </c>
      <c r="B860" s="248" t="s">
        <v>757</v>
      </c>
      <c r="C860" s="131">
        <v>0</v>
      </c>
    </row>
    <row r="861" ht="21" hidden="1" customHeight="1" spans="1:3">
      <c r="A861" s="245">
        <v>2130111</v>
      </c>
      <c r="B861" s="248" t="s">
        <v>758</v>
      </c>
      <c r="C861" s="131">
        <v>0</v>
      </c>
    </row>
    <row r="862" ht="21" hidden="1" customHeight="1" spans="1:3">
      <c r="A862" s="245">
        <v>2130112</v>
      </c>
      <c r="B862" s="248" t="s">
        <v>759</v>
      </c>
      <c r="C862" s="131">
        <v>0</v>
      </c>
    </row>
    <row r="863" ht="21" hidden="1" customHeight="1" spans="1:3">
      <c r="A863" s="245">
        <v>2130114</v>
      </c>
      <c r="B863" s="247" t="s">
        <v>760</v>
      </c>
      <c r="C863" s="131">
        <v>0</v>
      </c>
    </row>
    <row r="864" ht="21" hidden="1" customHeight="1" spans="1:3">
      <c r="A864" s="245">
        <v>2130119</v>
      </c>
      <c r="B864" s="248" t="s">
        <v>761</v>
      </c>
      <c r="C864" s="131">
        <v>0</v>
      </c>
    </row>
    <row r="865" ht="21" hidden="1" customHeight="1" spans="1:3">
      <c r="A865" s="245">
        <v>2130120</v>
      </c>
      <c r="B865" s="248" t="s">
        <v>762</v>
      </c>
      <c r="C865" s="131">
        <v>0</v>
      </c>
    </row>
    <row r="866" ht="21" hidden="1" customHeight="1" spans="1:3">
      <c r="A866" s="245">
        <v>2130121</v>
      </c>
      <c r="B866" s="248" t="s">
        <v>763</v>
      </c>
      <c r="C866" s="131">
        <v>0</v>
      </c>
    </row>
    <row r="867" ht="21" customHeight="1" spans="1:3">
      <c r="A867" s="245">
        <v>2130122</v>
      </c>
      <c r="B867" s="248" t="s">
        <v>764</v>
      </c>
      <c r="C867" s="131">
        <v>21541</v>
      </c>
    </row>
    <row r="868" ht="21" customHeight="1" spans="1:3">
      <c r="A868" s="245">
        <v>2130124</v>
      </c>
      <c r="B868" s="248" t="s">
        <v>765</v>
      </c>
      <c r="C868" s="131">
        <v>206</v>
      </c>
    </row>
    <row r="869" ht="21" hidden="1" customHeight="1" spans="1:3">
      <c r="A869" s="245">
        <v>2130125</v>
      </c>
      <c r="B869" s="247" t="s">
        <v>766</v>
      </c>
      <c r="C869" s="131">
        <v>0</v>
      </c>
    </row>
    <row r="870" ht="21" hidden="1" customHeight="1" spans="1:3">
      <c r="A870" s="245">
        <v>2130126</v>
      </c>
      <c r="B870" s="248" t="s">
        <v>767</v>
      </c>
      <c r="C870" s="131">
        <v>0</v>
      </c>
    </row>
    <row r="871" ht="21" customHeight="1" spans="1:3">
      <c r="A871" s="245">
        <v>2130135</v>
      </c>
      <c r="B871" s="248" t="s">
        <v>768</v>
      </c>
      <c r="C871" s="131">
        <v>2720</v>
      </c>
    </row>
    <row r="872" ht="21" hidden="1" customHeight="1" spans="1:3">
      <c r="A872" s="245">
        <v>2130142</v>
      </c>
      <c r="B872" s="247" t="s">
        <v>769</v>
      </c>
      <c r="C872" s="131">
        <v>0</v>
      </c>
    </row>
    <row r="873" ht="21" customHeight="1" spans="1:3">
      <c r="A873" s="245">
        <v>2130148</v>
      </c>
      <c r="B873" s="248" t="s">
        <v>770</v>
      </c>
      <c r="C873" s="131">
        <v>115</v>
      </c>
    </row>
    <row r="874" ht="21" hidden="1" customHeight="1" spans="1:3">
      <c r="A874" s="245">
        <v>2130152</v>
      </c>
      <c r="B874" s="249" t="s">
        <v>771</v>
      </c>
      <c r="C874" s="131">
        <v>0</v>
      </c>
    </row>
    <row r="875" ht="21" customHeight="1" spans="1:3">
      <c r="A875" s="245">
        <v>2130153</v>
      </c>
      <c r="B875" s="247" t="s">
        <v>772</v>
      </c>
      <c r="C875" s="131">
        <v>19197</v>
      </c>
    </row>
    <row r="876" ht="21" customHeight="1" spans="1:3">
      <c r="A876" s="245">
        <v>2130199</v>
      </c>
      <c r="B876" s="248" t="s">
        <v>773</v>
      </c>
      <c r="C876" s="131">
        <v>1145</v>
      </c>
    </row>
    <row r="877" ht="21" customHeight="1" spans="1:3">
      <c r="A877" s="245">
        <v>21302</v>
      </c>
      <c r="B877" s="248" t="s">
        <v>774</v>
      </c>
      <c r="C877" s="131">
        <v>16920</v>
      </c>
    </row>
    <row r="878" ht="21" customHeight="1" spans="1:3">
      <c r="A878" s="245">
        <v>2130201</v>
      </c>
      <c r="B878" s="248" t="s">
        <v>120</v>
      </c>
      <c r="C878" s="131">
        <v>386</v>
      </c>
    </row>
    <row r="879" ht="21" hidden="1" customHeight="1" spans="1:3">
      <c r="A879" s="245">
        <v>2130202</v>
      </c>
      <c r="B879" s="248" t="s">
        <v>121</v>
      </c>
      <c r="C879" s="131">
        <v>0</v>
      </c>
    </row>
    <row r="880" ht="21" hidden="1" customHeight="1" spans="1:3">
      <c r="A880" s="245">
        <v>2130203</v>
      </c>
      <c r="B880" s="248" t="s">
        <v>122</v>
      </c>
      <c r="C880" s="131">
        <v>0</v>
      </c>
    </row>
    <row r="881" ht="21" customHeight="1" spans="1:3">
      <c r="A881" s="245">
        <v>2130204</v>
      </c>
      <c r="B881" s="248" t="s">
        <v>775</v>
      </c>
      <c r="C881" s="131">
        <v>2628</v>
      </c>
    </row>
    <row r="882" ht="21" customHeight="1" spans="1:3">
      <c r="A882" s="245">
        <v>2130205</v>
      </c>
      <c r="B882" s="248" t="s">
        <v>776</v>
      </c>
      <c r="C882" s="131">
        <v>7112</v>
      </c>
    </row>
    <row r="883" ht="21" hidden="1" customHeight="1" spans="1:3">
      <c r="A883" s="245">
        <v>2130206</v>
      </c>
      <c r="B883" s="248" t="s">
        <v>777</v>
      </c>
      <c r="C883" s="131">
        <v>0</v>
      </c>
    </row>
    <row r="884" ht="21" customHeight="1" spans="1:3">
      <c r="A884" s="245">
        <v>2130207</v>
      </c>
      <c r="B884" s="248" t="s">
        <v>778</v>
      </c>
      <c r="C884" s="131">
        <v>2747</v>
      </c>
    </row>
    <row r="885" ht="21" customHeight="1" spans="1:3">
      <c r="A885" s="245">
        <v>2130209</v>
      </c>
      <c r="B885" s="248" t="s">
        <v>779</v>
      </c>
      <c r="C885" s="131">
        <v>2324</v>
      </c>
    </row>
    <row r="886" ht="21" hidden="1" customHeight="1" spans="1:3">
      <c r="A886" s="245">
        <v>2130210</v>
      </c>
      <c r="B886" s="248" t="s">
        <v>780</v>
      </c>
      <c r="C886" s="131">
        <v>0</v>
      </c>
    </row>
    <row r="887" ht="21" hidden="1" customHeight="1" spans="1:3">
      <c r="A887" s="245">
        <v>2130211</v>
      </c>
      <c r="B887" s="248" t="s">
        <v>781</v>
      </c>
      <c r="C887" s="131">
        <v>0</v>
      </c>
    </row>
    <row r="888" ht="21" customHeight="1" spans="1:3">
      <c r="A888" s="245">
        <v>2130212</v>
      </c>
      <c r="B888" s="248" t="s">
        <v>782</v>
      </c>
      <c r="C888" s="131">
        <v>302</v>
      </c>
    </row>
    <row r="889" ht="21" hidden="1" customHeight="1" spans="1:3">
      <c r="A889" s="245">
        <v>2130213</v>
      </c>
      <c r="B889" s="248" t="s">
        <v>783</v>
      </c>
      <c r="C889" s="131">
        <v>0</v>
      </c>
    </row>
    <row r="890" ht="21" hidden="1" customHeight="1" spans="1:3">
      <c r="A890" s="245">
        <v>2130217</v>
      </c>
      <c r="B890" s="248" t="s">
        <v>784</v>
      </c>
      <c r="C890" s="131">
        <v>0</v>
      </c>
    </row>
    <row r="891" ht="21" hidden="1" customHeight="1" spans="1:3">
      <c r="A891" s="245">
        <v>2130220</v>
      </c>
      <c r="B891" s="248" t="s">
        <v>785</v>
      </c>
      <c r="C891" s="131">
        <v>0</v>
      </c>
    </row>
    <row r="892" ht="21" hidden="1" customHeight="1" spans="1:3">
      <c r="A892" s="245">
        <v>2130221</v>
      </c>
      <c r="B892" s="248" t="s">
        <v>786</v>
      </c>
      <c r="C892" s="131">
        <v>0</v>
      </c>
    </row>
    <row r="893" ht="21" hidden="1" customHeight="1" spans="1:3">
      <c r="A893" s="245">
        <v>2130223</v>
      </c>
      <c r="B893" s="248" t="s">
        <v>787</v>
      </c>
      <c r="C893" s="131">
        <v>0</v>
      </c>
    </row>
    <row r="894" ht="21" customHeight="1" spans="1:3">
      <c r="A894" s="245">
        <v>2130226</v>
      </c>
      <c r="B894" s="248" t="s">
        <v>788</v>
      </c>
      <c r="C894" s="131">
        <v>173</v>
      </c>
    </row>
    <row r="895" ht="21" hidden="1" customHeight="1" spans="1:3">
      <c r="A895" s="245">
        <v>2130227</v>
      </c>
      <c r="B895" s="248" t="s">
        <v>789</v>
      </c>
      <c r="C895" s="131">
        <v>0</v>
      </c>
    </row>
    <row r="896" ht="21" hidden="1" customHeight="1" spans="1:3">
      <c r="A896" s="245">
        <v>2130232</v>
      </c>
      <c r="B896" s="248" t="s">
        <v>790</v>
      </c>
      <c r="C896" s="131">
        <v>0</v>
      </c>
    </row>
    <row r="897" ht="21" customHeight="1" spans="1:3">
      <c r="A897" s="245">
        <v>2130234</v>
      </c>
      <c r="B897" s="248" t="s">
        <v>791</v>
      </c>
      <c r="C897" s="131">
        <v>314</v>
      </c>
    </row>
    <row r="898" ht="21" hidden="1" customHeight="1" spans="1:3">
      <c r="A898" s="245">
        <v>2130235</v>
      </c>
      <c r="B898" s="248" t="s">
        <v>792</v>
      </c>
      <c r="C898" s="131">
        <v>0</v>
      </c>
    </row>
    <row r="899" ht="21" hidden="1" customHeight="1" spans="1:3">
      <c r="A899" s="245">
        <v>2130236</v>
      </c>
      <c r="B899" s="248" t="s">
        <v>793</v>
      </c>
      <c r="C899" s="131">
        <v>0</v>
      </c>
    </row>
    <row r="900" ht="21" hidden="1" customHeight="1" spans="1:3">
      <c r="A900" s="245">
        <v>2130237</v>
      </c>
      <c r="B900" s="247" t="s">
        <v>759</v>
      </c>
      <c r="C900" s="131">
        <v>0</v>
      </c>
    </row>
    <row r="901" ht="21" customHeight="1" spans="1:3">
      <c r="A901" s="245">
        <v>2130299</v>
      </c>
      <c r="B901" s="248" t="s">
        <v>794</v>
      </c>
      <c r="C901" s="131">
        <v>934</v>
      </c>
    </row>
    <row r="902" ht="21" customHeight="1" spans="1:3">
      <c r="A902" s="245">
        <v>21303</v>
      </c>
      <c r="B902" s="248" t="s">
        <v>795</v>
      </c>
      <c r="C902" s="131">
        <v>11843</v>
      </c>
    </row>
    <row r="903" ht="21" customHeight="1" spans="1:3">
      <c r="A903" s="245">
        <v>2130301</v>
      </c>
      <c r="B903" s="248" t="s">
        <v>120</v>
      </c>
      <c r="C903" s="131">
        <v>429</v>
      </c>
    </row>
    <row r="904" ht="21" hidden="1" customHeight="1" spans="1:3">
      <c r="A904" s="245">
        <v>2130302</v>
      </c>
      <c r="B904" s="248" t="s">
        <v>121</v>
      </c>
      <c r="C904" s="131">
        <v>0</v>
      </c>
    </row>
    <row r="905" ht="21" hidden="1" customHeight="1" spans="1:3">
      <c r="A905" s="245">
        <v>2130303</v>
      </c>
      <c r="B905" s="248" t="s">
        <v>122</v>
      </c>
      <c r="C905" s="131">
        <v>0</v>
      </c>
    </row>
    <row r="906" ht="21" customHeight="1" spans="1:3">
      <c r="A906" s="245">
        <v>2130304</v>
      </c>
      <c r="B906" s="248" t="s">
        <v>796</v>
      </c>
      <c r="C906" s="131">
        <v>3030</v>
      </c>
    </row>
    <row r="907" ht="21" customHeight="1" spans="1:3">
      <c r="A907" s="245">
        <v>2130305</v>
      </c>
      <c r="B907" s="248" t="s">
        <v>797</v>
      </c>
      <c r="C907" s="131">
        <v>1691</v>
      </c>
    </row>
    <row r="908" ht="21" hidden="1" customHeight="1" spans="1:3">
      <c r="A908" s="245">
        <v>2130306</v>
      </c>
      <c r="B908" s="248" t="s">
        <v>798</v>
      </c>
      <c r="C908" s="131">
        <v>0</v>
      </c>
    </row>
    <row r="909" ht="21" hidden="1" customHeight="1" spans="1:3">
      <c r="A909" s="245">
        <v>2130307</v>
      </c>
      <c r="B909" s="248" t="s">
        <v>799</v>
      </c>
      <c r="C909" s="131">
        <v>0</v>
      </c>
    </row>
    <row r="910" ht="21" hidden="1" customHeight="1" spans="1:3">
      <c r="A910" s="245">
        <v>2130308</v>
      </c>
      <c r="B910" s="248" t="s">
        <v>800</v>
      </c>
      <c r="C910" s="131">
        <v>0</v>
      </c>
    </row>
    <row r="911" ht="21" hidden="1" customHeight="1" spans="1:3">
      <c r="A911" s="245">
        <v>2130309</v>
      </c>
      <c r="B911" s="248" t="s">
        <v>801</v>
      </c>
      <c r="C911" s="131">
        <v>0</v>
      </c>
    </row>
    <row r="912" ht="21" customHeight="1" spans="1:3">
      <c r="A912" s="245">
        <v>2130310</v>
      </c>
      <c r="B912" s="248" t="s">
        <v>802</v>
      </c>
      <c r="C912" s="131">
        <v>790</v>
      </c>
    </row>
    <row r="913" ht="21" hidden="1" customHeight="1" spans="1:3">
      <c r="A913" s="245">
        <v>2130311</v>
      </c>
      <c r="B913" s="248" t="s">
        <v>803</v>
      </c>
      <c r="C913" s="131">
        <v>0</v>
      </c>
    </row>
    <row r="914" ht="21" hidden="1" customHeight="1" spans="1:3">
      <c r="A914" s="245">
        <v>2130312</v>
      </c>
      <c r="B914" s="248" t="s">
        <v>804</v>
      </c>
      <c r="C914" s="131">
        <v>0</v>
      </c>
    </row>
    <row r="915" ht="21" customHeight="1" spans="1:3">
      <c r="A915" s="245">
        <v>2130313</v>
      </c>
      <c r="B915" s="248" t="s">
        <v>805</v>
      </c>
      <c r="C915" s="131">
        <v>314</v>
      </c>
    </row>
    <row r="916" ht="21" customHeight="1" spans="1:3">
      <c r="A916" s="245">
        <v>2130314</v>
      </c>
      <c r="B916" s="248" t="s">
        <v>806</v>
      </c>
      <c r="C916" s="131">
        <v>605</v>
      </c>
    </row>
    <row r="917" ht="21" customHeight="1" spans="1:3">
      <c r="A917" s="245">
        <v>2130315</v>
      </c>
      <c r="B917" s="248" t="s">
        <v>807</v>
      </c>
      <c r="C917" s="131">
        <v>140</v>
      </c>
    </row>
    <row r="918" ht="21" customHeight="1" spans="1:3">
      <c r="A918" s="245">
        <v>2130316</v>
      </c>
      <c r="B918" s="248" t="s">
        <v>808</v>
      </c>
      <c r="C918" s="131">
        <v>3490</v>
      </c>
    </row>
    <row r="919" ht="21" hidden="1" customHeight="1" spans="1:3">
      <c r="A919" s="245">
        <v>2130317</v>
      </c>
      <c r="B919" s="248" t="s">
        <v>809</v>
      </c>
      <c r="C919" s="131">
        <v>0</v>
      </c>
    </row>
    <row r="920" ht="21" hidden="1" customHeight="1" spans="1:3">
      <c r="A920" s="245">
        <v>2130318</v>
      </c>
      <c r="B920" s="248" t="s">
        <v>810</v>
      </c>
      <c r="C920" s="131">
        <v>0</v>
      </c>
    </row>
    <row r="921" ht="21" customHeight="1" spans="1:3">
      <c r="A921" s="245">
        <v>2130319</v>
      </c>
      <c r="B921" s="248" t="s">
        <v>811</v>
      </c>
      <c r="C921" s="131">
        <v>717</v>
      </c>
    </row>
    <row r="922" ht="21" customHeight="1" spans="1:3">
      <c r="A922" s="245">
        <v>2130321</v>
      </c>
      <c r="B922" s="248" t="s">
        <v>812</v>
      </c>
      <c r="C922" s="131">
        <v>635</v>
      </c>
    </row>
    <row r="923" ht="21" hidden="1" customHeight="1" spans="1:3">
      <c r="A923" s="245">
        <v>2130322</v>
      </c>
      <c r="B923" s="248" t="s">
        <v>813</v>
      </c>
      <c r="C923" s="131">
        <v>0</v>
      </c>
    </row>
    <row r="924" ht="21" hidden="1" customHeight="1" spans="1:3">
      <c r="A924" s="245">
        <v>2130333</v>
      </c>
      <c r="B924" s="248" t="s">
        <v>787</v>
      </c>
      <c r="C924" s="131">
        <v>0</v>
      </c>
    </row>
    <row r="925" ht="21" hidden="1" customHeight="1" spans="1:3">
      <c r="A925" s="245">
        <v>2130334</v>
      </c>
      <c r="B925" s="247" t="s">
        <v>814</v>
      </c>
      <c r="C925" s="131">
        <v>0</v>
      </c>
    </row>
    <row r="926" ht="21" customHeight="1" spans="1:3">
      <c r="A926" s="245">
        <v>2130335</v>
      </c>
      <c r="B926" s="248" t="s">
        <v>815</v>
      </c>
      <c r="C926" s="131">
        <v>2</v>
      </c>
    </row>
    <row r="927" ht="21" hidden="1" customHeight="1" spans="1:3">
      <c r="A927" s="245">
        <v>2130336</v>
      </c>
      <c r="B927" s="248" t="s">
        <v>816</v>
      </c>
      <c r="C927" s="131">
        <v>0</v>
      </c>
    </row>
    <row r="928" ht="21" hidden="1" customHeight="1" spans="1:3">
      <c r="A928" s="245">
        <v>2130337</v>
      </c>
      <c r="B928" s="248" t="s">
        <v>817</v>
      </c>
      <c r="C928" s="131">
        <v>0</v>
      </c>
    </row>
    <row r="929" ht="21" hidden="1" customHeight="1" spans="1:3">
      <c r="A929" s="245">
        <v>2130399</v>
      </c>
      <c r="B929" s="248" t="s">
        <v>818</v>
      </c>
      <c r="C929" s="131">
        <v>0</v>
      </c>
    </row>
    <row r="930" ht="21" customHeight="1" spans="1:3">
      <c r="A930" s="245">
        <v>21305</v>
      </c>
      <c r="B930" s="248" t="s">
        <v>819</v>
      </c>
      <c r="C930" s="131">
        <v>18503</v>
      </c>
    </row>
    <row r="931" ht="21" customHeight="1" spans="1:3">
      <c r="A931" s="245">
        <v>2130501</v>
      </c>
      <c r="B931" s="248" t="s">
        <v>120</v>
      </c>
      <c r="C931" s="131">
        <v>246</v>
      </c>
    </row>
    <row r="932" ht="21" hidden="1" customHeight="1" spans="1:3">
      <c r="A932" s="245">
        <v>2130502</v>
      </c>
      <c r="B932" s="248" t="s">
        <v>121</v>
      </c>
      <c r="C932" s="131">
        <v>0</v>
      </c>
    </row>
    <row r="933" ht="21" hidden="1" customHeight="1" spans="1:3">
      <c r="A933" s="245">
        <v>2130503</v>
      </c>
      <c r="B933" s="248" t="s">
        <v>122</v>
      </c>
      <c r="C933" s="131">
        <v>0</v>
      </c>
    </row>
    <row r="934" ht="21" customHeight="1" spans="1:3">
      <c r="A934" s="245">
        <v>2130504</v>
      </c>
      <c r="B934" s="248" t="s">
        <v>820</v>
      </c>
      <c r="C934" s="131">
        <v>2701</v>
      </c>
    </row>
    <row r="935" ht="21" customHeight="1" spans="1:3">
      <c r="A935" s="245">
        <v>2130505</v>
      </c>
      <c r="B935" s="248" t="s">
        <v>821</v>
      </c>
      <c r="C935" s="131">
        <v>15191</v>
      </c>
    </row>
    <row r="936" ht="21" customHeight="1" spans="1:3">
      <c r="A936" s="245">
        <v>2130506</v>
      </c>
      <c r="B936" s="248" t="s">
        <v>822</v>
      </c>
      <c r="C936" s="131">
        <v>49</v>
      </c>
    </row>
    <row r="937" ht="21" hidden="1" customHeight="1" spans="1:3">
      <c r="A937" s="245">
        <v>2130507</v>
      </c>
      <c r="B937" s="248" t="s">
        <v>823</v>
      </c>
      <c r="C937" s="131">
        <v>0</v>
      </c>
    </row>
    <row r="938" ht="21" hidden="1" customHeight="1" spans="1:3">
      <c r="A938" s="245">
        <v>2130508</v>
      </c>
      <c r="B938" s="248" t="s">
        <v>824</v>
      </c>
      <c r="C938" s="131">
        <v>0</v>
      </c>
    </row>
    <row r="939" ht="21" customHeight="1" spans="1:3">
      <c r="A939" s="245">
        <v>2130550</v>
      </c>
      <c r="B939" s="248" t="s">
        <v>825</v>
      </c>
      <c r="C939" s="131">
        <v>209</v>
      </c>
    </row>
    <row r="940" ht="21" customHeight="1" spans="1:3">
      <c r="A940" s="245">
        <v>2130599</v>
      </c>
      <c r="B940" s="248" t="s">
        <v>826</v>
      </c>
      <c r="C940" s="131">
        <v>107</v>
      </c>
    </row>
    <row r="941" ht="21" customHeight="1" spans="1:3">
      <c r="A941" s="245">
        <v>21307</v>
      </c>
      <c r="B941" s="248" t="s">
        <v>827</v>
      </c>
      <c r="C941" s="131">
        <v>7069</v>
      </c>
    </row>
    <row r="942" ht="21" customHeight="1" spans="1:3">
      <c r="A942" s="245">
        <v>2130701</v>
      </c>
      <c r="B942" s="248" t="s">
        <v>828</v>
      </c>
      <c r="C942" s="131">
        <v>7069</v>
      </c>
    </row>
    <row r="943" ht="21" hidden="1" customHeight="1" spans="1:3">
      <c r="A943" s="245">
        <v>2130704</v>
      </c>
      <c r="B943" s="248" t="s">
        <v>829</v>
      </c>
      <c r="C943" s="131">
        <v>0</v>
      </c>
    </row>
    <row r="944" ht="21" hidden="1" customHeight="1" spans="1:3">
      <c r="A944" s="245">
        <v>2130705</v>
      </c>
      <c r="B944" s="248" t="s">
        <v>830</v>
      </c>
      <c r="C944" s="131">
        <v>0</v>
      </c>
    </row>
    <row r="945" ht="21" hidden="1" customHeight="1" spans="1:3">
      <c r="A945" s="245">
        <v>2130706</v>
      </c>
      <c r="B945" s="248" t="s">
        <v>831</v>
      </c>
      <c r="C945" s="131">
        <v>0</v>
      </c>
    </row>
    <row r="946" ht="21" hidden="1" customHeight="1" spans="1:3">
      <c r="A946" s="245">
        <v>2130707</v>
      </c>
      <c r="B946" s="248" t="s">
        <v>832</v>
      </c>
      <c r="C946" s="131">
        <v>0</v>
      </c>
    </row>
    <row r="947" ht="21" hidden="1" customHeight="1" spans="1:3">
      <c r="A947" s="245">
        <v>2130799</v>
      </c>
      <c r="B947" s="248" t="s">
        <v>833</v>
      </c>
      <c r="C947" s="131">
        <v>0</v>
      </c>
    </row>
    <row r="948" ht="21" customHeight="1" spans="1:3">
      <c r="A948" s="245">
        <v>21308</v>
      </c>
      <c r="B948" s="248" t="s">
        <v>834</v>
      </c>
      <c r="C948" s="131">
        <v>4734</v>
      </c>
    </row>
    <row r="949" ht="21" hidden="1" customHeight="1" spans="1:3">
      <c r="A949" s="245">
        <v>2130801</v>
      </c>
      <c r="B949" s="248" t="s">
        <v>835</v>
      </c>
      <c r="C949" s="131">
        <v>0</v>
      </c>
    </row>
    <row r="950" ht="21" hidden="1" customHeight="1" spans="1:3">
      <c r="A950" s="245">
        <v>2130802</v>
      </c>
      <c r="B950" s="248" t="s">
        <v>836</v>
      </c>
      <c r="C950" s="131">
        <v>0</v>
      </c>
    </row>
    <row r="951" ht="21" customHeight="1" spans="1:3">
      <c r="A951" s="245">
        <v>2130803</v>
      </c>
      <c r="B951" s="247" t="s">
        <v>837</v>
      </c>
      <c r="C951" s="131">
        <v>2544</v>
      </c>
    </row>
    <row r="952" ht="21" customHeight="1" spans="1:3">
      <c r="A952" s="245">
        <v>2130804</v>
      </c>
      <c r="B952" s="248" t="s">
        <v>838</v>
      </c>
      <c r="C952" s="131">
        <v>2190</v>
      </c>
    </row>
    <row r="953" ht="21" hidden="1" customHeight="1" spans="1:3">
      <c r="A953" s="245">
        <v>2130805</v>
      </c>
      <c r="B953" s="248" t="s">
        <v>839</v>
      </c>
      <c r="C953" s="131">
        <v>0</v>
      </c>
    </row>
    <row r="954" ht="21" hidden="1" customHeight="1" spans="1:3">
      <c r="A954" s="245">
        <v>2130899</v>
      </c>
      <c r="B954" s="248" t="s">
        <v>840</v>
      </c>
      <c r="C954" s="131">
        <v>0</v>
      </c>
    </row>
    <row r="955" ht="21" hidden="1" customHeight="1" spans="1:3">
      <c r="A955" s="245">
        <v>21309</v>
      </c>
      <c r="B955" s="248" t="s">
        <v>841</v>
      </c>
      <c r="C955" s="131">
        <v>0</v>
      </c>
    </row>
    <row r="956" ht="21" hidden="1" customHeight="1" spans="1:3">
      <c r="A956" s="245">
        <v>2130901</v>
      </c>
      <c r="B956" s="248" t="s">
        <v>842</v>
      </c>
      <c r="C956" s="131">
        <v>0</v>
      </c>
    </row>
    <row r="957" ht="21" hidden="1" customHeight="1" spans="1:3">
      <c r="A957" s="245">
        <v>2130999</v>
      </c>
      <c r="B957" s="248" t="s">
        <v>843</v>
      </c>
      <c r="C957" s="131">
        <v>0</v>
      </c>
    </row>
    <row r="958" ht="21" customHeight="1" spans="1:3">
      <c r="A958" s="245">
        <v>21399</v>
      </c>
      <c r="B958" s="248" t="s">
        <v>844</v>
      </c>
      <c r="C958" s="131">
        <v>248</v>
      </c>
    </row>
    <row r="959" ht="21" hidden="1" customHeight="1" spans="1:3">
      <c r="A959" s="245">
        <v>2139901</v>
      </c>
      <c r="B959" s="248" t="s">
        <v>845</v>
      </c>
      <c r="C959" s="131">
        <v>0</v>
      </c>
    </row>
    <row r="960" ht="21" customHeight="1" spans="1:3">
      <c r="A960" s="245">
        <v>2139999</v>
      </c>
      <c r="B960" s="248" t="s">
        <v>846</v>
      </c>
      <c r="C960" s="131">
        <v>248</v>
      </c>
    </row>
    <row r="961" ht="21" customHeight="1" spans="1:3">
      <c r="A961" s="245">
        <v>214</v>
      </c>
      <c r="B961" s="250" t="s">
        <v>847</v>
      </c>
      <c r="C961" s="131">
        <v>24375</v>
      </c>
    </row>
    <row r="962" ht="21" customHeight="1" spans="1:3">
      <c r="A962" s="245">
        <v>21401</v>
      </c>
      <c r="B962" s="247" t="s">
        <v>848</v>
      </c>
      <c r="C962" s="131">
        <v>19808</v>
      </c>
    </row>
    <row r="963" ht="21" customHeight="1" spans="1:3">
      <c r="A963" s="245">
        <v>2140101</v>
      </c>
      <c r="B963" s="248" t="s">
        <v>120</v>
      </c>
      <c r="C963" s="131">
        <v>280</v>
      </c>
    </row>
    <row r="964" ht="21" customHeight="1" spans="1:3">
      <c r="A964" s="245">
        <v>2140102</v>
      </c>
      <c r="B964" s="248" t="s">
        <v>121</v>
      </c>
      <c r="C964" s="131">
        <v>37</v>
      </c>
    </row>
    <row r="965" ht="21" hidden="1" customHeight="1" spans="1:3">
      <c r="A965" s="245">
        <v>2140103</v>
      </c>
      <c r="B965" s="248" t="s">
        <v>122</v>
      </c>
      <c r="C965" s="131">
        <v>0</v>
      </c>
    </row>
    <row r="966" ht="21" customHeight="1" spans="1:3">
      <c r="A966" s="245">
        <v>2140104</v>
      </c>
      <c r="B966" s="248" t="s">
        <v>849</v>
      </c>
      <c r="C966" s="131">
        <v>8644</v>
      </c>
    </row>
    <row r="967" ht="21" customHeight="1" spans="1:3">
      <c r="A967" s="245">
        <v>2140106</v>
      </c>
      <c r="B967" s="248" t="s">
        <v>850</v>
      </c>
      <c r="C967" s="131">
        <v>7226</v>
      </c>
    </row>
    <row r="968" ht="21" hidden="1" customHeight="1" spans="1:3">
      <c r="A968" s="245">
        <v>2140109</v>
      </c>
      <c r="B968" s="248" t="s">
        <v>851</v>
      </c>
      <c r="C968" s="131">
        <v>0</v>
      </c>
    </row>
    <row r="969" ht="21" hidden="1" customHeight="1" spans="1:3">
      <c r="A969" s="245">
        <v>2140110</v>
      </c>
      <c r="B969" s="247" t="s">
        <v>852</v>
      </c>
      <c r="C969" s="131">
        <v>0</v>
      </c>
    </row>
    <row r="970" ht="21" hidden="1" customHeight="1" spans="1:3">
      <c r="A970" s="245">
        <v>2140111</v>
      </c>
      <c r="B970" s="248" t="s">
        <v>853</v>
      </c>
      <c r="C970" s="131">
        <v>0</v>
      </c>
    </row>
    <row r="971" ht="21" customHeight="1" spans="1:3">
      <c r="A971" s="245">
        <v>2140112</v>
      </c>
      <c r="B971" s="248" t="s">
        <v>854</v>
      </c>
      <c r="C971" s="131">
        <v>3031</v>
      </c>
    </row>
    <row r="972" ht="21" hidden="1" customHeight="1" spans="1:3">
      <c r="A972" s="245">
        <v>2140114</v>
      </c>
      <c r="B972" s="248" t="s">
        <v>855</v>
      </c>
      <c r="C972" s="131">
        <v>0</v>
      </c>
    </row>
    <row r="973" ht="21" hidden="1" customHeight="1" spans="1:3">
      <c r="A973" s="245">
        <v>2140122</v>
      </c>
      <c r="B973" s="248" t="s">
        <v>856</v>
      </c>
      <c r="C973" s="131">
        <v>0</v>
      </c>
    </row>
    <row r="974" ht="21" hidden="1" customHeight="1" spans="1:3">
      <c r="A974" s="245">
        <v>2140123</v>
      </c>
      <c r="B974" s="248" t="s">
        <v>857</v>
      </c>
      <c r="C974" s="131">
        <v>0</v>
      </c>
    </row>
    <row r="975" ht="21" hidden="1" customHeight="1" spans="1:3">
      <c r="A975" s="245">
        <v>2140127</v>
      </c>
      <c r="B975" s="248" t="s">
        <v>858</v>
      </c>
      <c r="C975" s="131">
        <v>0</v>
      </c>
    </row>
    <row r="976" ht="21" hidden="1" customHeight="1" spans="1:3">
      <c r="A976" s="245">
        <v>2140128</v>
      </c>
      <c r="B976" s="247" t="s">
        <v>859</v>
      </c>
      <c r="C976" s="131">
        <v>0</v>
      </c>
    </row>
    <row r="977" ht="21" hidden="1" customHeight="1" spans="1:3">
      <c r="A977" s="245">
        <v>2140129</v>
      </c>
      <c r="B977" s="248" t="s">
        <v>860</v>
      </c>
      <c r="C977" s="131">
        <v>0</v>
      </c>
    </row>
    <row r="978" ht="21" hidden="1" customHeight="1" spans="1:3">
      <c r="A978" s="245">
        <v>2140130</v>
      </c>
      <c r="B978" s="248" t="s">
        <v>861</v>
      </c>
      <c r="C978" s="131">
        <v>0</v>
      </c>
    </row>
    <row r="979" ht="21" hidden="1" customHeight="1" spans="1:3">
      <c r="A979" s="245">
        <v>2140131</v>
      </c>
      <c r="B979" s="247" t="s">
        <v>862</v>
      </c>
      <c r="C979" s="131">
        <v>0</v>
      </c>
    </row>
    <row r="980" ht="21" hidden="1" customHeight="1" spans="1:3">
      <c r="A980" s="245">
        <v>2140133</v>
      </c>
      <c r="B980" s="248" t="s">
        <v>863</v>
      </c>
      <c r="C980" s="131">
        <v>0</v>
      </c>
    </row>
    <row r="981" ht="21" customHeight="1" spans="1:3">
      <c r="A981" s="245">
        <v>2140136</v>
      </c>
      <c r="B981" s="248" t="s">
        <v>864</v>
      </c>
      <c r="C981" s="131">
        <v>237</v>
      </c>
    </row>
    <row r="982" ht="21" hidden="1" customHeight="1" spans="1:3">
      <c r="A982" s="245">
        <v>2140138</v>
      </c>
      <c r="B982" s="248" t="s">
        <v>865</v>
      </c>
      <c r="C982" s="131">
        <v>0</v>
      </c>
    </row>
    <row r="983" ht="21" hidden="1" customHeight="1" spans="1:3">
      <c r="A983" s="245">
        <v>2140139</v>
      </c>
      <c r="B983" s="248" t="s">
        <v>866</v>
      </c>
      <c r="C983" s="131">
        <v>0</v>
      </c>
    </row>
    <row r="984" ht="21" customHeight="1" spans="1:3">
      <c r="A984" s="245">
        <v>2140199</v>
      </c>
      <c r="B984" s="247" t="s">
        <v>867</v>
      </c>
      <c r="C984" s="131">
        <v>353</v>
      </c>
    </row>
    <row r="985" ht="21" hidden="1" customHeight="1" spans="1:3">
      <c r="A985" s="245">
        <v>21402</v>
      </c>
      <c r="B985" s="248" t="s">
        <v>868</v>
      </c>
      <c r="C985" s="131">
        <v>0</v>
      </c>
    </row>
    <row r="986" ht="21" hidden="1" customHeight="1" spans="1:3">
      <c r="A986" s="245">
        <v>2140201</v>
      </c>
      <c r="B986" s="248" t="s">
        <v>120</v>
      </c>
      <c r="C986" s="131">
        <v>0</v>
      </c>
    </row>
    <row r="987" ht="21" hidden="1" customHeight="1" spans="1:3">
      <c r="A987" s="245">
        <v>2140202</v>
      </c>
      <c r="B987" s="248" t="s">
        <v>121</v>
      </c>
      <c r="C987" s="131">
        <v>0</v>
      </c>
    </row>
    <row r="988" ht="21" hidden="1" customHeight="1" spans="1:3">
      <c r="A988" s="245">
        <v>2140203</v>
      </c>
      <c r="B988" s="248" t="s">
        <v>122</v>
      </c>
      <c r="C988" s="131">
        <v>0</v>
      </c>
    </row>
    <row r="989" ht="21" hidden="1" customHeight="1" spans="1:3">
      <c r="A989" s="245">
        <v>2140204</v>
      </c>
      <c r="B989" s="247" t="s">
        <v>869</v>
      </c>
      <c r="C989" s="131">
        <v>0</v>
      </c>
    </row>
    <row r="990" ht="21" hidden="1" customHeight="1" spans="1:3">
      <c r="A990" s="245">
        <v>2140205</v>
      </c>
      <c r="B990" s="248" t="s">
        <v>870</v>
      </c>
      <c r="C990" s="131">
        <v>0</v>
      </c>
    </row>
    <row r="991" ht="21" hidden="1" customHeight="1" spans="1:3">
      <c r="A991" s="245">
        <v>2140206</v>
      </c>
      <c r="B991" s="248" t="s">
        <v>871</v>
      </c>
      <c r="C991" s="131">
        <v>0</v>
      </c>
    </row>
    <row r="992" ht="21" hidden="1" customHeight="1" spans="1:3">
      <c r="A992" s="245">
        <v>2140207</v>
      </c>
      <c r="B992" s="248" t="s">
        <v>872</v>
      </c>
      <c r="C992" s="131">
        <v>0</v>
      </c>
    </row>
    <row r="993" ht="21" hidden="1" customHeight="1" spans="1:3">
      <c r="A993" s="245">
        <v>2140208</v>
      </c>
      <c r="B993" s="248" t="s">
        <v>873</v>
      </c>
      <c r="C993" s="131">
        <v>0</v>
      </c>
    </row>
    <row r="994" ht="21" hidden="1" customHeight="1" spans="1:3">
      <c r="A994" s="245">
        <v>2140299</v>
      </c>
      <c r="B994" s="247" t="s">
        <v>874</v>
      </c>
      <c r="C994" s="131">
        <v>0</v>
      </c>
    </row>
    <row r="995" ht="21" hidden="1" customHeight="1" spans="1:3">
      <c r="A995" s="245">
        <v>21403</v>
      </c>
      <c r="B995" s="248" t="s">
        <v>875</v>
      </c>
      <c r="C995" s="131">
        <v>0</v>
      </c>
    </row>
    <row r="996" ht="21" hidden="1" customHeight="1" spans="1:3">
      <c r="A996" s="245">
        <v>2140301</v>
      </c>
      <c r="B996" s="248" t="s">
        <v>120</v>
      </c>
      <c r="C996" s="131">
        <v>0</v>
      </c>
    </row>
    <row r="997" ht="21" hidden="1" customHeight="1" spans="1:3">
      <c r="A997" s="245">
        <v>2140302</v>
      </c>
      <c r="B997" s="247" t="s">
        <v>121</v>
      </c>
      <c r="C997" s="131">
        <v>0</v>
      </c>
    </row>
    <row r="998" ht="21" hidden="1" customHeight="1" spans="1:3">
      <c r="A998" s="245">
        <v>2140303</v>
      </c>
      <c r="B998" s="248" t="s">
        <v>122</v>
      </c>
      <c r="C998" s="131">
        <v>0</v>
      </c>
    </row>
    <row r="999" ht="21" hidden="1" customHeight="1" spans="1:3">
      <c r="A999" s="245">
        <v>2140304</v>
      </c>
      <c r="B999" s="248" t="s">
        <v>876</v>
      </c>
      <c r="C999" s="131">
        <v>0</v>
      </c>
    </row>
    <row r="1000" ht="21" hidden="1" customHeight="1" spans="1:3">
      <c r="A1000" s="245">
        <v>2140305</v>
      </c>
      <c r="B1000" s="248" t="s">
        <v>877</v>
      </c>
      <c r="C1000" s="131">
        <v>0</v>
      </c>
    </row>
    <row r="1001" ht="21" hidden="1" customHeight="1" spans="1:3">
      <c r="A1001" s="245">
        <v>2140306</v>
      </c>
      <c r="B1001" s="248" t="s">
        <v>878</v>
      </c>
      <c r="C1001" s="131">
        <v>0</v>
      </c>
    </row>
    <row r="1002" ht="21" hidden="1" customHeight="1" spans="1:3">
      <c r="A1002" s="245">
        <v>2140307</v>
      </c>
      <c r="B1002" s="247" t="s">
        <v>879</v>
      </c>
      <c r="C1002" s="131">
        <v>0</v>
      </c>
    </row>
    <row r="1003" ht="21" hidden="1" customHeight="1" spans="1:3">
      <c r="A1003" s="245">
        <v>2140308</v>
      </c>
      <c r="B1003" s="248" t="s">
        <v>880</v>
      </c>
      <c r="C1003" s="131">
        <v>0</v>
      </c>
    </row>
    <row r="1004" ht="21" hidden="1" customHeight="1" spans="1:3">
      <c r="A1004" s="245">
        <v>2140399</v>
      </c>
      <c r="B1004" s="248" t="s">
        <v>881</v>
      </c>
      <c r="C1004" s="131">
        <v>0</v>
      </c>
    </row>
    <row r="1005" ht="21" customHeight="1" spans="1:3">
      <c r="A1005" s="245">
        <v>21404</v>
      </c>
      <c r="B1005" s="249" t="s">
        <v>882</v>
      </c>
      <c r="C1005" s="131">
        <v>34</v>
      </c>
    </row>
    <row r="1006" ht="21" hidden="1" customHeight="1" spans="1:3">
      <c r="A1006" s="245">
        <v>2140401</v>
      </c>
      <c r="B1006" s="247" t="s">
        <v>883</v>
      </c>
      <c r="C1006" s="131">
        <v>0</v>
      </c>
    </row>
    <row r="1007" ht="21" hidden="1" customHeight="1" spans="1:3">
      <c r="A1007" s="245">
        <v>2140402</v>
      </c>
      <c r="B1007" s="248" t="s">
        <v>884</v>
      </c>
      <c r="C1007" s="131">
        <v>0</v>
      </c>
    </row>
    <row r="1008" ht="21" hidden="1" customHeight="1" spans="1:3">
      <c r="A1008" s="245">
        <v>2140403</v>
      </c>
      <c r="B1008" s="248" t="s">
        <v>885</v>
      </c>
      <c r="C1008" s="131">
        <v>0</v>
      </c>
    </row>
    <row r="1009" ht="21" customHeight="1" spans="1:3">
      <c r="A1009" s="245">
        <v>2140499</v>
      </c>
      <c r="B1009" s="248" t="s">
        <v>886</v>
      </c>
      <c r="C1009" s="131">
        <v>34</v>
      </c>
    </row>
    <row r="1010" ht="21" hidden="1" customHeight="1" spans="1:3">
      <c r="A1010" s="245">
        <v>21405</v>
      </c>
      <c r="B1010" s="248" t="s">
        <v>887</v>
      </c>
      <c r="C1010" s="131">
        <v>0</v>
      </c>
    </row>
    <row r="1011" ht="21" hidden="1" customHeight="1" spans="1:3">
      <c r="A1011" s="245">
        <v>2140501</v>
      </c>
      <c r="B1011" s="248" t="s">
        <v>120</v>
      </c>
      <c r="C1011" s="131">
        <v>0</v>
      </c>
    </row>
    <row r="1012" ht="21" hidden="1" customHeight="1" spans="1:3">
      <c r="A1012" s="245">
        <v>2140502</v>
      </c>
      <c r="B1012" s="248" t="s">
        <v>121</v>
      </c>
      <c r="C1012" s="131">
        <v>0</v>
      </c>
    </row>
    <row r="1013" ht="21" hidden="1" customHeight="1" spans="1:3">
      <c r="A1013" s="245">
        <v>2140503</v>
      </c>
      <c r="B1013" s="248" t="s">
        <v>122</v>
      </c>
      <c r="C1013" s="131">
        <v>0</v>
      </c>
    </row>
    <row r="1014" ht="21" hidden="1" customHeight="1" spans="1:3">
      <c r="A1014" s="245">
        <v>2140504</v>
      </c>
      <c r="B1014" s="248" t="s">
        <v>873</v>
      </c>
      <c r="C1014" s="131">
        <v>0</v>
      </c>
    </row>
    <row r="1015" ht="21" hidden="1" customHeight="1" spans="1:3">
      <c r="A1015" s="245">
        <v>2140505</v>
      </c>
      <c r="B1015" s="248" t="s">
        <v>888</v>
      </c>
      <c r="C1015" s="131">
        <v>0</v>
      </c>
    </row>
    <row r="1016" ht="21" hidden="1" customHeight="1" spans="1:3">
      <c r="A1016" s="245">
        <v>2140599</v>
      </c>
      <c r="B1016" s="248" t="s">
        <v>889</v>
      </c>
      <c r="C1016" s="131">
        <v>0</v>
      </c>
    </row>
    <row r="1017" ht="21" customHeight="1" spans="1:3">
      <c r="A1017" s="245">
        <v>21406</v>
      </c>
      <c r="B1017" s="248" t="s">
        <v>890</v>
      </c>
      <c r="C1017" s="131">
        <v>4117</v>
      </c>
    </row>
    <row r="1018" ht="21" customHeight="1" spans="1:3">
      <c r="A1018" s="245">
        <v>2140601</v>
      </c>
      <c r="B1018" s="248" t="s">
        <v>891</v>
      </c>
      <c r="C1018" s="131">
        <v>4117</v>
      </c>
    </row>
    <row r="1019" ht="21" hidden="1" customHeight="1" spans="1:3">
      <c r="A1019" s="245">
        <v>2140602</v>
      </c>
      <c r="B1019" s="248" t="s">
        <v>892</v>
      </c>
      <c r="C1019" s="131">
        <v>0</v>
      </c>
    </row>
    <row r="1020" ht="21" hidden="1" customHeight="1" spans="1:3">
      <c r="A1020" s="245">
        <v>2140603</v>
      </c>
      <c r="B1020" s="248" t="s">
        <v>893</v>
      </c>
      <c r="C1020" s="131">
        <v>0</v>
      </c>
    </row>
    <row r="1021" ht="21" hidden="1" customHeight="1" spans="1:3">
      <c r="A1021" s="245">
        <v>2140699</v>
      </c>
      <c r="B1021" s="248" t="s">
        <v>894</v>
      </c>
      <c r="C1021" s="131">
        <v>0</v>
      </c>
    </row>
    <row r="1022" ht="21" customHeight="1" spans="1:3">
      <c r="A1022" s="245">
        <v>21499</v>
      </c>
      <c r="B1022" s="248" t="s">
        <v>895</v>
      </c>
      <c r="C1022" s="131">
        <v>416</v>
      </c>
    </row>
    <row r="1023" ht="21" hidden="1" customHeight="1" spans="1:3">
      <c r="A1023" s="245">
        <v>2149901</v>
      </c>
      <c r="B1023" s="248" t="s">
        <v>896</v>
      </c>
      <c r="C1023" s="131">
        <v>0</v>
      </c>
    </row>
    <row r="1024" ht="21" customHeight="1" spans="1:3">
      <c r="A1024" s="245">
        <v>2149999</v>
      </c>
      <c r="B1024" s="248" t="s">
        <v>897</v>
      </c>
      <c r="C1024" s="131">
        <v>416</v>
      </c>
    </row>
    <row r="1025" ht="21" customHeight="1" spans="1:3">
      <c r="A1025" s="245">
        <v>215</v>
      </c>
      <c r="B1025" s="250" t="s">
        <v>1559</v>
      </c>
      <c r="C1025" s="131">
        <v>3807</v>
      </c>
    </row>
    <row r="1026" ht="21" customHeight="1" spans="1:3">
      <c r="A1026" s="245">
        <v>21501</v>
      </c>
      <c r="B1026" s="248" t="s">
        <v>899</v>
      </c>
      <c r="C1026" s="131">
        <v>820</v>
      </c>
    </row>
    <row r="1027" ht="21" customHeight="1" spans="1:3">
      <c r="A1027" s="245">
        <v>2150101</v>
      </c>
      <c r="B1027" s="248" t="s">
        <v>120</v>
      </c>
      <c r="C1027" s="131">
        <v>540</v>
      </c>
    </row>
    <row r="1028" ht="21" hidden="1" customHeight="1" spans="1:3">
      <c r="A1028" s="245">
        <v>2150102</v>
      </c>
      <c r="B1028" s="248" t="s">
        <v>121</v>
      </c>
      <c r="C1028" s="131">
        <v>0</v>
      </c>
    </row>
    <row r="1029" ht="21" hidden="1" customHeight="1" spans="1:3">
      <c r="A1029" s="245">
        <v>2150103</v>
      </c>
      <c r="B1029" s="247" t="s">
        <v>122</v>
      </c>
      <c r="C1029" s="131">
        <v>0</v>
      </c>
    </row>
    <row r="1030" ht="21" hidden="1" customHeight="1" spans="1:3">
      <c r="A1030" s="245">
        <v>2150104</v>
      </c>
      <c r="B1030" s="248" t="s">
        <v>900</v>
      </c>
      <c r="C1030" s="131">
        <v>0</v>
      </c>
    </row>
    <row r="1031" ht="21" hidden="1" customHeight="1" spans="1:3">
      <c r="A1031" s="245">
        <v>2150105</v>
      </c>
      <c r="B1031" s="248" t="s">
        <v>901</v>
      </c>
      <c r="C1031" s="131">
        <v>0</v>
      </c>
    </row>
    <row r="1032" ht="21" hidden="1" customHeight="1" spans="1:3">
      <c r="A1032" s="245">
        <v>2150106</v>
      </c>
      <c r="B1032" s="248" t="s">
        <v>902</v>
      </c>
      <c r="C1032" s="131">
        <v>0</v>
      </c>
    </row>
    <row r="1033" ht="21" hidden="1" customHeight="1" spans="1:3">
      <c r="A1033" s="245">
        <v>2150107</v>
      </c>
      <c r="B1033" s="248" t="s">
        <v>903</v>
      </c>
      <c r="C1033" s="131">
        <v>0</v>
      </c>
    </row>
    <row r="1034" ht="21" hidden="1" customHeight="1" spans="1:3">
      <c r="A1034" s="245">
        <v>2150108</v>
      </c>
      <c r="B1034" s="248" t="s">
        <v>904</v>
      </c>
      <c r="C1034" s="131">
        <v>0</v>
      </c>
    </row>
    <row r="1035" ht="21" customHeight="1" spans="1:3">
      <c r="A1035" s="245">
        <v>2150199</v>
      </c>
      <c r="B1035" s="248" t="s">
        <v>905</v>
      </c>
      <c r="C1035" s="131">
        <v>280</v>
      </c>
    </row>
    <row r="1036" ht="21" hidden="1" customHeight="1" spans="1:3">
      <c r="A1036" s="245">
        <v>21502</v>
      </c>
      <c r="B1036" s="248" t="s">
        <v>906</v>
      </c>
      <c r="C1036" s="131">
        <v>0</v>
      </c>
    </row>
    <row r="1037" ht="21" hidden="1" customHeight="1" spans="1:3">
      <c r="A1037" s="245">
        <v>2150201</v>
      </c>
      <c r="B1037" s="248" t="s">
        <v>120</v>
      </c>
      <c r="C1037" s="131">
        <v>0</v>
      </c>
    </row>
    <row r="1038" ht="21" hidden="1" customHeight="1" spans="1:3">
      <c r="A1038" s="245">
        <v>2150202</v>
      </c>
      <c r="B1038" s="248" t="s">
        <v>121</v>
      </c>
      <c r="C1038" s="131">
        <v>0</v>
      </c>
    </row>
    <row r="1039" ht="21" hidden="1" customHeight="1" spans="1:3">
      <c r="A1039" s="245">
        <v>2150203</v>
      </c>
      <c r="B1039" s="247" t="s">
        <v>122</v>
      </c>
      <c r="C1039" s="131">
        <v>0</v>
      </c>
    </row>
    <row r="1040" ht="21" hidden="1" customHeight="1" spans="1:3">
      <c r="A1040" s="245">
        <v>2150204</v>
      </c>
      <c r="B1040" s="248" t="s">
        <v>907</v>
      </c>
      <c r="C1040" s="131">
        <v>0</v>
      </c>
    </row>
    <row r="1041" ht="21" hidden="1" customHeight="1" spans="1:3">
      <c r="A1041" s="245">
        <v>2150205</v>
      </c>
      <c r="B1041" s="248" t="s">
        <v>908</v>
      </c>
      <c r="C1041" s="131">
        <v>0</v>
      </c>
    </row>
    <row r="1042" ht="21" hidden="1" customHeight="1" spans="1:3">
      <c r="A1042" s="245">
        <v>2150206</v>
      </c>
      <c r="B1042" s="248" t="s">
        <v>909</v>
      </c>
      <c r="C1042" s="131">
        <v>0</v>
      </c>
    </row>
    <row r="1043" ht="21" hidden="1" customHeight="1" spans="1:3">
      <c r="A1043" s="245">
        <v>2150207</v>
      </c>
      <c r="B1043" s="248" t="s">
        <v>910</v>
      </c>
      <c r="C1043" s="131">
        <v>0</v>
      </c>
    </row>
    <row r="1044" ht="21" hidden="1" customHeight="1" spans="1:3">
      <c r="A1044" s="245">
        <v>2150208</v>
      </c>
      <c r="B1044" s="248" t="s">
        <v>911</v>
      </c>
      <c r="C1044" s="131">
        <v>0</v>
      </c>
    </row>
    <row r="1045" ht="21" hidden="1" customHeight="1" spans="1:3">
      <c r="A1045" s="245">
        <v>2150209</v>
      </c>
      <c r="B1045" s="248" t="s">
        <v>912</v>
      </c>
      <c r="C1045" s="131">
        <v>0</v>
      </c>
    </row>
    <row r="1046" ht="21" hidden="1" customHeight="1" spans="1:3">
      <c r="A1046" s="245">
        <v>2150210</v>
      </c>
      <c r="B1046" s="248" t="s">
        <v>913</v>
      </c>
      <c r="C1046" s="131">
        <v>0</v>
      </c>
    </row>
    <row r="1047" ht="21" hidden="1" customHeight="1" spans="1:3">
      <c r="A1047" s="245">
        <v>2150212</v>
      </c>
      <c r="B1047" s="248" t="s">
        <v>914</v>
      </c>
      <c r="C1047" s="131">
        <v>0</v>
      </c>
    </row>
    <row r="1048" ht="21" hidden="1" customHeight="1" spans="1:3">
      <c r="A1048" s="245">
        <v>2150213</v>
      </c>
      <c r="B1048" s="248" t="s">
        <v>915</v>
      </c>
      <c r="C1048" s="131">
        <v>0</v>
      </c>
    </row>
    <row r="1049" ht="21" hidden="1" customHeight="1" spans="1:3">
      <c r="A1049" s="245">
        <v>2150214</v>
      </c>
      <c r="B1049" s="247" t="s">
        <v>916</v>
      </c>
      <c r="C1049" s="131">
        <v>0</v>
      </c>
    </row>
    <row r="1050" ht="21" hidden="1" customHeight="1" spans="1:3">
      <c r="A1050" s="245">
        <v>2150215</v>
      </c>
      <c r="B1050" s="248" t="s">
        <v>917</v>
      </c>
      <c r="C1050" s="131">
        <v>0</v>
      </c>
    </row>
    <row r="1051" ht="21" hidden="1" customHeight="1" spans="1:3">
      <c r="A1051" s="245">
        <v>2150299</v>
      </c>
      <c r="B1051" s="248" t="s">
        <v>918</v>
      </c>
      <c r="C1051" s="131">
        <v>0</v>
      </c>
    </row>
    <row r="1052" ht="21" hidden="1" customHeight="1" spans="1:3">
      <c r="A1052" s="245">
        <v>21503</v>
      </c>
      <c r="B1052" s="248" t="s">
        <v>919</v>
      </c>
      <c r="C1052" s="131">
        <v>0</v>
      </c>
    </row>
    <row r="1053" ht="21" hidden="1" customHeight="1" spans="1:3">
      <c r="A1053" s="245">
        <v>2150301</v>
      </c>
      <c r="B1053" s="248" t="s">
        <v>120</v>
      </c>
      <c r="C1053" s="131">
        <v>0</v>
      </c>
    </row>
    <row r="1054" ht="21" hidden="1" customHeight="1" spans="1:3">
      <c r="A1054" s="245">
        <v>2150302</v>
      </c>
      <c r="B1054" s="247" t="s">
        <v>121</v>
      </c>
      <c r="C1054" s="131">
        <v>0</v>
      </c>
    </row>
    <row r="1055" ht="21" hidden="1" customHeight="1" spans="1:3">
      <c r="A1055" s="245">
        <v>2150303</v>
      </c>
      <c r="B1055" s="248" t="s">
        <v>122</v>
      </c>
      <c r="C1055" s="131">
        <v>0</v>
      </c>
    </row>
    <row r="1056" ht="21" hidden="1" customHeight="1" spans="1:3">
      <c r="A1056" s="245">
        <v>2150399</v>
      </c>
      <c r="B1056" s="248" t="s">
        <v>920</v>
      </c>
      <c r="C1056" s="131">
        <v>0</v>
      </c>
    </row>
    <row r="1057" ht="21" customHeight="1" spans="1:3">
      <c r="A1057" s="245">
        <v>21505</v>
      </c>
      <c r="B1057" s="248" t="s">
        <v>921</v>
      </c>
      <c r="C1057" s="131">
        <v>1500</v>
      </c>
    </row>
    <row r="1058" ht="21" hidden="1" customHeight="1" spans="1:3">
      <c r="A1058" s="245">
        <v>2150501</v>
      </c>
      <c r="B1058" s="248" t="s">
        <v>120</v>
      </c>
      <c r="C1058" s="131">
        <v>0</v>
      </c>
    </row>
    <row r="1059" ht="21" hidden="1" customHeight="1" spans="1:3">
      <c r="A1059" s="245">
        <v>2150502</v>
      </c>
      <c r="B1059" s="248" t="s">
        <v>121</v>
      </c>
      <c r="C1059" s="131">
        <v>0</v>
      </c>
    </row>
    <row r="1060" ht="21" hidden="1" customHeight="1" spans="1:3">
      <c r="A1060" s="245">
        <v>2150503</v>
      </c>
      <c r="B1060" s="248" t="s">
        <v>122</v>
      </c>
      <c r="C1060" s="131">
        <v>0</v>
      </c>
    </row>
    <row r="1061" ht="21" hidden="1" customHeight="1" spans="1:3">
      <c r="A1061" s="245">
        <v>2150505</v>
      </c>
      <c r="B1061" s="247" t="s">
        <v>922</v>
      </c>
      <c r="C1061" s="131">
        <v>0</v>
      </c>
    </row>
    <row r="1062" ht="21" hidden="1" customHeight="1" spans="1:3">
      <c r="A1062" s="245">
        <v>2150507</v>
      </c>
      <c r="B1062" s="248" t="s">
        <v>923</v>
      </c>
      <c r="C1062" s="131">
        <v>0</v>
      </c>
    </row>
    <row r="1063" ht="21" hidden="1" customHeight="1" spans="1:3">
      <c r="A1063" s="245">
        <v>2150508</v>
      </c>
      <c r="B1063" s="248" t="s">
        <v>924</v>
      </c>
      <c r="C1063" s="131">
        <v>0</v>
      </c>
    </row>
    <row r="1064" ht="21" hidden="1" customHeight="1" spans="1:3">
      <c r="A1064" s="245">
        <v>2150516</v>
      </c>
      <c r="B1064" s="248" t="s">
        <v>925</v>
      </c>
      <c r="C1064" s="131">
        <v>0</v>
      </c>
    </row>
    <row r="1065" ht="21" customHeight="1" spans="1:3">
      <c r="A1065" s="245">
        <v>2150517</v>
      </c>
      <c r="B1065" s="248" t="s">
        <v>926</v>
      </c>
      <c r="C1065" s="131">
        <v>1500</v>
      </c>
    </row>
    <row r="1066" ht="21" hidden="1" customHeight="1" spans="1:3">
      <c r="A1066" s="245">
        <v>2150550</v>
      </c>
      <c r="B1066" s="247" t="s">
        <v>129</v>
      </c>
      <c r="C1066" s="131">
        <v>0</v>
      </c>
    </row>
    <row r="1067" ht="21" hidden="1" customHeight="1" spans="1:3">
      <c r="A1067" s="245">
        <v>2150599</v>
      </c>
      <c r="B1067" s="248" t="s">
        <v>927</v>
      </c>
      <c r="C1067" s="131">
        <v>0</v>
      </c>
    </row>
    <row r="1068" ht="21" customHeight="1" spans="1:3">
      <c r="A1068" s="245">
        <v>21507</v>
      </c>
      <c r="B1068" s="248" t="s">
        <v>928</v>
      </c>
      <c r="C1068" s="131">
        <v>245</v>
      </c>
    </row>
    <row r="1069" ht="21" customHeight="1" spans="1:3">
      <c r="A1069" s="245">
        <v>2150701</v>
      </c>
      <c r="B1069" s="248" t="s">
        <v>120</v>
      </c>
      <c r="C1069" s="131">
        <v>245</v>
      </c>
    </row>
    <row r="1070" ht="21" hidden="1" customHeight="1" spans="1:3">
      <c r="A1070" s="245">
        <v>2150702</v>
      </c>
      <c r="B1070" s="248" t="s">
        <v>121</v>
      </c>
      <c r="C1070" s="131">
        <v>0</v>
      </c>
    </row>
    <row r="1071" ht="21" hidden="1" customHeight="1" spans="1:3">
      <c r="A1071" s="245">
        <v>2150703</v>
      </c>
      <c r="B1071" s="247" t="s">
        <v>122</v>
      </c>
      <c r="C1071" s="131">
        <v>0</v>
      </c>
    </row>
    <row r="1072" ht="21" hidden="1" customHeight="1" spans="1:3">
      <c r="A1072" s="245">
        <v>2150704</v>
      </c>
      <c r="B1072" s="248" t="s">
        <v>929</v>
      </c>
      <c r="C1072" s="131">
        <v>0</v>
      </c>
    </row>
    <row r="1073" ht="21" hidden="1" customHeight="1" spans="1:3">
      <c r="A1073" s="245">
        <v>2150705</v>
      </c>
      <c r="B1073" s="248" t="s">
        <v>930</v>
      </c>
      <c r="C1073" s="131">
        <v>0</v>
      </c>
    </row>
    <row r="1074" ht="21" hidden="1" customHeight="1" spans="1:3">
      <c r="A1074" s="245">
        <v>2150799</v>
      </c>
      <c r="B1074" s="248" t="s">
        <v>931</v>
      </c>
      <c r="C1074" s="131">
        <v>0</v>
      </c>
    </row>
    <row r="1075" ht="21" customHeight="1" spans="1:3">
      <c r="A1075" s="245">
        <v>21508</v>
      </c>
      <c r="B1075" s="248" t="s">
        <v>932</v>
      </c>
      <c r="C1075" s="131">
        <v>1242</v>
      </c>
    </row>
    <row r="1076" ht="21" hidden="1" customHeight="1" spans="1:3">
      <c r="A1076" s="245">
        <v>2150801</v>
      </c>
      <c r="B1076" s="247" t="s">
        <v>120</v>
      </c>
      <c r="C1076" s="131">
        <v>0</v>
      </c>
    </row>
    <row r="1077" ht="21" hidden="1" customHeight="1" spans="1:3">
      <c r="A1077" s="245">
        <v>2150802</v>
      </c>
      <c r="B1077" s="248" t="s">
        <v>121</v>
      </c>
      <c r="C1077" s="131">
        <v>0</v>
      </c>
    </row>
    <row r="1078" ht="21" hidden="1" customHeight="1" spans="1:3">
      <c r="A1078" s="245">
        <v>2150803</v>
      </c>
      <c r="B1078" s="248" t="s">
        <v>122</v>
      </c>
      <c r="C1078" s="131">
        <v>0</v>
      </c>
    </row>
    <row r="1079" ht="21" hidden="1" customHeight="1" spans="1:3">
      <c r="A1079" s="245">
        <v>2150804</v>
      </c>
      <c r="B1079" s="248" t="s">
        <v>933</v>
      </c>
      <c r="C1079" s="131">
        <v>0</v>
      </c>
    </row>
    <row r="1080" ht="21" customHeight="1" spans="1:3">
      <c r="A1080" s="245">
        <v>2150805</v>
      </c>
      <c r="B1080" s="248" t="s">
        <v>934</v>
      </c>
      <c r="C1080" s="131">
        <v>600</v>
      </c>
    </row>
    <row r="1081" ht="21" hidden="1" customHeight="1" spans="1:3">
      <c r="A1081" s="245">
        <v>2150806</v>
      </c>
      <c r="B1081" s="247" t="s">
        <v>935</v>
      </c>
      <c r="C1081" s="131">
        <v>0</v>
      </c>
    </row>
    <row r="1082" ht="21" customHeight="1" spans="1:3">
      <c r="A1082" s="245">
        <v>2150899</v>
      </c>
      <c r="B1082" s="248" t="s">
        <v>936</v>
      </c>
      <c r="C1082" s="131">
        <v>642</v>
      </c>
    </row>
    <row r="1083" ht="21" hidden="1" customHeight="1" spans="1:3">
      <c r="A1083" s="245">
        <v>21599</v>
      </c>
      <c r="B1083" s="248" t="s">
        <v>937</v>
      </c>
      <c r="C1083" s="131">
        <v>0</v>
      </c>
    </row>
    <row r="1084" ht="21" hidden="1" customHeight="1" spans="1:3">
      <c r="A1084" s="245">
        <v>2159901</v>
      </c>
      <c r="B1084" s="248" t="s">
        <v>938</v>
      </c>
      <c r="C1084" s="131">
        <v>0</v>
      </c>
    </row>
    <row r="1085" ht="21" hidden="1" customHeight="1" spans="1:3">
      <c r="A1085" s="245">
        <v>2159904</v>
      </c>
      <c r="B1085" s="248" t="s">
        <v>939</v>
      </c>
      <c r="C1085" s="131">
        <v>0</v>
      </c>
    </row>
    <row r="1086" ht="21" hidden="1" customHeight="1" spans="1:3">
      <c r="A1086" s="245">
        <v>2159905</v>
      </c>
      <c r="B1086" s="248" t="s">
        <v>940</v>
      </c>
      <c r="C1086" s="131">
        <v>0</v>
      </c>
    </row>
    <row r="1087" ht="21" hidden="1" customHeight="1" spans="1:3">
      <c r="A1087" s="245">
        <v>2159906</v>
      </c>
      <c r="B1087" s="248" t="s">
        <v>941</v>
      </c>
      <c r="C1087" s="131">
        <v>0</v>
      </c>
    </row>
    <row r="1088" ht="21" hidden="1" customHeight="1" spans="1:3">
      <c r="A1088" s="245">
        <v>2159999</v>
      </c>
      <c r="B1088" s="248" t="s">
        <v>942</v>
      </c>
      <c r="C1088" s="131">
        <v>0</v>
      </c>
    </row>
    <row r="1089" ht="21" customHeight="1" spans="1:3">
      <c r="A1089" s="245">
        <v>216</v>
      </c>
      <c r="B1089" s="250" t="s">
        <v>1560</v>
      </c>
      <c r="C1089" s="131">
        <v>2037</v>
      </c>
    </row>
    <row r="1090" ht="21" customHeight="1" spans="1:3">
      <c r="A1090" s="245">
        <v>21602</v>
      </c>
      <c r="B1090" s="247" t="s">
        <v>944</v>
      </c>
      <c r="C1090" s="131">
        <v>448</v>
      </c>
    </row>
    <row r="1091" ht="21" customHeight="1" spans="1:3">
      <c r="A1091" s="245">
        <v>2160201</v>
      </c>
      <c r="B1091" s="248" t="s">
        <v>120</v>
      </c>
      <c r="C1091" s="131">
        <v>280</v>
      </c>
    </row>
    <row r="1092" ht="21" hidden="1" customHeight="1" spans="1:3">
      <c r="A1092" s="245">
        <v>2160202</v>
      </c>
      <c r="B1092" s="248" t="s">
        <v>121</v>
      </c>
      <c r="C1092" s="131">
        <v>0</v>
      </c>
    </row>
    <row r="1093" ht="21" hidden="1" customHeight="1" spans="1:3">
      <c r="A1093" s="245">
        <v>2160203</v>
      </c>
      <c r="B1093" s="248" t="s">
        <v>122</v>
      </c>
      <c r="C1093" s="131">
        <v>0</v>
      </c>
    </row>
    <row r="1094" ht="21" hidden="1" customHeight="1" spans="1:3">
      <c r="A1094" s="245">
        <v>2160216</v>
      </c>
      <c r="B1094" s="248" t="s">
        <v>945</v>
      </c>
      <c r="C1094" s="131">
        <v>0</v>
      </c>
    </row>
    <row r="1095" ht="21" hidden="1" customHeight="1" spans="1:3">
      <c r="A1095" s="245">
        <v>2160217</v>
      </c>
      <c r="B1095" s="248" t="s">
        <v>946</v>
      </c>
      <c r="C1095" s="131">
        <v>0</v>
      </c>
    </row>
    <row r="1096" ht="21" hidden="1" customHeight="1" spans="1:3">
      <c r="A1096" s="245">
        <v>2160218</v>
      </c>
      <c r="B1096" s="248" t="s">
        <v>947</v>
      </c>
      <c r="C1096" s="131">
        <v>0</v>
      </c>
    </row>
    <row r="1097" ht="21" hidden="1" customHeight="1" spans="1:3">
      <c r="A1097" s="245">
        <v>2160219</v>
      </c>
      <c r="B1097" s="247" t="s">
        <v>948</v>
      </c>
      <c r="C1097" s="131">
        <v>0</v>
      </c>
    </row>
    <row r="1098" ht="21" hidden="1" customHeight="1" spans="1:3">
      <c r="A1098" s="245">
        <v>2160250</v>
      </c>
      <c r="B1098" s="248" t="s">
        <v>129</v>
      </c>
      <c r="C1098" s="131">
        <v>0</v>
      </c>
    </row>
    <row r="1099" ht="21" customHeight="1" spans="1:3">
      <c r="A1099" s="245">
        <v>2160299</v>
      </c>
      <c r="B1099" s="248" t="s">
        <v>949</v>
      </c>
      <c r="C1099" s="131">
        <v>168</v>
      </c>
    </row>
    <row r="1100" ht="21" customHeight="1" spans="1:3">
      <c r="A1100" s="245">
        <v>21606</v>
      </c>
      <c r="B1100" s="248" t="s">
        <v>950</v>
      </c>
      <c r="C1100" s="131">
        <v>540</v>
      </c>
    </row>
    <row r="1101" ht="21" hidden="1" customHeight="1" spans="1:3">
      <c r="A1101" s="245">
        <v>2160601</v>
      </c>
      <c r="B1101" s="248" t="s">
        <v>120</v>
      </c>
      <c r="C1101" s="131">
        <v>0</v>
      </c>
    </row>
    <row r="1102" ht="21" hidden="1" customHeight="1" spans="1:3">
      <c r="A1102" s="245">
        <v>2160602</v>
      </c>
      <c r="B1102" s="248" t="s">
        <v>121</v>
      </c>
      <c r="C1102" s="131">
        <v>0</v>
      </c>
    </row>
    <row r="1103" ht="21" hidden="1" customHeight="1" spans="1:3">
      <c r="A1103" s="245">
        <v>2160603</v>
      </c>
      <c r="B1103" s="248" t="s">
        <v>122</v>
      </c>
      <c r="C1103" s="131">
        <v>0</v>
      </c>
    </row>
    <row r="1104" ht="21" hidden="1" customHeight="1" spans="1:3">
      <c r="A1104" s="245">
        <v>2160607</v>
      </c>
      <c r="B1104" s="248" t="s">
        <v>951</v>
      </c>
      <c r="C1104" s="131">
        <v>0</v>
      </c>
    </row>
    <row r="1105" ht="21" customHeight="1" spans="1:3">
      <c r="A1105" s="245">
        <v>2160699</v>
      </c>
      <c r="B1105" s="248" t="s">
        <v>952</v>
      </c>
      <c r="C1105" s="131">
        <v>540</v>
      </c>
    </row>
    <row r="1106" ht="21" customHeight="1" spans="1:3">
      <c r="A1106" s="245">
        <v>21699</v>
      </c>
      <c r="B1106" s="247" t="s">
        <v>953</v>
      </c>
      <c r="C1106" s="131">
        <v>1049</v>
      </c>
    </row>
    <row r="1107" ht="21" hidden="1" customHeight="1" spans="1:3">
      <c r="A1107" s="245">
        <v>2169901</v>
      </c>
      <c r="B1107" s="248" t="s">
        <v>954</v>
      </c>
      <c r="C1107" s="131">
        <v>0</v>
      </c>
    </row>
    <row r="1108" ht="21" customHeight="1" spans="1:3">
      <c r="A1108" s="245">
        <v>2169999</v>
      </c>
      <c r="B1108" s="248" t="s">
        <v>955</v>
      </c>
      <c r="C1108" s="131">
        <v>1049</v>
      </c>
    </row>
    <row r="1109" ht="21" hidden="1" customHeight="1" spans="1:3">
      <c r="A1109" s="245">
        <v>217</v>
      </c>
      <c r="B1109" s="247" t="s">
        <v>956</v>
      </c>
      <c r="C1109" s="131">
        <v>0</v>
      </c>
    </row>
    <row r="1110" ht="21" hidden="1" customHeight="1" spans="1:3">
      <c r="A1110" s="245">
        <v>21701</v>
      </c>
      <c r="B1110" s="248" t="s">
        <v>957</v>
      </c>
      <c r="C1110" s="131">
        <v>0</v>
      </c>
    </row>
    <row r="1111" ht="21" hidden="1" customHeight="1" spans="1:3">
      <c r="A1111" s="245">
        <v>2170101</v>
      </c>
      <c r="B1111" s="248" t="s">
        <v>120</v>
      </c>
      <c r="C1111" s="131">
        <v>0</v>
      </c>
    </row>
    <row r="1112" ht="21" hidden="1" customHeight="1" spans="1:3">
      <c r="A1112" s="245">
        <v>2170102</v>
      </c>
      <c r="B1112" s="247" t="s">
        <v>121</v>
      </c>
      <c r="C1112" s="131">
        <v>0</v>
      </c>
    </row>
    <row r="1113" ht="21" hidden="1" customHeight="1" spans="1:3">
      <c r="A1113" s="245">
        <v>2170103</v>
      </c>
      <c r="B1113" s="247" t="s">
        <v>122</v>
      </c>
      <c r="C1113" s="131">
        <v>0</v>
      </c>
    </row>
    <row r="1114" ht="21" hidden="1" customHeight="1" spans="1:3">
      <c r="A1114" s="245">
        <v>2170104</v>
      </c>
      <c r="B1114" s="248" t="s">
        <v>958</v>
      </c>
      <c r="C1114" s="131">
        <v>0</v>
      </c>
    </row>
    <row r="1115" ht="21" hidden="1" customHeight="1" spans="1:3">
      <c r="A1115" s="245">
        <v>2170150</v>
      </c>
      <c r="B1115" s="248" t="s">
        <v>129</v>
      </c>
      <c r="C1115" s="131">
        <v>0</v>
      </c>
    </row>
    <row r="1116" ht="21" hidden="1" customHeight="1" spans="1:3">
      <c r="A1116" s="245">
        <v>2170199</v>
      </c>
      <c r="B1116" s="248" t="s">
        <v>959</v>
      </c>
      <c r="C1116" s="131">
        <v>0</v>
      </c>
    </row>
    <row r="1117" ht="21" hidden="1" customHeight="1" spans="1:3">
      <c r="A1117" s="245">
        <v>21702</v>
      </c>
      <c r="B1117" s="247" t="s">
        <v>960</v>
      </c>
      <c r="C1117" s="131">
        <v>0</v>
      </c>
    </row>
    <row r="1118" ht="21" hidden="1" customHeight="1" spans="1:3">
      <c r="A1118" s="245">
        <v>2170201</v>
      </c>
      <c r="B1118" s="248" t="s">
        <v>961</v>
      </c>
      <c r="C1118" s="131">
        <v>0</v>
      </c>
    </row>
    <row r="1119" ht="21" hidden="1" customHeight="1" spans="1:3">
      <c r="A1119" s="245">
        <v>2170202</v>
      </c>
      <c r="B1119" s="248" t="s">
        <v>962</v>
      </c>
      <c r="C1119" s="131">
        <v>0</v>
      </c>
    </row>
    <row r="1120" ht="21" hidden="1" customHeight="1" spans="1:3">
      <c r="A1120" s="245">
        <v>2170203</v>
      </c>
      <c r="B1120" s="249" t="s">
        <v>963</v>
      </c>
      <c r="C1120" s="131">
        <v>0</v>
      </c>
    </row>
    <row r="1121" ht="21" hidden="1" customHeight="1" spans="1:3">
      <c r="A1121" s="245">
        <v>2170204</v>
      </c>
      <c r="B1121" s="247" t="s">
        <v>964</v>
      </c>
      <c r="C1121" s="131">
        <v>0</v>
      </c>
    </row>
    <row r="1122" ht="21" hidden="1" customHeight="1" spans="1:3">
      <c r="A1122" s="245">
        <v>2170205</v>
      </c>
      <c r="B1122" s="248" t="s">
        <v>965</v>
      </c>
      <c r="C1122" s="131">
        <v>0</v>
      </c>
    </row>
    <row r="1123" ht="21" hidden="1" customHeight="1" spans="1:3">
      <c r="A1123" s="245">
        <v>2170206</v>
      </c>
      <c r="B1123" s="248" t="s">
        <v>966</v>
      </c>
      <c r="C1123" s="131">
        <v>0</v>
      </c>
    </row>
    <row r="1124" ht="21" hidden="1" customHeight="1" spans="1:3">
      <c r="A1124" s="245">
        <v>2170207</v>
      </c>
      <c r="B1124" s="248" t="s">
        <v>967</v>
      </c>
      <c r="C1124" s="131">
        <v>0</v>
      </c>
    </row>
    <row r="1125" ht="21" hidden="1" customHeight="1" spans="1:3">
      <c r="A1125" s="245">
        <v>2170208</v>
      </c>
      <c r="B1125" s="248" t="s">
        <v>968</v>
      </c>
      <c r="C1125" s="131">
        <v>0</v>
      </c>
    </row>
    <row r="1126" ht="21" hidden="1" customHeight="1" spans="1:3">
      <c r="A1126" s="245">
        <v>2170299</v>
      </c>
      <c r="B1126" s="248" t="s">
        <v>969</v>
      </c>
      <c r="C1126" s="131">
        <v>0</v>
      </c>
    </row>
    <row r="1127" ht="21" hidden="1" customHeight="1" spans="1:3">
      <c r="A1127" s="245">
        <v>21703</v>
      </c>
      <c r="B1127" s="248" t="s">
        <v>970</v>
      </c>
      <c r="C1127" s="131">
        <v>0</v>
      </c>
    </row>
    <row r="1128" ht="21" hidden="1" customHeight="1" spans="1:3">
      <c r="A1128" s="245">
        <v>2170301</v>
      </c>
      <c r="B1128" s="248" t="s">
        <v>971</v>
      </c>
      <c r="C1128" s="131">
        <v>0</v>
      </c>
    </row>
    <row r="1129" ht="21" hidden="1" customHeight="1" spans="1:3">
      <c r="A1129" s="245">
        <v>2170302</v>
      </c>
      <c r="B1129" s="248" t="s">
        <v>972</v>
      </c>
      <c r="C1129" s="131">
        <v>0</v>
      </c>
    </row>
    <row r="1130" ht="21" hidden="1" customHeight="1" spans="1:3">
      <c r="A1130" s="245">
        <v>2170303</v>
      </c>
      <c r="B1130" s="248" t="s">
        <v>973</v>
      </c>
      <c r="C1130" s="131">
        <v>0</v>
      </c>
    </row>
    <row r="1131" ht="21" hidden="1" customHeight="1" spans="1:3">
      <c r="A1131" s="245">
        <v>2170304</v>
      </c>
      <c r="B1131" s="247" t="s">
        <v>974</v>
      </c>
      <c r="C1131" s="131">
        <v>0</v>
      </c>
    </row>
    <row r="1132" ht="21" hidden="1" customHeight="1" spans="1:3">
      <c r="A1132" s="245">
        <v>2170399</v>
      </c>
      <c r="B1132" s="248" t="s">
        <v>975</v>
      </c>
      <c r="C1132" s="131">
        <v>0</v>
      </c>
    </row>
    <row r="1133" ht="21" hidden="1" customHeight="1" spans="1:3">
      <c r="A1133" s="245">
        <v>21704</v>
      </c>
      <c r="B1133" s="248" t="s">
        <v>976</v>
      </c>
      <c r="C1133" s="131">
        <v>0</v>
      </c>
    </row>
    <row r="1134" ht="21" hidden="1" customHeight="1" spans="1:3">
      <c r="A1134" s="245">
        <v>2170401</v>
      </c>
      <c r="B1134" s="248" t="s">
        <v>977</v>
      </c>
      <c r="C1134" s="131">
        <v>0</v>
      </c>
    </row>
    <row r="1135" ht="21" hidden="1" customHeight="1" spans="1:3">
      <c r="A1135" s="245">
        <v>2170499</v>
      </c>
      <c r="B1135" s="248" t="s">
        <v>978</v>
      </c>
      <c r="C1135" s="131">
        <v>0</v>
      </c>
    </row>
    <row r="1136" ht="21" hidden="1" customHeight="1" spans="1:3">
      <c r="A1136" s="245">
        <v>21799</v>
      </c>
      <c r="B1136" s="248" t="s">
        <v>979</v>
      </c>
      <c r="C1136" s="131">
        <v>0</v>
      </c>
    </row>
    <row r="1137" ht="21" hidden="1" customHeight="1" spans="1:3">
      <c r="A1137" s="245">
        <v>2179902</v>
      </c>
      <c r="B1137" s="248" t="s">
        <v>980</v>
      </c>
      <c r="C1137" s="131">
        <v>0</v>
      </c>
    </row>
    <row r="1138" ht="21" hidden="1" customHeight="1" spans="1:3">
      <c r="A1138" s="245">
        <v>2179999</v>
      </c>
      <c r="B1138" s="248" t="s">
        <v>981</v>
      </c>
      <c r="C1138" s="131">
        <v>0</v>
      </c>
    </row>
    <row r="1139" ht="21" hidden="1" customHeight="1" spans="1:3">
      <c r="A1139" s="245">
        <v>219</v>
      </c>
      <c r="B1139" s="248" t="s">
        <v>982</v>
      </c>
      <c r="C1139" s="131">
        <v>0</v>
      </c>
    </row>
    <row r="1140" ht="21" hidden="1" customHeight="1" spans="1:3">
      <c r="A1140" s="245">
        <v>21901</v>
      </c>
      <c r="B1140" s="248" t="s">
        <v>983</v>
      </c>
      <c r="C1140" s="131">
        <v>0</v>
      </c>
    </row>
    <row r="1141" ht="21" hidden="1" customHeight="1" spans="1:3">
      <c r="A1141" s="245">
        <v>21902</v>
      </c>
      <c r="B1141" s="248" t="s">
        <v>984</v>
      </c>
      <c r="C1141" s="131">
        <v>0</v>
      </c>
    </row>
    <row r="1142" ht="21" hidden="1" customHeight="1" spans="1:3">
      <c r="A1142" s="245">
        <v>21903</v>
      </c>
      <c r="B1142" s="248" t="s">
        <v>985</v>
      </c>
      <c r="C1142" s="131">
        <v>0</v>
      </c>
    </row>
    <row r="1143" ht="21" hidden="1" customHeight="1" spans="1:3">
      <c r="A1143" s="245">
        <v>21904</v>
      </c>
      <c r="B1143" s="248" t="s">
        <v>986</v>
      </c>
      <c r="C1143" s="131">
        <v>0</v>
      </c>
    </row>
    <row r="1144" ht="21" hidden="1" customHeight="1" spans="1:3">
      <c r="A1144" s="245">
        <v>21905</v>
      </c>
      <c r="B1144" s="248" t="s">
        <v>987</v>
      </c>
      <c r="C1144" s="131">
        <v>0</v>
      </c>
    </row>
    <row r="1145" ht="21" hidden="1" customHeight="1" spans="1:3">
      <c r="A1145" s="245">
        <v>21906</v>
      </c>
      <c r="B1145" s="248" t="s">
        <v>988</v>
      </c>
      <c r="C1145" s="131">
        <v>0</v>
      </c>
    </row>
    <row r="1146" ht="21" hidden="1" customHeight="1" spans="1:3">
      <c r="A1146" s="245">
        <v>21907</v>
      </c>
      <c r="B1146" s="248" t="s">
        <v>989</v>
      </c>
      <c r="C1146" s="131">
        <v>0</v>
      </c>
    </row>
    <row r="1147" ht="21" hidden="1" customHeight="1" spans="1:3">
      <c r="A1147" s="245">
        <v>21908</v>
      </c>
      <c r="B1147" s="247" t="s">
        <v>990</v>
      </c>
      <c r="C1147" s="131">
        <v>0</v>
      </c>
    </row>
    <row r="1148" ht="21" hidden="1" customHeight="1" spans="1:3">
      <c r="A1148" s="245">
        <v>21999</v>
      </c>
      <c r="B1148" s="248" t="s">
        <v>991</v>
      </c>
      <c r="C1148" s="131">
        <v>0</v>
      </c>
    </row>
    <row r="1149" ht="21" customHeight="1" spans="1:3">
      <c r="A1149" s="245">
        <v>220</v>
      </c>
      <c r="B1149" s="250" t="s">
        <v>1561</v>
      </c>
      <c r="C1149" s="131">
        <v>5865</v>
      </c>
    </row>
    <row r="1150" ht="21" customHeight="1" spans="1:3">
      <c r="A1150" s="245">
        <v>22001</v>
      </c>
      <c r="B1150" s="248" t="s">
        <v>993</v>
      </c>
      <c r="C1150" s="131">
        <v>5808</v>
      </c>
    </row>
    <row r="1151" ht="21" customHeight="1" spans="1:3">
      <c r="A1151" s="245">
        <v>2200101</v>
      </c>
      <c r="B1151" s="248" t="s">
        <v>120</v>
      </c>
      <c r="C1151" s="131">
        <v>1023</v>
      </c>
    </row>
    <row r="1152" ht="21" hidden="1" customHeight="1" spans="1:3">
      <c r="A1152" s="245">
        <v>2200102</v>
      </c>
      <c r="B1152" s="247" t="s">
        <v>121</v>
      </c>
      <c r="C1152" s="131">
        <v>0</v>
      </c>
    </row>
    <row r="1153" ht="21" hidden="1" customHeight="1" spans="1:3">
      <c r="A1153" s="245">
        <v>2200103</v>
      </c>
      <c r="B1153" s="248" t="s">
        <v>122</v>
      </c>
      <c r="C1153" s="131">
        <v>0</v>
      </c>
    </row>
    <row r="1154" ht="21" hidden="1" customHeight="1" spans="1:3">
      <c r="A1154" s="245">
        <v>2200104</v>
      </c>
      <c r="B1154" s="248" t="s">
        <v>994</v>
      </c>
      <c r="C1154" s="131">
        <v>0</v>
      </c>
    </row>
    <row r="1155" ht="21" customHeight="1" spans="1:3">
      <c r="A1155" s="245">
        <v>2200106</v>
      </c>
      <c r="B1155" s="248" t="s">
        <v>995</v>
      </c>
      <c r="C1155" s="131">
        <v>881</v>
      </c>
    </row>
    <row r="1156" ht="21" hidden="1" customHeight="1" spans="1:3">
      <c r="A1156" s="245">
        <v>2200107</v>
      </c>
      <c r="B1156" s="248" t="s">
        <v>996</v>
      </c>
      <c r="C1156" s="131">
        <v>0</v>
      </c>
    </row>
    <row r="1157" ht="21" hidden="1" customHeight="1" spans="1:3">
      <c r="A1157" s="245">
        <v>2200108</v>
      </c>
      <c r="B1157" s="248" t="s">
        <v>997</v>
      </c>
      <c r="C1157" s="131">
        <v>0</v>
      </c>
    </row>
    <row r="1158" ht="21" hidden="1" customHeight="1" spans="1:3">
      <c r="A1158" s="245">
        <v>2200109</v>
      </c>
      <c r="B1158" s="248" t="s">
        <v>998</v>
      </c>
      <c r="C1158" s="131">
        <v>0</v>
      </c>
    </row>
    <row r="1159" ht="21" hidden="1" customHeight="1" spans="1:3">
      <c r="A1159" s="245">
        <v>2200112</v>
      </c>
      <c r="B1159" s="248" t="s">
        <v>999</v>
      </c>
      <c r="C1159" s="131">
        <v>0</v>
      </c>
    </row>
    <row r="1160" ht="21" hidden="1" customHeight="1" spans="1:3">
      <c r="A1160" s="245">
        <v>2200113</v>
      </c>
      <c r="B1160" s="248" t="s">
        <v>1000</v>
      </c>
      <c r="C1160" s="131">
        <v>0</v>
      </c>
    </row>
    <row r="1161" ht="21" hidden="1" customHeight="1" spans="1:3">
      <c r="A1161" s="245">
        <v>2200114</v>
      </c>
      <c r="B1161" s="248" t="s">
        <v>1001</v>
      </c>
      <c r="C1161" s="131">
        <v>0</v>
      </c>
    </row>
    <row r="1162" ht="21" hidden="1" customHeight="1" spans="1:3">
      <c r="A1162" s="245">
        <v>2200115</v>
      </c>
      <c r="B1162" s="248" t="s">
        <v>1002</v>
      </c>
      <c r="C1162" s="131">
        <v>0</v>
      </c>
    </row>
    <row r="1163" ht="21" hidden="1" customHeight="1" spans="1:3">
      <c r="A1163" s="245">
        <v>2200116</v>
      </c>
      <c r="B1163" s="248" t="s">
        <v>1003</v>
      </c>
      <c r="C1163" s="131">
        <v>0</v>
      </c>
    </row>
    <row r="1164" ht="21" hidden="1" customHeight="1" spans="1:3">
      <c r="A1164" s="245">
        <v>2200119</v>
      </c>
      <c r="B1164" s="248" t="s">
        <v>1004</v>
      </c>
      <c r="C1164" s="131">
        <v>0</v>
      </c>
    </row>
    <row r="1165" ht="21" hidden="1" customHeight="1" spans="1:3">
      <c r="A1165" s="245">
        <v>2200120</v>
      </c>
      <c r="B1165" s="248" t="s">
        <v>1005</v>
      </c>
      <c r="C1165" s="131">
        <v>0</v>
      </c>
    </row>
    <row r="1166" ht="21" hidden="1" customHeight="1" spans="1:3">
      <c r="A1166" s="245">
        <v>2200121</v>
      </c>
      <c r="B1166" s="247" t="s">
        <v>1006</v>
      </c>
      <c r="C1166" s="131">
        <v>0</v>
      </c>
    </row>
    <row r="1167" ht="21" hidden="1" customHeight="1" spans="1:3">
      <c r="A1167" s="245">
        <v>2200122</v>
      </c>
      <c r="B1167" s="248" t="s">
        <v>1007</v>
      </c>
      <c r="C1167" s="131">
        <v>0</v>
      </c>
    </row>
    <row r="1168" ht="21" hidden="1" customHeight="1" spans="1:3">
      <c r="A1168" s="245">
        <v>2200123</v>
      </c>
      <c r="B1168" s="248" t="s">
        <v>1008</v>
      </c>
      <c r="C1168" s="131">
        <v>0</v>
      </c>
    </row>
    <row r="1169" ht="21" hidden="1" customHeight="1" spans="1:3">
      <c r="A1169" s="245">
        <v>2200124</v>
      </c>
      <c r="B1169" s="248" t="s">
        <v>1009</v>
      </c>
      <c r="C1169" s="131">
        <v>0</v>
      </c>
    </row>
    <row r="1170" ht="21" hidden="1" customHeight="1" spans="1:3">
      <c r="A1170" s="245">
        <v>2200125</v>
      </c>
      <c r="B1170" s="248" t="s">
        <v>1010</v>
      </c>
      <c r="C1170" s="131">
        <v>0</v>
      </c>
    </row>
    <row r="1171" ht="21" hidden="1" customHeight="1" spans="1:3">
      <c r="A1171" s="245">
        <v>2200126</v>
      </c>
      <c r="B1171" s="248" t="s">
        <v>1011</v>
      </c>
      <c r="C1171" s="131">
        <v>0</v>
      </c>
    </row>
    <row r="1172" ht="21" hidden="1" customHeight="1" spans="1:3">
      <c r="A1172" s="245">
        <v>2200127</v>
      </c>
      <c r="B1172" s="248" t="s">
        <v>1012</v>
      </c>
      <c r="C1172" s="131">
        <v>0</v>
      </c>
    </row>
    <row r="1173" ht="21" hidden="1" customHeight="1" spans="1:3">
      <c r="A1173" s="245">
        <v>2200128</v>
      </c>
      <c r="B1173" s="247" t="s">
        <v>1013</v>
      </c>
      <c r="C1173" s="131">
        <v>0</v>
      </c>
    </row>
    <row r="1174" ht="21" hidden="1" customHeight="1" spans="1:3">
      <c r="A1174" s="245">
        <v>2200129</v>
      </c>
      <c r="B1174" s="248" t="s">
        <v>1014</v>
      </c>
      <c r="C1174" s="131">
        <v>0</v>
      </c>
    </row>
    <row r="1175" ht="21" customHeight="1" spans="1:3">
      <c r="A1175" s="245">
        <v>2200150</v>
      </c>
      <c r="B1175" s="248" t="s">
        <v>129</v>
      </c>
      <c r="C1175" s="131">
        <v>3904</v>
      </c>
    </row>
    <row r="1176" ht="21" hidden="1" customHeight="1" spans="1:3">
      <c r="A1176" s="245">
        <v>2200199</v>
      </c>
      <c r="B1176" s="248" t="s">
        <v>1015</v>
      </c>
      <c r="C1176" s="131">
        <v>0</v>
      </c>
    </row>
    <row r="1177" ht="21" customHeight="1" spans="1:3">
      <c r="A1177" s="245">
        <v>22005</v>
      </c>
      <c r="B1177" s="248" t="s">
        <v>1016</v>
      </c>
      <c r="C1177" s="131">
        <v>57</v>
      </c>
    </row>
    <row r="1178" ht="21" hidden="1" customHeight="1" spans="1:3">
      <c r="A1178" s="245">
        <v>2200501</v>
      </c>
      <c r="B1178" s="248" t="s">
        <v>120</v>
      </c>
      <c r="C1178" s="131">
        <v>0</v>
      </c>
    </row>
    <row r="1179" ht="21" hidden="1" customHeight="1" spans="1:3">
      <c r="A1179" s="245">
        <v>2200502</v>
      </c>
      <c r="B1179" s="248" t="s">
        <v>121</v>
      </c>
      <c r="C1179" s="131">
        <v>0</v>
      </c>
    </row>
    <row r="1180" ht="21" hidden="1" customHeight="1" spans="1:3">
      <c r="A1180" s="245">
        <v>2200503</v>
      </c>
      <c r="B1180" s="247" t="s">
        <v>122</v>
      </c>
      <c r="C1180" s="131">
        <v>0</v>
      </c>
    </row>
    <row r="1181" ht="21" customHeight="1" spans="1:3">
      <c r="A1181" s="245">
        <v>2200504</v>
      </c>
      <c r="B1181" s="248" t="s">
        <v>1017</v>
      </c>
      <c r="C1181" s="131">
        <v>57</v>
      </c>
    </row>
    <row r="1182" ht="21" hidden="1" customHeight="1" spans="1:3">
      <c r="A1182" s="245">
        <v>2200506</v>
      </c>
      <c r="B1182" s="248" t="s">
        <v>1018</v>
      </c>
      <c r="C1182" s="131">
        <v>0</v>
      </c>
    </row>
    <row r="1183" ht="21" hidden="1" customHeight="1" spans="1:3">
      <c r="A1183" s="245">
        <v>2200507</v>
      </c>
      <c r="B1183" s="248" t="s">
        <v>1019</v>
      </c>
      <c r="C1183" s="131">
        <v>0</v>
      </c>
    </row>
    <row r="1184" ht="21" hidden="1" customHeight="1" spans="1:3">
      <c r="A1184" s="245">
        <v>2200508</v>
      </c>
      <c r="B1184" s="247" t="s">
        <v>1020</v>
      </c>
      <c r="C1184" s="131">
        <v>0</v>
      </c>
    </row>
    <row r="1185" ht="21" hidden="1" customHeight="1" spans="1:3">
      <c r="A1185" s="245">
        <v>2200509</v>
      </c>
      <c r="B1185" s="248" t="s">
        <v>1021</v>
      </c>
      <c r="C1185" s="131">
        <v>0</v>
      </c>
    </row>
    <row r="1186" ht="21" hidden="1" customHeight="1" spans="1:3">
      <c r="A1186" s="245">
        <v>2200510</v>
      </c>
      <c r="B1186" s="248" t="s">
        <v>1022</v>
      </c>
      <c r="C1186" s="131">
        <v>0</v>
      </c>
    </row>
    <row r="1187" ht="21" hidden="1" customHeight="1" spans="1:3">
      <c r="A1187" s="245">
        <v>2200511</v>
      </c>
      <c r="B1187" s="248" t="s">
        <v>1023</v>
      </c>
      <c r="C1187" s="131">
        <v>0</v>
      </c>
    </row>
    <row r="1188" ht="21" hidden="1" customHeight="1" spans="1:3">
      <c r="A1188" s="245">
        <v>2200512</v>
      </c>
      <c r="B1188" s="248" t="s">
        <v>1024</v>
      </c>
      <c r="C1188" s="131">
        <v>0</v>
      </c>
    </row>
    <row r="1189" ht="21" hidden="1" customHeight="1" spans="1:3">
      <c r="A1189" s="245">
        <v>2200513</v>
      </c>
      <c r="B1189" s="248" t="s">
        <v>1025</v>
      </c>
      <c r="C1189" s="131">
        <v>0</v>
      </c>
    </row>
    <row r="1190" ht="21" hidden="1" customHeight="1" spans="1:3">
      <c r="A1190" s="245">
        <v>2200514</v>
      </c>
      <c r="B1190" s="249" t="s">
        <v>1026</v>
      </c>
      <c r="C1190" s="131">
        <v>0</v>
      </c>
    </row>
    <row r="1191" ht="21" hidden="1" customHeight="1" spans="1:3">
      <c r="A1191" s="245">
        <v>2200599</v>
      </c>
      <c r="B1191" s="247" t="s">
        <v>1027</v>
      </c>
      <c r="C1191" s="131">
        <v>0</v>
      </c>
    </row>
    <row r="1192" ht="21" hidden="1" customHeight="1" spans="1:3">
      <c r="A1192" s="245">
        <v>22099</v>
      </c>
      <c r="B1192" s="248" t="s">
        <v>1028</v>
      </c>
      <c r="C1192" s="131">
        <v>0</v>
      </c>
    </row>
    <row r="1193" ht="21" hidden="1" customHeight="1" spans="1:3">
      <c r="A1193" s="245">
        <v>2209999</v>
      </c>
      <c r="B1193" s="248" t="s">
        <v>1029</v>
      </c>
      <c r="C1193" s="131">
        <v>0</v>
      </c>
    </row>
    <row r="1194" ht="21" customHeight="1" spans="1:3">
      <c r="A1194" s="245">
        <v>221</v>
      </c>
      <c r="B1194" s="250" t="s">
        <v>1562</v>
      </c>
      <c r="C1194" s="131">
        <v>30822</v>
      </c>
    </row>
    <row r="1195" ht="21" customHeight="1" spans="1:3">
      <c r="A1195" s="245">
        <v>22101</v>
      </c>
      <c r="B1195" s="248" t="s">
        <v>1031</v>
      </c>
      <c r="C1195" s="131">
        <v>10673</v>
      </c>
    </row>
    <row r="1196" ht="21" customHeight="1" spans="1:3">
      <c r="A1196" s="245">
        <v>2210101</v>
      </c>
      <c r="B1196" s="248" t="s">
        <v>1032</v>
      </c>
      <c r="C1196" s="131">
        <v>4443</v>
      </c>
    </row>
    <row r="1197" ht="21" hidden="1" customHeight="1" spans="1:3">
      <c r="A1197" s="245">
        <v>2210102</v>
      </c>
      <c r="B1197" s="248" t="s">
        <v>1033</v>
      </c>
      <c r="C1197" s="131">
        <v>0</v>
      </c>
    </row>
    <row r="1198" ht="21" customHeight="1" spans="1:3">
      <c r="A1198" s="245">
        <v>2210103</v>
      </c>
      <c r="B1198" s="248" t="s">
        <v>1034</v>
      </c>
      <c r="C1198" s="131">
        <v>9</v>
      </c>
    </row>
    <row r="1199" ht="21" hidden="1" customHeight="1" spans="1:3">
      <c r="A1199" s="245">
        <v>2210104</v>
      </c>
      <c r="B1199" s="248" t="s">
        <v>1035</v>
      </c>
      <c r="C1199" s="131">
        <v>0</v>
      </c>
    </row>
    <row r="1200" ht="21" customHeight="1" spans="1:3">
      <c r="A1200" s="245">
        <v>2210105</v>
      </c>
      <c r="B1200" s="248" t="s">
        <v>1036</v>
      </c>
      <c r="C1200" s="131">
        <v>8</v>
      </c>
    </row>
    <row r="1201" ht="21" customHeight="1" spans="1:3">
      <c r="A1201" s="245">
        <v>2210106</v>
      </c>
      <c r="B1201" s="247" t="s">
        <v>1037</v>
      </c>
      <c r="C1201" s="131">
        <v>1946</v>
      </c>
    </row>
    <row r="1202" ht="21" customHeight="1" spans="1:3">
      <c r="A1202" s="245">
        <v>2210107</v>
      </c>
      <c r="B1202" s="248" t="s">
        <v>1038</v>
      </c>
      <c r="C1202" s="131">
        <v>108</v>
      </c>
    </row>
    <row r="1203" ht="21" customHeight="1" spans="1:3">
      <c r="A1203" s="245">
        <v>2210108</v>
      </c>
      <c r="B1203" s="248" t="s">
        <v>1039</v>
      </c>
      <c r="C1203" s="131">
        <v>1425</v>
      </c>
    </row>
    <row r="1204" ht="21" hidden="1" customHeight="1" spans="1:3">
      <c r="A1204" s="245">
        <v>2210109</v>
      </c>
      <c r="B1204" s="248" t="s">
        <v>1040</v>
      </c>
      <c r="C1204" s="131">
        <v>0</v>
      </c>
    </row>
    <row r="1205" ht="21" customHeight="1" spans="1:3">
      <c r="A1205" s="245">
        <v>2210199</v>
      </c>
      <c r="B1205" s="248" t="s">
        <v>1041</v>
      </c>
      <c r="C1205" s="131">
        <v>2734</v>
      </c>
    </row>
    <row r="1206" ht="21" customHeight="1" spans="1:3">
      <c r="A1206" s="245">
        <v>22102</v>
      </c>
      <c r="B1206" s="248" t="s">
        <v>1042</v>
      </c>
      <c r="C1206" s="131">
        <v>20149</v>
      </c>
    </row>
    <row r="1207" ht="21" customHeight="1" spans="1:3">
      <c r="A1207" s="245">
        <v>2210201</v>
      </c>
      <c r="B1207" s="247" t="s">
        <v>1043</v>
      </c>
      <c r="C1207" s="131">
        <v>20149</v>
      </c>
    </row>
    <row r="1208" ht="21" hidden="1" customHeight="1" spans="1:3">
      <c r="A1208" s="245">
        <v>2210202</v>
      </c>
      <c r="B1208" s="248" t="s">
        <v>1044</v>
      </c>
      <c r="C1208" s="131">
        <v>0</v>
      </c>
    </row>
    <row r="1209" ht="21" hidden="1" customHeight="1" spans="1:3">
      <c r="A1209" s="245">
        <v>2210203</v>
      </c>
      <c r="B1209" s="248" t="s">
        <v>1045</v>
      </c>
      <c r="C1209" s="131">
        <v>0</v>
      </c>
    </row>
    <row r="1210" ht="21" hidden="1" customHeight="1" spans="1:3">
      <c r="A1210" s="245">
        <v>22103</v>
      </c>
      <c r="B1210" s="249" t="s">
        <v>1046</v>
      </c>
      <c r="C1210" s="131">
        <v>0</v>
      </c>
    </row>
    <row r="1211" ht="21" hidden="1" customHeight="1" spans="1:3">
      <c r="A1211" s="245">
        <v>2210301</v>
      </c>
      <c r="B1211" s="247" t="s">
        <v>1047</v>
      </c>
      <c r="C1211" s="131">
        <v>0</v>
      </c>
    </row>
    <row r="1212" ht="21" hidden="1" customHeight="1" spans="1:3">
      <c r="A1212" s="245">
        <v>2210302</v>
      </c>
      <c r="B1212" s="248" t="s">
        <v>1048</v>
      </c>
      <c r="C1212" s="131">
        <v>0</v>
      </c>
    </row>
    <row r="1213" ht="21" hidden="1" customHeight="1" spans="1:3">
      <c r="A1213" s="245">
        <v>2210399</v>
      </c>
      <c r="B1213" s="248" t="s">
        <v>1049</v>
      </c>
      <c r="C1213" s="131">
        <v>0</v>
      </c>
    </row>
    <row r="1214" ht="21" customHeight="1" spans="1:3">
      <c r="A1214" s="245">
        <v>222</v>
      </c>
      <c r="B1214" s="250" t="s">
        <v>1050</v>
      </c>
      <c r="C1214" s="131">
        <v>12</v>
      </c>
    </row>
    <row r="1215" ht="21" customHeight="1" spans="1:3">
      <c r="A1215" s="245">
        <v>22201</v>
      </c>
      <c r="B1215" s="248" t="s">
        <v>1051</v>
      </c>
      <c r="C1215" s="131">
        <v>12</v>
      </c>
    </row>
    <row r="1216" ht="21" hidden="1" customHeight="1" spans="1:3">
      <c r="A1216" s="245">
        <v>2220101</v>
      </c>
      <c r="B1216" s="248" t="s">
        <v>120</v>
      </c>
      <c r="C1216" s="131">
        <v>0</v>
      </c>
    </row>
    <row r="1217" ht="21" hidden="1" customHeight="1" spans="1:3">
      <c r="A1217" s="245">
        <v>2220102</v>
      </c>
      <c r="B1217" s="248" t="s">
        <v>121</v>
      </c>
      <c r="C1217" s="131">
        <v>0</v>
      </c>
    </row>
    <row r="1218" ht="21" hidden="1" customHeight="1" spans="1:3">
      <c r="A1218" s="245">
        <v>2220103</v>
      </c>
      <c r="B1218" s="247" t="s">
        <v>122</v>
      </c>
      <c r="C1218" s="131">
        <v>0</v>
      </c>
    </row>
    <row r="1219" ht="21" hidden="1" customHeight="1" spans="1:3">
      <c r="A1219" s="245">
        <v>2220104</v>
      </c>
      <c r="B1219" s="248" t="s">
        <v>1052</v>
      </c>
      <c r="C1219" s="131">
        <v>0</v>
      </c>
    </row>
    <row r="1220" ht="21" hidden="1" customHeight="1" spans="1:3">
      <c r="A1220" s="245">
        <v>2220105</v>
      </c>
      <c r="B1220" s="248" t="s">
        <v>1053</v>
      </c>
      <c r="C1220" s="131">
        <v>0</v>
      </c>
    </row>
    <row r="1221" ht="21" hidden="1" customHeight="1" spans="1:3">
      <c r="A1221" s="245">
        <v>2220106</v>
      </c>
      <c r="B1221" s="248" t="s">
        <v>1054</v>
      </c>
      <c r="C1221" s="131">
        <v>0</v>
      </c>
    </row>
    <row r="1222" ht="21" hidden="1" customHeight="1" spans="1:3">
      <c r="A1222" s="245">
        <v>2220107</v>
      </c>
      <c r="B1222" s="248" t="s">
        <v>1055</v>
      </c>
      <c r="C1222" s="131">
        <v>0</v>
      </c>
    </row>
    <row r="1223" ht="21" hidden="1" customHeight="1" spans="1:3">
      <c r="A1223" s="245">
        <v>2220112</v>
      </c>
      <c r="B1223" s="248" t="s">
        <v>1056</v>
      </c>
      <c r="C1223" s="131">
        <v>0</v>
      </c>
    </row>
    <row r="1224" ht="21" hidden="1" customHeight="1" spans="1:3">
      <c r="A1224" s="245">
        <v>2220113</v>
      </c>
      <c r="B1224" s="248" t="s">
        <v>1057</v>
      </c>
      <c r="C1224" s="131">
        <v>0</v>
      </c>
    </row>
    <row r="1225" ht="21" hidden="1" customHeight="1" spans="1:3">
      <c r="A1225" s="245">
        <v>2220114</v>
      </c>
      <c r="B1225" s="248" t="s">
        <v>1058</v>
      </c>
      <c r="C1225" s="131">
        <v>0</v>
      </c>
    </row>
    <row r="1226" ht="21" hidden="1" customHeight="1" spans="1:3">
      <c r="A1226" s="245">
        <v>2220115</v>
      </c>
      <c r="B1226" s="248" t="s">
        <v>1059</v>
      </c>
      <c r="C1226" s="131">
        <v>0</v>
      </c>
    </row>
    <row r="1227" ht="21" hidden="1" customHeight="1" spans="1:3">
      <c r="A1227" s="245">
        <v>2220118</v>
      </c>
      <c r="B1227" s="248" t="s">
        <v>1060</v>
      </c>
      <c r="C1227" s="131">
        <v>0</v>
      </c>
    </row>
    <row r="1228" ht="21" hidden="1" customHeight="1" spans="1:3">
      <c r="A1228" s="245">
        <v>2220119</v>
      </c>
      <c r="B1228" s="247" t="s">
        <v>1061</v>
      </c>
      <c r="C1228" s="131">
        <v>0</v>
      </c>
    </row>
    <row r="1229" ht="21" hidden="1" customHeight="1" spans="1:3">
      <c r="A1229" s="245">
        <v>2220120</v>
      </c>
      <c r="B1229" s="248" t="s">
        <v>1062</v>
      </c>
      <c r="C1229" s="131">
        <v>0</v>
      </c>
    </row>
    <row r="1230" ht="21" hidden="1" customHeight="1" spans="1:3">
      <c r="A1230" s="245">
        <v>2220121</v>
      </c>
      <c r="B1230" s="248" t="s">
        <v>1063</v>
      </c>
      <c r="C1230" s="131">
        <v>0</v>
      </c>
    </row>
    <row r="1231" ht="21" customHeight="1" spans="1:3">
      <c r="A1231" s="245">
        <v>2220150</v>
      </c>
      <c r="B1231" s="248" t="s">
        <v>129</v>
      </c>
      <c r="C1231" s="131">
        <v>12</v>
      </c>
    </row>
    <row r="1232" ht="21" hidden="1" customHeight="1" spans="1:3">
      <c r="A1232" s="245">
        <v>2220199</v>
      </c>
      <c r="B1232" s="248" t="s">
        <v>1064</v>
      </c>
      <c r="C1232" s="131">
        <v>0</v>
      </c>
    </row>
    <row r="1233" ht="21" hidden="1" customHeight="1" spans="1:3">
      <c r="A1233" s="245">
        <v>22203</v>
      </c>
      <c r="B1233" s="248" t="s">
        <v>1065</v>
      </c>
      <c r="C1233" s="131">
        <v>0</v>
      </c>
    </row>
    <row r="1234" ht="21" hidden="1" customHeight="1" spans="1:3">
      <c r="A1234" s="245">
        <v>2220301</v>
      </c>
      <c r="B1234" s="247" t="s">
        <v>1066</v>
      </c>
      <c r="C1234" s="131">
        <v>0</v>
      </c>
    </row>
    <row r="1235" ht="21" hidden="1" customHeight="1" spans="1:3">
      <c r="A1235" s="245">
        <v>2220303</v>
      </c>
      <c r="B1235" s="248" t="s">
        <v>1067</v>
      </c>
      <c r="C1235" s="131">
        <v>0</v>
      </c>
    </row>
    <row r="1236" ht="21" hidden="1" customHeight="1" spans="1:3">
      <c r="A1236" s="245">
        <v>2220304</v>
      </c>
      <c r="B1236" s="248" t="s">
        <v>1068</v>
      </c>
      <c r="C1236" s="131">
        <v>0</v>
      </c>
    </row>
    <row r="1237" ht="21" hidden="1" customHeight="1" spans="1:3">
      <c r="A1237" s="245">
        <v>2220305</v>
      </c>
      <c r="B1237" s="248" t="s">
        <v>1069</v>
      </c>
      <c r="C1237" s="131">
        <v>0</v>
      </c>
    </row>
    <row r="1238" ht="21" hidden="1" customHeight="1" spans="1:3">
      <c r="A1238" s="245">
        <v>2220399</v>
      </c>
      <c r="B1238" s="248" t="s">
        <v>1070</v>
      </c>
      <c r="C1238" s="131">
        <v>0</v>
      </c>
    </row>
    <row r="1239" ht="21" hidden="1" customHeight="1" spans="1:3">
      <c r="A1239" s="245">
        <v>22204</v>
      </c>
      <c r="B1239" s="247" t="s">
        <v>1071</v>
      </c>
      <c r="C1239" s="131">
        <v>0</v>
      </c>
    </row>
    <row r="1240" ht="21" hidden="1" customHeight="1" spans="1:3">
      <c r="A1240" s="245">
        <v>2220401</v>
      </c>
      <c r="B1240" s="248" t="s">
        <v>1072</v>
      </c>
      <c r="C1240" s="131">
        <v>0</v>
      </c>
    </row>
    <row r="1241" ht="21" hidden="1" customHeight="1" spans="1:3">
      <c r="A1241" s="245">
        <v>2220402</v>
      </c>
      <c r="B1241" s="249" t="s">
        <v>1073</v>
      </c>
      <c r="C1241" s="131">
        <v>0</v>
      </c>
    </row>
    <row r="1242" ht="21" hidden="1" customHeight="1" spans="1:3">
      <c r="A1242" s="245">
        <v>2220403</v>
      </c>
      <c r="B1242" s="247" t="s">
        <v>1074</v>
      </c>
      <c r="C1242" s="131">
        <v>0</v>
      </c>
    </row>
    <row r="1243" ht="21" hidden="1" customHeight="1" spans="1:3">
      <c r="A1243" s="245">
        <v>2220404</v>
      </c>
      <c r="B1243" s="247" t="s">
        <v>1075</v>
      </c>
      <c r="C1243" s="131">
        <v>0</v>
      </c>
    </row>
    <row r="1244" ht="21" hidden="1" customHeight="1" spans="1:3">
      <c r="A1244" s="245">
        <v>2220499</v>
      </c>
      <c r="B1244" s="247" t="s">
        <v>1076</v>
      </c>
      <c r="C1244" s="131">
        <v>0</v>
      </c>
    </row>
    <row r="1245" ht="21" hidden="1" customHeight="1" spans="1:3">
      <c r="A1245" s="245">
        <v>22205</v>
      </c>
      <c r="B1245" s="247" t="s">
        <v>1077</v>
      </c>
      <c r="C1245" s="131">
        <v>0</v>
      </c>
    </row>
    <row r="1246" ht="21" hidden="1" customHeight="1" spans="1:3">
      <c r="A1246" s="245">
        <v>2220501</v>
      </c>
      <c r="B1246" s="247" t="s">
        <v>1078</v>
      </c>
      <c r="C1246" s="131">
        <v>0</v>
      </c>
    </row>
    <row r="1247" ht="21" hidden="1" customHeight="1" spans="1:3">
      <c r="A1247" s="245">
        <v>2220502</v>
      </c>
      <c r="B1247" s="247" t="s">
        <v>1079</v>
      </c>
      <c r="C1247" s="131">
        <v>0</v>
      </c>
    </row>
    <row r="1248" ht="21" hidden="1" customHeight="1" spans="1:3">
      <c r="A1248" s="245">
        <v>2220503</v>
      </c>
      <c r="B1248" s="247" t="s">
        <v>1080</v>
      </c>
      <c r="C1248" s="131">
        <v>0</v>
      </c>
    </row>
    <row r="1249" ht="21" hidden="1" customHeight="1" spans="1:3">
      <c r="A1249" s="245">
        <v>2220504</v>
      </c>
      <c r="B1249" s="247" t="s">
        <v>1081</v>
      </c>
      <c r="C1249" s="131">
        <v>0</v>
      </c>
    </row>
    <row r="1250" ht="21" hidden="1" customHeight="1" spans="1:3">
      <c r="A1250" s="245">
        <v>2220505</v>
      </c>
      <c r="B1250" s="247" t="s">
        <v>1082</v>
      </c>
      <c r="C1250" s="131">
        <v>0</v>
      </c>
    </row>
    <row r="1251" ht="21" hidden="1" customHeight="1" spans="1:3">
      <c r="A1251" s="245">
        <v>2220506</v>
      </c>
      <c r="B1251" s="249" t="s">
        <v>1083</v>
      </c>
      <c r="C1251" s="131">
        <v>0</v>
      </c>
    </row>
    <row r="1252" ht="21" hidden="1" customHeight="1" spans="1:3">
      <c r="A1252" s="245">
        <v>2220507</v>
      </c>
      <c r="B1252" s="247" t="s">
        <v>1084</v>
      </c>
      <c r="C1252" s="131">
        <v>0</v>
      </c>
    </row>
    <row r="1253" ht="21" hidden="1" customHeight="1" spans="1:3">
      <c r="A1253" s="245">
        <v>2220508</v>
      </c>
      <c r="B1253" s="248" t="s">
        <v>1085</v>
      </c>
      <c r="C1253" s="131">
        <v>0</v>
      </c>
    </row>
    <row r="1254" ht="21" hidden="1" customHeight="1" spans="1:3">
      <c r="A1254" s="245">
        <v>2220509</v>
      </c>
      <c r="B1254" s="248" t="s">
        <v>1086</v>
      </c>
      <c r="C1254" s="131">
        <v>0</v>
      </c>
    </row>
    <row r="1255" ht="21" hidden="1" customHeight="1" spans="1:3">
      <c r="A1255" s="245">
        <v>2220510</v>
      </c>
      <c r="B1255" s="248" t="s">
        <v>1087</v>
      </c>
      <c r="C1255" s="131">
        <v>0</v>
      </c>
    </row>
    <row r="1256" ht="21" hidden="1" customHeight="1" spans="1:3">
      <c r="A1256" s="245">
        <v>2220511</v>
      </c>
      <c r="B1256" s="248" t="s">
        <v>1088</v>
      </c>
      <c r="C1256" s="131">
        <v>0</v>
      </c>
    </row>
    <row r="1257" ht="21" hidden="1" customHeight="1" spans="1:3">
      <c r="A1257" s="245">
        <v>2220599</v>
      </c>
      <c r="B1257" s="248" t="s">
        <v>1089</v>
      </c>
      <c r="C1257" s="131">
        <v>0</v>
      </c>
    </row>
    <row r="1258" ht="21" customHeight="1" spans="1:3">
      <c r="A1258" s="245">
        <v>224</v>
      </c>
      <c r="B1258" s="250" t="s">
        <v>1090</v>
      </c>
      <c r="C1258" s="131">
        <v>7841</v>
      </c>
    </row>
    <row r="1259" ht="21" customHeight="1" spans="1:3">
      <c r="A1259" s="245">
        <v>22401</v>
      </c>
      <c r="B1259" s="248" t="s">
        <v>1091</v>
      </c>
      <c r="C1259" s="131">
        <v>2632</v>
      </c>
    </row>
    <row r="1260" ht="21" customHeight="1" spans="1:3">
      <c r="A1260" s="245">
        <v>2240101</v>
      </c>
      <c r="B1260" s="248" t="s">
        <v>120</v>
      </c>
      <c r="C1260" s="131">
        <v>1070</v>
      </c>
    </row>
    <row r="1261" ht="21" hidden="1" customHeight="1" spans="1:3">
      <c r="A1261" s="245">
        <v>2240102</v>
      </c>
      <c r="B1261" s="248" t="s">
        <v>121</v>
      </c>
      <c r="C1261" s="131">
        <v>0</v>
      </c>
    </row>
    <row r="1262" ht="21" hidden="1" customHeight="1" spans="1:3">
      <c r="A1262" s="245">
        <v>2240103</v>
      </c>
      <c r="B1262" s="248" t="s">
        <v>122</v>
      </c>
      <c r="C1262" s="131">
        <v>0</v>
      </c>
    </row>
    <row r="1263" ht="21" hidden="1" customHeight="1" spans="1:3">
      <c r="A1263" s="245">
        <v>2240104</v>
      </c>
      <c r="B1263" s="248" t="s">
        <v>1092</v>
      </c>
      <c r="C1263" s="131">
        <v>0</v>
      </c>
    </row>
    <row r="1264" ht="21" hidden="1" customHeight="1" spans="1:3">
      <c r="A1264" s="245">
        <v>2240105</v>
      </c>
      <c r="B1264" s="248" t="s">
        <v>1093</v>
      </c>
      <c r="C1264" s="131">
        <v>0</v>
      </c>
    </row>
    <row r="1265" ht="21" hidden="1" customHeight="1" spans="1:3">
      <c r="A1265" s="245">
        <v>2240106</v>
      </c>
      <c r="B1265" s="248" t="s">
        <v>1094</v>
      </c>
      <c r="C1265" s="131">
        <v>0</v>
      </c>
    </row>
    <row r="1266" ht="21" hidden="1" customHeight="1" spans="1:3">
      <c r="A1266" s="245">
        <v>2240107</v>
      </c>
      <c r="B1266" s="248" t="s">
        <v>1095</v>
      </c>
      <c r="C1266" s="131">
        <v>0</v>
      </c>
    </row>
    <row r="1267" ht="21" hidden="1" customHeight="1" spans="1:3">
      <c r="A1267" s="245">
        <v>2240108</v>
      </c>
      <c r="B1267" s="248" t="s">
        <v>1096</v>
      </c>
      <c r="C1267" s="131">
        <v>0</v>
      </c>
    </row>
    <row r="1268" ht="21" hidden="1" customHeight="1" spans="1:3">
      <c r="A1268" s="245">
        <v>2240109</v>
      </c>
      <c r="B1268" s="248" t="s">
        <v>1097</v>
      </c>
      <c r="C1268" s="131">
        <v>0</v>
      </c>
    </row>
    <row r="1269" ht="21" customHeight="1" spans="1:3">
      <c r="A1269" s="245">
        <v>2240150</v>
      </c>
      <c r="B1269" s="247" t="s">
        <v>129</v>
      </c>
      <c r="C1269" s="131">
        <v>1562</v>
      </c>
    </row>
    <row r="1270" ht="21" hidden="1" customHeight="1" spans="1:3">
      <c r="A1270" s="245">
        <v>2240199</v>
      </c>
      <c r="B1270" s="248" t="s">
        <v>1098</v>
      </c>
      <c r="C1270" s="131">
        <v>0</v>
      </c>
    </row>
    <row r="1271" ht="21" hidden="1" customHeight="1" spans="1:3">
      <c r="A1271" s="245">
        <v>22402</v>
      </c>
      <c r="B1271" s="248" t="s">
        <v>1099</v>
      </c>
      <c r="C1271" s="131">
        <v>0</v>
      </c>
    </row>
    <row r="1272" ht="21" hidden="1" customHeight="1" spans="1:3">
      <c r="A1272" s="245">
        <v>2240201</v>
      </c>
      <c r="B1272" s="248" t="s">
        <v>120</v>
      </c>
      <c r="C1272" s="131">
        <v>0</v>
      </c>
    </row>
    <row r="1273" ht="21" hidden="1" customHeight="1" spans="1:3">
      <c r="A1273" s="245">
        <v>2240202</v>
      </c>
      <c r="B1273" s="248" t="s">
        <v>121</v>
      </c>
      <c r="C1273" s="131">
        <v>0</v>
      </c>
    </row>
    <row r="1274" ht="21" hidden="1" customHeight="1" spans="1:3">
      <c r="A1274" s="245">
        <v>2240203</v>
      </c>
      <c r="B1274" s="248" t="s">
        <v>122</v>
      </c>
      <c r="C1274" s="131">
        <v>0</v>
      </c>
    </row>
    <row r="1275" ht="21" hidden="1" customHeight="1" spans="1:3">
      <c r="A1275" s="245">
        <v>2240204</v>
      </c>
      <c r="B1275" s="248" t="s">
        <v>1100</v>
      </c>
      <c r="C1275" s="131">
        <v>0</v>
      </c>
    </row>
    <row r="1276" ht="21" hidden="1" customHeight="1" spans="1:3">
      <c r="A1276" s="245">
        <v>2240299</v>
      </c>
      <c r="B1276" s="248" t="s">
        <v>1101</v>
      </c>
      <c r="C1276" s="131">
        <v>0</v>
      </c>
    </row>
    <row r="1277" ht="21" hidden="1" customHeight="1" spans="1:3">
      <c r="A1277" s="245">
        <v>22403</v>
      </c>
      <c r="B1277" s="248" t="s">
        <v>1102</v>
      </c>
      <c r="C1277" s="131">
        <v>0</v>
      </c>
    </row>
    <row r="1278" ht="21" hidden="1" customHeight="1" spans="1:3">
      <c r="A1278" s="245">
        <v>2240301</v>
      </c>
      <c r="B1278" s="248" t="s">
        <v>120</v>
      </c>
      <c r="C1278" s="131">
        <v>0</v>
      </c>
    </row>
    <row r="1279" ht="21" hidden="1" customHeight="1" spans="1:3">
      <c r="A1279" s="245">
        <v>2240302</v>
      </c>
      <c r="B1279" s="248" t="s">
        <v>121</v>
      </c>
      <c r="C1279" s="131">
        <v>0</v>
      </c>
    </row>
    <row r="1280" ht="21" hidden="1" customHeight="1" spans="1:3">
      <c r="A1280" s="245">
        <v>2240303</v>
      </c>
      <c r="B1280" s="248" t="s">
        <v>122</v>
      </c>
      <c r="C1280" s="131">
        <v>0</v>
      </c>
    </row>
    <row r="1281" ht="21" hidden="1" customHeight="1" spans="1:3">
      <c r="A1281" s="245">
        <v>2240304</v>
      </c>
      <c r="B1281" s="248" t="s">
        <v>1103</v>
      </c>
      <c r="C1281" s="131">
        <v>0</v>
      </c>
    </row>
    <row r="1282" ht="21" hidden="1" customHeight="1" spans="1:3">
      <c r="A1282" s="245">
        <v>2240399</v>
      </c>
      <c r="B1282" s="248" t="s">
        <v>1104</v>
      </c>
      <c r="C1282" s="131">
        <v>0</v>
      </c>
    </row>
    <row r="1283" ht="21" customHeight="1" spans="1:3">
      <c r="A1283" s="245">
        <v>22404</v>
      </c>
      <c r="B1283" s="248" t="s">
        <v>1105</v>
      </c>
      <c r="C1283" s="131">
        <v>30</v>
      </c>
    </row>
    <row r="1284" ht="21" hidden="1" customHeight="1" spans="1:3">
      <c r="A1284" s="245">
        <v>2240401</v>
      </c>
      <c r="B1284" s="247" t="s">
        <v>120</v>
      </c>
      <c r="C1284" s="131">
        <v>0</v>
      </c>
    </row>
    <row r="1285" ht="21" hidden="1" customHeight="1" spans="1:3">
      <c r="A1285" s="245">
        <v>2240402</v>
      </c>
      <c r="B1285" s="248" t="s">
        <v>121</v>
      </c>
      <c r="C1285" s="131">
        <v>0</v>
      </c>
    </row>
    <row r="1286" ht="21" hidden="1" customHeight="1" spans="1:3">
      <c r="A1286" s="245">
        <v>2240403</v>
      </c>
      <c r="B1286" s="249" t="s">
        <v>122</v>
      </c>
      <c r="C1286" s="131">
        <v>0</v>
      </c>
    </row>
    <row r="1287" ht="21" hidden="1" customHeight="1" spans="1:3">
      <c r="A1287" s="245">
        <v>2240404</v>
      </c>
      <c r="B1287" s="247" t="s">
        <v>1106</v>
      </c>
      <c r="C1287" s="131">
        <v>0</v>
      </c>
    </row>
    <row r="1288" ht="21" hidden="1" customHeight="1" spans="1:3">
      <c r="A1288" s="245">
        <v>2240405</v>
      </c>
      <c r="B1288" s="248" t="s">
        <v>1107</v>
      </c>
      <c r="C1288" s="131">
        <v>0</v>
      </c>
    </row>
    <row r="1289" ht="21" hidden="1" customHeight="1" spans="1:3">
      <c r="A1289" s="245">
        <v>2240450</v>
      </c>
      <c r="B1289" s="248" t="s">
        <v>129</v>
      </c>
      <c r="C1289" s="131">
        <v>0</v>
      </c>
    </row>
    <row r="1290" ht="21" customHeight="1" spans="1:3">
      <c r="A1290" s="245">
        <v>2240499</v>
      </c>
      <c r="B1290" s="248" t="s">
        <v>1108</v>
      </c>
      <c r="C1290" s="131">
        <v>30</v>
      </c>
    </row>
    <row r="1291" ht="21" hidden="1" customHeight="1" spans="1:3">
      <c r="A1291" s="245">
        <v>22405</v>
      </c>
      <c r="B1291" s="248" t="s">
        <v>1109</v>
      </c>
      <c r="C1291" s="131">
        <v>0</v>
      </c>
    </row>
    <row r="1292" ht="21" hidden="1" customHeight="1" spans="1:3">
      <c r="A1292" s="245">
        <v>2240501</v>
      </c>
      <c r="B1292" s="248" t="s">
        <v>120</v>
      </c>
      <c r="C1292" s="131">
        <v>0</v>
      </c>
    </row>
    <row r="1293" ht="21" hidden="1" customHeight="1" spans="1:3">
      <c r="A1293" s="245">
        <v>2240502</v>
      </c>
      <c r="B1293" s="248" t="s">
        <v>121</v>
      </c>
      <c r="C1293" s="131">
        <v>0</v>
      </c>
    </row>
    <row r="1294" ht="21" hidden="1" customHeight="1" spans="1:3">
      <c r="A1294" s="245">
        <v>2240503</v>
      </c>
      <c r="B1294" s="248" t="s">
        <v>122</v>
      </c>
      <c r="C1294" s="131">
        <v>0</v>
      </c>
    </row>
    <row r="1295" ht="21" hidden="1" customHeight="1" spans="1:3">
      <c r="A1295" s="245">
        <v>2240504</v>
      </c>
      <c r="B1295" s="248" t="s">
        <v>1110</v>
      </c>
      <c r="C1295" s="131">
        <v>0</v>
      </c>
    </row>
    <row r="1296" ht="21" hidden="1" customHeight="1" spans="1:3">
      <c r="A1296" s="245">
        <v>2240505</v>
      </c>
      <c r="B1296" s="247" t="s">
        <v>1111</v>
      </c>
      <c r="C1296" s="131">
        <v>0</v>
      </c>
    </row>
    <row r="1297" ht="21" hidden="1" customHeight="1" spans="1:3">
      <c r="A1297" s="245">
        <v>2240506</v>
      </c>
      <c r="B1297" s="248" t="s">
        <v>1112</v>
      </c>
      <c r="C1297" s="131">
        <v>0</v>
      </c>
    </row>
    <row r="1298" ht="21" hidden="1" customHeight="1" spans="1:3">
      <c r="A1298" s="245">
        <v>2240507</v>
      </c>
      <c r="B1298" s="248" t="s">
        <v>1113</v>
      </c>
      <c r="C1298" s="131">
        <v>0</v>
      </c>
    </row>
    <row r="1299" ht="21" hidden="1" customHeight="1" spans="1:3">
      <c r="A1299" s="245">
        <v>2240508</v>
      </c>
      <c r="B1299" s="248" t="s">
        <v>1114</v>
      </c>
      <c r="C1299" s="131">
        <v>0</v>
      </c>
    </row>
    <row r="1300" ht="21" hidden="1" customHeight="1" spans="1:3">
      <c r="A1300" s="245">
        <v>2240509</v>
      </c>
      <c r="B1300" s="247" t="s">
        <v>1115</v>
      </c>
      <c r="C1300" s="131">
        <v>0</v>
      </c>
    </row>
    <row r="1301" ht="21" hidden="1" customHeight="1" spans="1:3">
      <c r="A1301" s="245">
        <v>2240510</v>
      </c>
      <c r="B1301" s="248" t="s">
        <v>1116</v>
      </c>
      <c r="C1301" s="131">
        <v>0</v>
      </c>
    </row>
    <row r="1302" ht="21" hidden="1" customHeight="1" spans="1:3">
      <c r="A1302" s="245">
        <v>2240550</v>
      </c>
      <c r="B1302" s="248" t="s">
        <v>1117</v>
      </c>
      <c r="C1302" s="131">
        <v>0</v>
      </c>
    </row>
    <row r="1303" ht="21" hidden="1" customHeight="1" spans="1:3">
      <c r="A1303" s="245">
        <v>2240599</v>
      </c>
      <c r="B1303" s="248" t="s">
        <v>1118</v>
      </c>
      <c r="C1303" s="131">
        <v>0</v>
      </c>
    </row>
    <row r="1304" ht="21" customHeight="1" spans="1:3">
      <c r="A1304" s="245">
        <v>22406</v>
      </c>
      <c r="B1304" s="249" t="s">
        <v>1119</v>
      </c>
      <c r="C1304" s="131">
        <v>3351</v>
      </c>
    </row>
    <row r="1305" ht="21" customHeight="1" spans="1:3">
      <c r="A1305" s="245">
        <v>2240601</v>
      </c>
      <c r="B1305" s="247" t="s">
        <v>1120</v>
      </c>
      <c r="C1305" s="131">
        <v>3331</v>
      </c>
    </row>
    <row r="1306" ht="21" hidden="1" customHeight="1" spans="1:3">
      <c r="A1306" s="245">
        <v>2240602</v>
      </c>
      <c r="B1306" s="248" t="s">
        <v>1121</v>
      </c>
      <c r="C1306" s="131">
        <v>0</v>
      </c>
    </row>
    <row r="1307" ht="21" customHeight="1" spans="1:3">
      <c r="A1307" s="245">
        <v>2240699</v>
      </c>
      <c r="B1307" s="248" t="s">
        <v>1122</v>
      </c>
      <c r="C1307" s="131">
        <v>20</v>
      </c>
    </row>
    <row r="1308" ht="21" customHeight="1" spans="1:3">
      <c r="A1308" s="245">
        <v>22407</v>
      </c>
      <c r="B1308" s="248" t="s">
        <v>1123</v>
      </c>
      <c r="C1308" s="131">
        <v>251</v>
      </c>
    </row>
    <row r="1309" ht="21" customHeight="1" spans="1:3">
      <c r="A1309" s="245">
        <v>2240703</v>
      </c>
      <c r="B1309" s="248" t="s">
        <v>1124</v>
      </c>
      <c r="C1309" s="131">
        <v>251</v>
      </c>
    </row>
    <row r="1310" ht="21" hidden="1" customHeight="1" spans="1:3">
      <c r="A1310" s="245">
        <v>2240704</v>
      </c>
      <c r="B1310" s="248" t="s">
        <v>1125</v>
      </c>
      <c r="C1310" s="131">
        <v>0</v>
      </c>
    </row>
    <row r="1311" ht="21" hidden="1" customHeight="1" spans="1:3">
      <c r="A1311" s="245">
        <v>2240799</v>
      </c>
      <c r="B1311" s="248" t="s">
        <v>1126</v>
      </c>
      <c r="C1311" s="131">
        <v>0</v>
      </c>
    </row>
    <row r="1312" ht="21" customHeight="1" spans="1:3">
      <c r="A1312" s="245">
        <v>22499</v>
      </c>
      <c r="B1312" s="248" t="s">
        <v>1127</v>
      </c>
      <c r="C1312" s="131">
        <v>1577</v>
      </c>
    </row>
    <row r="1313" ht="21" customHeight="1" spans="1:3">
      <c r="A1313" s="245">
        <v>2249999</v>
      </c>
      <c r="B1313" s="248" t="s">
        <v>1128</v>
      </c>
      <c r="C1313" s="131">
        <v>1577</v>
      </c>
    </row>
    <row r="1314" ht="21" hidden="1" customHeight="1" spans="1:3">
      <c r="A1314" s="245">
        <v>229</v>
      </c>
      <c r="B1314" s="248" t="s">
        <v>1385</v>
      </c>
      <c r="C1314" s="131">
        <v>0</v>
      </c>
    </row>
    <row r="1315" ht="21" hidden="1" customHeight="1" spans="1:3">
      <c r="A1315" s="245">
        <v>22999</v>
      </c>
      <c r="B1315" s="248" t="s">
        <v>991</v>
      </c>
      <c r="C1315" s="131">
        <v>0</v>
      </c>
    </row>
    <row r="1316" ht="21" hidden="1" customHeight="1" spans="1:3">
      <c r="A1316" s="245">
        <v>2299999</v>
      </c>
      <c r="B1316" s="248" t="s">
        <v>273</v>
      </c>
      <c r="C1316" s="131">
        <v>0</v>
      </c>
    </row>
    <row r="1317" ht="21" customHeight="1" spans="1:3">
      <c r="A1317" s="245">
        <v>232</v>
      </c>
      <c r="B1317" s="250" t="s">
        <v>1130</v>
      </c>
      <c r="C1317" s="131">
        <v>21990</v>
      </c>
    </row>
    <row r="1318" ht="21" hidden="1" customHeight="1" spans="1:3">
      <c r="A1318" s="245">
        <v>23201</v>
      </c>
      <c r="B1318" s="248" t="s">
        <v>1131</v>
      </c>
      <c r="C1318" s="131">
        <v>0</v>
      </c>
    </row>
    <row r="1319" ht="21" hidden="1" customHeight="1" spans="1:3">
      <c r="A1319" s="245">
        <v>23202</v>
      </c>
      <c r="B1319" s="248" t="s">
        <v>1132</v>
      </c>
      <c r="C1319" s="131">
        <v>0</v>
      </c>
    </row>
    <row r="1320" ht="21" customHeight="1" spans="1:3">
      <c r="A1320" s="245">
        <v>23203</v>
      </c>
      <c r="B1320" s="247" t="s">
        <v>1133</v>
      </c>
      <c r="C1320" s="131">
        <v>21990</v>
      </c>
    </row>
    <row r="1321" ht="21" customHeight="1" spans="1:3">
      <c r="A1321" s="245">
        <v>2320301</v>
      </c>
      <c r="B1321" s="248" t="s">
        <v>1134</v>
      </c>
      <c r="C1321" s="131">
        <v>21799</v>
      </c>
    </row>
    <row r="1322" ht="21" hidden="1" customHeight="1" spans="1:3">
      <c r="A1322" s="245">
        <v>2320302</v>
      </c>
      <c r="B1322" s="248" t="s">
        <v>1135</v>
      </c>
      <c r="C1322" s="131">
        <v>0</v>
      </c>
    </row>
    <row r="1323" ht="21" customHeight="1" spans="1:3">
      <c r="A1323" s="245">
        <v>2320303</v>
      </c>
      <c r="B1323" s="248" t="s">
        <v>1136</v>
      </c>
      <c r="C1323" s="131">
        <v>191</v>
      </c>
    </row>
    <row r="1324" ht="21" hidden="1" customHeight="1" spans="1:3">
      <c r="A1324" s="245">
        <v>2320399</v>
      </c>
      <c r="B1324" s="248" t="s">
        <v>1137</v>
      </c>
      <c r="C1324" s="131">
        <v>0</v>
      </c>
    </row>
    <row r="1325" ht="21" customHeight="1" spans="1:3">
      <c r="A1325" s="245">
        <v>233</v>
      </c>
      <c r="B1325" s="250" t="s">
        <v>1138</v>
      </c>
      <c r="C1325" s="131">
        <v>10</v>
      </c>
    </row>
    <row r="1326" ht="21" hidden="1" customHeight="1" spans="1:3">
      <c r="A1326" s="245">
        <v>23301</v>
      </c>
      <c r="B1326" s="248" t="s">
        <v>1139</v>
      </c>
      <c r="C1326" s="131">
        <v>0</v>
      </c>
    </row>
    <row r="1327" ht="21" hidden="1" customHeight="1" spans="1:3">
      <c r="A1327" s="245">
        <v>23302</v>
      </c>
      <c r="B1327" s="248" t="s">
        <v>1140</v>
      </c>
      <c r="C1327" s="131">
        <v>0</v>
      </c>
    </row>
    <row r="1328" ht="21" customHeight="1" spans="1:3">
      <c r="A1328" s="245">
        <v>23303</v>
      </c>
      <c r="B1328" s="248" t="s">
        <v>1141</v>
      </c>
      <c r="C1328" s="131">
        <v>10</v>
      </c>
    </row>
    <row r="1329" ht="21" customHeight="1" spans="1:3">
      <c r="A1329" s="252">
        <v>227</v>
      </c>
      <c r="B1329" s="253" t="s">
        <v>1563</v>
      </c>
      <c r="C1329" s="131">
        <v>10000</v>
      </c>
    </row>
    <row r="1330" ht="21" customHeight="1" spans="1:3">
      <c r="A1330" s="245"/>
      <c r="B1330" s="248" t="s">
        <v>1564</v>
      </c>
      <c r="C1330" s="131">
        <v>10000</v>
      </c>
    </row>
    <row r="1331" ht="25.5" customHeight="1" spans="2:3">
      <c r="B1331" s="254" t="s">
        <v>1565</v>
      </c>
      <c r="C1331" s="254"/>
    </row>
  </sheetData>
  <autoFilter ref="A4:P1331">
    <filterColumn colId="2">
      <filters>
        <filter val="500"/>
        <filter val="1,500"/>
        <filter val="2,900"/>
        <filter val="1"/>
        <filter val="501"/>
        <filter val="2"/>
        <filter val="2,902"/>
        <filter val="90,902"/>
        <filter val="3"/>
        <filter val="18,503"/>
        <filter val="4"/>
        <filter val="104"/>
        <filter val="3,904"/>
        <filter val="105"/>
        <filter val="6"/>
        <filter val="107"/>
        <filter val="8"/>
        <filter val="108"/>
        <filter val="6,508"/>
        <filter val="9"/>
        <filter val="110"/>
        <filter val="63,911"/>
        <filter val="3,912"/>
        <filter val="7,112"/>
        <filter val="113"/>
        <filter val="513"/>
        <filter val="115"/>
        <filter val="517"/>
        <filter val="4,117"/>
        <filter val="120"/>
        <filter val="16,920"/>
        <filter val="1,522"/>
        <filter val="123"/>
        <filter val="124"/>
        <filter val="126"/>
        <filter val="128"/>
        <filter val="129"/>
        <filter val="130"/>
        <filter val="1,130"/>
        <filter val="1,932"/>
        <filter val="934"/>
        <filter val="535"/>
        <filter val="136"/>
        <filter val="9,136"/>
        <filter val="1,538"/>
        <filter val="2,538"/>
        <filter val="140"/>
        <filter val="540"/>
        <filter val="940"/>
        <filter val="1,140"/>
        <filter val="21,541"/>
        <filter val="68,142"/>
        <filter val="2,543"/>
        <filter val="144"/>
        <filter val="2,544"/>
        <filter val="1,145"/>
        <filter val="4,945"/>
        <filter val="26,945"/>
        <filter val="946"/>
        <filter val="1,946"/>
        <filter val="18,146"/>
        <filter val="147"/>
        <filter val="20,149"/>
        <filter val="150"/>
        <filter val="153"/>
        <filter val="154"/>
        <filter val="555"/>
        <filter val="556"/>
        <filter val="159"/>
        <filter val="560"/>
        <filter val="5,960"/>
        <filter val="7,560"/>
        <filter val="1,562"/>
        <filter val="563"/>
        <filter val="164"/>
        <filter val="166"/>
        <filter val="3,966"/>
        <filter val="168"/>
        <filter val="1,171"/>
        <filter val="173"/>
        <filter val="3,175"/>
        <filter val="1,576"/>
        <filter val="17,976"/>
        <filter val="577"/>
        <filter val="1,577"/>
        <filter val="982"/>
        <filter val="7,982"/>
        <filter val="185"/>
        <filter val="3,186"/>
        <filter val="2,190"/>
        <filter val="21,990"/>
        <filter val="191"/>
        <filter val="1,591"/>
        <filter val="15,191"/>
        <filter val="592"/>
        <filter val="193"/>
        <filter val="1,593"/>
        <filter val="194"/>
        <filter val="994"/>
        <filter val="195"/>
        <filter val="196"/>
        <filter val="596"/>
        <filter val="996"/>
        <filter val="1,196"/>
        <filter val="19,197"/>
        <filter val="598"/>
        <filter val="199"/>
        <filter val="200"/>
        <filter val="600"/>
        <filter val="69,202"/>
        <filter val="205"/>
        <filter val="605"/>
        <filter val="206"/>
        <filter val="209"/>
        <filter val="211"/>
        <filter val="2,611"/>
        <filter val="215"/>
        <filter val="216"/>
        <filter val="220"/>
        <filter val="15,622"/>
        <filter val="223"/>
        <filter val="735,234"/>
        <filter val="626"/>
        <filter val="7,226"/>
        <filter val="2,628"/>
        <filter val="629"/>
        <filter val="2,632"/>
        <filter val="4,634"/>
        <filter val="635"/>
        <filter val="1,235"/>
        <filter val="237"/>
        <filter val="638"/>
        <filter val="240"/>
        <filter val="1,240"/>
        <filter val="642"/>
        <filter val="1,242"/>
        <filter val="244"/>
        <filter val="8,644"/>
        <filter val="245"/>
        <filter val="246"/>
        <filter val="248"/>
        <filter val="1,249"/>
        <filter val="251"/>
        <filter val="1,256"/>
        <filter val="260"/>
        <filter val="666"/>
        <filter val="667"/>
        <filter val="270"/>
        <filter val="670"/>
        <filter val="272"/>
        <filter val="672"/>
        <filter val="10,673"/>
        <filter val="674"/>
        <filter val="37,675"/>
        <filter val="280"/>
        <filter val="2,281"/>
        <filter val="284"/>
        <filter val="2,284"/>
        <filter val="1,289"/>
        <filter val="2,289"/>
        <filter val="290"/>
        <filter val="1,691"/>
        <filter val="4,291"/>
        <filter val="8,293"/>
        <filter val="295"/>
        <filter val="696"/>
        <filter val="4,299"/>
        <filter val="300"/>
        <filter val="701"/>
        <filter val="2,701"/>
        <filter val="302"/>
        <filter val="33,702"/>
        <filter val="1,303"/>
        <filter val="706"/>
        <filter val="709"/>
        <filter val="311"/>
        <filter val="1,711"/>
        <filter val="314"/>
        <filter val="717"/>
        <filter val="718"/>
        <filter val="720"/>
        <filter val="2,720"/>
        <filter val="321"/>
        <filter val="324"/>
        <filter val="724"/>
        <filter val="1,324"/>
        <filter val="2,324"/>
        <filter val="3,331"/>
        <filter val="732"/>
        <filter val="1,332"/>
        <filter val="2,734"/>
        <filter val="4,734"/>
        <filter val="2,340"/>
        <filter val="236,712"/>
        <filter val="7,344"/>
        <filter val="746"/>
        <filter val="347"/>
        <filter val="747"/>
        <filter val="2,747"/>
        <filter val="1,349"/>
        <filter val="3,351"/>
        <filter val="353"/>
        <filter val="755"/>
        <filter val="12,355"/>
        <filter val="756"/>
        <filter val="6,360"/>
        <filter val="11,360"/>
        <filter val="1,365"/>
        <filter val="771"/>
        <filter val="24,371"/>
        <filter val="372"/>
        <filter val="1,772"/>
        <filter val="2,372"/>
        <filter val="374"/>
        <filter val="2,374"/>
        <filter val="24,375"/>
        <filter val="377"/>
        <filter val="3,379"/>
        <filter val="380"/>
        <filter val="782"/>
        <filter val="注：本表详细反映2022年一般公共预算支出情况，按预算法要求细化到功能分类项级科目。"/>
        <filter val="11,783"/>
        <filter val="2,785"/>
        <filter val="386"/>
        <filter val="389"/>
        <filter val="790"/>
        <filter val="1,396"/>
        <filter val="4,399"/>
        <filter val="21,799"/>
        <filter val="126,405"/>
        <filter val="110,808"/>
        <filter val="1,000"/>
        <filter val="5,000"/>
        <filter val="5,400"/>
        <filter val="10,000"/>
        <filter val="401"/>
        <filter val="403"/>
        <filter val="11,405"/>
        <filter val="3,406"/>
        <filter val="3,807"/>
        <filter val="5,808"/>
        <filter val="19,808"/>
        <filter val="10"/>
        <filter val="12"/>
        <filter val="18,013"/>
        <filter val="3,015"/>
        <filter val="416"/>
        <filter val="17"/>
        <filter val="1,417"/>
        <filter val="20"/>
        <filter val="820"/>
        <filter val="822"/>
        <filter val="1,022"/>
        <filter val="30,822"/>
        <filter val="23"/>
        <filter val="1,023"/>
        <filter val="25"/>
        <filter val="1,425"/>
        <filter val="13,025"/>
        <filter val="27"/>
        <filter val="429"/>
        <filter val="30"/>
        <filter val="3,030"/>
        <filter val="31"/>
        <filter val="3,031"/>
        <filter val="11,031"/>
        <filter val="34"/>
        <filter val="37"/>
        <filter val="2,037"/>
        <filter val="13,037"/>
        <filter val="3,438"/>
        <filter val="40"/>
        <filter val="2,440"/>
        <filter val="41"/>
        <filter val="441"/>
        <filter val="7,841"/>
        <filter val="43"/>
        <filter val="4,443"/>
        <filter val="11,843"/>
        <filter val="4,844"/>
        <filter val="45"/>
        <filter val="445"/>
        <filter val="47"/>
        <filter val="1,047"/>
        <filter val="448"/>
        <filter val="848"/>
        <filter val="49"/>
        <filter val="1,049"/>
        <filter val="50"/>
        <filter val="1,450"/>
        <filter val="22,050"/>
        <filter val="851"/>
        <filter val="52"/>
        <filter val="53"/>
        <filter val="55"/>
        <filter val="1,056"/>
        <filter val="2,856"/>
        <filter val="57"/>
        <filter val="858"/>
        <filter val="60"/>
        <filter val="3,060"/>
        <filter val="62"/>
        <filter val="4,062"/>
        <filter val="7,862"/>
        <filter val="64"/>
        <filter val="221,874"/>
        <filter val="5,865"/>
        <filter val="467"/>
        <filter val="867"/>
        <filter val="69"/>
        <filter val="469"/>
        <filter val="7,069"/>
        <filter val="70"/>
        <filter val="470"/>
        <filter val="1,070"/>
        <filter val="5,071"/>
        <filter val="26,073"/>
        <filter val="74"/>
        <filter val="875"/>
        <filter val="1,076"/>
        <filter val="478"/>
        <filter val="879"/>
        <filter val="2,879"/>
        <filter val="881"/>
        <filter val="884"/>
        <filter val="87"/>
        <filter val="1,087"/>
        <filter val="3,087"/>
        <filter val="3,887"/>
        <filter val="88"/>
        <filter val="3,490"/>
        <filter val="51,491"/>
        <filter val="25,092"/>
        <filter val="1,894"/>
      </filters>
    </filterColumn>
    <extLst/>
  </autoFilter>
  <mergeCells count="4">
    <mergeCell ref="B1:C1"/>
    <mergeCell ref="B2:C2"/>
    <mergeCell ref="B3:C3"/>
    <mergeCell ref="B1331:C1331"/>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E33"/>
  <sheetViews>
    <sheetView showZeros="0" zoomScale="115" zoomScaleNormal="115" topLeftCell="B1" workbookViewId="0">
      <selection activeCell="D8" sqref="D8"/>
    </sheetView>
  </sheetViews>
  <sheetFormatPr defaultColWidth="9" defaultRowHeight="12.75" outlineLevelCol="4"/>
  <cols>
    <col min="1" max="1" width="9" style="210" hidden="1" customWidth="1"/>
    <col min="2" max="2" width="37" style="210" customWidth="1"/>
    <col min="3" max="5" width="18.125" style="211" customWidth="1"/>
    <col min="6" max="16384" width="9" style="210"/>
  </cols>
  <sheetData>
    <row r="1" ht="20.25" customHeight="1" spans="2:5">
      <c r="B1" s="98" t="s">
        <v>1566</v>
      </c>
      <c r="C1" s="98"/>
      <c r="D1" s="98"/>
      <c r="E1" s="98"/>
    </row>
    <row r="2" ht="29.25" customHeight="1" spans="2:5">
      <c r="B2" s="99" t="s">
        <v>1555</v>
      </c>
      <c r="C2" s="99"/>
      <c r="D2" s="99"/>
      <c r="E2" s="99"/>
    </row>
    <row r="3" ht="18" customHeight="1" spans="2:5">
      <c r="B3" s="212" t="s">
        <v>1567</v>
      </c>
      <c r="C3" s="212"/>
      <c r="D3" s="212"/>
      <c r="E3" s="212"/>
    </row>
    <row r="4" ht="21" customHeight="1" spans="2:5">
      <c r="B4" s="213"/>
      <c r="C4" s="213"/>
      <c r="D4" s="213"/>
      <c r="E4" s="214" t="s">
        <v>35</v>
      </c>
    </row>
    <row r="5" s="209" customFormat="1" ht="24" customHeight="1" spans="2:5">
      <c r="B5" s="215" t="s">
        <v>1568</v>
      </c>
      <c r="C5" s="216" t="s">
        <v>1569</v>
      </c>
      <c r="D5" s="216"/>
      <c r="E5" s="217"/>
    </row>
    <row r="6" s="209" customFormat="1" ht="24" customHeight="1" spans="2:5">
      <c r="B6" s="218"/>
      <c r="C6" s="219" t="s">
        <v>1570</v>
      </c>
      <c r="D6" s="219" t="s">
        <v>1571</v>
      </c>
      <c r="E6" s="220" t="s">
        <v>1572</v>
      </c>
    </row>
    <row r="7" ht="24" customHeight="1" spans="2:5">
      <c r="B7" s="221" t="s">
        <v>1238</v>
      </c>
      <c r="C7" s="222">
        <f>D7+E7</f>
        <v>735234</v>
      </c>
      <c r="D7" s="222">
        <f>SUM(D8:D31)</f>
        <v>396617</v>
      </c>
      <c r="E7" s="223">
        <f>SUM(E8:E32)</f>
        <v>338617</v>
      </c>
    </row>
    <row r="8" ht="20.1" customHeight="1" spans="2:5">
      <c r="B8" s="224" t="s">
        <v>118</v>
      </c>
      <c r="C8" s="225">
        <v>33702</v>
      </c>
      <c r="D8" s="225">
        <v>20438</v>
      </c>
      <c r="E8" s="226">
        <v>13264</v>
      </c>
    </row>
    <row r="9" ht="20.1" customHeight="1" spans="2:5">
      <c r="B9" s="224" t="s">
        <v>247</v>
      </c>
      <c r="C9" s="225"/>
      <c r="D9" s="227">
        <v>0</v>
      </c>
      <c r="E9" s="226">
        <v>0</v>
      </c>
    </row>
    <row r="10" ht="20.1" customHeight="1" spans="2:5">
      <c r="B10" s="224" t="s">
        <v>1573</v>
      </c>
      <c r="C10" s="225">
        <v>445</v>
      </c>
      <c r="D10" s="227">
        <v>0</v>
      </c>
      <c r="E10" s="226">
        <v>445</v>
      </c>
    </row>
    <row r="11" ht="20.1" customHeight="1" spans="2:5">
      <c r="B11" s="224" t="s">
        <v>1574</v>
      </c>
      <c r="C11" s="225">
        <v>26945</v>
      </c>
      <c r="D11" s="225">
        <v>22723</v>
      </c>
      <c r="E11" s="226">
        <v>4222</v>
      </c>
    </row>
    <row r="12" ht="20.1" customHeight="1" spans="2:5">
      <c r="B12" s="224" t="s">
        <v>1575</v>
      </c>
      <c r="C12" s="225">
        <v>236712</v>
      </c>
      <c r="D12" s="225">
        <v>186714</v>
      </c>
      <c r="E12" s="226">
        <v>49998</v>
      </c>
    </row>
    <row r="13" ht="20.1" customHeight="1" spans="2:5">
      <c r="B13" s="224" t="s">
        <v>1239</v>
      </c>
      <c r="C13" s="225">
        <v>577</v>
      </c>
      <c r="D13" s="225">
        <v>365</v>
      </c>
      <c r="E13" s="226">
        <v>212</v>
      </c>
    </row>
    <row r="14" ht="20.1" customHeight="1" spans="2:5">
      <c r="B14" s="228" t="s">
        <v>1247</v>
      </c>
      <c r="C14" s="229">
        <v>6360</v>
      </c>
      <c r="D14" s="229">
        <v>3707</v>
      </c>
      <c r="E14" s="230">
        <v>2653</v>
      </c>
    </row>
    <row r="15" ht="20.1" customHeight="1" spans="2:5">
      <c r="B15" s="228" t="s">
        <v>1263</v>
      </c>
      <c r="C15" s="229">
        <v>126405</v>
      </c>
      <c r="D15" s="229">
        <v>68188</v>
      </c>
      <c r="E15" s="230">
        <v>58217</v>
      </c>
    </row>
    <row r="16" ht="20.1" customHeight="1" spans="2:5">
      <c r="B16" s="228" t="s">
        <v>1576</v>
      </c>
      <c r="C16" s="229">
        <v>63911</v>
      </c>
      <c r="D16" s="229">
        <v>39580</v>
      </c>
      <c r="E16" s="230">
        <v>24331</v>
      </c>
    </row>
    <row r="17" ht="20.1" customHeight="1" spans="2:5">
      <c r="B17" s="228" t="s">
        <v>1272</v>
      </c>
      <c r="C17" s="229">
        <v>17976</v>
      </c>
      <c r="D17" s="229">
        <v>2985</v>
      </c>
      <c r="E17" s="230">
        <v>14991</v>
      </c>
    </row>
    <row r="18" ht="20.1" customHeight="1" spans="2:5">
      <c r="B18" s="228" t="s">
        <v>1283</v>
      </c>
      <c r="C18" s="229">
        <v>4634</v>
      </c>
      <c r="D18" s="229">
        <v>3087</v>
      </c>
      <c r="E18" s="230">
        <v>1547</v>
      </c>
    </row>
    <row r="19" ht="20.1" customHeight="1" spans="2:5">
      <c r="B19" s="228" t="s">
        <v>1319</v>
      </c>
      <c r="C19" s="229">
        <v>110808</v>
      </c>
      <c r="D19" s="229">
        <v>11898</v>
      </c>
      <c r="E19" s="230">
        <v>98910</v>
      </c>
    </row>
    <row r="20" ht="20.1" customHeight="1" spans="2:5">
      <c r="B20" s="228" t="s">
        <v>1336</v>
      </c>
      <c r="C20" s="229">
        <v>24375</v>
      </c>
      <c r="D20" s="229">
        <v>7168</v>
      </c>
      <c r="E20" s="230">
        <v>17207</v>
      </c>
    </row>
    <row r="21" ht="20.1" customHeight="1" spans="2:5">
      <c r="B21" s="228" t="s">
        <v>898</v>
      </c>
      <c r="C21" s="229">
        <v>3807</v>
      </c>
      <c r="D21" s="229">
        <v>1707</v>
      </c>
      <c r="E21" s="230">
        <v>2100</v>
      </c>
    </row>
    <row r="22" ht="20.1" customHeight="1" spans="2:5">
      <c r="B22" s="228" t="s">
        <v>943</v>
      </c>
      <c r="C22" s="229">
        <v>2037</v>
      </c>
      <c r="D22" s="229">
        <v>280</v>
      </c>
      <c r="E22" s="230">
        <v>1757</v>
      </c>
    </row>
    <row r="23" ht="20.1" customHeight="1" spans="2:5">
      <c r="B23" s="228" t="s">
        <v>956</v>
      </c>
      <c r="C23" s="229"/>
      <c r="D23" s="229">
        <v>0</v>
      </c>
      <c r="E23" s="230">
        <v>0</v>
      </c>
    </row>
    <row r="24" ht="20.1" customHeight="1" spans="2:5">
      <c r="B24" s="228" t="s">
        <v>982</v>
      </c>
      <c r="C24" s="229"/>
      <c r="D24" s="231">
        <v>0</v>
      </c>
      <c r="E24" s="230">
        <v>0</v>
      </c>
    </row>
    <row r="25" ht="20.1" customHeight="1" spans="2:5">
      <c r="B25" s="228" t="s">
        <v>992</v>
      </c>
      <c r="C25" s="229">
        <v>5865</v>
      </c>
      <c r="D25" s="229">
        <v>4984</v>
      </c>
      <c r="E25" s="230">
        <v>881</v>
      </c>
    </row>
    <row r="26" ht="20.1" customHeight="1" spans="2:5">
      <c r="B26" s="228" t="s">
        <v>1030</v>
      </c>
      <c r="C26" s="229">
        <v>30822</v>
      </c>
      <c r="D26" s="229">
        <v>20149</v>
      </c>
      <c r="E26" s="230">
        <v>10673</v>
      </c>
    </row>
    <row r="27" ht="20.1" customHeight="1" spans="2:5">
      <c r="B27" s="228" t="s">
        <v>1577</v>
      </c>
      <c r="C27" s="229">
        <v>12</v>
      </c>
      <c r="D27" s="229">
        <v>12</v>
      </c>
      <c r="E27" s="230">
        <v>0</v>
      </c>
    </row>
    <row r="28" ht="20.1" customHeight="1" spans="2:5">
      <c r="B28" s="228" t="s">
        <v>1578</v>
      </c>
      <c r="C28" s="229">
        <v>7841</v>
      </c>
      <c r="D28" s="229">
        <v>2632</v>
      </c>
      <c r="E28" s="230">
        <v>5209</v>
      </c>
    </row>
    <row r="29" ht="20.1" customHeight="1" spans="2:5">
      <c r="B29" s="228" t="s">
        <v>1385</v>
      </c>
      <c r="C29" s="229"/>
      <c r="D29" s="229">
        <v>0</v>
      </c>
      <c r="E29" s="230"/>
    </row>
    <row r="30" ht="20.1" customHeight="1" spans="2:5">
      <c r="B30" s="228" t="s">
        <v>1411</v>
      </c>
      <c r="C30" s="229">
        <v>21990</v>
      </c>
      <c r="D30" s="231">
        <v>0</v>
      </c>
      <c r="E30" s="230">
        <v>21990</v>
      </c>
    </row>
    <row r="31" ht="20.1" customHeight="1" spans="2:5">
      <c r="B31" s="228" t="s">
        <v>1429</v>
      </c>
      <c r="C31" s="232">
        <v>10</v>
      </c>
      <c r="D31" s="231">
        <v>0</v>
      </c>
      <c r="E31" s="230">
        <v>10</v>
      </c>
    </row>
    <row r="32" ht="20.1" customHeight="1" spans="2:5">
      <c r="B32" s="233" t="s">
        <v>1579</v>
      </c>
      <c r="C32" s="234">
        <v>10000</v>
      </c>
      <c r="D32" s="235"/>
      <c r="E32" s="236">
        <v>10000</v>
      </c>
    </row>
    <row r="33" ht="52.5" customHeight="1" spans="2:5">
      <c r="B33" s="237" t="s">
        <v>1580</v>
      </c>
      <c r="C33" s="238"/>
      <c r="D33" s="238"/>
      <c r="E33" s="238"/>
    </row>
  </sheetData>
  <mergeCells count="7">
    <mergeCell ref="B1:E1"/>
    <mergeCell ref="B2:E2"/>
    <mergeCell ref="B3:E3"/>
    <mergeCell ref="B4:D4"/>
    <mergeCell ref="C5:E5"/>
    <mergeCell ref="B33:E33"/>
    <mergeCell ref="B5:B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7"/>
  <sheetViews>
    <sheetView zoomScale="115" zoomScaleNormal="115" workbookViewId="0">
      <selection activeCell="A35" sqref="A35"/>
    </sheetView>
  </sheetViews>
  <sheetFormatPr defaultColWidth="21.5" defaultRowHeight="21.95" customHeight="1" outlineLevelCol="1"/>
  <cols>
    <col min="1" max="1" width="52.25" style="194" customWidth="1"/>
    <col min="2" max="2" width="32.5" style="194" customWidth="1"/>
    <col min="3" max="249" width="21.5" style="194"/>
    <col min="250" max="250" width="52.25" style="194" customWidth="1"/>
    <col min="251" max="251" width="32.5" style="194" customWidth="1"/>
    <col min="252" max="505" width="21.5" style="194"/>
    <col min="506" max="506" width="52.25" style="194" customWidth="1"/>
    <col min="507" max="507" width="32.5" style="194" customWidth="1"/>
    <col min="508" max="761" width="21.5" style="194"/>
    <col min="762" max="762" width="52.25" style="194" customWidth="1"/>
    <col min="763" max="763" width="32.5" style="194" customWidth="1"/>
    <col min="764" max="1017" width="21.5" style="194"/>
    <col min="1018" max="1018" width="52.25" style="194" customWidth="1"/>
    <col min="1019" max="1019" width="32.5" style="194" customWidth="1"/>
    <col min="1020" max="1273" width="21.5" style="194"/>
    <col min="1274" max="1274" width="52.25" style="194" customWidth="1"/>
    <col min="1275" max="1275" width="32.5" style="194" customWidth="1"/>
    <col min="1276" max="1529" width="21.5" style="194"/>
    <col min="1530" max="1530" width="52.25" style="194" customWidth="1"/>
    <col min="1531" max="1531" width="32.5" style="194" customWidth="1"/>
    <col min="1532" max="1785" width="21.5" style="194"/>
    <col min="1786" max="1786" width="52.25" style="194" customWidth="1"/>
    <col min="1787" max="1787" width="32.5" style="194" customWidth="1"/>
    <col min="1788" max="2041" width="21.5" style="194"/>
    <col min="2042" max="2042" width="52.25" style="194" customWidth="1"/>
    <col min="2043" max="2043" width="32.5" style="194" customWidth="1"/>
    <col min="2044" max="2297" width="21.5" style="194"/>
    <col min="2298" max="2298" width="52.25" style="194" customWidth="1"/>
    <col min="2299" max="2299" width="32.5" style="194" customWidth="1"/>
    <col min="2300" max="2553" width="21.5" style="194"/>
    <col min="2554" max="2554" width="52.25" style="194" customWidth="1"/>
    <col min="2555" max="2555" width="32.5" style="194" customWidth="1"/>
    <col min="2556" max="2809" width="21.5" style="194"/>
    <col min="2810" max="2810" width="52.25" style="194" customWidth="1"/>
    <col min="2811" max="2811" width="32.5" style="194" customWidth="1"/>
    <col min="2812" max="3065" width="21.5" style="194"/>
    <col min="3066" max="3066" width="52.25" style="194" customWidth="1"/>
    <col min="3067" max="3067" width="32.5" style="194" customWidth="1"/>
    <col min="3068" max="3321" width="21.5" style="194"/>
    <col min="3322" max="3322" width="52.25" style="194" customWidth="1"/>
    <col min="3323" max="3323" width="32.5" style="194" customWidth="1"/>
    <col min="3324" max="3577" width="21.5" style="194"/>
    <col min="3578" max="3578" width="52.25" style="194" customWidth="1"/>
    <col min="3579" max="3579" width="32.5" style="194" customWidth="1"/>
    <col min="3580" max="3833" width="21.5" style="194"/>
    <col min="3834" max="3834" width="52.25" style="194" customWidth="1"/>
    <col min="3835" max="3835" width="32.5" style="194" customWidth="1"/>
    <col min="3836" max="4089" width="21.5" style="194"/>
    <col min="4090" max="4090" width="52.25" style="194" customWidth="1"/>
    <col min="4091" max="4091" width="32.5" style="194" customWidth="1"/>
    <col min="4092" max="4345" width="21.5" style="194"/>
    <col min="4346" max="4346" width="52.25" style="194" customWidth="1"/>
    <col min="4347" max="4347" width="32.5" style="194" customWidth="1"/>
    <col min="4348" max="4601" width="21.5" style="194"/>
    <col min="4602" max="4602" width="52.25" style="194" customWidth="1"/>
    <col min="4603" max="4603" width="32.5" style="194" customWidth="1"/>
    <col min="4604" max="4857" width="21.5" style="194"/>
    <col min="4858" max="4858" width="52.25" style="194" customWidth="1"/>
    <col min="4859" max="4859" width="32.5" style="194" customWidth="1"/>
    <col min="4860" max="5113" width="21.5" style="194"/>
    <col min="5114" max="5114" width="52.25" style="194" customWidth="1"/>
    <col min="5115" max="5115" width="32.5" style="194" customWidth="1"/>
    <col min="5116" max="5369" width="21.5" style="194"/>
    <col min="5370" max="5370" width="52.25" style="194" customWidth="1"/>
    <col min="5371" max="5371" width="32.5" style="194" customWidth="1"/>
    <col min="5372" max="5625" width="21.5" style="194"/>
    <col min="5626" max="5626" width="52.25" style="194" customWidth="1"/>
    <col min="5627" max="5627" width="32.5" style="194" customWidth="1"/>
    <col min="5628" max="5881" width="21.5" style="194"/>
    <col min="5882" max="5882" width="52.25" style="194" customWidth="1"/>
    <col min="5883" max="5883" width="32.5" style="194" customWidth="1"/>
    <col min="5884" max="6137" width="21.5" style="194"/>
    <col min="6138" max="6138" width="52.25" style="194" customWidth="1"/>
    <col min="6139" max="6139" width="32.5" style="194" customWidth="1"/>
    <col min="6140" max="6393" width="21.5" style="194"/>
    <col min="6394" max="6394" width="52.25" style="194" customWidth="1"/>
    <col min="6395" max="6395" width="32.5" style="194" customWidth="1"/>
    <col min="6396" max="6649" width="21.5" style="194"/>
    <col min="6650" max="6650" width="52.25" style="194" customWidth="1"/>
    <col min="6651" max="6651" width="32.5" style="194" customWidth="1"/>
    <col min="6652" max="6905" width="21.5" style="194"/>
    <col min="6906" max="6906" width="52.25" style="194" customWidth="1"/>
    <col min="6907" max="6907" width="32.5" style="194" customWidth="1"/>
    <col min="6908" max="7161" width="21.5" style="194"/>
    <col min="7162" max="7162" width="52.25" style="194" customWidth="1"/>
    <col min="7163" max="7163" width="32.5" style="194" customWidth="1"/>
    <col min="7164" max="7417" width="21.5" style="194"/>
    <col min="7418" max="7418" width="52.25" style="194" customWidth="1"/>
    <col min="7419" max="7419" width="32.5" style="194" customWidth="1"/>
    <col min="7420" max="7673" width="21.5" style="194"/>
    <col min="7674" max="7674" width="52.25" style="194" customWidth="1"/>
    <col min="7675" max="7675" width="32.5" style="194" customWidth="1"/>
    <col min="7676" max="7929" width="21.5" style="194"/>
    <col min="7930" max="7930" width="52.25" style="194" customWidth="1"/>
    <col min="7931" max="7931" width="32.5" style="194" customWidth="1"/>
    <col min="7932" max="8185" width="21.5" style="194"/>
    <col min="8186" max="8186" width="52.25" style="194" customWidth="1"/>
    <col min="8187" max="8187" width="32.5" style="194" customWidth="1"/>
    <col min="8188" max="8441" width="21.5" style="194"/>
    <col min="8442" max="8442" width="52.25" style="194" customWidth="1"/>
    <col min="8443" max="8443" width="32.5" style="194" customWidth="1"/>
    <col min="8444" max="8697" width="21.5" style="194"/>
    <col min="8698" max="8698" width="52.25" style="194" customWidth="1"/>
    <col min="8699" max="8699" width="32.5" style="194" customWidth="1"/>
    <col min="8700" max="8953" width="21.5" style="194"/>
    <col min="8954" max="8954" width="52.25" style="194" customWidth="1"/>
    <col min="8955" max="8955" width="32.5" style="194" customWidth="1"/>
    <col min="8956" max="9209" width="21.5" style="194"/>
    <col min="9210" max="9210" width="52.25" style="194" customWidth="1"/>
    <col min="9211" max="9211" width="32.5" style="194" customWidth="1"/>
    <col min="9212" max="9465" width="21.5" style="194"/>
    <col min="9466" max="9466" width="52.25" style="194" customWidth="1"/>
    <col min="9467" max="9467" width="32.5" style="194" customWidth="1"/>
    <col min="9468" max="9721" width="21.5" style="194"/>
    <col min="9722" max="9722" width="52.25" style="194" customWidth="1"/>
    <col min="9723" max="9723" width="32.5" style="194" customWidth="1"/>
    <col min="9724" max="9977" width="21.5" style="194"/>
    <col min="9978" max="9978" width="52.25" style="194" customWidth="1"/>
    <col min="9979" max="9979" width="32.5" style="194" customWidth="1"/>
    <col min="9980" max="10233" width="21.5" style="194"/>
    <col min="10234" max="10234" width="52.25" style="194" customWidth="1"/>
    <col min="10235" max="10235" width="32.5" style="194" customWidth="1"/>
    <col min="10236" max="10489" width="21.5" style="194"/>
    <col min="10490" max="10490" width="52.25" style="194" customWidth="1"/>
    <col min="10491" max="10491" width="32.5" style="194" customWidth="1"/>
    <col min="10492" max="10745" width="21.5" style="194"/>
    <col min="10746" max="10746" width="52.25" style="194" customWidth="1"/>
    <col min="10747" max="10747" width="32.5" style="194" customWidth="1"/>
    <col min="10748" max="11001" width="21.5" style="194"/>
    <col min="11002" max="11002" width="52.25" style="194" customWidth="1"/>
    <col min="11003" max="11003" width="32.5" style="194" customWidth="1"/>
    <col min="11004" max="11257" width="21.5" style="194"/>
    <col min="11258" max="11258" width="52.25" style="194" customWidth="1"/>
    <col min="11259" max="11259" width="32.5" style="194" customWidth="1"/>
    <col min="11260" max="11513" width="21.5" style="194"/>
    <col min="11514" max="11514" width="52.25" style="194" customWidth="1"/>
    <col min="11515" max="11515" width="32.5" style="194" customWidth="1"/>
    <col min="11516" max="11769" width="21.5" style="194"/>
    <col min="11770" max="11770" width="52.25" style="194" customWidth="1"/>
    <col min="11771" max="11771" width="32.5" style="194" customWidth="1"/>
    <col min="11772" max="12025" width="21.5" style="194"/>
    <col min="12026" max="12026" width="52.25" style="194" customWidth="1"/>
    <col min="12027" max="12027" width="32.5" style="194" customWidth="1"/>
    <col min="12028" max="12281" width="21.5" style="194"/>
    <col min="12282" max="12282" width="52.25" style="194" customWidth="1"/>
    <col min="12283" max="12283" width="32.5" style="194" customWidth="1"/>
    <col min="12284" max="12537" width="21.5" style="194"/>
    <col min="12538" max="12538" width="52.25" style="194" customWidth="1"/>
    <col min="12539" max="12539" width="32.5" style="194" customWidth="1"/>
    <col min="12540" max="12793" width="21.5" style="194"/>
    <col min="12794" max="12794" width="52.25" style="194" customWidth="1"/>
    <col min="12795" max="12795" width="32.5" style="194" customWidth="1"/>
    <col min="12796" max="13049" width="21.5" style="194"/>
    <col min="13050" max="13050" width="52.25" style="194" customWidth="1"/>
    <col min="13051" max="13051" width="32.5" style="194" customWidth="1"/>
    <col min="13052" max="13305" width="21.5" style="194"/>
    <col min="13306" max="13306" width="52.25" style="194" customWidth="1"/>
    <col min="13307" max="13307" width="32.5" style="194" customWidth="1"/>
    <col min="13308" max="13561" width="21.5" style="194"/>
    <col min="13562" max="13562" width="52.25" style="194" customWidth="1"/>
    <col min="13563" max="13563" width="32.5" style="194" customWidth="1"/>
    <col min="13564" max="13817" width="21.5" style="194"/>
    <col min="13818" max="13818" width="52.25" style="194" customWidth="1"/>
    <col min="13819" max="13819" width="32.5" style="194" customWidth="1"/>
    <col min="13820" max="14073" width="21.5" style="194"/>
    <col min="14074" max="14074" width="52.25" style="194" customWidth="1"/>
    <col min="14075" max="14075" width="32.5" style="194" customWidth="1"/>
    <col min="14076" max="14329" width="21.5" style="194"/>
    <col min="14330" max="14330" width="52.25" style="194" customWidth="1"/>
    <col min="14331" max="14331" width="32.5" style="194" customWidth="1"/>
    <col min="14332" max="14585" width="21.5" style="194"/>
    <col min="14586" max="14586" width="52.25" style="194" customWidth="1"/>
    <col min="14587" max="14587" width="32.5" style="194" customWidth="1"/>
    <col min="14588" max="14841" width="21.5" style="194"/>
    <col min="14842" max="14842" width="52.25" style="194" customWidth="1"/>
    <col min="14843" max="14843" width="32.5" style="194" customWidth="1"/>
    <col min="14844" max="15097" width="21.5" style="194"/>
    <col min="15098" max="15098" width="52.25" style="194" customWidth="1"/>
    <col min="15099" max="15099" width="32.5" style="194" customWidth="1"/>
    <col min="15100" max="15353" width="21.5" style="194"/>
    <col min="15354" max="15354" width="52.25" style="194" customWidth="1"/>
    <col min="15355" max="15355" width="32.5" style="194" customWidth="1"/>
    <col min="15356" max="15609" width="21.5" style="194"/>
    <col min="15610" max="15610" width="52.25" style="194" customWidth="1"/>
    <col min="15611" max="15611" width="32.5" style="194" customWidth="1"/>
    <col min="15612" max="15865" width="21.5" style="194"/>
    <col min="15866" max="15866" width="52.25" style="194" customWidth="1"/>
    <col min="15867" max="15867" width="32.5" style="194" customWidth="1"/>
    <col min="15868" max="16121" width="21.5" style="194"/>
    <col min="16122" max="16122" width="52.25" style="194" customWidth="1"/>
    <col min="16123" max="16123" width="32.5" style="194" customWidth="1"/>
    <col min="16124" max="16384" width="21.5" style="194"/>
  </cols>
  <sheetData>
    <row r="1" ht="23.25" customHeight="1" spans="1:2">
      <c r="A1" s="98" t="s">
        <v>1581</v>
      </c>
      <c r="B1" s="98"/>
    </row>
    <row r="2" s="193" customFormat="1" ht="30.75" customHeight="1" spans="1:2">
      <c r="A2" s="99" t="s">
        <v>1582</v>
      </c>
      <c r="B2" s="99"/>
    </row>
    <row r="3" s="193" customFormat="1" ht="21" customHeight="1" spans="1:2">
      <c r="A3" s="195" t="s">
        <v>1583</v>
      </c>
      <c r="B3" s="195"/>
    </row>
    <row r="4" customHeight="1" spans="1:2">
      <c r="A4" s="196"/>
      <c r="B4" s="197" t="s">
        <v>35</v>
      </c>
    </row>
    <row r="5" ht="24" customHeight="1" spans="1:2">
      <c r="A5" s="198" t="s">
        <v>1584</v>
      </c>
      <c r="B5" s="199" t="s">
        <v>1569</v>
      </c>
    </row>
    <row r="6" ht="24" customHeight="1" spans="1:2">
      <c r="A6" s="200" t="s">
        <v>1585</v>
      </c>
      <c r="B6" s="201">
        <f>B7+B12+B23+B26+B29</f>
        <v>396617</v>
      </c>
    </row>
    <row r="7" ht="20.1" customHeight="1" spans="1:2">
      <c r="A7" s="202" t="s">
        <v>1586</v>
      </c>
      <c r="B7" s="203">
        <f>SUM(B8:B11)</f>
        <v>115411.2</v>
      </c>
    </row>
    <row r="8" ht="20.1" customHeight="1" spans="1:2">
      <c r="A8" s="204" t="s">
        <v>1587</v>
      </c>
      <c r="B8" s="205">
        <v>35964.9</v>
      </c>
    </row>
    <row r="9" ht="20.1" customHeight="1" spans="1:2">
      <c r="A9" s="204" t="s">
        <v>1588</v>
      </c>
      <c r="B9" s="205">
        <v>56259.35</v>
      </c>
    </row>
    <row r="10" ht="20.1" customHeight="1" spans="1:2">
      <c r="A10" s="204" t="s">
        <v>1589</v>
      </c>
      <c r="B10" s="205">
        <v>4318.08</v>
      </c>
    </row>
    <row r="11" ht="20.1" customHeight="1" spans="1:2">
      <c r="A11" s="204" t="s">
        <v>1590</v>
      </c>
      <c r="B11" s="205">
        <v>18868.87</v>
      </c>
    </row>
    <row r="12" ht="20.1" customHeight="1" spans="1:2">
      <c r="A12" s="202" t="s">
        <v>1591</v>
      </c>
      <c r="B12" s="203">
        <f>SUM(B13:B22)</f>
        <v>20440.27</v>
      </c>
    </row>
    <row r="13" ht="20.1" customHeight="1" spans="1:2">
      <c r="A13" s="204" t="s">
        <v>1592</v>
      </c>
      <c r="B13" s="205">
        <v>15361.83</v>
      </c>
    </row>
    <row r="14" ht="20.1" customHeight="1" spans="1:2">
      <c r="A14" s="204" t="s">
        <v>1593</v>
      </c>
      <c r="B14" s="205">
        <v>120</v>
      </c>
    </row>
    <row r="15" ht="20.1" customHeight="1" spans="1:2">
      <c r="A15" s="204" t="s">
        <v>1594</v>
      </c>
      <c r="B15" s="205">
        <v>772.62</v>
      </c>
    </row>
    <row r="16" ht="20.1" customHeight="1" spans="1:2">
      <c r="A16" s="204" t="s">
        <v>1595</v>
      </c>
      <c r="B16" s="205">
        <v>59</v>
      </c>
    </row>
    <row r="17" ht="20.1" customHeight="1" spans="1:2">
      <c r="A17" s="204" t="s">
        <v>1596</v>
      </c>
      <c r="B17" s="205">
        <v>993.04</v>
      </c>
    </row>
    <row r="18" ht="20.1" customHeight="1" spans="1:2">
      <c r="A18" s="204" t="s">
        <v>1597</v>
      </c>
      <c r="B18" s="205">
        <v>219.12</v>
      </c>
    </row>
    <row r="19" ht="20.1" customHeight="1" spans="1:2">
      <c r="A19" s="204" t="s">
        <v>1598</v>
      </c>
      <c r="B19" s="205">
        <v>1692.16</v>
      </c>
    </row>
    <row r="20" ht="20.1" customHeight="1" spans="1:2">
      <c r="A20" s="204" t="s">
        <v>1599</v>
      </c>
      <c r="B20" s="205">
        <v>460</v>
      </c>
    </row>
    <row r="21" ht="20.1" customHeight="1" spans="1:2">
      <c r="A21" s="204" t="s">
        <v>1600</v>
      </c>
      <c r="B21" s="205">
        <f>493.05+194.45</f>
        <v>687.5</v>
      </c>
    </row>
    <row r="22" ht="20.1" customHeight="1" spans="1:2">
      <c r="A22" s="204" t="s">
        <v>1601</v>
      </c>
      <c r="B22" s="205">
        <v>75</v>
      </c>
    </row>
    <row r="23" ht="20.1" customHeight="1" spans="1:2">
      <c r="A23" s="202" t="s">
        <v>1602</v>
      </c>
      <c r="B23" s="203">
        <f>B24+B25</f>
        <v>233678.13</v>
      </c>
    </row>
    <row r="24" ht="20.1" customHeight="1" spans="1:2">
      <c r="A24" s="204" t="s">
        <v>1603</v>
      </c>
      <c r="B24" s="205">
        <v>203026.82</v>
      </c>
    </row>
    <row r="25" ht="20.1" customHeight="1" spans="1:2">
      <c r="A25" s="204" t="s">
        <v>1604</v>
      </c>
      <c r="B25" s="205">
        <v>30651.31</v>
      </c>
    </row>
    <row r="26" ht="20.1" customHeight="1" spans="1:2">
      <c r="A26" s="202" t="s">
        <v>1605</v>
      </c>
      <c r="B26" s="203">
        <f>B27+B28</f>
        <v>1995.19</v>
      </c>
    </row>
    <row r="27" ht="20.1" customHeight="1" spans="1:2">
      <c r="A27" s="204" t="s">
        <v>1606</v>
      </c>
      <c r="B27" s="205">
        <v>1962.69</v>
      </c>
    </row>
    <row r="28" ht="20.1" customHeight="1" spans="1:2">
      <c r="A28" s="204" t="s">
        <v>1607</v>
      </c>
      <c r="B28" s="205">
        <v>32.5</v>
      </c>
    </row>
    <row r="29" ht="20.1" customHeight="1" spans="1:2">
      <c r="A29" s="202" t="s">
        <v>1608</v>
      </c>
      <c r="B29" s="203">
        <f>B30+B31+B32</f>
        <v>25092.21</v>
      </c>
    </row>
    <row r="30" ht="20.1" customHeight="1" spans="1:2">
      <c r="A30" s="204" t="s">
        <v>1609</v>
      </c>
      <c r="B30" s="205">
        <v>19670.46</v>
      </c>
    </row>
    <row r="31" ht="20.1" customHeight="1" spans="1:2">
      <c r="A31" s="204" t="s">
        <v>1610</v>
      </c>
      <c r="B31" s="205">
        <v>1692.51</v>
      </c>
    </row>
    <row r="32" ht="20.1" customHeight="1" spans="1:2">
      <c r="A32" s="206" t="s">
        <v>1611</v>
      </c>
      <c r="B32" s="207">
        <v>3729.24</v>
      </c>
    </row>
    <row r="33" ht="41" customHeight="1" spans="1:2">
      <c r="A33" s="208" t="s">
        <v>1612</v>
      </c>
      <c r="B33" s="208"/>
    </row>
    <row r="34" ht="13.5"/>
    <row r="35" ht="13.5"/>
    <row r="36" ht="13.5"/>
    <row r="37" ht="13.5"/>
  </sheetData>
  <mergeCells count="4">
    <mergeCell ref="A1:B1"/>
    <mergeCell ref="A2:B2"/>
    <mergeCell ref="A3:B3"/>
    <mergeCell ref="A33:B33"/>
  </mergeCells>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8"/>
  <sheetViews>
    <sheetView zoomScale="130" zoomScaleNormal="130" topLeftCell="A16" workbookViewId="0">
      <selection activeCell="D6" sqref="D6"/>
    </sheetView>
  </sheetViews>
  <sheetFormatPr defaultColWidth="9" defaultRowHeight="13.5" outlineLevelCol="1"/>
  <cols>
    <col min="1" max="1" width="51.625" style="113" customWidth="1"/>
    <col min="2" max="2" width="15.1833333333333" style="180" customWidth="1"/>
    <col min="3" max="16384" width="9" style="113"/>
  </cols>
  <sheetData>
    <row r="1" ht="18.75" spans="1:2">
      <c r="A1" s="98" t="s">
        <v>1613</v>
      </c>
      <c r="B1" s="181"/>
    </row>
    <row r="2" ht="25.5" customHeight="1" spans="1:2">
      <c r="A2" s="99" t="s">
        <v>1614</v>
      </c>
      <c r="B2" s="182"/>
    </row>
    <row r="3" ht="20.25" customHeight="1" spans="1:2">
      <c r="A3" s="100" t="s">
        <v>1146</v>
      </c>
      <c r="B3" s="183"/>
    </row>
    <row r="4" ht="20.1" customHeight="1" spans="1:2">
      <c r="A4" s="167"/>
      <c r="B4" s="168" t="s">
        <v>35</v>
      </c>
    </row>
    <row r="5" ht="37.5" customHeight="1" spans="1:2">
      <c r="A5" s="103" t="s">
        <v>43</v>
      </c>
      <c r="B5" s="184" t="s">
        <v>1615</v>
      </c>
    </row>
    <row r="6" s="112" customFormat="1" ht="20.1" customHeight="1" spans="1:2">
      <c r="A6" s="185" t="s">
        <v>1148</v>
      </c>
      <c r="B6" s="186">
        <f>SUM(B7:B47)</f>
        <v>99999.89</v>
      </c>
    </row>
    <row r="7" s="112" customFormat="1" ht="15.75" customHeight="1" spans="1:2">
      <c r="A7" s="187" t="s">
        <v>1149</v>
      </c>
      <c r="B7" s="188">
        <v>2809.88</v>
      </c>
    </row>
    <row r="8" s="112" customFormat="1" ht="15.75" customHeight="1" spans="1:2">
      <c r="A8" s="187" t="s">
        <v>1150</v>
      </c>
      <c r="B8" s="188">
        <v>2754.26</v>
      </c>
    </row>
    <row r="9" ht="15.75" customHeight="1" spans="1:2">
      <c r="A9" s="187" t="s">
        <v>1151</v>
      </c>
      <c r="B9" s="188">
        <v>2633.97</v>
      </c>
    </row>
    <row r="10" ht="15.75" customHeight="1" spans="1:2">
      <c r="A10" s="187" t="s">
        <v>1152</v>
      </c>
      <c r="B10" s="188">
        <v>2423.57</v>
      </c>
    </row>
    <row r="11" ht="15.75" customHeight="1" spans="1:2">
      <c r="A11" s="187" t="s">
        <v>1153</v>
      </c>
      <c r="B11" s="188">
        <v>2603.22</v>
      </c>
    </row>
    <row r="12" ht="15.75" customHeight="1" spans="1:2">
      <c r="A12" s="187" t="s">
        <v>1154</v>
      </c>
      <c r="B12" s="188">
        <v>2880.13</v>
      </c>
    </row>
    <row r="13" ht="15.75" customHeight="1" spans="1:2">
      <c r="A13" s="187" t="s">
        <v>1155</v>
      </c>
      <c r="B13" s="188">
        <v>3380.29</v>
      </c>
    </row>
    <row r="14" ht="15.75" customHeight="1" spans="1:2">
      <c r="A14" s="187" t="s">
        <v>1156</v>
      </c>
      <c r="B14" s="188">
        <v>2538.22</v>
      </c>
    </row>
    <row r="15" ht="15.75" customHeight="1" spans="1:2">
      <c r="A15" s="187" t="s">
        <v>1157</v>
      </c>
      <c r="B15" s="188">
        <v>2172.57</v>
      </c>
    </row>
    <row r="16" ht="15.75" customHeight="1" spans="1:2">
      <c r="A16" s="187" t="s">
        <v>1158</v>
      </c>
      <c r="B16" s="188">
        <v>1984.66</v>
      </c>
    </row>
    <row r="17" ht="15.75" customHeight="1" spans="1:2">
      <c r="A17" s="187" t="s">
        <v>1159</v>
      </c>
      <c r="B17" s="188">
        <v>1549.11</v>
      </c>
    </row>
    <row r="18" ht="15.75" customHeight="1" spans="1:2">
      <c r="A18" s="187" t="s">
        <v>1160</v>
      </c>
      <c r="B18" s="188">
        <v>2485.01</v>
      </c>
    </row>
    <row r="19" ht="15.75" customHeight="1" spans="1:2">
      <c r="A19" s="187" t="s">
        <v>1161</v>
      </c>
      <c r="B19" s="188">
        <v>1476.99</v>
      </c>
    </row>
    <row r="20" ht="15.75" customHeight="1" spans="1:2">
      <c r="A20" s="187" t="s">
        <v>1162</v>
      </c>
      <c r="B20" s="188">
        <v>2555.39</v>
      </c>
    </row>
    <row r="21" ht="15.75" customHeight="1" spans="1:2">
      <c r="A21" s="187" t="s">
        <v>1163</v>
      </c>
      <c r="B21" s="188">
        <v>1598.79</v>
      </c>
    </row>
    <row r="22" ht="15.75" customHeight="1" spans="1:2">
      <c r="A22" s="187" t="s">
        <v>1164</v>
      </c>
      <c r="B22" s="188">
        <v>2750.35</v>
      </c>
    </row>
    <row r="23" ht="15.75" customHeight="1" spans="1:2">
      <c r="A23" s="187" t="s">
        <v>1165</v>
      </c>
      <c r="B23" s="188">
        <v>1565.98</v>
      </c>
    </row>
    <row r="24" ht="15.75" customHeight="1" spans="1:2">
      <c r="A24" s="187" t="s">
        <v>1166</v>
      </c>
      <c r="B24" s="188">
        <v>1179.69</v>
      </c>
    </row>
    <row r="25" ht="15.75" customHeight="1" spans="1:2">
      <c r="A25" s="187" t="s">
        <v>1167</v>
      </c>
      <c r="B25" s="188">
        <v>1008.22</v>
      </c>
    </row>
    <row r="26" ht="15.75" customHeight="1" spans="1:2">
      <c r="A26" s="187" t="s">
        <v>1168</v>
      </c>
      <c r="B26" s="188">
        <v>1031.84</v>
      </c>
    </row>
    <row r="27" ht="15.75" customHeight="1" spans="1:2">
      <c r="A27" s="187" t="s">
        <v>1169</v>
      </c>
      <c r="B27" s="188">
        <v>1998.92</v>
      </c>
    </row>
    <row r="28" ht="15.75" customHeight="1" spans="1:2">
      <c r="A28" s="187" t="s">
        <v>1170</v>
      </c>
      <c r="B28" s="188">
        <v>2813.81</v>
      </c>
    </row>
    <row r="29" ht="15.75" customHeight="1" spans="1:2">
      <c r="A29" s="187" t="s">
        <v>1171</v>
      </c>
      <c r="B29" s="188">
        <v>1829.45</v>
      </c>
    </row>
    <row r="30" ht="15.75" customHeight="1" spans="1:2">
      <c r="A30" s="187" t="s">
        <v>1172</v>
      </c>
      <c r="B30" s="188">
        <v>1495.74</v>
      </c>
    </row>
    <row r="31" ht="15.75" customHeight="1" spans="1:2">
      <c r="A31" s="187" t="s">
        <v>1173</v>
      </c>
      <c r="B31" s="188">
        <v>1525.31</v>
      </c>
    </row>
    <row r="32" ht="15.75" customHeight="1" spans="1:2">
      <c r="A32" s="187" t="s">
        <v>1174</v>
      </c>
      <c r="B32" s="188">
        <v>2396.33</v>
      </c>
    </row>
    <row r="33" ht="15.75" customHeight="1" spans="1:2">
      <c r="A33" s="187" t="s">
        <v>1175</v>
      </c>
      <c r="B33" s="188">
        <v>1383.3</v>
      </c>
    </row>
    <row r="34" ht="15.75" customHeight="1" spans="1:2">
      <c r="A34" s="187" t="s">
        <v>1176</v>
      </c>
      <c r="B34" s="188">
        <v>2677.16</v>
      </c>
    </row>
    <row r="35" ht="15.75" customHeight="1" spans="1:2">
      <c r="A35" s="187" t="s">
        <v>1177</v>
      </c>
      <c r="B35" s="188">
        <v>1282.36</v>
      </c>
    </row>
    <row r="36" ht="15.75" customHeight="1" spans="1:2">
      <c r="A36" s="187" t="s">
        <v>1178</v>
      </c>
      <c r="B36" s="188">
        <v>1637.25</v>
      </c>
    </row>
    <row r="37" ht="15.75" customHeight="1" spans="1:2">
      <c r="A37" s="187" t="s">
        <v>1179</v>
      </c>
      <c r="B37" s="188">
        <v>4585.63</v>
      </c>
    </row>
    <row r="38" ht="15.75" customHeight="1" spans="1:2">
      <c r="A38" s="187" t="s">
        <v>1180</v>
      </c>
      <c r="B38" s="188">
        <v>2616.87</v>
      </c>
    </row>
    <row r="39" ht="15.75" customHeight="1" spans="1:2">
      <c r="A39" s="187" t="s">
        <v>1181</v>
      </c>
      <c r="B39" s="188">
        <v>2664.99</v>
      </c>
    </row>
    <row r="40" ht="15.75" customHeight="1" spans="1:2">
      <c r="A40" s="187" t="s">
        <v>1182</v>
      </c>
      <c r="B40" s="188">
        <v>1791.04</v>
      </c>
    </row>
    <row r="41" ht="15.75" customHeight="1" spans="1:2">
      <c r="A41" s="187" t="s">
        <v>1183</v>
      </c>
      <c r="B41" s="188">
        <v>1946.85</v>
      </c>
    </row>
    <row r="42" ht="15.75" customHeight="1" spans="1:2">
      <c r="A42" s="187" t="s">
        <v>1184</v>
      </c>
      <c r="B42" s="188">
        <v>3723.15</v>
      </c>
    </row>
    <row r="43" ht="15.75" customHeight="1" spans="1:2">
      <c r="A43" s="187" t="s">
        <v>1185</v>
      </c>
      <c r="B43" s="188">
        <v>994.77</v>
      </c>
    </row>
    <row r="44" ht="15.75" customHeight="1" spans="1:2">
      <c r="A44" s="187" t="s">
        <v>1186</v>
      </c>
      <c r="B44" s="188">
        <v>3282.16</v>
      </c>
    </row>
    <row r="45" ht="15.75" customHeight="1" spans="1:2">
      <c r="A45" s="187" t="s">
        <v>1187</v>
      </c>
      <c r="B45" s="188">
        <v>4030.28</v>
      </c>
    </row>
    <row r="46" ht="15.75" customHeight="1" spans="1:2">
      <c r="A46" s="187" t="s">
        <v>1188</v>
      </c>
      <c r="B46" s="188">
        <v>2010.38</v>
      </c>
    </row>
    <row r="47" ht="15.75" customHeight="1" spans="1:2">
      <c r="A47" s="189" t="s">
        <v>1616</v>
      </c>
      <c r="B47" s="190">
        <v>9932</v>
      </c>
    </row>
    <row r="48" ht="36.75" customHeight="1" spans="1:2">
      <c r="A48" s="191" t="s">
        <v>1617</v>
      </c>
      <c r="B48" s="192"/>
    </row>
  </sheetData>
  <mergeCells count="3">
    <mergeCell ref="A2:B2"/>
    <mergeCell ref="A3:B3"/>
    <mergeCell ref="A48:B48"/>
  </mergeCells>
  <printOptions horizontalCentered="1"/>
  <pageMargins left="0.236220472440945" right="0.236220472440945" top="0.47" bottom="0" header="0.118110236220472" footer="0.0393700787401575"/>
  <pageSetup paperSize="9" scale="85" fitToWidth="0" fitToHeight="0" orientation="portrait" blackAndWhite="1" errors="blank"/>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96"/>
  <sheetViews>
    <sheetView showZeros="0" zoomScale="115" zoomScaleNormal="115" workbookViewId="0">
      <selection activeCell="A27" sqref="A27"/>
    </sheetView>
  </sheetViews>
  <sheetFormatPr defaultColWidth="10" defaultRowHeight="13.5" outlineLevelCol="1"/>
  <cols>
    <col min="1" max="1" width="58.375" style="97" customWidth="1"/>
    <col min="2" max="2" width="27.875" style="97" customWidth="1"/>
    <col min="3" max="3" width="15.25" style="97" customWidth="1"/>
    <col min="4" max="16384" width="10" style="97"/>
  </cols>
  <sheetData>
    <row r="1" ht="18.75" spans="1:2">
      <c r="A1" s="98" t="s">
        <v>1618</v>
      </c>
      <c r="B1" s="98"/>
    </row>
    <row r="2" ht="24" spans="1:2">
      <c r="A2" s="99" t="s">
        <v>1614</v>
      </c>
      <c r="B2" s="99"/>
    </row>
    <row r="3" spans="1:2">
      <c r="A3" s="100" t="s">
        <v>1190</v>
      </c>
      <c r="B3" s="100"/>
    </row>
    <row r="4" ht="20.25" customHeight="1" spans="1:2">
      <c r="A4" s="167"/>
      <c r="B4" s="168" t="s">
        <v>35</v>
      </c>
    </row>
    <row r="5" ht="24" customHeight="1" spans="1:2">
      <c r="A5" s="169" t="s">
        <v>43</v>
      </c>
      <c r="B5" s="170" t="s">
        <v>1569</v>
      </c>
    </row>
    <row r="6" ht="24" customHeight="1" spans="1:2">
      <c r="A6" s="171" t="s">
        <v>1148</v>
      </c>
      <c r="B6" s="172">
        <f>SUM(B7:B9)</f>
        <v>100000</v>
      </c>
    </row>
    <row r="7" ht="24" customHeight="1" spans="1:2">
      <c r="A7" s="173" t="s">
        <v>1619</v>
      </c>
      <c r="B7" s="174">
        <v>68456</v>
      </c>
    </row>
    <row r="8" s="166" customFormat="1" ht="20.1" customHeight="1" spans="1:2">
      <c r="A8" s="173" t="s">
        <v>1620</v>
      </c>
      <c r="B8" s="174">
        <v>20893</v>
      </c>
    </row>
    <row r="9" s="166" customFormat="1" ht="20.1" customHeight="1" spans="1:2">
      <c r="A9" s="173" t="s">
        <v>1621</v>
      </c>
      <c r="B9" s="174">
        <v>10651</v>
      </c>
    </row>
    <row r="10" s="166" customFormat="1" ht="20.1" customHeight="1" spans="1:2">
      <c r="A10" s="173"/>
      <c r="B10" s="174"/>
    </row>
    <row r="11" s="166" customFormat="1" ht="20.1" customHeight="1" spans="1:2">
      <c r="A11" s="175"/>
      <c r="B11" s="176"/>
    </row>
    <row r="12" s="166" customFormat="1" ht="20.1" customHeight="1" spans="1:2">
      <c r="A12" s="175"/>
      <c r="B12" s="176"/>
    </row>
    <row r="13" s="166" customFormat="1" ht="20.1" customHeight="1" spans="1:2">
      <c r="A13" s="175"/>
      <c r="B13" s="176"/>
    </row>
    <row r="14" s="166" customFormat="1" ht="20.1" customHeight="1" spans="1:2">
      <c r="A14" s="175"/>
      <c r="B14" s="176"/>
    </row>
    <row r="15" s="166" customFormat="1" ht="20.1" customHeight="1" spans="1:2">
      <c r="A15" s="175"/>
      <c r="B15" s="176"/>
    </row>
    <row r="16" s="166" customFormat="1" ht="20.1" customHeight="1" spans="1:2">
      <c r="A16" s="175"/>
      <c r="B16" s="176"/>
    </row>
    <row r="17" s="166" customFormat="1" ht="20.1" customHeight="1" spans="1:2">
      <c r="A17" s="175"/>
      <c r="B17" s="176"/>
    </row>
    <row r="18" s="166" customFormat="1" ht="20.1" customHeight="1" spans="1:2">
      <c r="A18" s="107"/>
      <c r="B18" s="176"/>
    </row>
    <row r="19" s="166" customFormat="1" ht="20.1" customHeight="1" spans="1:2">
      <c r="A19" s="175"/>
      <c r="B19" s="176"/>
    </row>
    <row r="20" s="166" customFormat="1" ht="20.1" customHeight="1" spans="1:2">
      <c r="A20" s="175"/>
      <c r="B20" s="176"/>
    </row>
    <row r="21" s="166" customFormat="1" ht="20.1" customHeight="1" spans="1:2">
      <c r="A21" s="175"/>
      <c r="B21" s="176"/>
    </row>
    <row r="22" s="166" customFormat="1" ht="20.1" customHeight="1" spans="1:2">
      <c r="A22" s="177"/>
      <c r="B22" s="178"/>
    </row>
    <row r="23" ht="20.1" customHeight="1" spans="1:2">
      <c r="A23" s="179" t="s">
        <v>1622</v>
      </c>
      <c r="B23" s="179"/>
    </row>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51.75" customHeight="1"/>
    <row r="85" ht="21.6" customHeight="1"/>
    <row r="86" ht="21.6" customHeight="1"/>
    <row r="87" ht="21.6" customHeight="1"/>
    <row r="88" ht="21.6" customHeight="1"/>
    <row r="90" ht="20.1" customHeight="1"/>
    <row r="91" ht="20.1" customHeight="1"/>
    <row r="92" ht="51.75" customHeight="1"/>
    <row r="93" ht="21.6" customHeight="1"/>
    <row r="94" ht="21.6" customHeight="1"/>
    <row r="95" ht="21.6" customHeight="1"/>
    <row r="96" ht="21.6" customHeight="1"/>
  </sheetData>
  <mergeCells count="4">
    <mergeCell ref="A1:B1"/>
    <mergeCell ref="A2:B2"/>
    <mergeCell ref="A3:B3"/>
    <mergeCell ref="A23:B23"/>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36"/>
  <sheetViews>
    <sheetView workbookViewId="0">
      <selection activeCell="B36" sqref="B36"/>
    </sheetView>
  </sheetViews>
  <sheetFormatPr defaultColWidth="9" defaultRowHeight="13.5" outlineLevelCol="1"/>
  <cols>
    <col min="1" max="1" width="6.375" style="479" customWidth="1"/>
    <col min="2" max="2" width="74.875" style="479" customWidth="1"/>
    <col min="3" max="16384" width="9" style="479"/>
  </cols>
  <sheetData>
    <row r="1" s="477" customFormat="1" ht="58.5" customHeight="1" spans="2:2">
      <c r="B1" s="480" t="s">
        <v>2</v>
      </c>
    </row>
    <row r="2" s="477" customFormat="1" ht="27" customHeight="1" spans="2:2">
      <c r="B2" s="481" t="s">
        <v>3</v>
      </c>
    </row>
    <row r="3" s="478" customFormat="1" ht="27" customHeight="1" spans="2:2">
      <c r="B3" s="482" t="s">
        <v>4</v>
      </c>
    </row>
    <row r="4" ht="27" customHeight="1" spans="2:2">
      <c r="B4" s="483" t="s">
        <v>5</v>
      </c>
    </row>
    <row r="5" ht="27" customHeight="1" spans="2:2">
      <c r="B5" s="483" t="s">
        <v>6</v>
      </c>
    </row>
    <row r="6" ht="27" customHeight="1" spans="2:2">
      <c r="B6" s="483" t="s">
        <v>7</v>
      </c>
    </row>
    <row r="7" ht="27" customHeight="1" spans="2:2">
      <c r="B7" s="483" t="s">
        <v>8</v>
      </c>
    </row>
    <row r="8" ht="27" customHeight="1" spans="2:2">
      <c r="B8" s="482" t="s">
        <v>9</v>
      </c>
    </row>
    <row r="9" ht="27" customHeight="1" spans="2:2">
      <c r="B9" s="483" t="s">
        <v>10</v>
      </c>
    </row>
    <row r="10" ht="27" customHeight="1" spans="2:2">
      <c r="B10" s="483" t="s">
        <v>11</v>
      </c>
    </row>
    <row r="11" ht="27" customHeight="1" spans="2:2">
      <c r="B11" s="483" t="s">
        <v>12</v>
      </c>
    </row>
    <row r="12" ht="27" customHeight="1" spans="2:2">
      <c r="B12" s="483" t="s">
        <v>13</v>
      </c>
    </row>
    <row r="13" ht="27" customHeight="1" spans="2:2">
      <c r="B13" s="482" t="s">
        <v>14</v>
      </c>
    </row>
    <row r="14" ht="27" customHeight="1" spans="2:2">
      <c r="B14" s="483" t="s">
        <v>15</v>
      </c>
    </row>
    <row r="15" ht="27" customHeight="1" spans="2:2">
      <c r="B15" s="482" t="s">
        <v>16</v>
      </c>
    </row>
    <row r="16" ht="27" customHeight="1" spans="2:2">
      <c r="B16" s="483" t="s">
        <v>17</v>
      </c>
    </row>
    <row r="17" ht="27" customHeight="1" spans="2:2">
      <c r="B17" s="483" t="s">
        <v>18</v>
      </c>
    </row>
    <row r="18" ht="27" customHeight="1" spans="2:2">
      <c r="B18" s="483"/>
    </row>
    <row r="19" ht="27" customHeight="1" spans="2:2">
      <c r="B19" s="481" t="s">
        <v>19</v>
      </c>
    </row>
    <row r="20" ht="27" customHeight="1" spans="2:2">
      <c r="B20" s="482" t="s">
        <v>4</v>
      </c>
    </row>
    <row r="21" ht="27" customHeight="1" spans="2:2">
      <c r="B21" s="483" t="s">
        <v>20</v>
      </c>
    </row>
    <row r="22" ht="27" customHeight="1" spans="2:2">
      <c r="B22" s="483" t="s">
        <v>21</v>
      </c>
    </row>
    <row r="23" ht="44.25" customHeight="1" spans="2:2">
      <c r="B23" s="484" t="s">
        <v>22</v>
      </c>
    </row>
    <row r="24" ht="44.25" customHeight="1" spans="2:2">
      <c r="B24" s="484" t="s">
        <v>23</v>
      </c>
    </row>
    <row r="25" ht="27" customHeight="1" spans="2:2">
      <c r="B25" s="483" t="s">
        <v>24</v>
      </c>
    </row>
    <row r="26" ht="27" customHeight="1" spans="2:2">
      <c r="B26" s="483" t="s">
        <v>25</v>
      </c>
    </row>
    <row r="27" ht="27" customHeight="1" spans="2:2">
      <c r="B27" s="482" t="s">
        <v>9</v>
      </c>
    </row>
    <row r="28" ht="27" customHeight="1" spans="2:2">
      <c r="B28" s="483" t="s">
        <v>26</v>
      </c>
    </row>
    <row r="29" ht="27" customHeight="1" spans="2:2">
      <c r="B29" s="483" t="s">
        <v>27</v>
      </c>
    </row>
    <row r="30" ht="27" customHeight="1" spans="2:2">
      <c r="B30" s="483" t="s">
        <v>28</v>
      </c>
    </row>
    <row r="31" ht="27" customHeight="1" spans="2:2">
      <c r="B31" s="483" t="s">
        <v>29</v>
      </c>
    </row>
    <row r="32" ht="27" customHeight="1" spans="2:2">
      <c r="B32" s="482" t="s">
        <v>14</v>
      </c>
    </row>
    <row r="33" ht="27" customHeight="1" spans="2:2">
      <c r="B33" s="483" t="s">
        <v>30</v>
      </c>
    </row>
    <row r="34" ht="27" customHeight="1" spans="2:2">
      <c r="B34" s="482" t="s">
        <v>16</v>
      </c>
    </row>
    <row r="35" ht="27" customHeight="1" spans="2:2">
      <c r="B35" s="483" t="s">
        <v>31</v>
      </c>
    </row>
    <row r="36" ht="27" customHeight="1" spans="2:2">
      <c r="B36" s="483" t="s">
        <v>32</v>
      </c>
    </row>
  </sheetData>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showZeros="0" zoomScale="115" zoomScaleNormal="115" workbookViewId="0">
      <selection activeCell="B7" sqref="B7"/>
    </sheetView>
  </sheetViews>
  <sheetFormatPr defaultColWidth="9" defaultRowHeight="20.1" customHeight="1" outlineLevelCol="4"/>
  <cols>
    <col min="1" max="1" width="37.875" style="135" customWidth="1"/>
    <col min="2" max="2" width="12.75" style="136" customWidth="1"/>
    <col min="3" max="3" width="32.5" style="137" customWidth="1"/>
    <col min="4" max="4" width="13.5" style="126" customWidth="1"/>
    <col min="5" max="5" width="13" style="124" customWidth="1"/>
    <col min="6" max="16384" width="9" style="124"/>
  </cols>
  <sheetData>
    <row r="1" customHeight="1" spans="1:4">
      <c r="A1" s="98" t="s">
        <v>1623</v>
      </c>
      <c r="B1" s="98"/>
      <c r="C1" s="98"/>
      <c r="D1" s="98"/>
    </row>
    <row r="2" ht="29.25" customHeight="1" spans="1:4">
      <c r="A2" s="99" t="s">
        <v>1624</v>
      </c>
      <c r="B2" s="99"/>
      <c r="C2" s="99"/>
      <c r="D2" s="99"/>
    </row>
    <row r="3" customHeight="1" spans="1:4">
      <c r="A3" s="138"/>
      <c r="B3" s="138"/>
      <c r="C3" s="138"/>
      <c r="D3" s="128" t="s">
        <v>35</v>
      </c>
    </row>
    <row r="4" ht="24" customHeight="1" spans="1:4">
      <c r="A4" s="139" t="s">
        <v>1201</v>
      </c>
      <c r="B4" s="140" t="s">
        <v>38</v>
      </c>
      <c r="C4" s="141" t="s">
        <v>115</v>
      </c>
      <c r="D4" s="142" t="s">
        <v>38</v>
      </c>
    </row>
    <row r="5" ht="24" customHeight="1" spans="1:5">
      <c r="A5" s="143" t="s">
        <v>46</v>
      </c>
      <c r="B5" s="88">
        <f>B6+B18</f>
        <v>388021</v>
      </c>
      <c r="C5" s="144" t="s">
        <v>46</v>
      </c>
      <c r="D5" s="145">
        <f>D6+D18</f>
        <v>388021</v>
      </c>
      <c r="E5" s="136">
        <f>D5-B5</f>
        <v>0</v>
      </c>
    </row>
    <row r="6" ht="24" customHeight="1" spans="1:5">
      <c r="A6" s="87" t="s">
        <v>48</v>
      </c>
      <c r="B6" s="88">
        <f>SUM(B7:B17)</f>
        <v>255000</v>
      </c>
      <c r="C6" s="146" t="s">
        <v>49</v>
      </c>
      <c r="D6" s="145">
        <f>SUM(D7:D13)</f>
        <v>329021</v>
      </c>
      <c r="E6" s="136"/>
    </row>
    <row r="7" customHeight="1" spans="1:4">
      <c r="A7" s="75" t="s">
        <v>1203</v>
      </c>
      <c r="B7" s="42"/>
      <c r="C7" s="147" t="s">
        <v>1263</v>
      </c>
      <c r="D7" s="44">
        <v>5806</v>
      </c>
    </row>
    <row r="8" customHeight="1" spans="1:4">
      <c r="A8" s="75" t="s">
        <v>1625</v>
      </c>
      <c r="B8" s="42"/>
      <c r="C8" s="147" t="s">
        <v>1283</v>
      </c>
      <c r="D8" s="44">
        <v>192156</v>
      </c>
    </row>
    <row r="9" customHeight="1" spans="1:4">
      <c r="A9" s="75" t="s">
        <v>1626</v>
      </c>
      <c r="B9" s="42">
        <v>10000</v>
      </c>
      <c r="C9" s="147" t="s">
        <v>1319</v>
      </c>
      <c r="D9" s="44">
        <v>95075</v>
      </c>
    </row>
    <row r="10" customHeight="1" spans="1:4">
      <c r="A10" s="75" t="s">
        <v>1627</v>
      </c>
      <c r="B10" s="42"/>
      <c r="C10" s="147" t="s">
        <v>1385</v>
      </c>
      <c r="D10" s="44">
        <v>6044</v>
      </c>
    </row>
    <row r="11" customHeight="1" spans="1:4">
      <c r="A11" s="75" t="s">
        <v>1628</v>
      </c>
      <c r="B11" s="42">
        <v>220000</v>
      </c>
      <c r="C11" s="147" t="s">
        <v>1411</v>
      </c>
      <c r="D11" s="44">
        <v>28990</v>
      </c>
    </row>
    <row r="12" customHeight="1" spans="1:4">
      <c r="A12" s="75" t="s">
        <v>1629</v>
      </c>
      <c r="B12" s="42"/>
      <c r="C12" s="147" t="s">
        <v>1429</v>
      </c>
      <c r="D12" s="44">
        <v>10</v>
      </c>
    </row>
    <row r="13" customHeight="1" spans="1:4">
      <c r="A13" s="75" t="s">
        <v>1630</v>
      </c>
      <c r="B13" s="42"/>
      <c r="C13" s="147" t="s">
        <v>1447</v>
      </c>
      <c r="D13" s="148">
        <v>940</v>
      </c>
    </row>
    <row r="14" customHeight="1" spans="1:4">
      <c r="A14" s="75" t="s">
        <v>1631</v>
      </c>
      <c r="B14" s="42"/>
      <c r="C14" s="147"/>
      <c r="D14" s="148"/>
    </row>
    <row r="15" customHeight="1" spans="1:4">
      <c r="A15" s="75" t="s">
        <v>1632</v>
      </c>
      <c r="B15" s="42">
        <v>1000</v>
      </c>
      <c r="C15" s="147"/>
      <c r="D15" s="148"/>
    </row>
    <row r="16" customHeight="1" spans="1:4">
      <c r="A16" s="149" t="s">
        <v>1633</v>
      </c>
      <c r="B16" s="42"/>
      <c r="C16" s="147"/>
      <c r="D16" s="148"/>
    </row>
    <row r="17" customHeight="1" spans="1:4">
      <c r="A17" s="75" t="s">
        <v>1634</v>
      </c>
      <c r="B17" s="42">
        <v>24000</v>
      </c>
      <c r="C17" s="150"/>
      <c r="D17" s="151"/>
    </row>
    <row r="18" customHeight="1" spans="1:4">
      <c r="A18" s="87" t="s">
        <v>96</v>
      </c>
      <c r="B18" s="88">
        <f>SUM(B19:B23)</f>
        <v>133021</v>
      </c>
      <c r="C18" s="89" t="s">
        <v>97</v>
      </c>
      <c r="D18" s="145">
        <f>SUM(D19:D22)</f>
        <v>59000</v>
      </c>
    </row>
    <row r="19" customHeight="1" spans="1:4">
      <c r="A19" s="75" t="s">
        <v>98</v>
      </c>
      <c r="B19" s="152">
        <v>71151</v>
      </c>
      <c r="C19" s="147" t="s">
        <v>99</v>
      </c>
      <c r="D19" s="153">
        <v>9000</v>
      </c>
    </row>
    <row r="20" customHeight="1" spans="1:4">
      <c r="A20" s="154" t="s">
        <v>1635</v>
      </c>
      <c r="B20" s="152"/>
      <c r="C20" s="147" t="s">
        <v>1227</v>
      </c>
      <c r="D20" s="153">
        <v>50000</v>
      </c>
    </row>
    <row r="21" customHeight="1" spans="1:4">
      <c r="A21" s="155" t="s">
        <v>1636</v>
      </c>
      <c r="B21" s="152"/>
      <c r="C21" s="156" t="s">
        <v>1637</v>
      </c>
      <c r="D21" s="153"/>
    </row>
    <row r="22" customHeight="1" spans="1:4">
      <c r="A22" s="157" t="s">
        <v>1638</v>
      </c>
      <c r="B22" s="158"/>
      <c r="C22" s="159" t="s">
        <v>1551</v>
      </c>
      <c r="D22" s="160"/>
    </row>
    <row r="23" customHeight="1" spans="1:4">
      <c r="A23" s="161" t="s">
        <v>1228</v>
      </c>
      <c r="B23" s="162">
        <v>61870</v>
      </c>
      <c r="C23" s="163" t="s">
        <v>1552</v>
      </c>
      <c r="D23" s="164"/>
    </row>
    <row r="24" ht="35.1" customHeight="1" spans="1:4">
      <c r="A24" s="165" t="s">
        <v>1639</v>
      </c>
      <c r="B24" s="165"/>
      <c r="C24" s="165"/>
      <c r="D24" s="165"/>
    </row>
  </sheetData>
  <mergeCells count="5">
    <mergeCell ref="A1:B1"/>
    <mergeCell ref="C1:D1"/>
    <mergeCell ref="A2:D2"/>
    <mergeCell ref="A3:C3"/>
    <mergeCell ref="A24:D24"/>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ignoredErrors>
    <ignoredError sqref="D18" formulaRange="1"/>
  </ignoredError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275"/>
  <sheetViews>
    <sheetView workbookViewId="0">
      <pane ySplit="4" topLeftCell="A5" activePane="bottomLeft" state="frozen"/>
      <selection/>
      <selection pane="bottomLeft" activeCell="A4" sqref="$A4:$XFD4"/>
    </sheetView>
  </sheetViews>
  <sheetFormatPr defaultColWidth="9" defaultRowHeight="20.1" customHeight="1" outlineLevelCol="2"/>
  <cols>
    <col min="1" max="1" width="8.375" style="124" hidden="1" customWidth="1"/>
    <col min="2" max="2" width="70.75" style="125" customWidth="1"/>
    <col min="3" max="3" width="30.375" style="126" customWidth="1"/>
    <col min="4" max="16384" width="9" style="124"/>
  </cols>
  <sheetData>
    <row r="1" customHeight="1" spans="2:3">
      <c r="B1" s="98" t="s">
        <v>1640</v>
      </c>
      <c r="C1" s="98"/>
    </row>
    <row r="2" ht="35.25" customHeight="1" spans="2:3">
      <c r="B2" s="99" t="s">
        <v>1641</v>
      </c>
      <c r="C2" s="99"/>
    </row>
    <row r="3" customHeight="1" spans="2:3">
      <c r="B3" s="127"/>
      <c r="C3" s="128" t="s">
        <v>35</v>
      </c>
    </row>
    <row r="4" ht="24" customHeight="1" spans="2:3">
      <c r="B4" s="129" t="s">
        <v>115</v>
      </c>
      <c r="C4" s="129" t="s">
        <v>1569</v>
      </c>
    </row>
    <row r="5" ht="21.75" customHeight="1" spans="2:3">
      <c r="B5" s="130" t="s">
        <v>49</v>
      </c>
      <c r="C5" s="131">
        <v>329021</v>
      </c>
    </row>
    <row r="6" hidden="1" customHeight="1" spans="1:3">
      <c r="A6" s="132">
        <v>206</v>
      </c>
      <c r="B6" s="133" t="s">
        <v>1239</v>
      </c>
      <c r="C6" s="131">
        <v>0</v>
      </c>
    </row>
    <row r="7" hidden="1" customHeight="1" spans="1:3">
      <c r="A7" s="132">
        <v>20610</v>
      </c>
      <c r="B7" s="133" t="s">
        <v>1240</v>
      </c>
      <c r="C7" s="131">
        <v>0</v>
      </c>
    </row>
    <row r="8" hidden="1" customHeight="1" spans="1:3">
      <c r="A8" s="132">
        <v>2061001</v>
      </c>
      <c r="B8" s="133" t="s">
        <v>1241</v>
      </c>
      <c r="C8" s="131">
        <v>0</v>
      </c>
    </row>
    <row r="9" hidden="1" customHeight="1" spans="1:3">
      <c r="A9" s="132">
        <v>2061002</v>
      </c>
      <c r="B9" s="133" t="s">
        <v>1242</v>
      </c>
      <c r="C9" s="131">
        <v>0</v>
      </c>
    </row>
    <row r="10" hidden="1" customHeight="1" spans="1:3">
      <c r="A10" s="132">
        <v>2061003</v>
      </c>
      <c r="B10" s="133" t="s">
        <v>1243</v>
      </c>
      <c r="C10" s="131">
        <v>0</v>
      </c>
    </row>
    <row r="11" hidden="1" customHeight="1" spans="1:3">
      <c r="A11" s="132">
        <v>2061004</v>
      </c>
      <c r="B11" s="133" t="s">
        <v>1244</v>
      </c>
      <c r="C11" s="131">
        <v>0</v>
      </c>
    </row>
    <row r="12" hidden="1" customHeight="1" spans="1:3">
      <c r="A12" s="132">
        <v>2061005</v>
      </c>
      <c r="B12" s="133" t="s">
        <v>1245</v>
      </c>
      <c r="C12" s="131">
        <v>0</v>
      </c>
    </row>
    <row r="13" hidden="1" customHeight="1" spans="1:3">
      <c r="A13" s="132">
        <v>2061099</v>
      </c>
      <c r="B13" s="133" t="s">
        <v>1246</v>
      </c>
      <c r="C13" s="131">
        <v>0</v>
      </c>
    </row>
    <row r="14" hidden="1" customHeight="1" spans="1:3">
      <c r="A14" s="132">
        <v>207</v>
      </c>
      <c r="B14" s="133" t="s">
        <v>1247</v>
      </c>
      <c r="C14" s="131">
        <v>0</v>
      </c>
    </row>
    <row r="15" hidden="1" customHeight="1" spans="1:3">
      <c r="A15" s="132">
        <v>20707</v>
      </c>
      <c r="B15" s="133" t="s">
        <v>1248</v>
      </c>
      <c r="C15" s="131">
        <v>0</v>
      </c>
    </row>
    <row r="16" hidden="1" customHeight="1" spans="1:3">
      <c r="A16" s="132">
        <v>2070701</v>
      </c>
      <c r="B16" s="133" t="s">
        <v>1249</v>
      </c>
      <c r="C16" s="131">
        <v>0</v>
      </c>
    </row>
    <row r="17" hidden="1" customHeight="1" spans="1:3">
      <c r="A17" s="132">
        <v>2070702</v>
      </c>
      <c r="B17" s="133" t="s">
        <v>1250</v>
      </c>
      <c r="C17" s="131">
        <v>0</v>
      </c>
    </row>
    <row r="18" hidden="1" customHeight="1" spans="1:3">
      <c r="A18" s="132">
        <v>2070703</v>
      </c>
      <c r="B18" s="133" t="s">
        <v>1251</v>
      </c>
      <c r="C18" s="131">
        <v>0</v>
      </c>
    </row>
    <row r="19" hidden="1" customHeight="1" spans="1:3">
      <c r="A19" s="132">
        <v>2070704</v>
      </c>
      <c r="B19" s="133" t="s">
        <v>1252</v>
      </c>
      <c r="C19" s="131">
        <v>0</v>
      </c>
    </row>
    <row r="20" hidden="1" customHeight="1" spans="1:3">
      <c r="A20" s="132">
        <v>2070799</v>
      </c>
      <c r="B20" s="133" t="s">
        <v>1253</v>
      </c>
      <c r="C20" s="131">
        <v>0</v>
      </c>
    </row>
    <row r="21" hidden="1" customHeight="1" spans="1:3">
      <c r="A21" s="132">
        <v>20709</v>
      </c>
      <c r="B21" s="133" t="s">
        <v>1254</v>
      </c>
      <c r="C21" s="131">
        <v>0</v>
      </c>
    </row>
    <row r="22" hidden="1" customHeight="1" spans="1:3">
      <c r="A22" s="132">
        <v>2070901</v>
      </c>
      <c r="B22" s="133" t="s">
        <v>1255</v>
      </c>
      <c r="C22" s="131">
        <v>0</v>
      </c>
    </row>
    <row r="23" hidden="1" customHeight="1" spans="1:3">
      <c r="A23" s="132">
        <v>2070902</v>
      </c>
      <c r="B23" s="133" t="s">
        <v>1256</v>
      </c>
      <c r="C23" s="131">
        <v>0</v>
      </c>
    </row>
    <row r="24" hidden="1" customHeight="1" spans="1:3">
      <c r="A24" s="132">
        <v>2070903</v>
      </c>
      <c r="B24" s="133" t="s">
        <v>1257</v>
      </c>
      <c r="C24" s="131">
        <v>0</v>
      </c>
    </row>
    <row r="25" hidden="1" customHeight="1" spans="1:3">
      <c r="A25" s="132">
        <v>2070904</v>
      </c>
      <c r="B25" s="133" t="s">
        <v>1258</v>
      </c>
      <c r="C25" s="131">
        <v>0</v>
      </c>
    </row>
    <row r="26" hidden="1" customHeight="1" spans="1:3">
      <c r="A26" s="132">
        <v>2070999</v>
      </c>
      <c r="B26" s="133" t="s">
        <v>1259</v>
      </c>
      <c r="C26" s="131">
        <v>0</v>
      </c>
    </row>
    <row r="27" hidden="1" customHeight="1" spans="1:3">
      <c r="A27" s="132">
        <v>20710</v>
      </c>
      <c r="B27" s="133" t="s">
        <v>1260</v>
      </c>
      <c r="C27" s="131">
        <v>0</v>
      </c>
    </row>
    <row r="28" hidden="1" customHeight="1" spans="1:3">
      <c r="A28" s="132">
        <v>2071001</v>
      </c>
      <c r="B28" s="133" t="s">
        <v>1261</v>
      </c>
      <c r="C28" s="131">
        <v>0</v>
      </c>
    </row>
    <row r="29" hidden="1" customHeight="1" spans="1:3">
      <c r="A29" s="132">
        <v>2071099</v>
      </c>
      <c r="B29" s="133" t="s">
        <v>1262</v>
      </c>
      <c r="C29" s="131">
        <v>0</v>
      </c>
    </row>
    <row r="30" customHeight="1" spans="1:3">
      <c r="A30" s="132">
        <v>208</v>
      </c>
      <c r="B30" s="133" t="s">
        <v>1263</v>
      </c>
      <c r="C30" s="131">
        <v>5806</v>
      </c>
    </row>
    <row r="31" customHeight="1" spans="1:3">
      <c r="A31" s="132">
        <v>20822</v>
      </c>
      <c r="B31" s="133" t="s">
        <v>1264</v>
      </c>
      <c r="C31" s="131">
        <v>5692</v>
      </c>
    </row>
    <row r="32" customHeight="1" spans="1:3">
      <c r="A32" s="132">
        <v>2082201</v>
      </c>
      <c r="B32" s="133" t="s">
        <v>1265</v>
      </c>
      <c r="C32" s="131">
        <v>4337</v>
      </c>
    </row>
    <row r="33" customHeight="1" spans="1:3">
      <c r="A33" s="132">
        <v>2082202</v>
      </c>
      <c r="B33" s="133" t="s">
        <v>1266</v>
      </c>
      <c r="C33" s="131">
        <v>1355</v>
      </c>
    </row>
    <row r="34" hidden="1" customHeight="1" spans="1:3">
      <c r="A34" s="132">
        <v>2082299</v>
      </c>
      <c r="B34" s="133" t="s">
        <v>1267</v>
      </c>
      <c r="C34" s="131">
        <v>0</v>
      </c>
    </row>
    <row r="35" customHeight="1" spans="1:3">
      <c r="A35" s="132">
        <v>20823</v>
      </c>
      <c r="B35" s="133" t="s">
        <v>1268</v>
      </c>
      <c r="C35" s="131">
        <v>114</v>
      </c>
    </row>
    <row r="36" hidden="1" customHeight="1" spans="1:3">
      <c r="A36" s="132">
        <v>2082301</v>
      </c>
      <c r="B36" s="133" t="s">
        <v>1265</v>
      </c>
      <c r="C36" s="131">
        <v>0</v>
      </c>
    </row>
    <row r="37" customHeight="1" spans="1:3">
      <c r="A37" s="132">
        <v>2082302</v>
      </c>
      <c r="B37" s="133" t="s">
        <v>1266</v>
      </c>
      <c r="C37" s="131">
        <v>114</v>
      </c>
    </row>
    <row r="38" hidden="1" customHeight="1" spans="1:3">
      <c r="A38" s="132">
        <v>2082399</v>
      </c>
      <c r="B38" s="133" t="s">
        <v>1269</v>
      </c>
      <c r="C38" s="131">
        <v>0</v>
      </c>
    </row>
    <row r="39" hidden="1" customHeight="1" spans="1:3">
      <c r="A39" s="132">
        <v>20829</v>
      </c>
      <c r="B39" s="133" t="s">
        <v>1270</v>
      </c>
      <c r="C39" s="131">
        <v>0</v>
      </c>
    </row>
    <row r="40" hidden="1" customHeight="1" spans="1:3">
      <c r="A40" s="132">
        <v>2082901</v>
      </c>
      <c r="B40" s="133" t="s">
        <v>1266</v>
      </c>
      <c r="C40" s="131">
        <v>0</v>
      </c>
    </row>
    <row r="41" hidden="1" customHeight="1" spans="1:3">
      <c r="A41" s="132">
        <v>2082999</v>
      </c>
      <c r="B41" s="133" t="s">
        <v>1271</v>
      </c>
      <c r="C41" s="131">
        <v>0</v>
      </c>
    </row>
    <row r="42" hidden="1" customHeight="1" spans="1:3">
      <c r="A42" s="132">
        <v>211</v>
      </c>
      <c r="B42" s="133" t="s">
        <v>1272</v>
      </c>
      <c r="C42" s="131">
        <v>0</v>
      </c>
    </row>
    <row r="43" hidden="1" customHeight="1" spans="1:3">
      <c r="A43" s="132">
        <v>21160</v>
      </c>
      <c r="B43" s="133" t="s">
        <v>1273</v>
      </c>
      <c r="C43" s="131">
        <v>0</v>
      </c>
    </row>
    <row r="44" hidden="1" customHeight="1" spans="1:3">
      <c r="A44" s="132">
        <v>2116001</v>
      </c>
      <c r="B44" s="133" t="s">
        <v>1274</v>
      </c>
      <c r="C44" s="131">
        <v>0</v>
      </c>
    </row>
    <row r="45" hidden="1" customHeight="1" spans="1:3">
      <c r="A45" s="132">
        <v>2116002</v>
      </c>
      <c r="B45" s="133" t="s">
        <v>1275</v>
      </c>
      <c r="C45" s="131">
        <v>0</v>
      </c>
    </row>
    <row r="46" hidden="1" customHeight="1" spans="1:3">
      <c r="A46" s="132">
        <v>2116003</v>
      </c>
      <c r="B46" s="133" t="s">
        <v>1276</v>
      </c>
      <c r="C46" s="131">
        <v>0</v>
      </c>
    </row>
    <row r="47" hidden="1" customHeight="1" spans="1:3">
      <c r="A47" s="132">
        <v>2116099</v>
      </c>
      <c r="B47" s="133" t="s">
        <v>1277</v>
      </c>
      <c r="C47" s="131">
        <v>0</v>
      </c>
    </row>
    <row r="48" hidden="1" customHeight="1" spans="1:3">
      <c r="A48" s="132">
        <v>21161</v>
      </c>
      <c r="B48" s="133" t="s">
        <v>1278</v>
      </c>
      <c r="C48" s="131">
        <v>0</v>
      </c>
    </row>
    <row r="49" hidden="1" customHeight="1" spans="1:3">
      <c r="A49" s="132">
        <v>2116101</v>
      </c>
      <c r="B49" s="133" t="s">
        <v>1279</v>
      </c>
      <c r="C49" s="131">
        <v>0</v>
      </c>
    </row>
    <row r="50" hidden="1" customHeight="1" spans="1:3">
      <c r="A50" s="132">
        <v>2116102</v>
      </c>
      <c r="B50" s="133" t="s">
        <v>1280</v>
      </c>
      <c r="C50" s="131">
        <v>0</v>
      </c>
    </row>
    <row r="51" hidden="1" customHeight="1" spans="1:3">
      <c r="A51" s="132">
        <v>2116103</v>
      </c>
      <c r="B51" s="133" t="s">
        <v>1281</v>
      </c>
      <c r="C51" s="131">
        <v>0</v>
      </c>
    </row>
    <row r="52" hidden="1" customHeight="1" spans="1:3">
      <c r="A52" s="132">
        <v>2116104</v>
      </c>
      <c r="B52" s="133" t="s">
        <v>1282</v>
      </c>
      <c r="C52" s="131">
        <v>0</v>
      </c>
    </row>
    <row r="53" customHeight="1" spans="1:3">
      <c r="A53" s="132">
        <v>212</v>
      </c>
      <c r="B53" s="133" t="s">
        <v>1283</v>
      </c>
      <c r="C53" s="131">
        <v>192156</v>
      </c>
    </row>
    <row r="54" customHeight="1" spans="1:3">
      <c r="A54" s="132">
        <v>21208</v>
      </c>
      <c r="B54" s="133" t="s">
        <v>1284</v>
      </c>
      <c r="C54" s="131">
        <v>160220</v>
      </c>
    </row>
    <row r="55" customHeight="1" spans="1:3">
      <c r="A55" s="132">
        <v>2120801</v>
      </c>
      <c r="B55" s="133" t="s">
        <v>1285</v>
      </c>
      <c r="C55" s="131">
        <v>10000</v>
      </c>
    </row>
    <row r="56" customHeight="1" spans="1:3">
      <c r="A56" s="132">
        <v>2120802</v>
      </c>
      <c r="B56" s="133" t="s">
        <v>1286</v>
      </c>
      <c r="C56" s="131">
        <v>40941</v>
      </c>
    </row>
    <row r="57" customHeight="1" spans="1:3">
      <c r="A57" s="132">
        <v>2120803</v>
      </c>
      <c r="B57" s="133" t="s">
        <v>1287</v>
      </c>
      <c r="C57" s="131">
        <v>67035</v>
      </c>
    </row>
    <row r="58" customHeight="1" spans="1:3">
      <c r="A58" s="132">
        <v>2120804</v>
      </c>
      <c r="B58" s="133" t="s">
        <v>1288</v>
      </c>
      <c r="C58" s="131">
        <v>14523</v>
      </c>
    </row>
    <row r="59" customHeight="1" spans="1:3">
      <c r="A59" s="132">
        <v>2120805</v>
      </c>
      <c r="B59" s="133" t="s">
        <v>1289</v>
      </c>
      <c r="C59" s="131">
        <v>2000</v>
      </c>
    </row>
    <row r="60" customHeight="1" spans="1:3">
      <c r="A60" s="132">
        <v>2120806</v>
      </c>
      <c r="B60" s="133" t="s">
        <v>1290</v>
      </c>
      <c r="C60" s="131">
        <v>500</v>
      </c>
    </row>
    <row r="61" hidden="1" customHeight="1" spans="1:3">
      <c r="A61" s="132">
        <v>2120807</v>
      </c>
      <c r="B61" s="133" t="s">
        <v>1291</v>
      </c>
      <c r="C61" s="131">
        <v>0</v>
      </c>
    </row>
    <row r="62" hidden="1" customHeight="1" spans="1:3">
      <c r="A62" s="132">
        <v>2120809</v>
      </c>
      <c r="B62" s="133" t="s">
        <v>1292</v>
      </c>
      <c r="C62" s="131">
        <v>0</v>
      </c>
    </row>
    <row r="63" hidden="1" customHeight="1" spans="1:3">
      <c r="A63" s="132">
        <v>2120810</v>
      </c>
      <c r="B63" s="133" t="s">
        <v>1293</v>
      </c>
      <c r="C63" s="131">
        <v>0</v>
      </c>
    </row>
    <row r="64" hidden="1" customHeight="1" spans="1:3">
      <c r="A64" s="132">
        <v>2120811</v>
      </c>
      <c r="B64" s="133" t="s">
        <v>1294</v>
      </c>
      <c r="C64" s="131">
        <v>0</v>
      </c>
    </row>
    <row r="65" hidden="1" customHeight="1" spans="1:3">
      <c r="A65" s="132">
        <v>2120813</v>
      </c>
      <c r="B65" s="133" t="s">
        <v>1038</v>
      </c>
      <c r="C65" s="131">
        <v>0</v>
      </c>
    </row>
    <row r="66" customHeight="1" spans="1:3">
      <c r="A66" s="132">
        <v>2120899</v>
      </c>
      <c r="B66" s="133" t="s">
        <v>1295</v>
      </c>
      <c r="C66" s="131">
        <v>25221</v>
      </c>
    </row>
    <row r="67" hidden="1" customHeight="1" spans="1:3">
      <c r="A67" s="132">
        <v>21210</v>
      </c>
      <c r="B67" s="133" t="s">
        <v>1296</v>
      </c>
      <c r="C67" s="131">
        <v>0</v>
      </c>
    </row>
    <row r="68" hidden="1" customHeight="1" spans="1:3">
      <c r="A68" s="132">
        <v>2121001</v>
      </c>
      <c r="B68" s="133" t="s">
        <v>1285</v>
      </c>
      <c r="C68" s="131">
        <v>0</v>
      </c>
    </row>
    <row r="69" hidden="1" customHeight="1" spans="1:3">
      <c r="A69" s="132">
        <v>2121002</v>
      </c>
      <c r="B69" s="133" t="s">
        <v>1286</v>
      </c>
      <c r="C69" s="131">
        <v>0</v>
      </c>
    </row>
    <row r="70" hidden="1" customHeight="1" spans="1:3">
      <c r="A70" s="132">
        <v>2121099</v>
      </c>
      <c r="B70" s="133" t="s">
        <v>1297</v>
      </c>
      <c r="C70" s="131">
        <v>0</v>
      </c>
    </row>
    <row r="71" customHeight="1" spans="1:3">
      <c r="A71" s="132">
        <v>21211</v>
      </c>
      <c r="B71" s="133" t="s">
        <v>1298</v>
      </c>
      <c r="C71" s="131">
        <v>120</v>
      </c>
    </row>
    <row r="72" customHeight="1" spans="1:3">
      <c r="A72" s="132">
        <v>21213</v>
      </c>
      <c r="B72" s="133" t="s">
        <v>1299</v>
      </c>
      <c r="C72" s="131">
        <v>29932</v>
      </c>
    </row>
    <row r="73" customHeight="1" spans="1:3">
      <c r="A73" s="132">
        <v>2121301</v>
      </c>
      <c r="B73" s="133" t="s">
        <v>1300</v>
      </c>
      <c r="C73" s="131">
        <v>11685</v>
      </c>
    </row>
    <row r="74" customHeight="1" spans="1:3">
      <c r="A74" s="132">
        <v>2121302</v>
      </c>
      <c r="B74" s="133" t="s">
        <v>1301</v>
      </c>
      <c r="C74" s="131">
        <v>12751</v>
      </c>
    </row>
    <row r="75" hidden="1" customHeight="1" spans="1:3">
      <c r="A75" s="132">
        <v>2121303</v>
      </c>
      <c r="B75" s="133" t="s">
        <v>1302</v>
      </c>
      <c r="C75" s="131">
        <v>0</v>
      </c>
    </row>
    <row r="76" hidden="1" customHeight="1" spans="1:3">
      <c r="A76" s="132">
        <v>2121304</v>
      </c>
      <c r="B76" s="133" t="s">
        <v>1303</v>
      </c>
      <c r="C76" s="131">
        <v>0</v>
      </c>
    </row>
    <row r="77" customHeight="1" spans="1:3">
      <c r="A77" s="132">
        <v>2121399</v>
      </c>
      <c r="B77" s="133" t="s">
        <v>1304</v>
      </c>
      <c r="C77" s="131">
        <v>5496</v>
      </c>
    </row>
    <row r="78" customHeight="1" spans="1:3">
      <c r="A78" s="132">
        <v>21214</v>
      </c>
      <c r="B78" s="133" t="s">
        <v>1305</v>
      </c>
      <c r="C78" s="131">
        <v>1884</v>
      </c>
    </row>
    <row r="79" customHeight="1" spans="1:3">
      <c r="A79" s="132">
        <v>2121401</v>
      </c>
      <c r="B79" s="133" t="s">
        <v>1306</v>
      </c>
      <c r="C79" s="131">
        <v>120</v>
      </c>
    </row>
    <row r="80" hidden="1" customHeight="1" spans="1:3">
      <c r="A80" s="132">
        <v>2121402</v>
      </c>
      <c r="B80" s="133" t="s">
        <v>1307</v>
      </c>
      <c r="C80" s="131">
        <v>0</v>
      </c>
    </row>
    <row r="81" customHeight="1" spans="1:3">
      <c r="A81" s="132">
        <v>2121499</v>
      </c>
      <c r="B81" s="133" t="s">
        <v>1308</v>
      </c>
      <c r="C81" s="131">
        <v>1764</v>
      </c>
    </row>
    <row r="82" hidden="1" customHeight="1" spans="1:3">
      <c r="A82" s="132">
        <v>21215</v>
      </c>
      <c r="B82" s="133" t="s">
        <v>1309</v>
      </c>
      <c r="C82" s="131">
        <v>0</v>
      </c>
    </row>
    <row r="83" hidden="1" customHeight="1" spans="1:3">
      <c r="A83" s="132">
        <v>2121501</v>
      </c>
      <c r="B83" s="133" t="s">
        <v>1285</v>
      </c>
      <c r="C83" s="131">
        <v>0</v>
      </c>
    </row>
    <row r="84" hidden="1" customHeight="1" spans="1:3">
      <c r="A84" s="132">
        <v>2121502</v>
      </c>
      <c r="B84" s="133" t="s">
        <v>1286</v>
      </c>
      <c r="C84" s="131">
        <v>0</v>
      </c>
    </row>
    <row r="85" hidden="1" customHeight="1" spans="1:3">
      <c r="A85" s="132">
        <v>2121599</v>
      </c>
      <c r="B85" s="133" t="s">
        <v>1310</v>
      </c>
      <c r="C85" s="131">
        <v>0</v>
      </c>
    </row>
    <row r="86" hidden="1" customHeight="1" spans="1:3">
      <c r="A86" s="132">
        <v>21216</v>
      </c>
      <c r="B86" s="133" t="s">
        <v>1311</v>
      </c>
      <c r="C86" s="131">
        <v>0</v>
      </c>
    </row>
    <row r="87" hidden="1" customHeight="1" spans="1:3">
      <c r="A87" s="132">
        <v>2121601</v>
      </c>
      <c r="B87" s="133" t="s">
        <v>1285</v>
      </c>
      <c r="C87" s="131">
        <v>0</v>
      </c>
    </row>
    <row r="88" hidden="1" customHeight="1" spans="1:3">
      <c r="A88" s="132">
        <v>2121602</v>
      </c>
      <c r="B88" s="133" t="s">
        <v>1286</v>
      </c>
      <c r="C88" s="131">
        <v>0</v>
      </c>
    </row>
    <row r="89" hidden="1" customHeight="1" spans="1:3">
      <c r="A89" s="132">
        <v>2121699</v>
      </c>
      <c r="B89" s="133" t="s">
        <v>1312</v>
      </c>
      <c r="C89" s="131">
        <v>0</v>
      </c>
    </row>
    <row r="90" hidden="1" customHeight="1" spans="1:3">
      <c r="A90" s="132">
        <v>21217</v>
      </c>
      <c r="B90" s="133" t="s">
        <v>1313</v>
      </c>
      <c r="C90" s="131">
        <v>0</v>
      </c>
    </row>
    <row r="91" hidden="1" customHeight="1" spans="1:3">
      <c r="A91" s="132">
        <v>2121701</v>
      </c>
      <c r="B91" s="133" t="s">
        <v>1300</v>
      </c>
      <c r="C91" s="131">
        <v>0</v>
      </c>
    </row>
    <row r="92" hidden="1" customHeight="1" spans="1:3">
      <c r="A92" s="132">
        <v>2121702</v>
      </c>
      <c r="B92" s="133" t="s">
        <v>1301</v>
      </c>
      <c r="C92" s="131">
        <v>0</v>
      </c>
    </row>
    <row r="93" hidden="1" customHeight="1" spans="1:3">
      <c r="A93" s="132">
        <v>2121703</v>
      </c>
      <c r="B93" s="133" t="s">
        <v>1302</v>
      </c>
      <c r="C93" s="131">
        <v>0</v>
      </c>
    </row>
    <row r="94" hidden="1" customHeight="1" spans="1:3">
      <c r="A94" s="132">
        <v>2121704</v>
      </c>
      <c r="B94" s="133" t="s">
        <v>1303</v>
      </c>
      <c r="C94" s="131">
        <v>0</v>
      </c>
    </row>
    <row r="95" hidden="1" customHeight="1" spans="1:3">
      <c r="A95" s="132">
        <v>2121799</v>
      </c>
      <c r="B95" s="133" t="s">
        <v>1314</v>
      </c>
      <c r="C95" s="131">
        <v>0</v>
      </c>
    </row>
    <row r="96" hidden="1" customHeight="1" spans="1:3">
      <c r="A96" s="132">
        <v>21218</v>
      </c>
      <c r="B96" s="133" t="s">
        <v>1315</v>
      </c>
      <c r="C96" s="131">
        <v>0</v>
      </c>
    </row>
    <row r="97" hidden="1" customHeight="1" spans="1:3">
      <c r="A97" s="132">
        <v>2121801</v>
      </c>
      <c r="B97" s="133" t="s">
        <v>1306</v>
      </c>
      <c r="C97" s="131">
        <v>0</v>
      </c>
    </row>
    <row r="98" hidden="1" customHeight="1" spans="1:3">
      <c r="A98" s="132">
        <v>2121899</v>
      </c>
      <c r="B98" s="133" t="s">
        <v>1316</v>
      </c>
      <c r="C98" s="131">
        <v>0</v>
      </c>
    </row>
    <row r="99" hidden="1" customHeight="1" spans="1:3">
      <c r="A99" s="132">
        <v>21219</v>
      </c>
      <c r="B99" s="133" t="s">
        <v>1317</v>
      </c>
      <c r="C99" s="131">
        <v>0</v>
      </c>
    </row>
    <row r="100" hidden="1" customHeight="1" spans="1:3">
      <c r="A100" s="132">
        <v>2121901</v>
      </c>
      <c r="B100" s="133" t="s">
        <v>1285</v>
      </c>
      <c r="C100" s="131">
        <v>0</v>
      </c>
    </row>
    <row r="101" hidden="1" customHeight="1" spans="1:3">
      <c r="A101" s="132">
        <v>2121902</v>
      </c>
      <c r="B101" s="133" t="s">
        <v>1286</v>
      </c>
      <c r="C101" s="131">
        <v>0</v>
      </c>
    </row>
    <row r="102" hidden="1" customHeight="1" spans="1:3">
      <c r="A102" s="132">
        <v>2121903</v>
      </c>
      <c r="B102" s="133" t="s">
        <v>1287</v>
      </c>
      <c r="C102" s="131">
        <v>0</v>
      </c>
    </row>
    <row r="103" hidden="1" customHeight="1" spans="1:3">
      <c r="A103" s="132">
        <v>2121904</v>
      </c>
      <c r="B103" s="133" t="s">
        <v>1288</v>
      </c>
      <c r="C103" s="131">
        <v>0</v>
      </c>
    </row>
    <row r="104" hidden="1" customHeight="1" spans="1:3">
      <c r="A104" s="132">
        <v>2121905</v>
      </c>
      <c r="B104" s="133" t="s">
        <v>1291</v>
      </c>
      <c r="C104" s="131">
        <v>0</v>
      </c>
    </row>
    <row r="105" hidden="1" customHeight="1" spans="1:3">
      <c r="A105" s="132">
        <v>2121906</v>
      </c>
      <c r="B105" s="133" t="s">
        <v>1293</v>
      </c>
      <c r="C105" s="131">
        <v>0</v>
      </c>
    </row>
    <row r="106" hidden="1" customHeight="1" spans="1:3">
      <c r="A106" s="132">
        <v>2121907</v>
      </c>
      <c r="B106" s="133" t="s">
        <v>1294</v>
      </c>
      <c r="C106" s="131">
        <v>0</v>
      </c>
    </row>
    <row r="107" hidden="1" customHeight="1" spans="1:3">
      <c r="A107" s="132">
        <v>2121999</v>
      </c>
      <c r="B107" s="133" t="s">
        <v>1318</v>
      </c>
      <c r="C107" s="131">
        <v>0</v>
      </c>
    </row>
    <row r="108" customHeight="1" spans="1:3">
      <c r="A108" s="132">
        <v>213</v>
      </c>
      <c r="B108" s="133" t="s">
        <v>1319</v>
      </c>
      <c r="C108" s="131">
        <v>95075</v>
      </c>
    </row>
    <row r="109" customHeight="1" spans="1:3">
      <c r="A109" s="132">
        <v>21366</v>
      </c>
      <c r="B109" s="133" t="s">
        <v>1320</v>
      </c>
      <c r="C109" s="131">
        <v>465</v>
      </c>
    </row>
    <row r="110" customHeight="1" spans="1:3">
      <c r="A110" s="132">
        <v>2136601</v>
      </c>
      <c r="B110" s="133" t="s">
        <v>1266</v>
      </c>
      <c r="C110" s="131">
        <v>465</v>
      </c>
    </row>
    <row r="111" hidden="1" customHeight="1" spans="1:3">
      <c r="A111" s="132">
        <v>2136602</v>
      </c>
      <c r="B111" s="133" t="s">
        <v>1321</v>
      </c>
      <c r="C111" s="131">
        <v>0</v>
      </c>
    </row>
    <row r="112" hidden="1" customHeight="1" spans="1:3">
      <c r="A112" s="132">
        <v>2136603</v>
      </c>
      <c r="B112" s="133" t="s">
        <v>1322</v>
      </c>
      <c r="C112" s="131">
        <v>0</v>
      </c>
    </row>
    <row r="113" hidden="1" customHeight="1" spans="1:3">
      <c r="A113" s="132">
        <v>2136699</v>
      </c>
      <c r="B113" s="133" t="s">
        <v>1323</v>
      </c>
      <c r="C113" s="131">
        <v>0</v>
      </c>
    </row>
    <row r="114" customHeight="1" spans="1:3">
      <c r="A114" s="132">
        <v>21367</v>
      </c>
      <c r="B114" s="133" t="s">
        <v>1324</v>
      </c>
      <c r="C114" s="131">
        <v>7449</v>
      </c>
    </row>
    <row r="115" customHeight="1" spans="1:3">
      <c r="A115" s="132">
        <v>2136701</v>
      </c>
      <c r="B115" s="133" t="s">
        <v>1266</v>
      </c>
      <c r="C115" s="131">
        <v>3757</v>
      </c>
    </row>
    <row r="116" customHeight="1" spans="1:3">
      <c r="A116" s="132">
        <v>2136702</v>
      </c>
      <c r="B116" s="133" t="s">
        <v>1321</v>
      </c>
      <c r="C116" s="131">
        <v>3562</v>
      </c>
    </row>
    <row r="117" hidden="1" customHeight="1" spans="1:3">
      <c r="A117" s="132">
        <v>2136703</v>
      </c>
      <c r="B117" s="133" t="s">
        <v>1325</v>
      </c>
      <c r="C117" s="131">
        <v>0</v>
      </c>
    </row>
    <row r="118" customHeight="1" spans="1:3">
      <c r="A118" s="132">
        <v>2136799</v>
      </c>
      <c r="B118" s="133" t="s">
        <v>1326</v>
      </c>
      <c r="C118" s="131">
        <v>130</v>
      </c>
    </row>
    <row r="119" customHeight="1" spans="1:3">
      <c r="A119" s="132">
        <v>21369</v>
      </c>
      <c r="B119" s="133" t="s">
        <v>1327</v>
      </c>
      <c r="C119" s="131">
        <v>87161</v>
      </c>
    </row>
    <row r="120" hidden="1" customHeight="1" spans="1:3">
      <c r="A120" s="132">
        <v>2136901</v>
      </c>
      <c r="B120" s="133" t="s">
        <v>816</v>
      </c>
      <c r="C120" s="131">
        <v>0</v>
      </c>
    </row>
    <row r="121" customHeight="1" spans="1:3">
      <c r="A121" s="132">
        <v>2136902</v>
      </c>
      <c r="B121" s="133" t="s">
        <v>1328</v>
      </c>
      <c r="C121" s="131">
        <v>87161</v>
      </c>
    </row>
    <row r="122" hidden="1" customHeight="1" spans="1:3">
      <c r="A122" s="132">
        <v>2136903</v>
      </c>
      <c r="B122" s="133" t="s">
        <v>1329</v>
      </c>
      <c r="C122" s="131">
        <v>0</v>
      </c>
    </row>
    <row r="123" hidden="1" customHeight="1" spans="1:3">
      <c r="A123" s="132">
        <v>2136999</v>
      </c>
      <c r="B123" s="133" t="s">
        <v>1330</v>
      </c>
      <c r="C123" s="131">
        <v>0</v>
      </c>
    </row>
    <row r="124" hidden="1" customHeight="1" spans="1:3">
      <c r="A124" s="132">
        <v>21370</v>
      </c>
      <c r="B124" s="133" t="s">
        <v>1331</v>
      </c>
      <c r="C124" s="131">
        <v>0</v>
      </c>
    </row>
    <row r="125" hidden="1" customHeight="1" spans="1:3">
      <c r="A125" s="132">
        <v>2137001</v>
      </c>
      <c r="B125" s="133" t="s">
        <v>1266</v>
      </c>
      <c r="C125" s="131">
        <v>0</v>
      </c>
    </row>
    <row r="126" hidden="1" customHeight="1" spans="1:3">
      <c r="A126" s="132">
        <v>2137099</v>
      </c>
      <c r="B126" s="133" t="s">
        <v>1332</v>
      </c>
      <c r="C126" s="131">
        <v>0</v>
      </c>
    </row>
    <row r="127" hidden="1" customHeight="1" spans="1:3">
      <c r="A127" s="132">
        <v>21371</v>
      </c>
      <c r="B127" s="133" t="s">
        <v>1333</v>
      </c>
      <c r="C127" s="131">
        <v>0</v>
      </c>
    </row>
    <row r="128" hidden="1" customHeight="1" spans="1:3">
      <c r="A128" s="132">
        <v>2137101</v>
      </c>
      <c r="B128" s="133" t="s">
        <v>816</v>
      </c>
      <c r="C128" s="131">
        <v>0</v>
      </c>
    </row>
    <row r="129" hidden="1" customHeight="1" spans="1:3">
      <c r="A129" s="132">
        <v>2137102</v>
      </c>
      <c r="B129" s="133" t="s">
        <v>1334</v>
      </c>
      <c r="C129" s="131">
        <v>0</v>
      </c>
    </row>
    <row r="130" hidden="1" customHeight="1" spans="1:3">
      <c r="A130" s="132">
        <v>2137103</v>
      </c>
      <c r="B130" s="133" t="s">
        <v>1329</v>
      </c>
      <c r="C130" s="131">
        <v>0</v>
      </c>
    </row>
    <row r="131" hidden="1" customHeight="1" spans="1:3">
      <c r="A131" s="132">
        <v>2137199</v>
      </c>
      <c r="B131" s="133" t="s">
        <v>1335</v>
      </c>
      <c r="C131" s="131">
        <v>0</v>
      </c>
    </row>
    <row r="132" hidden="1" customHeight="1" spans="1:3">
      <c r="A132" s="132">
        <v>214</v>
      </c>
      <c r="B132" s="133" t="s">
        <v>1336</v>
      </c>
      <c r="C132" s="131">
        <v>0</v>
      </c>
    </row>
    <row r="133" hidden="1" customHeight="1" spans="1:3">
      <c r="A133" s="132">
        <v>21460</v>
      </c>
      <c r="B133" s="133" t="s">
        <v>1337</v>
      </c>
      <c r="C133" s="131">
        <v>0</v>
      </c>
    </row>
    <row r="134" hidden="1" customHeight="1" spans="1:3">
      <c r="A134" s="132">
        <v>2146001</v>
      </c>
      <c r="B134" s="133" t="s">
        <v>849</v>
      </c>
      <c r="C134" s="131">
        <v>0</v>
      </c>
    </row>
    <row r="135" hidden="1" customHeight="1" spans="1:3">
      <c r="A135" s="132">
        <v>2146002</v>
      </c>
      <c r="B135" s="133" t="s">
        <v>850</v>
      </c>
      <c r="C135" s="131">
        <v>0</v>
      </c>
    </row>
    <row r="136" hidden="1" customHeight="1" spans="1:3">
      <c r="A136" s="132">
        <v>2146003</v>
      </c>
      <c r="B136" s="133" t="s">
        <v>1338</v>
      </c>
      <c r="C136" s="131">
        <v>0</v>
      </c>
    </row>
    <row r="137" hidden="1" customHeight="1" spans="1:3">
      <c r="A137" s="132">
        <v>2146099</v>
      </c>
      <c r="B137" s="133" t="s">
        <v>1339</v>
      </c>
      <c r="C137" s="131">
        <v>0</v>
      </c>
    </row>
    <row r="138" hidden="1" customHeight="1" spans="1:3">
      <c r="A138" s="132">
        <v>21462</v>
      </c>
      <c r="B138" s="133" t="s">
        <v>1340</v>
      </c>
      <c r="C138" s="131">
        <v>0</v>
      </c>
    </row>
    <row r="139" hidden="1" customHeight="1" spans="1:3">
      <c r="A139" s="132">
        <v>2146201</v>
      </c>
      <c r="B139" s="133" t="s">
        <v>1338</v>
      </c>
      <c r="C139" s="131">
        <v>0</v>
      </c>
    </row>
    <row r="140" hidden="1" customHeight="1" spans="1:3">
      <c r="A140" s="132">
        <v>2146202</v>
      </c>
      <c r="B140" s="133" t="s">
        <v>1341</v>
      </c>
      <c r="C140" s="131">
        <v>0</v>
      </c>
    </row>
    <row r="141" hidden="1" customHeight="1" spans="1:3">
      <c r="A141" s="132">
        <v>2146203</v>
      </c>
      <c r="B141" s="133" t="s">
        <v>1342</v>
      </c>
      <c r="C141" s="131">
        <v>0</v>
      </c>
    </row>
    <row r="142" hidden="1" customHeight="1" spans="1:3">
      <c r="A142" s="132">
        <v>2146299</v>
      </c>
      <c r="B142" s="133" t="s">
        <v>1343</v>
      </c>
      <c r="C142" s="131">
        <v>0</v>
      </c>
    </row>
    <row r="143" hidden="1" customHeight="1" spans="1:3">
      <c r="A143" s="132">
        <v>21463</v>
      </c>
      <c r="B143" s="133" t="s">
        <v>1344</v>
      </c>
      <c r="C143" s="131">
        <v>0</v>
      </c>
    </row>
    <row r="144" hidden="1" customHeight="1" spans="1:3">
      <c r="A144" s="132">
        <v>2146301</v>
      </c>
      <c r="B144" s="133" t="s">
        <v>856</v>
      </c>
      <c r="C144" s="131">
        <v>0</v>
      </c>
    </row>
    <row r="145" hidden="1" customHeight="1" spans="1:3">
      <c r="A145" s="132">
        <v>2146302</v>
      </c>
      <c r="B145" s="133" t="s">
        <v>1345</v>
      </c>
      <c r="C145" s="131">
        <v>0</v>
      </c>
    </row>
    <row r="146" hidden="1" customHeight="1" spans="1:3">
      <c r="A146" s="132">
        <v>2146303</v>
      </c>
      <c r="B146" s="133" t="s">
        <v>1346</v>
      </c>
      <c r="C146" s="131">
        <v>0</v>
      </c>
    </row>
    <row r="147" hidden="1" customHeight="1" spans="1:3">
      <c r="A147" s="132">
        <v>2146399</v>
      </c>
      <c r="B147" s="133" t="s">
        <v>1347</v>
      </c>
      <c r="C147" s="131">
        <v>0</v>
      </c>
    </row>
    <row r="148" hidden="1" customHeight="1" spans="1:3">
      <c r="A148" s="132">
        <v>21464</v>
      </c>
      <c r="B148" s="133" t="s">
        <v>1348</v>
      </c>
      <c r="C148" s="131">
        <v>0</v>
      </c>
    </row>
    <row r="149" hidden="1" customHeight="1" spans="1:3">
      <c r="A149" s="132">
        <v>2146401</v>
      </c>
      <c r="B149" s="133" t="s">
        <v>1349</v>
      </c>
      <c r="C149" s="131">
        <v>0</v>
      </c>
    </row>
    <row r="150" hidden="1" customHeight="1" spans="1:3">
      <c r="A150" s="132">
        <v>2146402</v>
      </c>
      <c r="B150" s="133" t="s">
        <v>1350</v>
      </c>
      <c r="C150" s="131">
        <v>0</v>
      </c>
    </row>
    <row r="151" hidden="1" customHeight="1" spans="1:3">
      <c r="A151" s="132">
        <v>2146403</v>
      </c>
      <c r="B151" s="133" t="s">
        <v>1351</v>
      </c>
      <c r="C151" s="131">
        <v>0</v>
      </c>
    </row>
    <row r="152" hidden="1" customHeight="1" spans="1:3">
      <c r="A152" s="132">
        <v>2146404</v>
      </c>
      <c r="B152" s="133" t="s">
        <v>1352</v>
      </c>
      <c r="C152" s="131">
        <v>0</v>
      </c>
    </row>
    <row r="153" hidden="1" customHeight="1" spans="1:3">
      <c r="A153" s="132">
        <v>2146405</v>
      </c>
      <c r="B153" s="133" t="s">
        <v>1353</v>
      </c>
      <c r="C153" s="131">
        <v>0</v>
      </c>
    </row>
    <row r="154" hidden="1" customHeight="1" spans="1:3">
      <c r="A154" s="132">
        <v>2146406</v>
      </c>
      <c r="B154" s="133" t="s">
        <v>1354</v>
      </c>
      <c r="C154" s="131">
        <v>0</v>
      </c>
    </row>
    <row r="155" hidden="1" customHeight="1" spans="1:3">
      <c r="A155" s="132">
        <v>2146407</v>
      </c>
      <c r="B155" s="133" t="s">
        <v>1355</v>
      </c>
      <c r="C155" s="131">
        <v>0</v>
      </c>
    </row>
    <row r="156" hidden="1" customHeight="1" spans="1:3">
      <c r="A156" s="132">
        <v>2146499</v>
      </c>
      <c r="B156" s="133" t="s">
        <v>1356</v>
      </c>
      <c r="C156" s="131">
        <v>0</v>
      </c>
    </row>
    <row r="157" hidden="1" customHeight="1" spans="1:3">
      <c r="A157" s="132">
        <v>21468</v>
      </c>
      <c r="B157" s="133" t="s">
        <v>1357</v>
      </c>
      <c r="C157" s="131">
        <v>0</v>
      </c>
    </row>
    <row r="158" hidden="1" customHeight="1" spans="1:3">
      <c r="A158" s="132">
        <v>2146801</v>
      </c>
      <c r="B158" s="133" t="s">
        <v>1358</v>
      </c>
      <c r="C158" s="131">
        <v>0</v>
      </c>
    </row>
    <row r="159" hidden="1" customHeight="1" spans="1:3">
      <c r="A159" s="132">
        <v>2146802</v>
      </c>
      <c r="B159" s="133" t="s">
        <v>1359</v>
      </c>
      <c r="C159" s="131">
        <v>0</v>
      </c>
    </row>
    <row r="160" hidden="1" customHeight="1" spans="1:3">
      <c r="A160" s="132">
        <v>2146803</v>
      </c>
      <c r="B160" s="133" t="s">
        <v>1360</v>
      </c>
      <c r="C160" s="131">
        <v>0</v>
      </c>
    </row>
    <row r="161" hidden="1" customHeight="1" spans="1:3">
      <c r="A161" s="132">
        <v>2146804</v>
      </c>
      <c r="B161" s="133" t="s">
        <v>1361</v>
      </c>
      <c r="C161" s="131">
        <v>0</v>
      </c>
    </row>
    <row r="162" hidden="1" customHeight="1" spans="1:3">
      <c r="A162" s="132">
        <v>2146805</v>
      </c>
      <c r="B162" s="133" t="s">
        <v>1362</v>
      </c>
      <c r="C162" s="131">
        <v>0</v>
      </c>
    </row>
    <row r="163" hidden="1" customHeight="1" spans="1:3">
      <c r="A163" s="132">
        <v>2146899</v>
      </c>
      <c r="B163" s="133" t="s">
        <v>1363</v>
      </c>
      <c r="C163" s="131">
        <v>0</v>
      </c>
    </row>
    <row r="164" hidden="1" customHeight="1" spans="1:3">
      <c r="A164" s="132">
        <v>21469</v>
      </c>
      <c r="B164" s="133" t="s">
        <v>1364</v>
      </c>
      <c r="C164" s="131">
        <v>0</v>
      </c>
    </row>
    <row r="165" hidden="1" customHeight="1" spans="1:3">
      <c r="A165" s="132">
        <v>2146901</v>
      </c>
      <c r="B165" s="133" t="s">
        <v>1365</v>
      </c>
      <c r="C165" s="131">
        <v>0</v>
      </c>
    </row>
    <row r="166" hidden="1" customHeight="1" spans="1:3">
      <c r="A166" s="132">
        <v>2146902</v>
      </c>
      <c r="B166" s="133" t="s">
        <v>877</v>
      </c>
      <c r="C166" s="131">
        <v>0</v>
      </c>
    </row>
    <row r="167" hidden="1" customHeight="1" spans="1:3">
      <c r="A167" s="132">
        <v>2146903</v>
      </c>
      <c r="B167" s="133" t="s">
        <v>1366</v>
      </c>
      <c r="C167" s="131">
        <v>0</v>
      </c>
    </row>
    <row r="168" hidden="1" customHeight="1" spans="1:3">
      <c r="A168" s="132">
        <v>2146904</v>
      </c>
      <c r="B168" s="133" t="s">
        <v>1367</v>
      </c>
      <c r="C168" s="131">
        <v>0</v>
      </c>
    </row>
    <row r="169" hidden="1" customHeight="1" spans="1:3">
      <c r="A169" s="132">
        <v>2146906</v>
      </c>
      <c r="B169" s="133" t="s">
        <v>1368</v>
      </c>
      <c r="C169" s="131">
        <v>0</v>
      </c>
    </row>
    <row r="170" hidden="1" customHeight="1" spans="1:3">
      <c r="A170" s="132">
        <v>2146907</v>
      </c>
      <c r="B170" s="133" t="s">
        <v>1369</v>
      </c>
      <c r="C170" s="131">
        <v>0</v>
      </c>
    </row>
    <row r="171" hidden="1" customHeight="1" spans="1:3">
      <c r="A171" s="132">
        <v>2146908</v>
      </c>
      <c r="B171" s="133" t="s">
        <v>1370</v>
      </c>
      <c r="C171" s="131">
        <v>0</v>
      </c>
    </row>
    <row r="172" hidden="1" customHeight="1" spans="1:3">
      <c r="A172" s="132">
        <v>2146999</v>
      </c>
      <c r="B172" s="133" t="s">
        <v>1371</v>
      </c>
      <c r="C172" s="131">
        <v>0</v>
      </c>
    </row>
    <row r="173" hidden="1" customHeight="1" spans="1:3">
      <c r="A173" s="132">
        <v>21470</v>
      </c>
      <c r="B173" s="133" t="s">
        <v>1372</v>
      </c>
      <c r="C173" s="131">
        <v>0</v>
      </c>
    </row>
    <row r="174" hidden="1" customHeight="1" spans="1:3">
      <c r="A174" s="132">
        <v>2147001</v>
      </c>
      <c r="B174" s="133" t="s">
        <v>849</v>
      </c>
      <c r="C174" s="131">
        <v>0</v>
      </c>
    </row>
    <row r="175" hidden="1" customHeight="1" spans="1:3">
      <c r="A175" s="132">
        <v>2147099</v>
      </c>
      <c r="B175" s="133" t="s">
        <v>1373</v>
      </c>
      <c r="C175" s="131">
        <v>0</v>
      </c>
    </row>
    <row r="176" hidden="1" customHeight="1" spans="1:3">
      <c r="A176" s="132">
        <v>21471</v>
      </c>
      <c r="B176" s="133" t="s">
        <v>1374</v>
      </c>
      <c r="C176" s="131">
        <v>0</v>
      </c>
    </row>
    <row r="177" hidden="1" customHeight="1" spans="1:3">
      <c r="A177" s="132">
        <v>2147101</v>
      </c>
      <c r="B177" s="133" t="s">
        <v>849</v>
      </c>
      <c r="C177" s="131">
        <v>0</v>
      </c>
    </row>
    <row r="178" hidden="1" customHeight="1" spans="1:3">
      <c r="A178" s="132">
        <v>2147199</v>
      </c>
      <c r="B178" s="133" t="s">
        <v>1375</v>
      </c>
      <c r="C178" s="131">
        <v>0</v>
      </c>
    </row>
    <row r="179" hidden="1" customHeight="1" spans="1:3">
      <c r="A179" s="132">
        <v>21472</v>
      </c>
      <c r="B179" s="133" t="s">
        <v>1376</v>
      </c>
      <c r="C179" s="131">
        <v>0</v>
      </c>
    </row>
    <row r="180" hidden="1" customHeight="1" spans="1:3">
      <c r="A180" s="132">
        <v>21473</v>
      </c>
      <c r="B180" s="133" t="s">
        <v>1377</v>
      </c>
      <c r="C180" s="131">
        <v>0</v>
      </c>
    </row>
    <row r="181" hidden="1" customHeight="1" spans="1:3">
      <c r="A181" s="132">
        <v>2147301</v>
      </c>
      <c r="B181" s="133" t="s">
        <v>856</v>
      </c>
      <c r="C181" s="131">
        <v>0</v>
      </c>
    </row>
    <row r="182" hidden="1" customHeight="1" spans="1:3">
      <c r="A182" s="132">
        <v>2147303</v>
      </c>
      <c r="B182" s="133" t="s">
        <v>1346</v>
      </c>
      <c r="C182" s="131">
        <v>0</v>
      </c>
    </row>
    <row r="183" hidden="1" customHeight="1" spans="1:3">
      <c r="A183" s="132">
        <v>2147399</v>
      </c>
      <c r="B183" s="133" t="s">
        <v>1378</v>
      </c>
      <c r="C183" s="131">
        <v>0</v>
      </c>
    </row>
    <row r="184" hidden="1" customHeight="1" spans="1:3">
      <c r="A184" s="132">
        <v>215</v>
      </c>
      <c r="B184" s="133" t="s">
        <v>898</v>
      </c>
      <c r="C184" s="131">
        <v>0</v>
      </c>
    </row>
    <row r="185" hidden="1" customHeight="1" spans="1:3">
      <c r="A185" s="132">
        <v>21562</v>
      </c>
      <c r="B185" s="133" t="s">
        <v>1379</v>
      </c>
      <c r="C185" s="131">
        <v>0</v>
      </c>
    </row>
    <row r="186" hidden="1" customHeight="1" spans="1:3">
      <c r="A186" s="132">
        <v>2156201</v>
      </c>
      <c r="B186" s="133" t="s">
        <v>1380</v>
      </c>
      <c r="C186" s="131">
        <v>0</v>
      </c>
    </row>
    <row r="187" hidden="1" customHeight="1" spans="1:3">
      <c r="A187" s="132">
        <v>2156202</v>
      </c>
      <c r="B187" s="133" t="s">
        <v>1381</v>
      </c>
      <c r="C187" s="131">
        <v>0</v>
      </c>
    </row>
    <row r="188" hidden="1" customHeight="1" spans="1:3">
      <c r="A188" s="132">
        <v>2156299</v>
      </c>
      <c r="B188" s="133" t="s">
        <v>1382</v>
      </c>
      <c r="C188" s="131">
        <v>0</v>
      </c>
    </row>
    <row r="189" hidden="1" customHeight="1" spans="1:3">
      <c r="A189" s="132">
        <v>217</v>
      </c>
      <c r="B189" s="133" t="s">
        <v>956</v>
      </c>
      <c r="C189" s="131">
        <v>0</v>
      </c>
    </row>
    <row r="190" hidden="1" customHeight="1" spans="1:3">
      <c r="A190" s="132">
        <v>2170402</v>
      </c>
      <c r="B190" s="133" t="s">
        <v>1383</v>
      </c>
      <c r="C190" s="131">
        <v>0</v>
      </c>
    </row>
    <row r="191" hidden="1" customHeight="1" spans="1:3">
      <c r="A191" s="132">
        <v>2170403</v>
      </c>
      <c r="B191" s="133" t="s">
        <v>1384</v>
      </c>
      <c r="C191" s="131">
        <v>0</v>
      </c>
    </row>
    <row r="192" customHeight="1" spans="1:3">
      <c r="A192" s="132">
        <v>229</v>
      </c>
      <c r="B192" s="133" t="s">
        <v>1385</v>
      </c>
      <c r="C192" s="131">
        <v>6044</v>
      </c>
    </row>
    <row r="193" customHeight="1" spans="1:3">
      <c r="A193" s="132">
        <v>22904</v>
      </c>
      <c r="B193" s="133" t="s">
        <v>1386</v>
      </c>
      <c r="C193" s="131">
        <v>1389</v>
      </c>
    </row>
    <row r="194" hidden="1" customHeight="1" spans="1:3">
      <c r="A194" s="132">
        <v>2290401</v>
      </c>
      <c r="B194" s="133" t="s">
        <v>1387</v>
      </c>
      <c r="C194" s="131">
        <v>0</v>
      </c>
    </row>
    <row r="195" customHeight="1" spans="1:3">
      <c r="A195" s="132">
        <v>2290402</v>
      </c>
      <c r="B195" s="133" t="s">
        <v>1388</v>
      </c>
      <c r="C195" s="131">
        <v>1389</v>
      </c>
    </row>
    <row r="196" hidden="1" customHeight="1" spans="1:3">
      <c r="A196" s="132">
        <v>2290403</v>
      </c>
      <c r="B196" s="133" t="s">
        <v>1389</v>
      </c>
      <c r="C196" s="131">
        <v>0</v>
      </c>
    </row>
    <row r="197" customHeight="1" spans="1:3">
      <c r="A197" s="132">
        <v>22908</v>
      </c>
      <c r="B197" s="133" t="s">
        <v>1390</v>
      </c>
      <c r="C197" s="131">
        <v>13</v>
      </c>
    </row>
    <row r="198" hidden="1" customHeight="1" spans="1:3">
      <c r="A198" s="132">
        <v>2290802</v>
      </c>
      <c r="B198" s="133" t="s">
        <v>1391</v>
      </c>
      <c r="C198" s="131">
        <v>0</v>
      </c>
    </row>
    <row r="199" hidden="1" customHeight="1" spans="1:3">
      <c r="A199" s="132">
        <v>2290803</v>
      </c>
      <c r="B199" s="133" t="s">
        <v>1392</v>
      </c>
      <c r="C199" s="131">
        <v>0</v>
      </c>
    </row>
    <row r="200" hidden="1" customHeight="1" spans="1:3">
      <c r="A200" s="132">
        <v>2290804</v>
      </c>
      <c r="B200" s="133" t="s">
        <v>1393</v>
      </c>
      <c r="C200" s="131">
        <v>0</v>
      </c>
    </row>
    <row r="201" hidden="1" customHeight="1" spans="1:3">
      <c r="A201" s="132">
        <v>2290805</v>
      </c>
      <c r="B201" s="133" t="s">
        <v>1394</v>
      </c>
      <c r="C201" s="131">
        <v>0</v>
      </c>
    </row>
    <row r="202" hidden="1" customHeight="1" spans="1:3">
      <c r="A202" s="132">
        <v>2290806</v>
      </c>
      <c r="B202" s="133" t="s">
        <v>1395</v>
      </c>
      <c r="C202" s="131">
        <v>0</v>
      </c>
    </row>
    <row r="203" hidden="1" customHeight="1" spans="1:3">
      <c r="A203" s="132">
        <v>2290807</v>
      </c>
      <c r="B203" s="133" t="s">
        <v>1396</v>
      </c>
      <c r="C203" s="131">
        <v>0</v>
      </c>
    </row>
    <row r="204" customHeight="1" spans="1:3">
      <c r="A204" s="132">
        <v>2290808</v>
      </c>
      <c r="B204" s="133" t="s">
        <v>1397</v>
      </c>
      <c r="C204" s="131">
        <v>13</v>
      </c>
    </row>
    <row r="205" hidden="1" customHeight="1" spans="1:3">
      <c r="A205" s="132">
        <v>2290899</v>
      </c>
      <c r="B205" s="133" t="s">
        <v>1398</v>
      </c>
      <c r="C205" s="131">
        <v>0</v>
      </c>
    </row>
    <row r="206" customHeight="1" spans="1:3">
      <c r="A206" s="132">
        <v>22960</v>
      </c>
      <c r="B206" s="133" t="s">
        <v>1399</v>
      </c>
      <c r="C206" s="131">
        <v>4642</v>
      </c>
    </row>
    <row r="207" hidden="1" customHeight="1" spans="1:3">
      <c r="A207" s="132">
        <v>2296001</v>
      </c>
      <c r="B207" s="133" t="s">
        <v>1400</v>
      </c>
      <c r="C207" s="131">
        <v>0</v>
      </c>
    </row>
    <row r="208" customHeight="1" spans="1:3">
      <c r="A208" s="132">
        <v>2296002</v>
      </c>
      <c r="B208" s="133" t="s">
        <v>1401</v>
      </c>
      <c r="C208" s="131">
        <v>889</v>
      </c>
    </row>
    <row r="209" customHeight="1" spans="1:3">
      <c r="A209" s="132">
        <v>2296003</v>
      </c>
      <c r="B209" s="133" t="s">
        <v>1402</v>
      </c>
      <c r="C209" s="131">
        <v>1253</v>
      </c>
    </row>
    <row r="210" customHeight="1" spans="1:3">
      <c r="A210" s="132">
        <v>2296004</v>
      </c>
      <c r="B210" s="133" t="s">
        <v>1403</v>
      </c>
      <c r="C210" s="131">
        <v>110</v>
      </c>
    </row>
    <row r="211" hidden="1" customHeight="1" spans="1:3">
      <c r="A211" s="132">
        <v>2296005</v>
      </c>
      <c r="B211" s="133" t="s">
        <v>1404</v>
      </c>
      <c r="C211" s="131">
        <v>0</v>
      </c>
    </row>
    <row r="212" customHeight="1" spans="1:3">
      <c r="A212" s="132">
        <v>2296006</v>
      </c>
      <c r="B212" s="133" t="s">
        <v>1405</v>
      </c>
      <c r="C212" s="131">
        <v>171</v>
      </c>
    </row>
    <row r="213" hidden="1" customHeight="1" spans="1:3">
      <c r="A213" s="132">
        <v>2296010</v>
      </c>
      <c r="B213" s="133" t="s">
        <v>1406</v>
      </c>
      <c r="C213" s="131">
        <v>0</v>
      </c>
    </row>
    <row r="214" hidden="1" customHeight="1" spans="1:3">
      <c r="A214" s="132">
        <v>2296011</v>
      </c>
      <c r="B214" s="133" t="s">
        <v>1407</v>
      </c>
      <c r="C214" s="131">
        <v>0</v>
      </c>
    </row>
    <row r="215" hidden="1" customHeight="1" spans="1:3">
      <c r="A215" s="132">
        <v>2296012</v>
      </c>
      <c r="B215" s="133" t="s">
        <v>1408</v>
      </c>
      <c r="C215" s="131">
        <v>0</v>
      </c>
    </row>
    <row r="216" customHeight="1" spans="1:3">
      <c r="A216" s="132">
        <v>2296013</v>
      </c>
      <c r="B216" s="133" t="s">
        <v>1409</v>
      </c>
      <c r="C216" s="131">
        <v>198</v>
      </c>
    </row>
    <row r="217" customHeight="1" spans="1:3">
      <c r="A217" s="132">
        <v>2296099</v>
      </c>
      <c r="B217" s="133" t="s">
        <v>1410</v>
      </c>
      <c r="C217" s="131">
        <v>2021</v>
      </c>
    </row>
    <row r="218" customHeight="1" spans="1:3">
      <c r="A218" s="132">
        <v>232</v>
      </c>
      <c r="B218" s="133" t="s">
        <v>1411</v>
      </c>
      <c r="C218" s="131">
        <v>28990</v>
      </c>
    </row>
    <row r="219" customHeight="1" spans="1:3">
      <c r="A219" s="132">
        <v>23204</v>
      </c>
      <c r="B219" s="133" t="s">
        <v>1412</v>
      </c>
      <c r="C219" s="131">
        <v>28990</v>
      </c>
    </row>
    <row r="220" hidden="1" customHeight="1" spans="1:3">
      <c r="A220" s="132">
        <v>2320401</v>
      </c>
      <c r="B220" s="133" t="s">
        <v>1413</v>
      </c>
      <c r="C220" s="131">
        <v>0</v>
      </c>
    </row>
    <row r="221" hidden="1" customHeight="1" spans="1:3">
      <c r="A221" s="132">
        <v>2320402</v>
      </c>
      <c r="B221" s="133" t="s">
        <v>1414</v>
      </c>
      <c r="C221" s="131">
        <v>0</v>
      </c>
    </row>
    <row r="222" hidden="1" customHeight="1" spans="1:3">
      <c r="A222" s="132">
        <v>2320405</v>
      </c>
      <c r="B222" s="133" t="s">
        <v>1415</v>
      </c>
      <c r="C222" s="131">
        <v>0</v>
      </c>
    </row>
    <row r="223" customHeight="1" spans="1:3">
      <c r="A223" s="132">
        <v>2320411</v>
      </c>
      <c r="B223" s="133" t="s">
        <v>1416</v>
      </c>
      <c r="C223" s="131">
        <v>16078</v>
      </c>
    </row>
    <row r="224" hidden="1" customHeight="1" spans="1:3">
      <c r="A224" s="132">
        <v>2320413</v>
      </c>
      <c r="B224" s="133" t="s">
        <v>1417</v>
      </c>
      <c r="C224" s="131">
        <v>0</v>
      </c>
    </row>
    <row r="225" hidden="1" customHeight="1" spans="1:3">
      <c r="A225" s="132">
        <v>2320414</v>
      </c>
      <c r="B225" s="133" t="s">
        <v>1418</v>
      </c>
      <c r="C225" s="131">
        <v>0</v>
      </c>
    </row>
    <row r="226" hidden="1" customHeight="1" spans="1:3">
      <c r="A226" s="132">
        <v>2320416</v>
      </c>
      <c r="B226" s="133" t="s">
        <v>1419</v>
      </c>
      <c r="C226" s="131">
        <v>0</v>
      </c>
    </row>
    <row r="227" hidden="1" customHeight="1" spans="1:3">
      <c r="A227" s="132">
        <v>2320417</v>
      </c>
      <c r="B227" s="133" t="s">
        <v>1420</v>
      </c>
      <c r="C227" s="131">
        <v>0</v>
      </c>
    </row>
    <row r="228" hidden="1" customHeight="1" spans="1:3">
      <c r="A228" s="132">
        <v>2320418</v>
      </c>
      <c r="B228" s="133" t="s">
        <v>1421</v>
      </c>
      <c r="C228" s="131">
        <v>0</v>
      </c>
    </row>
    <row r="229" hidden="1" customHeight="1" spans="1:3">
      <c r="A229" s="132">
        <v>2320419</v>
      </c>
      <c r="B229" s="133" t="s">
        <v>1422</v>
      </c>
      <c r="C229" s="131">
        <v>0</v>
      </c>
    </row>
    <row r="230" hidden="1" customHeight="1" spans="1:3">
      <c r="A230" s="132">
        <v>2320420</v>
      </c>
      <c r="B230" s="133" t="s">
        <v>1423</v>
      </c>
      <c r="C230" s="131">
        <v>0</v>
      </c>
    </row>
    <row r="231" customHeight="1" spans="1:3">
      <c r="A231" s="132">
        <v>2320431</v>
      </c>
      <c r="B231" s="133" t="s">
        <v>1424</v>
      </c>
      <c r="C231" s="131">
        <v>1532</v>
      </c>
    </row>
    <row r="232" hidden="1" customHeight="1" spans="1:3">
      <c r="A232" s="132">
        <v>2320432</v>
      </c>
      <c r="B232" s="133" t="s">
        <v>1425</v>
      </c>
      <c r="C232" s="131">
        <v>0</v>
      </c>
    </row>
    <row r="233" customHeight="1" spans="1:3">
      <c r="A233" s="132">
        <v>2320433</v>
      </c>
      <c r="B233" s="133" t="s">
        <v>1426</v>
      </c>
      <c r="C233" s="131">
        <v>4232</v>
      </c>
    </row>
    <row r="234" customHeight="1" spans="1:3">
      <c r="A234" s="132">
        <v>2320498</v>
      </c>
      <c r="B234" s="133" t="s">
        <v>1427</v>
      </c>
      <c r="C234" s="131">
        <v>7148</v>
      </c>
    </row>
    <row r="235" hidden="1" customHeight="1" spans="1:3">
      <c r="A235" s="132">
        <v>2320499</v>
      </c>
      <c r="B235" s="133" t="s">
        <v>1428</v>
      </c>
      <c r="C235" s="131">
        <v>0</v>
      </c>
    </row>
    <row r="236" customHeight="1" spans="1:3">
      <c r="A236" s="132">
        <v>233</v>
      </c>
      <c r="B236" s="133" t="s">
        <v>1429</v>
      </c>
      <c r="C236" s="131">
        <v>10</v>
      </c>
    </row>
    <row r="237" customHeight="1" spans="1:3">
      <c r="A237" s="132">
        <v>23304</v>
      </c>
      <c r="B237" s="133" t="s">
        <v>1430</v>
      </c>
      <c r="C237" s="131">
        <v>10</v>
      </c>
    </row>
    <row r="238" hidden="1" customHeight="1" spans="1:3">
      <c r="A238" s="132">
        <v>2330401</v>
      </c>
      <c r="B238" s="133" t="s">
        <v>1431</v>
      </c>
      <c r="C238" s="131">
        <v>0</v>
      </c>
    </row>
    <row r="239" hidden="1" customHeight="1" spans="1:3">
      <c r="A239" s="132">
        <v>2330402</v>
      </c>
      <c r="B239" s="133" t="s">
        <v>1432</v>
      </c>
      <c r="C239" s="131">
        <v>0</v>
      </c>
    </row>
    <row r="240" hidden="1" customHeight="1" spans="1:3">
      <c r="A240" s="132">
        <v>2330405</v>
      </c>
      <c r="B240" s="133" t="s">
        <v>1433</v>
      </c>
      <c r="C240" s="131">
        <v>0</v>
      </c>
    </row>
    <row r="241" hidden="1" customHeight="1" spans="1:3">
      <c r="A241" s="132">
        <v>2330411</v>
      </c>
      <c r="B241" s="133" t="s">
        <v>1434</v>
      </c>
      <c r="C241" s="131">
        <v>0</v>
      </c>
    </row>
    <row r="242" hidden="1" customHeight="1" spans="1:3">
      <c r="A242" s="132">
        <v>2330413</v>
      </c>
      <c r="B242" s="133" t="s">
        <v>1435</v>
      </c>
      <c r="C242" s="131">
        <v>0</v>
      </c>
    </row>
    <row r="243" hidden="1" customHeight="1" spans="1:3">
      <c r="A243" s="132">
        <v>2330414</v>
      </c>
      <c r="B243" s="133" t="s">
        <v>1436</v>
      </c>
      <c r="C243" s="131">
        <v>0</v>
      </c>
    </row>
    <row r="244" hidden="1" customHeight="1" spans="1:3">
      <c r="A244" s="132">
        <v>2330416</v>
      </c>
      <c r="B244" s="133" t="s">
        <v>1437</v>
      </c>
      <c r="C244" s="131">
        <v>0</v>
      </c>
    </row>
    <row r="245" hidden="1" customHeight="1" spans="1:3">
      <c r="A245" s="132">
        <v>2330417</v>
      </c>
      <c r="B245" s="133" t="s">
        <v>1438</v>
      </c>
      <c r="C245" s="131">
        <v>0</v>
      </c>
    </row>
    <row r="246" hidden="1" customHeight="1" spans="1:3">
      <c r="A246" s="132">
        <v>2330418</v>
      </c>
      <c r="B246" s="133" t="s">
        <v>1439</v>
      </c>
      <c r="C246" s="131">
        <v>0</v>
      </c>
    </row>
    <row r="247" hidden="1" customHeight="1" spans="1:3">
      <c r="A247" s="132">
        <v>2330419</v>
      </c>
      <c r="B247" s="133" t="s">
        <v>1440</v>
      </c>
      <c r="C247" s="131">
        <v>0</v>
      </c>
    </row>
    <row r="248" hidden="1" customHeight="1" spans="1:3">
      <c r="A248" s="132">
        <v>2330420</v>
      </c>
      <c r="B248" s="133" t="s">
        <v>1441</v>
      </c>
      <c r="C248" s="131">
        <v>0</v>
      </c>
    </row>
    <row r="249" hidden="1" customHeight="1" spans="1:3">
      <c r="A249" s="132">
        <v>2330431</v>
      </c>
      <c r="B249" s="133" t="s">
        <v>1442</v>
      </c>
      <c r="C249" s="131">
        <v>0</v>
      </c>
    </row>
    <row r="250" hidden="1" customHeight="1" spans="1:3">
      <c r="A250" s="132">
        <v>2330432</v>
      </c>
      <c r="B250" s="133" t="s">
        <v>1443</v>
      </c>
      <c r="C250" s="131">
        <v>0</v>
      </c>
    </row>
    <row r="251" hidden="1" customHeight="1" spans="1:3">
      <c r="A251" s="132">
        <v>2330433</v>
      </c>
      <c r="B251" s="133" t="s">
        <v>1444</v>
      </c>
      <c r="C251" s="131">
        <v>0</v>
      </c>
    </row>
    <row r="252" hidden="1" customHeight="1" spans="1:3">
      <c r="A252" s="132">
        <v>2330498</v>
      </c>
      <c r="B252" s="133" t="s">
        <v>1445</v>
      </c>
      <c r="C252" s="131">
        <v>0</v>
      </c>
    </row>
    <row r="253" customHeight="1" spans="1:3">
      <c r="A253" s="132">
        <v>2330499</v>
      </c>
      <c r="B253" s="133" t="s">
        <v>1446</v>
      </c>
      <c r="C253" s="131">
        <v>10</v>
      </c>
    </row>
    <row r="254" customHeight="1" spans="1:3">
      <c r="A254" s="132">
        <v>234</v>
      </c>
      <c r="B254" s="133" t="s">
        <v>1447</v>
      </c>
      <c r="C254" s="131">
        <v>940</v>
      </c>
    </row>
    <row r="255" customHeight="1" spans="1:3">
      <c r="A255" s="132">
        <v>23401</v>
      </c>
      <c r="B255" s="133" t="s">
        <v>1448</v>
      </c>
      <c r="C255" s="131">
        <v>940</v>
      </c>
    </row>
    <row r="256" customHeight="1" spans="1:3">
      <c r="A256" s="132">
        <v>2340101</v>
      </c>
      <c r="B256" s="133" t="s">
        <v>1449</v>
      </c>
      <c r="C256" s="131">
        <v>940</v>
      </c>
    </row>
    <row r="257" hidden="1" customHeight="1" spans="1:3">
      <c r="A257" s="132">
        <v>2340102</v>
      </c>
      <c r="B257" s="133" t="s">
        <v>1450</v>
      </c>
      <c r="C257" s="131">
        <v>0</v>
      </c>
    </row>
    <row r="258" hidden="1" customHeight="1" spans="1:3">
      <c r="A258" s="132">
        <v>2340103</v>
      </c>
      <c r="B258" s="133" t="s">
        <v>1451</v>
      </c>
      <c r="C258" s="131">
        <v>0</v>
      </c>
    </row>
    <row r="259" hidden="1" customHeight="1" spans="1:3">
      <c r="A259" s="132">
        <v>2340104</v>
      </c>
      <c r="B259" s="133" t="s">
        <v>1452</v>
      </c>
      <c r="C259" s="131">
        <v>0</v>
      </c>
    </row>
    <row r="260" hidden="1" customHeight="1" spans="1:3">
      <c r="A260" s="132">
        <v>2340105</v>
      </c>
      <c r="B260" s="133" t="s">
        <v>1453</v>
      </c>
      <c r="C260" s="131">
        <v>0</v>
      </c>
    </row>
    <row r="261" hidden="1" customHeight="1" spans="1:3">
      <c r="A261" s="132">
        <v>2340106</v>
      </c>
      <c r="B261" s="133" t="s">
        <v>1454</v>
      </c>
      <c r="C261" s="131">
        <v>0</v>
      </c>
    </row>
    <row r="262" hidden="1" customHeight="1" spans="1:3">
      <c r="A262" s="132">
        <v>2340107</v>
      </c>
      <c r="B262" s="133" t="s">
        <v>1455</v>
      </c>
      <c r="C262" s="131">
        <v>0</v>
      </c>
    </row>
    <row r="263" hidden="1" customHeight="1" spans="1:3">
      <c r="A263" s="132">
        <v>2340108</v>
      </c>
      <c r="B263" s="133" t="s">
        <v>1456</v>
      </c>
      <c r="C263" s="131">
        <v>0</v>
      </c>
    </row>
    <row r="264" hidden="1" customHeight="1" spans="1:3">
      <c r="A264" s="132">
        <v>2340109</v>
      </c>
      <c r="B264" s="133" t="s">
        <v>1457</v>
      </c>
      <c r="C264" s="131">
        <v>0</v>
      </c>
    </row>
    <row r="265" hidden="1" customHeight="1" spans="1:3">
      <c r="A265" s="132">
        <v>2340110</v>
      </c>
      <c r="B265" s="133" t="s">
        <v>1458</v>
      </c>
      <c r="C265" s="131">
        <v>0</v>
      </c>
    </row>
    <row r="266" hidden="1" customHeight="1" spans="1:3">
      <c r="A266" s="132">
        <v>2340111</v>
      </c>
      <c r="B266" s="133" t="s">
        <v>1459</v>
      </c>
      <c r="C266" s="131">
        <v>0</v>
      </c>
    </row>
    <row r="267" hidden="1" customHeight="1" spans="1:3">
      <c r="A267" s="132">
        <v>2340199</v>
      </c>
      <c r="B267" s="133" t="s">
        <v>1460</v>
      </c>
      <c r="C267" s="131">
        <v>0</v>
      </c>
    </row>
    <row r="268" hidden="1" customHeight="1" spans="1:3">
      <c r="A268" s="132">
        <v>23402</v>
      </c>
      <c r="B268" s="133" t="s">
        <v>1461</v>
      </c>
      <c r="C268" s="131">
        <v>0</v>
      </c>
    </row>
    <row r="269" hidden="1" customHeight="1" spans="1:3">
      <c r="A269" s="132">
        <v>2340201</v>
      </c>
      <c r="B269" s="133" t="s">
        <v>1462</v>
      </c>
      <c r="C269" s="131">
        <v>0</v>
      </c>
    </row>
    <row r="270" hidden="1" customHeight="1" spans="1:3">
      <c r="A270" s="132">
        <v>2340202</v>
      </c>
      <c r="B270" s="133" t="s">
        <v>1463</v>
      </c>
      <c r="C270" s="131">
        <v>0</v>
      </c>
    </row>
    <row r="271" hidden="1" customHeight="1" spans="1:3">
      <c r="A271" s="132">
        <v>2340203</v>
      </c>
      <c r="B271" s="133" t="s">
        <v>1464</v>
      </c>
      <c r="C271" s="131">
        <v>0</v>
      </c>
    </row>
    <row r="272" hidden="1" customHeight="1" spans="1:3">
      <c r="A272" s="132">
        <v>2340204</v>
      </c>
      <c r="B272" s="133" t="s">
        <v>1465</v>
      </c>
      <c r="C272" s="131">
        <v>0</v>
      </c>
    </row>
    <row r="273" hidden="1" customHeight="1" spans="1:3">
      <c r="A273" s="132">
        <v>2340205</v>
      </c>
      <c r="B273" s="133" t="s">
        <v>1466</v>
      </c>
      <c r="C273" s="131">
        <v>0</v>
      </c>
    </row>
    <row r="274" hidden="1" customHeight="1" spans="1:3">
      <c r="A274" s="132">
        <v>2340299</v>
      </c>
      <c r="B274" s="133" t="s">
        <v>1467</v>
      </c>
      <c r="C274" s="131">
        <v>0</v>
      </c>
    </row>
    <row r="275" ht="35.1" customHeight="1" spans="2:3">
      <c r="B275" s="134" t="s">
        <v>1642</v>
      </c>
      <c r="C275" s="134"/>
    </row>
  </sheetData>
  <autoFilter ref="A4:C275">
    <filterColumn colId="2">
      <filters>
        <filter val="10"/>
        <filter val="110"/>
        <filter val="28,990"/>
        <filter val="12,751"/>
        <filter val="5,692"/>
        <filter val="注：本表详细反映2022年政府性基金预算本级支出安排情况，按《预算法》要求细化到功能分类项级科目。"/>
        <filter val="13"/>
        <filter val="1,253"/>
        <filter val="114"/>
        <filter val="1,355"/>
        <filter val="5,496"/>
        <filter val="3,757"/>
        <filter val="198"/>
        <filter val="120"/>
        <filter val="2,021"/>
        <filter val="25,221"/>
        <filter val="87,161"/>
        <filter val="3,562"/>
        <filter val="14,523"/>
        <filter val="1,764"/>
        <filter val="465"/>
        <filter val="130"/>
        <filter val="160,220"/>
        <filter val="171"/>
        <filter val="329,021"/>
        <filter val="1,532"/>
        <filter val="4,232"/>
        <filter val="29,932"/>
        <filter val="67,035"/>
        <filter val="95,075"/>
        <filter val="4,337"/>
        <filter val="16,078"/>
        <filter val="500"/>
        <filter val="940"/>
        <filter val="2,000"/>
        <filter val="10,000"/>
        <filter val="40,941"/>
        <filter val="4,642"/>
        <filter val="1,884"/>
        <filter val="6,044"/>
        <filter val="11,685"/>
        <filter val="5,806"/>
        <filter val="192,156"/>
        <filter val="7,148"/>
        <filter val="889"/>
        <filter val="1,389"/>
        <filter val="7,449"/>
      </filters>
    </filterColumn>
    <extLst/>
  </autoFilter>
  <mergeCells count="3">
    <mergeCell ref="B1:C1"/>
    <mergeCell ref="B2:C2"/>
    <mergeCell ref="B275:C275"/>
  </mergeCells>
  <printOptions horizontalCentered="1"/>
  <pageMargins left="0.236220472440945" right="0.236220472440945" top="0.31496062992126" bottom="0.31496062992126" header="0.31496062992126" footer="0.31496062992126"/>
  <pageSetup paperSize="9" scale="84" fitToWidth="0" fitToHeight="0" orientation="landscape"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9"/>
  <sheetViews>
    <sheetView zoomScale="130" zoomScaleNormal="130" workbookViewId="0">
      <selection activeCell="A12" sqref="A12:B12"/>
    </sheetView>
  </sheetViews>
  <sheetFormatPr defaultColWidth="9" defaultRowHeight="13.5" outlineLevelCol="2"/>
  <cols>
    <col min="1" max="1" width="9.875" style="113" customWidth="1"/>
    <col min="2" max="2" width="31.125" style="113" customWidth="1"/>
    <col min="3" max="3" width="29.75" style="113" customWidth="1"/>
    <col min="4" max="16384" width="9" style="113"/>
  </cols>
  <sheetData>
    <row r="1" ht="18.75" spans="1:3">
      <c r="A1" s="98" t="s">
        <v>1643</v>
      </c>
      <c r="B1" s="98"/>
      <c r="C1" s="98"/>
    </row>
    <row r="2" ht="25.5" customHeight="1" spans="1:3">
      <c r="A2" s="99" t="s">
        <v>1644</v>
      </c>
      <c r="B2" s="99"/>
      <c r="C2" s="99"/>
    </row>
    <row r="3" ht="20.25" customHeight="1" spans="1:3">
      <c r="A3" s="100" t="s">
        <v>1146</v>
      </c>
      <c r="B3" s="100"/>
      <c r="C3" s="100"/>
    </row>
    <row r="4" ht="14.25" customHeight="1" spans="1:3">
      <c r="A4" s="114" t="s">
        <v>1645</v>
      </c>
      <c r="B4" s="114"/>
      <c r="C4" s="102" t="s">
        <v>35</v>
      </c>
    </row>
    <row r="5" ht="32.25" customHeight="1" spans="1:3">
      <c r="A5" s="103" t="s">
        <v>1147</v>
      </c>
      <c r="B5" s="115"/>
      <c r="C5" s="104" t="s">
        <v>38</v>
      </c>
    </row>
    <row r="6" s="112" customFormat="1" ht="14.25" customHeight="1" spans="1:3">
      <c r="A6" s="105" t="s">
        <v>1148</v>
      </c>
      <c r="B6" s="116"/>
      <c r="C6" s="117"/>
    </row>
    <row r="7" s="112" customFormat="1" ht="14.25" customHeight="1" spans="1:3">
      <c r="A7" s="118" t="s">
        <v>1149</v>
      </c>
      <c r="B7" s="119"/>
      <c r="C7" s="120"/>
    </row>
    <row r="8" s="112" customFormat="1" ht="14.25" customHeight="1" spans="1:3">
      <c r="A8" s="118" t="s">
        <v>1150</v>
      </c>
      <c r="B8" s="119"/>
      <c r="C8" s="120"/>
    </row>
    <row r="9" ht="14.25" customHeight="1" spans="1:3">
      <c r="A9" s="118" t="s">
        <v>1151</v>
      </c>
      <c r="B9" s="119"/>
      <c r="C9" s="120"/>
    </row>
    <row r="10" s="112" customFormat="1" ht="14.25" customHeight="1" spans="1:3">
      <c r="A10" s="118" t="s">
        <v>1152</v>
      </c>
      <c r="B10" s="119"/>
      <c r="C10" s="120"/>
    </row>
    <row r="11" ht="14.25" customHeight="1" spans="1:3">
      <c r="A11" s="118" t="s">
        <v>1153</v>
      </c>
      <c r="B11" s="119"/>
      <c r="C11" s="120"/>
    </row>
    <row r="12" ht="14.25" customHeight="1" spans="1:3">
      <c r="A12" s="118" t="s">
        <v>1154</v>
      </c>
      <c r="B12" s="119"/>
      <c r="C12" s="120"/>
    </row>
    <row r="13" ht="14.25" customHeight="1" spans="1:3">
      <c r="A13" s="118" t="s">
        <v>1155</v>
      </c>
      <c r="B13" s="119"/>
      <c r="C13" s="120"/>
    </row>
    <row r="14" ht="14.25" customHeight="1" spans="1:3">
      <c r="A14" s="118" t="s">
        <v>1156</v>
      </c>
      <c r="B14" s="119"/>
      <c r="C14" s="120"/>
    </row>
    <row r="15" ht="14.25" customHeight="1" spans="1:3">
      <c r="A15" s="118" t="s">
        <v>1157</v>
      </c>
      <c r="B15" s="119"/>
      <c r="C15" s="120"/>
    </row>
    <row r="16" ht="14.25" customHeight="1" spans="1:3">
      <c r="A16" s="118" t="s">
        <v>1158</v>
      </c>
      <c r="B16" s="119"/>
      <c r="C16" s="120"/>
    </row>
    <row r="17" ht="14.25" customHeight="1" spans="1:3">
      <c r="A17" s="118" t="s">
        <v>1159</v>
      </c>
      <c r="B17" s="119"/>
      <c r="C17" s="120"/>
    </row>
    <row r="18" s="112" customFormat="1" ht="14.25" customHeight="1" spans="1:3">
      <c r="A18" s="118" t="s">
        <v>1160</v>
      </c>
      <c r="B18" s="119"/>
      <c r="C18" s="120"/>
    </row>
    <row r="19" s="112" customFormat="1" ht="14.25" customHeight="1" spans="1:3">
      <c r="A19" s="118" t="s">
        <v>1161</v>
      </c>
      <c r="B19" s="119"/>
      <c r="C19" s="120"/>
    </row>
    <row r="20" s="112" customFormat="1" ht="14.25" customHeight="1" spans="1:3">
      <c r="A20" s="118" t="s">
        <v>1162</v>
      </c>
      <c r="B20" s="119"/>
      <c r="C20" s="120"/>
    </row>
    <row r="21" s="112" customFormat="1" ht="14.25" customHeight="1" spans="1:3">
      <c r="A21" s="118" t="s">
        <v>1163</v>
      </c>
      <c r="B21" s="119"/>
      <c r="C21" s="120"/>
    </row>
    <row r="22" s="112" customFormat="1" ht="14.25" customHeight="1" spans="1:3">
      <c r="A22" s="118" t="s">
        <v>1164</v>
      </c>
      <c r="B22" s="119"/>
      <c r="C22" s="120"/>
    </row>
    <row r="23" s="112" customFormat="1" ht="14.25" customHeight="1" spans="1:3">
      <c r="A23" s="118" t="s">
        <v>1165</v>
      </c>
      <c r="B23" s="119"/>
      <c r="C23" s="120"/>
    </row>
    <row r="24" s="112" customFormat="1" ht="14.25" customHeight="1" spans="1:3">
      <c r="A24" s="118" t="s">
        <v>1166</v>
      </c>
      <c r="B24" s="119"/>
      <c r="C24" s="120"/>
    </row>
    <row r="25" s="112" customFormat="1" ht="14.25" customHeight="1" spans="1:3">
      <c r="A25" s="118" t="s">
        <v>1167</v>
      </c>
      <c r="B25" s="119"/>
      <c r="C25" s="120"/>
    </row>
    <row r="26" s="112" customFormat="1" ht="14.25" customHeight="1" spans="1:3">
      <c r="A26" s="118" t="s">
        <v>1168</v>
      </c>
      <c r="B26" s="119"/>
      <c r="C26" s="120"/>
    </row>
    <row r="27" s="112" customFormat="1" ht="14.25" customHeight="1" spans="1:3">
      <c r="A27" s="118" t="s">
        <v>1169</v>
      </c>
      <c r="B27" s="119"/>
      <c r="C27" s="120"/>
    </row>
    <row r="28" s="112" customFormat="1" ht="14.25" customHeight="1" spans="1:3">
      <c r="A28" s="118" t="s">
        <v>1170</v>
      </c>
      <c r="B28" s="119"/>
      <c r="C28" s="120"/>
    </row>
    <row r="29" s="112" customFormat="1" ht="14.25" customHeight="1" spans="1:3">
      <c r="A29" s="118" t="s">
        <v>1171</v>
      </c>
      <c r="B29" s="119"/>
      <c r="C29" s="120"/>
    </row>
    <row r="30" s="112" customFormat="1" ht="14.25" customHeight="1" spans="1:3">
      <c r="A30" s="118" t="s">
        <v>1172</v>
      </c>
      <c r="B30" s="119"/>
      <c r="C30" s="120"/>
    </row>
    <row r="31" s="112" customFormat="1" ht="14.25" customHeight="1" spans="1:3">
      <c r="A31" s="118" t="s">
        <v>1173</v>
      </c>
      <c r="B31" s="119"/>
      <c r="C31" s="120"/>
    </row>
    <row r="32" s="112" customFormat="1" ht="14.25" customHeight="1" spans="1:3">
      <c r="A32" s="118" t="s">
        <v>1174</v>
      </c>
      <c r="B32" s="119"/>
      <c r="C32" s="120"/>
    </row>
    <row r="33" s="112" customFormat="1" ht="14.25" customHeight="1" spans="1:3">
      <c r="A33" s="118" t="s">
        <v>1175</v>
      </c>
      <c r="B33" s="119"/>
      <c r="C33" s="120"/>
    </row>
    <row r="34" s="112" customFormat="1" ht="14.25" customHeight="1" spans="1:3">
      <c r="A34" s="118" t="s">
        <v>1176</v>
      </c>
      <c r="B34" s="119"/>
      <c r="C34" s="120"/>
    </row>
    <row r="35" s="112" customFormat="1" ht="14.25" customHeight="1" spans="1:3">
      <c r="A35" s="118" t="s">
        <v>1177</v>
      </c>
      <c r="B35" s="119"/>
      <c r="C35" s="120"/>
    </row>
    <row r="36" s="112" customFormat="1" ht="14.25" customHeight="1" spans="1:3">
      <c r="A36" s="118" t="s">
        <v>1178</v>
      </c>
      <c r="B36" s="119"/>
      <c r="C36" s="120"/>
    </row>
    <row r="37" s="112" customFormat="1" ht="14.25" customHeight="1" spans="1:3">
      <c r="A37" s="118" t="s">
        <v>1179</v>
      </c>
      <c r="B37" s="119"/>
      <c r="C37" s="120"/>
    </row>
    <row r="38" s="112" customFormat="1" ht="14.25" customHeight="1" spans="1:3">
      <c r="A38" s="118" t="s">
        <v>1180</v>
      </c>
      <c r="B38" s="119"/>
      <c r="C38" s="120"/>
    </row>
    <row r="39" s="112" customFormat="1" ht="14.25" customHeight="1" spans="1:3">
      <c r="A39" s="118" t="s">
        <v>1181</v>
      </c>
      <c r="B39" s="119"/>
      <c r="C39" s="120"/>
    </row>
    <row r="40" s="112" customFormat="1" ht="14.25" customHeight="1" spans="1:3">
      <c r="A40" s="118" t="s">
        <v>1182</v>
      </c>
      <c r="B40" s="119"/>
      <c r="C40" s="120"/>
    </row>
    <row r="41" s="112" customFormat="1" ht="14.25" customHeight="1" spans="1:3">
      <c r="A41" s="118" t="s">
        <v>1183</v>
      </c>
      <c r="B41" s="119"/>
      <c r="C41" s="120"/>
    </row>
    <row r="42" s="112" customFormat="1" ht="14.25" customHeight="1" spans="1:3">
      <c r="A42" s="118" t="s">
        <v>1184</v>
      </c>
      <c r="B42" s="119"/>
      <c r="C42" s="120"/>
    </row>
    <row r="43" s="112" customFormat="1" ht="14.25" customHeight="1" spans="1:3">
      <c r="A43" s="118" t="s">
        <v>1185</v>
      </c>
      <c r="B43" s="119"/>
      <c r="C43" s="120"/>
    </row>
    <row r="44" s="112" customFormat="1" ht="14.25" customHeight="1" spans="1:3">
      <c r="A44" s="118" t="s">
        <v>1186</v>
      </c>
      <c r="B44" s="119"/>
      <c r="C44" s="120"/>
    </row>
    <row r="45" s="112" customFormat="1" ht="14.25" customHeight="1" spans="1:3">
      <c r="A45" s="118" t="s">
        <v>1187</v>
      </c>
      <c r="B45" s="119"/>
      <c r="C45" s="120"/>
    </row>
    <row r="46" s="112" customFormat="1" ht="14.25" customHeight="1" spans="1:3">
      <c r="A46" s="118" t="s">
        <v>1188</v>
      </c>
      <c r="B46" s="119"/>
      <c r="C46" s="120"/>
    </row>
    <row r="47" s="112" customFormat="1" ht="14.25" customHeight="1" spans="1:3">
      <c r="A47" s="118" t="s">
        <v>1616</v>
      </c>
      <c r="B47" s="119"/>
      <c r="C47" s="120"/>
    </row>
    <row r="48" s="112" customFormat="1" ht="14.25" customHeight="1" spans="1:3">
      <c r="A48" s="118"/>
      <c r="B48" s="119"/>
      <c r="C48" s="120"/>
    </row>
    <row r="49" ht="14.25" customHeight="1" spans="1:3">
      <c r="A49" s="121"/>
      <c r="B49" s="122"/>
      <c r="C49" s="123"/>
    </row>
  </sheetData>
  <mergeCells count="48">
    <mergeCell ref="A1:C1"/>
    <mergeCell ref="A2:C2"/>
    <mergeCell ref="A3:C3"/>
    <mergeCell ref="A4:B4"/>
    <mergeCell ref="A5:B5"/>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07"/>
  <sheetViews>
    <sheetView showZeros="0" zoomScale="130" zoomScaleNormal="130" workbookViewId="0">
      <selection activeCell="B13" sqref="B13"/>
    </sheetView>
  </sheetViews>
  <sheetFormatPr defaultColWidth="10" defaultRowHeight="13.5" outlineLevelCol="1"/>
  <cols>
    <col min="1" max="1" width="56.625" style="96" customWidth="1"/>
    <col min="2" max="2" width="20.125" style="97" customWidth="1"/>
    <col min="3" max="16384" width="10" style="97"/>
  </cols>
  <sheetData>
    <row r="1" ht="18.75" spans="1:2">
      <c r="A1" s="98" t="s">
        <v>1646</v>
      </c>
      <c r="B1" s="98"/>
    </row>
    <row r="2" ht="24" spans="1:2">
      <c r="A2" s="99" t="s">
        <v>1647</v>
      </c>
      <c r="B2" s="99"/>
    </row>
    <row r="3" spans="1:2">
      <c r="A3" s="100" t="s">
        <v>1190</v>
      </c>
      <c r="B3" s="100"/>
    </row>
    <row r="4" ht="20.25" customHeight="1" spans="1:2">
      <c r="A4" s="101" t="s">
        <v>1645</v>
      </c>
      <c r="B4" s="102" t="s">
        <v>35</v>
      </c>
    </row>
    <row r="5" ht="24" customHeight="1" spans="1:2">
      <c r="A5" s="103" t="s">
        <v>1191</v>
      </c>
      <c r="B5" s="104" t="s">
        <v>38</v>
      </c>
    </row>
    <row r="6" ht="24" customHeight="1" spans="1:2">
      <c r="A6" s="105" t="s">
        <v>1148</v>
      </c>
      <c r="B6" s="106"/>
    </row>
    <row r="7" ht="20.1" customHeight="1" spans="1:2">
      <c r="A7" s="107" t="s">
        <v>1648</v>
      </c>
      <c r="B7" s="108"/>
    </row>
    <row r="8" ht="20.1" customHeight="1" spans="1:2">
      <c r="A8" s="107" t="s">
        <v>1649</v>
      </c>
      <c r="B8" s="108"/>
    </row>
    <row r="9" ht="20.1" customHeight="1" spans="1:2">
      <c r="A9" s="107" t="s">
        <v>1650</v>
      </c>
      <c r="B9" s="108"/>
    </row>
    <row r="10" ht="20.1" customHeight="1" spans="1:2">
      <c r="A10" s="107" t="s">
        <v>1651</v>
      </c>
      <c r="B10" s="108"/>
    </row>
    <row r="11" ht="20.1" customHeight="1" spans="1:2">
      <c r="A11" s="107" t="s">
        <v>1652</v>
      </c>
      <c r="B11" s="108"/>
    </row>
    <row r="12" ht="20.1" customHeight="1" spans="1:2">
      <c r="A12" s="107" t="s">
        <v>1653</v>
      </c>
      <c r="B12" s="108"/>
    </row>
    <row r="13" ht="20.1" customHeight="1" spans="1:2">
      <c r="A13" s="107" t="s">
        <v>1654</v>
      </c>
      <c r="B13" s="108"/>
    </row>
    <row r="14" ht="20.1" customHeight="1" spans="1:2">
      <c r="A14" s="107" t="s">
        <v>1655</v>
      </c>
      <c r="B14" s="108"/>
    </row>
    <row r="15" ht="18.75" customHeight="1" spans="1:2">
      <c r="A15" s="107" t="s">
        <v>1656</v>
      </c>
      <c r="B15" s="108"/>
    </row>
    <row r="16" ht="20.1" customHeight="1" spans="1:2">
      <c r="A16" s="109" t="s">
        <v>1657</v>
      </c>
      <c r="B16" s="110"/>
    </row>
    <row r="17" ht="49.5" customHeight="1" spans="1:2">
      <c r="A17" s="111"/>
      <c r="B17" s="111"/>
    </row>
    <row r="18" ht="20.1" customHeight="1"/>
    <row r="19" ht="20.1" customHeight="1" spans="1:1">
      <c r="A19" s="97"/>
    </row>
    <row r="20" ht="20.1" customHeight="1" spans="1:1">
      <c r="A20" s="97"/>
    </row>
    <row r="21" ht="20.1" customHeight="1" spans="1:1">
      <c r="A21" s="97"/>
    </row>
    <row r="22" ht="20.1" customHeight="1" spans="1:1">
      <c r="A22" s="97"/>
    </row>
    <row r="23" ht="20.1" customHeight="1" spans="1:1">
      <c r="A23" s="97"/>
    </row>
    <row r="24" ht="20.1" customHeight="1" spans="1:1">
      <c r="A24" s="97"/>
    </row>
    <row r="25" ht="20.1" customHeight="1" spans="1:1">
      <c r="A25" s="97"/>
    </row>
    <row r="26" ht="20.1" customHeight="1" spans="1:1">
      <c r="A26" s="97"/>
    </row>
    <row r="27" ht="20.1" customHeight="1" spans="1:1">
      <c r="A27" s="97"/>
    </row>
    <row r="28" ht="20.1" customHeight="1" spans="1:1">
      <c r="A28" s="97"/>
    </row>
    <row r="29" ht="20.1" customHeight="1" spans="1:1">
      <c r="A29" s="97"/>
    </row>
    <row r="30" ht="20.1" customHeight="1" spans="1:1">
      <c r="A30" s="97"/>
    </row>
    <row r="31" ht="20.1" customHeight="1" spans="1:1">
      <c r="A31" s="97"/>
    </row>
    <row r="32" ht="20.1" customHeight="1" spans="1:1">
      <c r="A32" s="97"/>
    </row>
    <row r="33" ht="20.1" customHeight="1" spans="1:1">
      <c r="A33" s="97"/>
    </row>
    <row r="34" ht="20.1" customHeight="1" spans="1:1">
      <c r="A34" s="97"/>
    </row>
    <row r="35" ht="20.1" customHeight="1" spans="1:1">
      <c r="A35" s="97"/>
    </row>
    <row r="36" ht="20.1" customHeight="1" spans="1:1">
      <c r="A36" s="97"/>
    </row>
    <row r="37" ht="20.1" customHeight="1" spans="1:1">
      <c r="A37" s="97"/>
    </row>
    <row r="38" ht="20.1" customHeight="1" spans="1:1">
      <c r="A38" s="97"/>
    </row>
    <row r="39" ht="20.1" customHeight="1" spans="1:1">
      <c r="A39" s="97"/>
    </row>
    <row r="40" spans="1:1">
      <c r="A40" s="97"/>
    </row>
    <row r="41" spans="1:1">
      <c r="A41" s="97"/>
    </row>
    <row r="42" spans="1:1">
      <c r="A42" s="97"/>
    </row>
    <row r="43" spans="1:1">
      <c r="A43" s="97"/>
    </row>
    <row r="44" spans="1:1">
      <c r="A44" s="97"/>
    </row>
    <row r="45" spans="1:1">
      <c r="A45" s="97"/>
    </row>
    <row r="46" spans="1:1">
      <c r="A46" s="97"/>
    </row>
    <row r="47" spans="1:1">
      <c r="A47" s="97"/>
    </row>
    <row r="48" spans="1:1">
      <c r="A48" s="97"/>
    </row>
    <row r="49" spans="1:1">
      <c r="A49" s="97"/>
    </row>
    <row r="50" spans="1:1">
      <c r="A50" s="97"/>
    </row>
    <row r="51" spans="1:1">
      <c r="A51" s="97"/>
    </row>
    <row r="52" spans="1:1">
      <c r="A52" s="97"/>
    </row>
    <row r="53" spans="1:1">
      <c r="A53" s="97"/>
    </row>
    <row r="54" spans="1:1">
      <c r="A54" s="97"/>
    </row>
    <row r="55" spans="1:1">
      <c r="A55" s="97"/>
    </row>
    <row r="56" spans="1:1">
      <c r="A56" s="97"/>
    </row>
    <row r="57" spans="1:1">
      <c r="A57" s="97"/>
    </row>
    <row r="58" spans="1:1">
      <c r="A58" s="97"/>
    </row>
    <row r="59" spans="1:1">
      <c r="A59" s="97"/>
    </row>
    <row r="60" spans="1:1">
      <c r="A60" s="97"/>
    </row>
    <row r="61" spans="1:1">
      <c r="A61" s="97"/>
    </row>
    <row r="62" spans="1:1">
      <c r="A62" s="97"/>
    </row>
    <row r="63" spans="1:1">
      <c r="A63" s="97"/>
    </row>
    <row r="64" spans="1:1">
      <c r="A64" s="97"/>
    </row>
    <row r="65" spans="1:1">
      <c r="A65" s="97"/>
    </row>
    <row r="66" spans="1:1">
      <c r="A66" s="97"/>
    </row>
    <row r="67" spans="1:1">
      <c r="A67" s="97"/>
    </row>
    <row r="68" spans="1:1">
      <c r="A68" s="97"/>
    </row>
    <row r="69" spans="1:1">
      <c r="A69" s="97"/>
    </row>
    <row r="70" spans="1:1">
      <c r="A70" s="97"/>
    </row>
    <row r="71" spans="1:1">
      <c r="A71" s="97"/>
    </row>
    <row r="72" spans="1:1">
      <c r="A72" s="97"/>
    </row>
    <row r="73" spans="1:1">
      <c r="A73" s="97"/>
    </row>
    <row r="74" spans="1:1">
      <c r="A74" s="97"/>
    </row>
    <row r="75" spans="1:1">
      <c r="A75" s="97"/>
    </row>
    <row r="76" spans="1:1">
      <c r="A76" s="97"/>
    </row>
    <row r="77" spans="1:1">
      <c r="A77" s="97"/>
    </row>
    <row r="78" spans="1:1">
      <c r="A78" s="97"/>
    </row>
    <row r="79" spans="1:1">
      <c r="A79" s="97"/>
    </row>
    <row r="80" spans="1:1">
      <c r="A80" s="97"/>
    </row>
    <row r="81" spans="1:1">
      <c r="A81" s="97"/>
    </row>
    <row r="82" spans="1:1">
      <c r="A82" s="97"/>
    </row>
    <row r="83" spans="1:1">
      <c r="A83" s="97"/>
    </row>
    <row r="84" spans="1:1">
      <c r="A84" s="97"/>
    </row>
    <row r="85" spans="1:1">
      <c r="A85" s="97"/>
    </row>
    <row r="86" spans="1:1">
      <c r="A86" s="97"/>
    </row>
    <row r="87" spans="1:1">
      <c r="A87" s="97"/>
    </row>
    <row r="88" spans="1:1">
      <c r="A88" s="97"/>
    </row>
    <row r="89" spans="1:1">
      <c r="A89" s="97"/>
    </row>
    <row r="90" spans="1:1">
      <c r="A90" s="97"/>
    </row>
    <row r="91" spans="1:1">
      <c r="A91" s="97"/>
    </row>
    <row r="92" spans="1:1">
      <c r="A92" s="97"/>
    </row>
    <row r="93" spans="1:1">
      <c r="A93" s="97"/>
    </row>
    <row r="94" spans="1:1">
      <c r="A94" s="97"/>
    </row>
    <row r="95" spans="1:1">
      <c r="A95" s="97"/>
    </row>
    <row r="96" spans="1:1">
      <c r="A96" s="97"/>
    </row>
    <row r="97" spans="1:1">
      <c r="A97" s="97"/>
    </row>
    <row r="98" spans="1:1">
      <c r="A98" s="97"/>
    </row>
    <row r="99" spans="1:1">
      <c r="A99" s="97"/>
    </row>
    <row r="100" spans="1:1">
      <c r="A100" s="97"/>
    </row>
    <row r="101" spans="1:1">
      <c r="A101" s="97"/>
    </row>
    <row r="102" spans="1:1">
      <c r="A102" s="97"/>
    </row>
    <row r="103" spans="1:1">
      <c r="A103" s="97"/>
    </row>
    <row r="104" spans="1:1">
      <c r="A104" s="97"/>
    </row>
    <row r="105" spans="1:1">
      <c r="A105" s="97"/>
    </row>
    <row r="106" spans="1:1">
      <c r="A106" s="97"/>
    </row>
    <row r="107" spans="1:1">
      <c r="A107" s="97"/>
    </row>
  </sheetData>
  <mergeCells count="4">
    <mergeCell ref="A1:B1"/>
    <mergeCell ref="A2:B2"/>
    <mergeCell ref="A3:B3"/>
    <mergeCell ref="A17:B17"/>
  </mergeCells>
  <printOptions horizontalCentered="1"/>
  <pageMargins left="0.236220472440945" right="0.236220472440945" top="0.511811023622047" bottom="0.47244094488189" header="0.31496062992126" footer="0.196850393700787"/>
  <pageSetup paperSize="9"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showZeros="0" zoomScale="115" zoomScaleNormal="115" topLeftCell="A16" workbookViewId="0">
      <selection activeCell="B19" sqref="B19"/>
    </sheetView>
  </sheetViews>
  <sheetFormatPr defaultColWidth="12.75" defaultRowHeight="13.5" outlineLevelCol="5"/>
  <cols>
    <col min="1" max="1" width="29.625" style="55" customWidth="1"/>
    <col min="2" max="2" width="13.5" style="56" customWidth="1"/>
    <col min="3" max="3" width="35.5" style="57" customWidth="1"/>
    <col min="4" max="4" width="13.5" style="58" customWidth="1"/>
    <col min="5" max="5" width="9" style="55" customWidth="1"/>
    <col min="6" max="6" width="11.25" style="55" customWidth="1"/>
    <col min="7" max="250" width="9" style="55" customWidth="1"/>
    <col min="251" max="251" width="29.625" style="55" customWidth="1"/>
    <col min="252" max="252" width="12.75" style="55"/>
    <col min="253" max="253" width="29.75" style="55" customWidth="1"/>
    <col min="254" max="254" width="17" style="55" customWidth="1"/>
    <col min="255" max="255" width="37" style="55" customWidth="1"/>
    <col min="256" max="256" width="17.375" style="55" customWidth="1"/>
    <col min="257" max="506" width="9" style="55" customWidth="1"/>
    <col min="507" max="507" width="29.625" style="55" customWidth="1"/>
    <col min="508" max="508" width="12.75" style="55"/>
    <col min="509" max="509" width="29.75" style="55" customWidth="1"/>
    <col min="510" max="510" width="17" style="55" customWidth="1"/>
    <col min="511" max="511" width="37" style="55" customWidth="1"/>
    <col min="512" max="512" width="17.375" style="55" customWidth="1"/>
    <col min="513" max="762" width="9" style="55" customWidth="1"/>
    <col min="763" max="763" width="29.625" style="55" customWidth="1"/>
    <col min="764" max="764" width="12.75" style="55"/>
    <col min="765" max="765" width="29.75" style="55" customWidth="1"/>
    <col min="766" max="766" width="17" style="55" customWidth="1"/>
    <col min="767" max="767" width="37" style="55" customWidth="1"/>
    <col min="768" max="768" width="17.375" style="55" customWidth="1"/>
    <col min="769" max="1018" width="9" style="55" customWidth="1"/>
    <col min="1019" max="1019" width="29.625" style="55" customWidth="1"/>
    <col min="1020" max="1020" width="12.75" style="55"/>
    <col min="1021" max="1021" width="29.75" style="55" customWidth="1"/>
    <col min="1022" max="1022" width="17" style="55" customWidth="1"/>
    <col min="1023" max="1023" width="37" style="55" customWidth="1"/>
    <col min="1024" max="1024" width="17.375" style="55" customWidth="1"/>
    <col min="1025" max="1274" width="9" style="55" customWidth="1"/>
    <col min="1275" max="1275" width="29.625" style="55" customWidth="1"/>
    <col min="1276" max="1276" width="12.75" style="55"/>
    <col min="1277" max="1277" width="29.75" style="55" customWidth="1"/>
    <col min="1278" max="1278" width="17" style="55" customWidth="1"/>
    <col min="1279" max="1279" width="37" style="55" customWidth="1"/>
    <col min="1280" max="1280" width="17.375" style="55" customWidth="1"/>
    <col min="1281" max="1530" width="9" style="55" customWidth="1"/>
    <col min="1531" max="1531" width="29.625" style="55" customWidth="1"/>
    <col min="1532" max="1532" width="12.75" style="55"/>
    <col min="1533" max="1533" width="29.75" style="55" customWidth="1"/>
    <col min="1534" max="1534" width="17" style="55" customWidth="1"/>
    <col min="1535" max="1535" width="37" style="55" customWidth="1"/>
    <col min="1536" max="1536" width="17.375" style="55" customWidth="1"/>
    <col min="1537" max="1786" width="9" style="55" customWidth="1"/>
    <col min="1787" max="1787" width="29.625" style="55" customWidth="1"/>
    <col min="1788" max="1788" width="12.75" style="55"/>
    <col min="1789" max="1789" width="29.75" style="55" customWidth="1"/>
    <col min="1790" max="1790" width="17" style="55" customWidth="1"/>
    <col min="1791" max="1791" width="37" style="55" customWidth="1"/>
    <col min="1792" max="1792" width="17.375" style="55" customWidth="1"/>
    <col min="1793" max="2042" width="9" style="55" customWidth="1"/>
    <col min="2043" max="2043" width="29.625" style="55" customWidth="1"/>
    <col min="2044" max="2044" width="12.75" style="55"/>
    <col min="2045" max="2045" width="29.75" style="55" customWidth="1"/>
    <col min="2046" max="2046" width="17" style="55" customWidth="1"/>
    <col min="2047" max="2047" width="37" style="55" customWidth="1"/>
    <col min="2048" max="2048" width="17.375" style="55" customWidth="1"/>
    <col min="2049" max="2298" width="9" style="55" customWidth="1"/>
    <col min="2299" max="2299" width="29.625" style="55" customWidth="1"/>
    <col min="2300" max="2300" width="12.75" style="55"/>
    <col min="2301" max="2301" width="29.75" style="55" customWidth="1"/>
    <col min="2302" max="2302" width="17" style="55" customWidth="1"/>
    <col min="2303" max="2303" width="37" style="55" customWidth="1"/>
    <col min="2304" max="2304" width="17.375" style="55" customWidth="1"/>
    <col min="2305" max="2554" width="9" style="55" customWidth="1"/>
    <col min="2555" max="2555" width="29.625" style="55" customWidth="1"/>
    <col min="2556" max="2556" width="12.75" style="55"/>
    <col min="2557" max="2557" width="29.75" style="55" customWidth="1"/>
    <col min="2558" max="2558" width="17" style="55" customWidth="1"/>
    <col min="2559" max="2559" width="37" style="55" customWidth="1"/>
    <col min="2560" max="2560" width="17.375" style="55" customWidth="1"/>
    <col min="2561" max="2810" width="9" style="55" customWidth="1"/>
    <col min="2811" max="2811" width="29.625" style="55" customWidth="1"/>
    <col min="2812" max="2812" width="12.75" style="55"/>
    <col min="2813" max="2813" width="29.75" style="55" customWidth="1"/>
    <col min="2814" max="2814" width="17" style="55" customWidth="1"/>
    <col min="2815" max="2815" width="37" style="55" customWidth="1"/>
    <col min="2816" max="2816" width="17.375" style="55" customWidth="1"/>
    <col min="2817" max="3066" width="9" style="55" customWidth="1"/>
    <col min="3067" max="3067" width="29.625" style="55" customWidth="1"/>
    <col min="3068" max="3068" width="12.75" style="55"/>
    <col min="3069" max="3069" width="29.75" style="55" customWidth="1"/>
    <col min="3070" max="3070" width="17" style="55" customWidth="1"/>
    <col min="3071" max="3071" width="37" style="55" customWidth="1"/>
    <col min="3072" max="3072" width="17.375" style="55" customWidth="1"/>
    <col min="3073" max="3322" width="9" style="55" customWidth="1"/>
    <col min="3323" max="3323" width="29.625" style="55" customWidth="1"/>
    <col min="3324" max="3324" width="12.75" style="55"/>
    <col min="3325" max="3325" width="29.75" style="55" customWidth="1"/>
    <col min="3326" max="3326" width="17" style="55" customWidth="1"/>
    <col min="3327" max="3327" width="37" style="55" customWidth="1"/>
    <col min="3328" max="3328" width="17.375" style="55" customWidth="1"/>
    <col min="3329" max="3578" width="9" style="55" customWidth="1"/>
    <col min="3579" max="3579" width="29.625" style="55" customWidth="1"/>
    <col min="3580" max="3580" width="12.75" style="55"/>
    <col min="3581" max="3581" width="29.75" style="55" customWidth="1"/>
    <col min="3582" max="3582" width="17" style="55" customWidth="1"/>
    <col min="3583" max="3583" width="37" style="55" customWidth="1"/>
    <col min="3584" max="3584" width="17.375" style="55" customWidth="1"/>
    <col min="3585" max="3834" width="9" style="55" customWidth="1"/>
    <col min="3835" max="3835" width="29.625" style="55" customWidth="1"/>
    <col min="3836" max="3836" width="12.75" style="55"/>
    <col min="3837" max="3837" width="29.75" style="55" customWidth="1"/>
    <col min="3838" max="3838" width="17" style="55" customWidth="1"/>
    <col min="3839" max="3839" width="37" style="55" customWidth="1"/>
    <col min="3840" max="3840" width="17.375" style="55" customWidth="1"/>
    <col min="3841" max="4090" width="9" style="55" customWidth="1"/>
    <col min="4091" max="4091" width="29.625" style="55" customWidth="1"/>
    <col min="4092" max="4092" width="12.75" style="55"/>
    <col min="4093" max="4093" width="29.75" style="55" customWidth="1"/>
    <col min="4094" max="4094" width="17" style="55" customWidth="1"/>
    <col min="4095" max="4095" width="37" style="55" customWidth="1"/>
    <col min="4096" max="4096" width="17.375" style="55" customWidth="1"/>
    <col min="4097" max="4346" width="9" style="55" customWidth="1"/>
    <col min="4347" max="4347" width="29.625" style="55" customWidth="1"/>
    <col min="4348" max="4348" width="12.75" style="55"/>
    <col min="4349" max="4349" width="29.75" style="55" customWidth="1"/>
    <col min="4350" max="4350" width="17" style="55" customWidth="1"/>
    <col min="4351" max="4351" width="37" style="55" customWidth="1"/>
    <col min="4352" max="4352" width="17.375" style="55" customWidth="1"/>
    <col min="4353" max="4602" width="9" style="55" customWidth="1"/>
    <col min="4603" max="4603" width="29.625" style="55" customWidth="1"/>
    <col min="4604" max="4604" width="12.75" style="55"/>
    <col min="4605" max="4605" width="29.75" style="55" customWidth="1"/>
    <col min="4606" max="4606" width="17" style="55" customWidth="1"/>
    <col min="4607" max="4607" width="37" style="55" customWidth="1"/>
    <col min="4608" max="4608" width="17.375" style="55" customWidth="1"/>
    <col min="4609" max="4858" width="9" style="55" customWidth="1"/>
    <col min="4859" max="4859" width="29.625" style="55" customWidth="1"/>
    <col min="4860" max="4860" width="12.75" style="55"/>
    <col min="4861" max="4861" width="29.75" style="55" customWidth="1"/>
    <col min="4862" max="4862" width="17" style="55" customWidth="1"/>
    <col min="4863" max="4863" width="37" style="55" customWidth="1"/>
    <col min="4864" max="4864" width="17.375" style="55" customWidth="1"/>
    <col min="4865" max="5114" width="9" style="55" customWidth="1"/>
    <col min="5115" max="5115" width="29.625" style="55" customWidth="1"/>
    <col min="5116" max="5116" width="12.75" style="55"/>
    <col min="5117" max="5117" width="29.75" style="55" customWidth="1"/>
    <col min="5118" max="5118" width="17" style="55" customWidth="1"/>
    <col min="5119" max="5119" width="37" style="55" customWidth="1"/>
    <col min="5120" max="5120" width="17.375" style="55" customWidth="1"/>
    <col min="5121" max="5370" width="9" style="55" customWidth="1"/>
    <col min="5371" max="5371" width="29.625" style="55" customWidth="1"/>
    <col min="5372" max="5372" width="12.75" style="55"/>
    <col min="5373" max="5373" width="29.75" style="55" customWidth="1"/>
    <col min="5374" max="5374" width="17" style="55" customWidth="1"/>
    <col min="5375" max="5375" width="37" style="55" customWidth="1"/>
    <col min="5376" max="5376" width="17.375" style="55" customWidth="1"/>
    <col min="5377" max="5626" width="9" style="55" customWidth="1"/>
    <col min="5627" max="5627" width="29.625" style="55" customWidth="1"/>
    <col min="5628" max="5628" width="12.75" style="55"/>
    <col min="5629" max="5629" width="29.75" style="55" customWidth="1"/>
    <col min="5630" max="5630" width="17" style="55" customWidth="1"/>
    <col min="5631" max="5631" width="37" style="55" customWidth="1"/>
    <col min="5632" max="5632" width="17.375" style="55" customWidth="1"/>
    <col min="5633" max="5882" width="9" style="55" customWidth="1"/>
    <col min="5883" max="5883" width="29.625" style="55" customWidth="1"/>
    <col min="5884" max="5884" width="12.75" style="55"/>
    <col min="5885" max="5885" width="29.75" style="55" customWidth="1"/>
    <col min="5886" max="5886" width="17" style="55" customWidth="1"/>
    <col min="5887" max="5887" width="37" style="55" customWidth="1"/>
    <col min="5888" max="5888" width="17.375" style="55" customWidth="1"/>
    <col min="5889" max="6138" width="9" style="55" customWidth="1"/>
    <col min="6139" max="6139" width="29.625" style="55" customWidth="1"/>
    <col min="6140" max="6140" width="12.75" style="55"/>
    <col min="6141" max="6141" width="29.75" style="55" customWidth="1"/>
    <col min="6142" max="6142" width="17" style="55" customWidth="1"/>
    <col min="6143" max="6143" width="37" style="55" customWidth="1"/>
    <col min="6144" max="6144" width="17.375" style="55" customWidth="1"/>
    <col min="6145" max="6394" width="9" style="55" customWidth="1"/>
    <col min="6395" max="6395" width="29.625" style="55" customWidth="1"/>
    <col min="6396" max="6396" width="12.75" style="55"/>
    <col min="6397" max="6397" width="29.75" style="55" customWidth="1"/>
    <col min="6398" max="6398" width="17" style="55" customWidth="1"/>
    <col min="6399" max="6399" width="37" style="55" customWidth="1"/>
    <col min="6400" max="6400" width="17.375" style="55" customWidth="1"/>
    <col min="6401" max="6650" width="9" style="55" customWidth="1"/>
    <col min="6651" max="6651" width="29.625" style="55" customWidth="1"/>
    <col min="6652" max="6652" width="12.75" style="55"/>
    <col min="6653" max="6653" width="29.75" style="55" customWidth="1"/>
    <col min="6654" max="6654" width="17" style="55" customWidth="1"/>
    <col min="6655" max="6655" width="37" style="55" customWidth="1"/>
    <col min="6656" max="6656" width="17.375" style="55" customWidth="1"/>
    <col min="6657" max="6906" width="9" style="55" customWidth="1"/>
    <col min="6907" max="6907" width="29.625" style="55" customWidth="1"/>
    <col min="6908" max="6908" width="12.75" style="55"/>
    <col min="6909" max="6909" width="29.75" style="55" customWidth="1"/>
    <col min="6910" max="6910" width="17" style="55" customWidth="1"/>
    <col min="6911" max="6911" width="37" style="55" customWidth="1"/>
    <col min="6912" max="6912" width="17.375" style="55" customWidth="1"/>
    <col min="6913" max="7162" width="9" style="55" customWidth="1"/>
    <col min="7163" max="7163" width="29.625" style="55" customWidth="1"/>
    <col min="7164" max="7164" width="12.75" style="55"/>
    <col min="7165" max="7165" width="29.75" style="55" customWidth="1"/>
    <col min="7166" max="7166" width="17" style="55" customWidth="1"/>
    <col min="7167" max="7167" width="37" style="55" customWidth="1"/>
    <col min="7168" max="7168" width="17.375" style="55" customWidth="1"/>
    <col min="7169" max="7418" width="9" style="55" customWidth="1"/>
    <col min="7419" max="7419" width="29.625" style="55" customWidth="1"/>
    <col min="7420" max="7420" width="12.75" style="55"/>
    <col min="7421" max="7421" width="29.75" style="55" customWidth="1"/>
    <col min="7422" max="7422" width="17" style="55" customWidth="1"/>
    <col min="7423" max="7423" width="37" style="55" customWidth="1"/>
    <col min="7424" max="7424" width="17.375" style="55" customWidth="1"/>
    <col min="7425" max="7674" width="9" style="55" customWidth="1"/>
    <col min="7675" max="7675" width="29.625" style="55" customWidth="1"/>
    <col min="7676" max="7676" width="12.75" style="55"/>
    <col min="7677" max="7677" width="29.75" style="55" customWidth="1"/>
    <col min="7678" max="7678" width="17" style="55" customWidth="1"/>
    <col min="7679" max="7679" width="37" style="55" customWidth="1"/>
    <col min="7680" max="7680" width="17.375" style="55" customWidth="1"/>
    <col min="7681" max="7930" width="9" style="55" customWidth="1"/>
    <col min="7931" max="7931" width="29.625" style="55" customWidth="1"/>
    <col min="7932" max="7932" width="12.75" style="55"/>
    <col min="7933" max="7933" width="29.75" style="55" customWidth="1"/>
    <col min="7934" max="7934" width="17" style="55" customWidth="1"/>
    <col min="7935" max="7935" width="37" style="55" customWidth="1"/>
    <col min="7936" max="7936" width="17.375" style="55" customWidth="1"/>
    <col min="7937" max="8186" width="9" style="55" customWidth="1"/>
    <col min="8187" max="8187" width="29.625" style="55" customWidth="1"/>
    <col min="8188" max="8188" width="12.75" style="55"/>
    <col min="8189" max="8189" width="29.75" style="55" customWidth="1"/>
    <col min="8190" max="8190" width="17" style="55" customWidth="1"/>
    <col min="8191" max="8191" width="37" style="55" customWidth="1"/>
    <col min="8192" max="8192" width="17.375" style="55" customWidth="1"/>
    <col min="8193" max="8442" width="9" style="55" customWidth="1"/>
    <col min="8443" max="8443" width="29.625" style="55" customWidth="1"/>
    <col min="8444" max="8444" width="12.75" style="55"/>
    <col min="8445" max="8445" width="29.75" style="55" customWidth="1"/>
    <col min="8446" max="8446" width="17" style="55" customWidth="1"/>
    <col min="8447" max="8447" width="37" style="55" customWidth="1"/>
    <col min="8448" max="8448" width="17.375" style="55" customWidth="1"/>
    <col min="8449" max="8698" width="9" style="55" customWidth="1"/>
    <col min="8699" max="8699" width="29.625" style="55" customWidth="1"/>
    <col min="8700" max="8700" width="12.75" style="55"/>
    <col min="8701" max="8701" width="29.75" style="55" customWidth="1"/>
    <col min="8702" max="8702" width="17" style="55" customWidth="1"/>
    <col min="8703" max="8703" width="37" style="55" customWidth="1"/>
    <col min="8704" max="8704" width="17.375" style="55" customWidth="1"/>
    <col min="8705" max="8954" width="9" style="55" customWidth="1"/>
    <col min="8955" max="8955" width="29.625" style="55" customWidth="1"/>
    <col min="8956" max="8956" width="12.75" style="55"/>
    <col min="8957" max="8957" width="29.75" style="55" customWidth="1"/>
    <col min="8958" max="8958" width="17" style="55" customWidth="1"/>
    <col min="8959" max="8959" width="37" style="55" customWidth="1"/>
    <col min="8960" max="8960" width="17.375" style="55" customWidth="1"/>
    <col min="8961" max="9210" width="9" style="55" customWidth="1"/>
    <col min="9211" max="9211" width="29.625" style="55" customWidth="1"/>
    <col min="9212" max="9212" width="12.75" style="55"/>
    <col min="9213" max="9213" width="29.75" style="55" customWidth="1"/>
    <col min="9214" max="9214" width="17" style="55" customWidth="1"/>
    <col min="9215" max="9215" width="37" style="55" customWidth="1"/>
    <col min="9216" max="9216" width="17.375" style="55" customWidth="1"/>
    <col min="9217" max="9466" width="9" style="55" customWidth="1"/>
    <col min="9467" max="9467" width="29.625" style="55" customWidth="1"/>
    <col min="9468" max="9468" width="12.75" style="55"/>
    <col min="9469" max="9469" width="29.75" style="55" customWidth="1"/>
    <col min="9470" max="9470" width="17" style="55" customWidth="1"/>
    <col min="9471" max="9471" width="37" style="55" customWidth="1"/>
    <col min="9472" max="9472" width="17.375" style="55" customWidth="1"/>
    <col min="9473" max="9722" width="9" style="55" customWidth="1"/>
    <col min="9723" max="9723" width="29.625" style="55" customWidth="1"/>
    <col min="9724" max="9724" width="12.75" style="55"/>
    <col min="9725" max="9725" width="29.75" style="55" customWidth="1"/>
    <col min="9726" max="9726" width="17" style="55" customWidth="1"/>
    <col min="9727" max="9727" width="37" style="55" customWidth="1"/>
    <col min="9728" max="9728" width="17.375" style="55" customWidth="1"/>
    <col min="9729" max="9978" width="9" style="55" customWidth="1"/>
    <col min="9979" max="9979" width="29.625" style="55" customWidth="1"/>
    <col min="9980" max="9980" width="12.75" style="55"/>
    <col min="9981" max="9981" width="29.75" style="55" customWidth="1"/>
    <col min="9982" max="9982" width="17" style="55" customWidth="1"/>
    <col min="9983" max="9983" width="37" style="55" customWidth="1"/>
    <col min="9984" max="9984" width="17.375" style="55" customWidth="1"/>
    <col min="9985" max="10234" width="9" style="55" customWidth="1"/>
    <col min="10235" max="10235" width="29.625" style="55" customWidth="1"/>
    <col min="10236" max="10236" width="12.75" style="55"/>
    <col min="10237" max="10237" width="29.75" style="55" customWidth="1"/>
    <col min="10238" max="10238" width="17" style="55" customWidth="1"/>
    <col min="10239" max="10239" width="37" style="55" customWidth="1"/>
    <col min="10240" max="10240" width="17.375" style="55" customWidth="1"/>
    <col min="10241" max="10490" width="9" style="55" customWidth="1"/>
    <col min="10491" max="10491" width="29.625" style="55" customWidth="1"/>
    <col min="10492" max="10492" width="12.75" style="55"/>
    <col min="10493" max="10493" width="29.75" style="55" customWidth="1"/>
    <col min="10494" max="10494" width="17" style="55" customWidth="1"/>
    <col min="10495" max="10495" width="37" style="55" customWidth="1"/>
    <col min="10496" max="10496" width="17.375" style="55" customWidth="1"/>
    <col min="10497" max="10746" width="9" style="55" customWidth="1"/>
    <col min="10747" max="10747" width="29.625" style="55" customWidth="1"/>
    <col min="10748" max="10748" width="12.75" style="55"/>
    <col min="10749" max="10749" width="29.75" style="55" customWidth="1"/>
    <col min="10750" max="10750" width="17" style="55" customWidth="1"/>
    <col min="10751" max="10751" width="37" style="55" customWidth="1"/>
    <col min="10752" max="10752" width="17.375" style="55" customWidth="1"/>
    <col min="10753" max="11002" width="9" style="55" customWidth="1"/>
    <col min="11003" max="11003" width="29.625" style="55" customWidth="1"/>
    <col min="11004" max="11004" width="12.75" style="55"/>
    <col min="11005" max="11005" width="29.75" style="55" customWidth="1"/>
    <col min="11006" max="11006" width="17" style="55" customWidth="1"/>
    <col min="11007" max="11007" width="37" style="55" customWidth="1"/>
    <col min="11008" max="11008" width="17.375" style="55" customWidth="1"/>
    <col min="11009" max="11258" width="9" style="55" customWidth="1"/>
    <col min="11259" max="11259" width="29.625" style="55" customWidth="1"/>
    <col min="11260" max="11260" width="12.75" style="55"/>
    <col min="11261" max="11261" width="29.75" style="55" customWidth="1"/>
    <col min="11262" max="11262" width="17" style="55" customWidth="1"/>
    <col min="11263" max="11263" width="37" style="55" customWidth="1"/>
    <col min="11264" max="11264" width="17.375" style="55" customWidth="1"/>
    <col min="11265" max="11514" width="9" style="55" customWidth="1"/>
    <col min="11515" max="11515" width="29.625" style="55" customWidth="1"/>
    <col min="11516" max="11516" width="12.75" style="55"/>
    <col min="11517" max="11517" width="29.75" style="55" customWidth="1"/>
    <col min="11518" max="11518" width="17" style="55" customWidth="1"/>
    <col min="11519" max="11519" width="37" style="55" customWidth="1"/>
    <col min="11520" max="11520" width="17.375" style="55" customWidth="1"/>
    <col min="11521" max="11770" width="9" style="55" customWidth="1"/>
    <col min="11771" max="11771" width="29.625" style="55" customWidth="1"/>
    <col min="11772" max="11772" width="12.75" style="55"/>
    <col min="11773" max="11773" width="29.75" style="55" customWidth="1"/>
    <col min="11774" max="11774" width="17" style="55" customWidth="1"/>
    <col min="11775" max="11775" width="37" style="55" customWidth="1"/>
    <col min="11776" max="11776" width="17.375" style="55" customWidth="1"/>
    <col min="11777" max="12026" width="9" style="55" customWidth="1"/>
    <col min="12027" max="12027" width="29.625" style="55" customWidth="1"/>
    <col min="12028" max="12028" width="12.75" style="55"/>
    <col min="12029" max="12029" width="29.75" style="55" customWidth="1"/>
    <col min="12030" max="12030" width="17" style="55" customWidth="1"/>
    <col min="12031" max="12031" width="37" style="55" customWidth="1"/>
    <col min="12032" max="12032" width="17.375" style="55" customWidth="1"/>
    <col min="12033" max="12282" width="9" style="55" customWidth="1"/>
    <col min="12283" max="12283" width="29.625" style="55" customWidth="1"/>
    <col min="12284" max="12284" width="12.75" style="55"/>
    <col min="12285" max="12285" width="29.75" style="55" customWidth="1"/>
    <col min="12286" max="12286" width="17" style="55" customWidth="1"/>
    <col min="12287" max="12287" width="37" style="55" customWidth="1"/>
    <col min="12288" max="12288" width="17.375" style="55" customWidth="1"/>
    <col min="12289" max="12538" width="9" style="55" customWidth="1"/>
    <col min="12539" max="12539" width="29.625" style="55" customWidth="1"/>
    <col min="12540" max="12540" width="12.75" style="55"/>
    <col min="12541" max="12541" width="29.75" style="55" customWidth="1"/>
    <col min="12542" max="12542" width="17" style="55" customWidth="1"/>
    <col min="12543" max="12543" width="37" style="55" customWidth="1"/>
    <col min="12544" max="12544" width="17.375" style="55" customWidth="1"/>
    <col min="12545" max="12794" width="9" style="55" customWidth="1"/>
    <col min="12795" max="12795" width="29.625" style="55" customWidth="1"/>
    <col min="12796" max="12796" width="12.75" style="55"/>
    <col min="12797" max="12797" width="29.75" style="55" customWidth="1"/>
    <col min="12798" max="12798" width="17" style="55" customWidth="1"/>
    <col min="12799" max="12799" width="37" style="55" customWidth="1"/>
    <col min="12800" max="12800" width="17.375" style="55" customWidth="1"/>
    <col min="12801" max="13050" width="9" style="55" customWidth="1"/>
    <col min="13051" max="13051" width="29.625" style="55" customWidth="1"/>
    <col min="13052" max="13052" width="12.75" style="55"/>
    <col min="13053" max="13053" width="29.75" style="55" customWidth="1"/>
    <col min="13054" max="13054" width="17" style="55" customWidth="1"/>
    <col min="13055" max="13055" width="37" style="55" customWidth="1"/>
    <col min="13056" max="13056" width="17.375" style="55" customWidth="1"/>
    <col min="13057" max="13306" width="9" style="55" customWidth="1"/>
    <col min="13307" max="13307" width="29.625" style="55" customWidth="1"/>
    <col min="13308" max="13308" width="12.75" style="55"/>
    <col min="13309" max="13309" width="29.75" style="55" customWidth="1"/>
    <col min="13310" max="13310" width="17" style="55" customWidth="1"/>
    <col min="13311" max="13311" width="37" style="55" customWidth="1"/>
    <col min="13312" max="13312" width="17.375" style="55" customWidth="1"/>
    <col min="13313" max="13562" width="9" style="55" customWidth="1"/>
    <col min="13563" max="13563" width="29.625" style="55" customWidth="1"/>
    <col min="13564" max="13564" width="12.75" style="55"/>
    <col min="13565" max="13565" width="29.75" style="55" customWidth="1"/>
    <col min="13566" max="13566" width="17" style="55" customWidth="1"/>
    <col min="13567" max="13567" width="37" style="55" customWidth="1"/>
    <col min="13568" max="13568" width="17.375" style="55" customWidth="1"/>
    <col min="13569" max="13818" width="9" style="55" customWidth="1"/>
    <col min="13819" max="13819" width="29.625" style="55" customWidth="1"/>
    <col min="13820" max="13820" width="12.75" style="55"/>
    <col min="13821" max="13821" width="29.75" style="55" customWidth="1"/>
    <col min="13822" max="13822" width="17" style="55" customWidth="1"/>
    <col min="13823" max="13823" width="37" style="55" customWidth="1"/>
    <col min="13824" max="13824" width="17.375" style="55" customWidth="1"/>
    <col min="13825" max="14074" width="9" style="55" customWidth="1"/>
    <col min="14075" max="14075" width="29.625" style="55" customWidth="1"/>
    <col min="14076" max="14076" width="12.75" style="55"/>
    <col min="14077" max="14077" width="29.75" style="55" customWidth="1"/>
    <col min="14078" max="14078" width="17" style="55" customWidth="1"/>
    <col min="14079" max="14079" width="37" style="55" customWidth="1"/>
    <col min="14080" max="14080" width="17.375" style="55" customWidth="1"/>
    <col min="14081" max="14330" width="9" style="55" customWidth="1"/>
    <col min="14331" max="14331" width="29.625" style="55" customWidth="1"/>
    <col min="14332" max="14332" width="12.75" style="55"/>
    <col min="14333" max="14333" width="29.75" style="55" customWidth="1"/>
    <col min="14334" max="14334" width="17" style="55" customWidth="1"/>
    <col min="14335" max="14335" width="37" style="55" customWidth="1"/>
    <col min="14336" max="14336" width="17.375" style="55" customWidth="1"/>
    <col min="14337" max="14586" width="9" style="55" customWidth="1"/>
    <col min="14587" max="14587" width="29.625" style="55" customWidth="1"/>
    <col min="14588" max="14588" width="12.75" style="55"/>
    <col min="14589" max="14589" width="29.75" style="55" customWidth="1"/>
    <col min="14590" max="14590" width="17" style="55" customWidth="1"/>
    <col min="14591" max="14591" width="37" style="55" customWidth="1"/>
    <col min="14592" max="14592" width="17.375" style="55" customWidth="1"/>
    <col min="14593" max="14842" width="9" style="55" customWidth="1"/>
    <col min="14843" max="14843" width="29.625" style="55" customWidth="1"/>
    <col min="14844" max="14844" width="12.75" style="55"/>
    <col min="14845" max="14845" width="29.75" style="55" customWidth="1"/>
    <col min="14846" max="14846" width="17" style="55" customWidth="1"/>
    <col min="14847" max="14847" width="37" style="55" customWidth="1"/>
    <col min="14848" max="14848" width="17.375" style="55" customWidth="1"/>
    <col min="14849" max="15098" width="9" style="55" customWidth="1"/>
    <col min="15099" max="15099" width="29.625" style="55" customWidth="1"/>
    <col min="15100" max="15100" width="12.75" style="55"/>
    <col min="15101" max="15101" width="29.75" style="55" customWidth="1"/>
    <col min="15102" max="15102" width="17" style="55" customWidth="1"/>
    <col min="15103" max="15103" width="37" style="55" customWidth="1"/>
    <col min="15104" max="15104" width="17.375" style="55" customWidth="1"/>
    <col min="15105" max="15354" width="9" style="55" customWidth="1"/>
    <col min="15355" max="15355" width="29.625" style="55" customWidth="1"/>
    <col min="15356" max="15356" width="12.75" style="55"/>
    <col min="15357" max="15357" width="29.75" style="55" customWidth="1"/>
    <col min="15358" max="15358" width="17" style="55" customWidth="1"/>
    <col min="15359" max="15359" width="37" style="55" customWidth="1"/>
    <col min="15360" max="15360" width="17.375" style="55" customWidth="1"/>
    <col min="15361" max="15610" width="9" style="55" customWidth="1"/>
    <col min="15611" max="15611" width="29.625" style="55" customWidth="1"/>
    <col min="15612" max="15612" width="12.75" style="55"/>
    <col min="15613" max="15613" width="29.75" style="55" customWidth="1"/>
    <col min="15614" max="15614" width="17" style="55" customWidth="1"/>
    <col min="15615" max="15615" width="37" style="55" customWidth="1"/>
    <col min="15616" max="15616" width="17.375" style="55" customWidth="1"/>
    <col min="15617" max="15866" width="9" style="55" customWidth="1"/>
    <col min="15867" max="15867" width="29.625" style="55" customWidth="1"/>
    <col min="15868" max="15868" width="12.75" style="55"/>
    <col min="15869" max="15869" width="29.75" style="55" customWidth="1"/>
    <col min="15870" max="15870" width="17" style="55" customWidth="1"/>
    <col min="15871" max="15871" width="37" style="55" customWidth="1"/>
    <col min="15872" max="15872" width="17.375" style="55" customWidth="1"/>
    <col min="15873" max="16122" width="9" style="55" customWidth="1"/>
    <col min="16123" max="16123" width="29.625" style="55" customWidth="1"/>
    <col min="16124" max="16124" width="12.75" style="55"/>
    <col min="16125" max="16125" width="29.75" style="55" customWidth="1"/>
    <col min="16126" max="16126" width="17" style="55" customWidth="1"/>
    <col min="16127" max="16127" width="37" style="55" customWidth="1"/>
    <col min="16128" max="16128" width="17.375" style="55" customWidth="1"/>
    <col min="16129" max="16378" width="9" style="55" customWidth="1"/>
    <col min="16379" max="16379" width="29.625" style="55" customWidth="1"/>
    <col min="16380" max="16384" width="12.75" style="55"/>
  </cols>
  <sheetData>
    <row r="1" ht="18.75" spans="1:4">
      <c r="A1" s="3" t="s">
        <v>1658</v>
      </c>
      <c r="B1" s="3"/>
      <c r="C1" s="59"/>
      <c r="D1" s="60"/>
    </row>
    <row r="2" ht="30" customHeight="1" spans="1:4">
      <c r="A2" s="28" t="s">
        <v>1659</v>
      </c>
      <c r="B2" s="28"/>
      <c r="C2" s="28"/>
      <c r="D2" s="28"/>
    </row>
    <row r="3" s="54" customFormat="1" ht="21.95" customHeight="1" spans="1:4">
      <c r="A3" s="61"/>
      <c r="B3" s="62"/>
      <c r="C3" s="63"/>
      <c r="D3" s="64" t="s">
        <v>35</v>
      </c>
    </row>
    <row r="4" s="54" customFormat="1" ht="24" customHeight="1" spans="1:4">
      <c r="A4" s="65" t="s">
        <v>1201</v>
      </c>
      <c r="B4" s="66" t="s">
        <v>38</v>
      </c>
      <c r="C4" s="66" t="s">
        <v>115</v>
      </c>
      <c r="D4" s="67" t="s">
        <v>38</v>
      </c>
    </row>
    <row r="5" s="54" customFormat="1" ht="24" customHeight="1" spans="1:4">
      <c r="A5" s="68" t="s">
        <v>46</v>
      </c>
      <c r="B5" s="69">
        <f>B6+B19</f>
        <v>40000</v>
      </c>
      <c r="C5" s="70" t="s">
        <v>46</v>
      </c>
      <c r="D5" s="71">
        <f>B5</f>
        <v>40000</v>
      </c>
    </row>
    <row r="6" s="54" customFormat="1" ht="24" customHeight="1" spans="1:4">
      <c r="A6" s="72" t="s">
        <v>48</v>
      </c>
      <c r="B6" s="73">
        <f>SUM(B7:B10)</f>
        <v>40000</v>
      </c>
      <c r="C6" s="74" t="s">
        <v>49</v>
      </c>
      <c r="D6" s="71">
        <f>D7+D11+D14+D17</f>
        <v>0</v>
      </c>
    </row>
    <row r="7" s="54" customFormat="1" ht="20.1" customHeight="1" spans="1:5">
      <c r="A7" s="75" t="s">
        <v>1477</v>
      </c>
      <c r="B7" s="42"/>
      <c r="C7" s="76" t="s">
        <v>1478</v>
      </c>
      <c r="D7" s="44"/>
      <c r="E7" s="77"/>
    </row>
    <row r="8" s="54" customFormat="1" ht="20.1" customHeight="1" spans="1:5">
      <c r="A8" s="75" t="s">
        <v>1479</v>
      </c>
      <c r="B8" s="42">
        <v>40000</v>
      </c>
      <c r="C8" s="78" t="s">
        <v>1660</v>
      </c>
      <c r="D8" s="44"/>
      <c r="E8" s="77"/>
    </row>
    <row r="9" s="54" customFormat="1" ht="20.1" customHeight="1" spans="1:4">
      <c r="A9" s="75" t="s">
        <v>1481</v>
      </c>
      <c r="B9" s="42"/>
      <c r="C9" s="78" t="s">
        <v>1661</v>
      </c>
      <c r="D9" s="44"/>
    </row>
    <row r="10" s="54" customFormat="1" ht="20.1" customHeight="1" spans="1:4">
      <c r="A10" s="75" t="s">
        <v>1483</v>
      </c>
      <c r="B10" s="42"/>
      <c r="C10" s="78" t="s">
        <v>1662</v>
      </c>
      <c r="D10" s="44"/>
    </row>
    <row r="11" s="54" customFormat="1" ht="20.1" customHeight="1" spans="1:6">
      <c r="A11" s="79"/>
      <c r="B11" s="80"/>
      <c r="C11" s="76" t="s">
        <v>1486</v>
      </c>
      <c r="D11" s="44"/>
      <c r="E11" s="77"/>
      <c r="F11" s="81"/>
    </row>
    <row r="12" s="54" customFormat="1" ht="20.1" customHeight="1" spans="1:6">
      <c r="A12" s="82"/>
      <c r="B12" s="80"/>
      <c r="C12" s="78" t="s">
        <v>1487</v>
      </c>
      <c r="D12" s="44"/>
      <c r="F12" s="81"/>
    </row>
    <row r="13" s="54" customFormat="1" ht="20.1" customHeight="1" spans="1:6">
      <c r="A13" s="82"/>
      <c r="B13" s="80"/>
      <c r="C13" s="78" t="s">
        <v>1663</v>
      </c>
      <c r="D13" s="44"/>
      <c r="F13" s="81"/>
    </row>
    <row r="14" s="54" customFormat="1" ht="20.1" customHeight="1" spans="1:6">
      <c r="A14" s="83"/>
      <c r="B14" s="84"/>
      <c r="C14" s="76" t="s">
        <v>1664</v>
      </c>
      <c r="D14" s="44"/>
      <c r="F14" s="81"/>
    </row>
    <row r="15" s="54" customFormat="1" ht="20.1" customHeight="1" spans="1:4">
      <c r="A15" s="83"/>
      <c r="B15" s="84"/>
      <c r="C15" s="78" t="s">
        <v>1665</v>
      </c>
      <c r="D15" s="44"/>
    </row>
    <row r="16" s="54" customFormat="1" ht="20.1" customHeight="1" spans="1:4">
      <c r="A16" s="85"/>
      <c r="B16" s="80"/>
      <c r="C16" s="86" t="s">
        <v>1666</v>
      </c>
      <c r="D16" s="44"/>
    </row>
    <row r="17" s="54" customFormat="1" ht="20.1" customHeight="1" spans="1:4">
      <c r="A17" s="85"/>
      <c r="B17" s="80"/>
      <c r="C17" s="76" t="s">
        <v>1491</v>
      </c>
      <c r="D17" s="44"/>
    </row>
    <row r="18" s="54" customFormat="1" ht="20.1" customHeight="1" spans="1:4">
      <c r="A18" s="85"/>
      <c r="B18" s="80"/>
      <c r="C18" s="78" t="s">
        <v>1667</v>
      </c>
      <c r="D18" s="44"/>
    </row>
    <row r="19" s="54" customFormat="1" ht="20.1" customHeight="1" spans="1:5">
      <c r="A19" s="87" t="s">
        <v>96</v>
      </c>
      <c r="B19" s="88">
        <f>B20</f>
        <v>0</v>
      </c>
      <c r="C19" s="89" t="s">
        <v>97</v>
      </c>
      <c r="D19" s="71">
        <f>D20</f>
        <v>40000</v>
      </c>
      <c r="E19" s="90"/>
    </row>
    <row r="20" s="54" customFormat="1" ht="20.1" customHeight="1" spans="1:4">
      <c r="A20" s="91" t="s">
        <v>1668</v>
      </c>
      <c r="B20" s="92"/>
      <c r="C20" s="93" t="s">
        <v>1669</v>
      </c>
      <c r="D20" s="94">
        <v>40000</v>
      </c>
    </row>
    <row r="21" ht="59.25" customHeight="1" spans="1:4">
      <c r="A21" s="95" t="s">
        <v>1670</v>
      </c>
      <c r="B21" s="95"/>
      <c r="C21" s="95"/>
      <c r="D21" s="95"/>
    </row>
    <row r="22" ht="22.15" customHeight="1"/>
    <row r="23" ht="22.15" customHeight="1"/>
  </sheetData>
  <mergeCells count="3">
    <mergeCell ref="A1:B1"/>
    <mergeCell ref="A2:D2"/>
    <mergeCell ref="A21:D21"/>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showZeros="0" workbookViewId="0">
      <selection activeCell="A6" sqref="$A6:$XFD6"/>
    </sheetView>
  </sheetViews>
  <sheetFormatPr defaultColWidth="9" defaultRowHeight="14.25" outlineLevelCol="3"/>
  <cols>
    <col min="1" max="1" width="38.125" style="26" customWidth="1"/>
    <col min="2" max="2" width="10.125" style="27" customWidth="1"/>
    <col min="3" max="3" width="40.375" style="27" customWidth="1"/>
    <col min="4" max="4" width="9.625" style="27" customWidth="1"/>
    <col min="5" max="247" width="9" style="27"/>
    <col min="248" max="248" width="36.75" style="27" customWidth="1"/>
    <col min="249" max="249" width="11.625" style="27" customWidth="1"/>
    <col min="250" max="250" width="8.125" style="27" customWidth="1"/>
    <col min="251" max="251" width="36.5" style="27" customWidth="1"/>
    <col min="252" max="252" width="10.75" style="27" customWidth="1"/>
    <col min="253" max="253" width="8.125" style="27" customWidth="1"/>
    <col min="254" max="254" width="9.125" style="27" customWidth="1"/>
    <col min="255" max="258" width="9" style="27" hidden="1" customWidth="1"/>
    <col min="259" max="503" width="9" style="27"/>
    <col min="504" max="504" width="36.75" style="27" customWidth="1"/>
    <col min="505" max="505" width="11.625" style="27" customWidth="1"/>
    <col min="506" max="506" width="8.125" style="27" customWidth="1"/>
    <col min="507" max="507" width="36.5" style="27" customWidth="1"/>
    <col min="508" max="508" width="10.75" style="27" customWidth="1"/>
    <col min="509" max="509" width="8.125" style="27" customWidth="1"/>
    <col min="510" max="510" width="9.125" style="27" customWidth="1"/>
    <col min="511" max="514" width="9" style="27" hidden="1" customWidth="1"/>
    <col min="515" max="759" width="9" style="27"/>
    <col min="760" max="760" width="36.75" style="27" customWidth="1"/>
    <col min="761" max="761" width="11.625" style="27" customWidth="1"/>
    <col min="762" max="762" width="8.125" style="27" customWidth="1"/>
    <col min="763" max="763" width="36.5" style="27" customWidth="1"/>
    <col min="764" max="764" width="10.75" style="27" customWidth="1"/>
    <col min="765" max="765" width="8.125" style="27" customWidth="1"/>
    <col min="766" max="766" width="9.125" style="27" customWidth="1"/>
    <col min="767" max="770" width="9" style="27" hidden="1" customWidth="1"/>
    <col min="771" max="1015" width="9" style="27"/>
    <col min="1016" max="1016" width="36.75" style="27" customWidth="1"/>
    <col min="1017" max="1017" width="11.625" style="27" customWidth="1"/>
    <col min="1018" max="1018" width="8.125" style="27" customWidth="1"/>
    <col min="1019" max="1019" width="36.5" style="27" customWidth="1"/>
    <col min="1020" max="1020" width="10.75" style="27" customWidth="1"/>
    <col min="1021" max="1021" width="8.125" style="27" customWidth="1"/>
    <col min="1022" max="1022" width="9.125" style="27" customWidth="1"/>
    <col min="1023" max="1026" width="9" style="27" hidden="1" customWidth="1"/>
    <col min="1027" max="1271" width="9" style="27"/>
    <col min="1272" max="1272" width="36.75" style="27" customWidth="1"/>
    <col min="1273" max="1273" width="11.625" style="27" customWidth="1"/>
    <col min="1274" max="1274" width="8.125" style="27" customWidth="1"/>
    <col min="1275" max="1275" width="36.5" style="27" customWidth="1"/>
    <col min="1276" max="1276" width="10.75" style="27" customWidth="1"/>
    <col min="1277" max="1277" width="8.125" style="27" customWidth="1"/>
    <col min="1278" max="1278" width="9.125" style="27" customWidth="1"/>
    <col min="1279" max="1282" width="9" style="27" hidden="1" customWidth="1"/>
    <col min="1283" max="1527" width="9" style="27"/>
    <col min="1528" max="1528" width="36.75" style="27" customWidth="1"/>
    <col min="1529" max="1529" width="11.625" style="27" customWidth="1"/>
    <col min="1530" max="1530" width="8.125" style="27" customWidth="1"/>
    <col min="1531" max="1531" width="36.5" style="27" customWidth="1"/>
    <col min="1532" max="1532" width="10.75" style="27" customWidth="1"/>
    <col min="1533" max="1533" width="8.125" style="27" customWidth="1"/>
    <col min="1534" max="1534" width="9.125" style="27" customWidth="1"/>
    <col min="1535" max="1538" width="9" style="27" hidden="1" customWidth="1"/>
    <col min="1539" max="1783" width="9" style="27"/>
    <col min="1784" max="1784" width="36.75" style="27" customWidth="1"/>
    <col min="1785" max="1785" width="11.625" style="27" customWidth="1"/>
    <col min="1786" max="1786" width="8.125" style="27" customWidth="1"/>
    <col min="1787" max="1787" width="36.5" style="27" customWidth="1"/>
    <col min="1788" max="1788" width="10.75" style="27" customWidth="1"/>
    <col min="1789" max="1789" width="8.125" style="27" customWidth="1"/>
    <col min="1790" max="1790" width="9.125" style="27" customWidth="1"/>
    <col min="1791" max="1794" width="9" style="27" hidden="1" customWidth="1"/>
    <col min="1795" max="2039" width="9" style="27"/>
    <col min="2040" max="2040" width="36.75" style="27" customWidth="1"/>
    <col min="2041" max="2041" width="11.625" style="27" customWidth="1"/>
    <col min="2042" max="2042" width="8.125" style="27" customWidth="1"/>
    <col min="2043" max="2043" width="36.5" style="27" customWidth="1"/>
    <col min="2044" max="2044" width="10.75" style="27" customWidth="1"/>
    <col min="2045" max="2045" width="8.125" style="27" customWidth="1"/>
    <col min="2046" max="2046" width="9.125" style="27" customWidth="1"/>
    <col min="2047" max="2050" width="9" style="27" hidden="1" customWidth="1"/>
    <col min="2051" max="2295" width="9" style="27"/>
    <col min="2296" max="2296" width="36.75" style="27" customWidth="1"/>
    <col min="2297" max="2297" width="11.625" style="27" customWidth="1"/>
    <col min="2298" max="2298" width="8.125" style="27" customWidth="1"/>
    <col min="2299" max="2299" width="36.5" style="27" customWidth="1"/>
    <col min="2300" max="2300" width="10.75" style="27" customWidth="1"/>
    <col min="2301" max="2301" width="8.125" style="27" customWidth="1"/>
    <col min="2302" max="2302" width="9.125" style="27" customWidth="1"/>
    <col min="2303" max="2306" width="9" style="27" hidden="1" customWidth="1"/>
    <col min="2307" max="2551" width="9" style="27"/>
    <col min="2552" max="2552" width="36.75" style="27" customWidth="1"/>
    <col min="2553" max="2553" width="11.625" style="27" customWidth="1"/>
    <col min="2554" max="2554" width="8.125" style="27" customWidth="1"/>
    <col min="2555" max="2555" width="36.5" style="27" customWidth="1"/>
    <col min="2556" max="2556" width="10.75" style="27" customWidth="1"/>
    <col min="2557" max="2557" width="8.125" style="27" customWidth="1"/>
    <col min="2558" max="2558" width="9.125" style="27" customWidth="1"/>
    <col min="2559" max="2562" width="9" style="27" hidden="1" customWidth="1"/>
    <col min="2563" max="2807" width="9" style="27"/>
    <col min="2808" max="2808" width="36.75" style="27" customWidth="1"/>
    <col min="2809" max="2809" width="11.625" style="27" customWidth="1"/>
    <col min="2810" max="2810" width="8.125" style="27" customWidth="1"/>
    <col min="2811" max="2811" width="36.5" style="27" customWidth="1"/>
    <col min="2812" max="2812" width="10.75" style="27" customWidth="1"/>
    <col min="2813" max="2813" width="8.125" style="27" customWidth="1"/>
    <col min="2814" max="2814" width="9.125" style="27" customWidth="1"/>
    <col min="2815" max="2818" width="9" style="27" hidden="1" customWidth="1"/>
    <col min="2819" max="3063" width="9" style="27"/>
    <col min="3064" max="3064" width="36.75" style="27" customWidth="1"/>
    <col min="3065" max="3065" width="11.625" style="27" customWidth="1"/>
    <col min="3066" max="3066" width="8.125" style="27" customWidth="1"/>
    <col min="3067" max="3067" width="36.5" style="27" customWidth="1"/>
    <col min="3068" max="3068" width="10.75" style="27" customWidth="1"/>
    <col min="3069" max="3069" width="8.125" style="27" customWidth="1"/>
    <col min="3070" max="3070" width="9.125" style="27" customWidth="1"/>
    <col min="3071" max="3074" width="9" style="27" hidden="1" customWidth="1"/>
    <col min="3075" max="3319" width="9" style="27"/>
    <col min="3320" max="3320" width="36.75" style="27" customWidth="1"/>
    <col min="3321" max="3321" width="11.625" style="27" customWidth="1"/>
    <col min="3322" max="3322" width="8.125" style="27" customWidth="1"/>
    <col min="3323" max="3323" width="36.5" style="27" customWidth="1"/>
    <col min="3324" max="3324" width="10.75" style="27" customWidth="1"/>
    <col min="3325" max="3325" width="8.125" style="27" customWidth="1"/>
    <col min="3326" max="3326" width="9.125" style="27" customWidth="1"/>
    <col min="3327" max="3330" width="9" style="27" hidden="1" customWidth="1"/>
    <col min="3331" max="3575" width="9" style="27"/>
    <col min="3576" max="3576" width="36.75" style="27" customWidth="1"/>
    <col min="3577" max="3577" width="11.625" style="27" customWidth="1"/>
    <col min="3578" max="3578" width="8.125" style="27" customWidth="1"/>
    <col min="3579" max="3579" width="36.5" style="27" customWidth="1"/>
    <col min="3580" max="3580" width="10.75" style="27" customWidth="1"/>
    <col min="3581" max="3581" width="8.125" style="27" customWidth="1"/>
    <col min="3582" max="3582" width="9.125" style="27" customWidth="1"/>
    <col min="3583" max="3586" width="9" style="27" hidden="1" customWidth="1"/>
    <col min="3587" max="3831" width="9" style="27"/>
    <col min="3832" max="3832" width="36.75" style="27" customWidth="1"/>
    <col min="3833" max="3833" width="11.625" style="27" customWidth="1"/>
    <col min="3834" max="3834" width="8.125" style="27" customWidth="1"/>
    <col min="3835" max="3835" width="36.5" style="27" customWidth="1"/>
    <col min="3836" max="3836" width="10.75" style="27" customWidth="1"/>
    <col min="3837" max="3837" width="8.125" style="27" customWidth="1"/>
    <col min="3838" max="3838" width="9.125" style="27" customWidth="1"/>
    <col min="3839" max="3842" width="9" style="27" hidden="1" customWidth="1"/>
    <col min="3843" max="4087" width="9" style="27"/>
    <col min="4088" max="4088" width="36.75" style="27" customWidth="1"/>
    <col min="4089" max="4089" width="11.625" style="27" customWidth="1"/>
    <col min="4090" max="4090" width="8.125" style="27" customWidth="1"/>
    <col min="4091" max="4091" width="36.5" style="27" customWidth="1"/>
    <col min="4092" max="4092" width="10.75" style="27" customWidth="1"/>
    <col min="4093" max="4093" width="8.125" style="27" customWidth="1"/>
    <col min="4094" max="4094" width="9.125" style="27" customWidth="1"/>
    <col min="4095" max="4098" width="9" style="27" hidden="1" customWidth="1"/>
    <col min="4099" max="4343" width="9" style="27"/>
    <col min="4344" max="4344" width="36.75" style="27" customWidth="1"/>
    <col min="4345" max="4345" width="11.625" style="27" customWidth="1"/>
    <col min="4346" max="4346" width="8.125" style="27" customWidth="1"/>
    <col min="4347" max="4347" width="36.5" style="27" customWidth="1"/>
    <col min="4348" max="4348" width="10.75" style="27" customWidth="1"/>
    <col min="4349" max="4349" width="8.125" style="27" customWidth="1"/>
    <col min="4350" max="4350" width="9.125" style="27" customWidth="1"/>
    <col min="4351" max="4354" width="9" style="27" hidden="1" customWidth="1"/>
    <col min="4355" max="4599" width="9" style="27"/>
    <col min="4600" max="4600" width="36.75" style="27" customWidth="1"/>
    <col min="4601" max="4601" width="11.625" style="27" customWidth="1"/>
    <col min="4602" max="4602" width="8.125" style="27" customWidth="1"/>
    <col min="4603" max="4603" width="36.5" style="27" customWidth="1"/>
    <col min="4604" max="4604" width="10.75" style="27" customWidth="1"/>
    <col min="4605" max="4605" width="8.125" style="27" customWidth="1"/>
    <col min="4606" max="4606" width="9.125" style="27" customWidth="1"/>
    <col min="4607" max="4610" width="9" style="27" hidden="1" customWidth="1"/>
    <col min="4611" max="4855" width="9" style="27"/>
    <col min="4856" max="4856" width="36.75" style="27" customWidth="1"/>
    <col min="4857" max="4857" width="11.625" style="27" customWidth="1"/>
    <col min="4858" max="4858" width="8.125" style="27" customWidth="1"/>
    <col min="4859" max="4859" width="36.5" style="27" customWidth="1"/>
    <col min="4860" max="4860" width="10.75" style="27" customWidth="1"/>
    <col min="4861" max="4861" width="8.125" style="27" customWidth="1"/>
    <col min="4862" max="4862" width="9.125" style="27" customWidth="1"/>
    <col min="4863" max="4866" width="9" style="27" hidden="1" customWidth="1"/>
    <col min="4867" max="5111" width="9" style="27"/>
    <col min="5112" max="5112" width="36.75" style="27" customWidth="1"/>
    <col min="5113" max="5113" width="11.625" style="27" customWidth="1"/>
    <col min="5114" max="5114" width="8.125" style="27" customWidth="1"/>
    <col min="5115" max="5115" width="36.5" style="27" customWidth="1"/>
    <col min="5116" max="5116" width="10.75" style="27" customWidth="1"/>
    <col min="5117" max="5117" width="8.125" style="27" customWidth="1"/>
    <col min="5118" max="5118" width="9.125" style="27" customWidth="1"/>
    <col min="5119" max="5122" width="9" style="27" hidden="1" customWidth="1"/>
    <col min="5123" max="5367" width="9" style="27"/>
    <col min="5368" max="5368" width="36.75" style="27" customWidth="1"/>
    <col min="5369" max="5369" width="11.625" style="27" customWidth="1"/>
    <col min="5370" max="5370" width="8.125" style="27" customWidth="1"/>
    <col min="5371" max="5371" width="36.5" style="27" customWidth="1"/>
    <col min="5372" max="5372" width="10.75" style="27" customWidth="1"/>
    <col min="5373" max="5373" width="8.125" style="27" customWidth="1"/>
    <col min="5374" max="5374" width="9.125" style="27" customWidth="1"/>
    <col min="5375" max="5378" width="9" style="27" hidden="1" customWidth="1"/>
    <col min="5379" max="5623" width="9" style="27"/>
    <col min="5624" max="5624" width="36.75" style="27" customWidth="1"/>
    <col min="5625" max="5625" width="11.625" style="27" customWidth="1"/>
    <col min="5626" max="5626" width="8.125" style="27" customWidth="1"/>
    <col min="5627" max="5627" width="36.5" style="27" customWidth="1"/>
    <col min="5628" max="5628" width="10.75" style="27" customWidth="1"/>
    <col min="5629" max="5629" width="8.125" style="27" customWidth="1"/>
    <col min="5630" max="5630" width="9.125" style="27" customWidth="1"/>
    <col min="5631" max="5634" width="9" style="27" hidden="1" customWidth="1"/>
    <col min="5635" max="5879" width="9" style="27"/>
    <col min="5880" max="5880" width="36.75" style="27" customWidth="1"/>
    <col min="5881" max="5881" width="11.625" style="27" customWidth="1"/>
    <col min="5882" max="5882" width="8.125" style="27" customWidth="1"/>
    <col min="5883" max="5883" width="36.5" style="27" customWidth="1"/>
    <col min="5884" max="5884" width="10.75" style="27" customWidth="1"/>
    <col min="5885" max="5885" width="8.125" style="27" customWidth="1"/>
    <col min="5886" max="5886" width="9.125" style="27" customWidth="1"/>
    <col min="5887" max="5890" width="9" style="27" hidden="1" customWidth="1"/>
    <col min="5891" max="6135" width="9" style="27"/>
    <col min="6136" max="6136" width="36.75" style="27" customWidth="1"/>
    <col min="6137" max="6137" width="11.625" style="27" customWidth="1"/>
    <col min="6138" max="6138" width="8.125" style="27" customWidth="1"/>
    <col min="6139" max="6139" width="36.5" style="27" customWidth="1"/>
    <col min="6140" max="6140" width="10.75" style="27" customWidth="1"/>
    <col min="6141" max="6141" width="8.125" style="27" customWidth="1"/>
    <col min="6142" max="6142" width="9.125" style="27" customWidth="1"/>
    <col min="6143" max="6146" width="9" style="27" hidden="1" customWidth="1"/>
    <col min="6147" max="6391" width="9" style="27"/>
    <col min="6392" max="6392" width="36.75" style="27" customWidth="1"/>
    <col min="6393" max="6393" width="11.625" style="27" customWidth="1"/>
    <col min="6394" max="6394" width="8.125" style="27" customWidth="1"/>
    <col min="6395" max="6395" width="36.5" style="27" customWidth="1"/>
    <col min="6396" max="6396" width="10.75" style="27" customWidth="1"/>
    <col min="6397" max="6397" width="8.125" style="27" customWidth="1"/>
    <col min="6398" max="6398" width="9.125" style="27" customWidth="1"/>
    <col min="6399" max="6402" width="9" style="27" hidden="1" customWidth="1"/>
    <col min="6403" max="6647" width="9" style="27"/>
    <col min="6648" max="6648" width="36.75" style="27" customWidth="1"/>
    <col min="6649" max="6649" width="11.625" style="27" customWidth="1"/>
    <col min="6650" max="6650" width="8.125" style="27" customWidth="1"/>
    <col min="6651" max="6651" width="36.5" style="27" customWidth="1"/>
    <col min="6652" max="6652" width="10.75" style="27" customWidth="1"/>
    <col min="6653" max="6653" width="8.125" style="27" customWidth="1"/>
    <col min="6654" max="6654" width="9.125" style="27" customWidth="1"/>
    <col min="6655" max="6658" width="9" style="27" hidden="1" customWidth="1"/>
    <col min="6659" max="6903" width="9" style="27"/>
    <col min="6904" max="6904" width="36.75" style="27" customWidth="1"/>
    <col min="6905" max="6905" width="11.625" style="27" customWidth="1"/>
    <col min="6906" max="6906" width="8.125" style="27" customWidth="1"/>
    <col min="6907" max="6907" width="36.5" style="27" customWidth="1"/>
    <col min="6908" max="6908" width="10.75" style="27" customWidth="1"/>
    <col min="6909" max="6909" width="8.125" style="27" customWidth="1"/>
    <col min="6910" max="6910" width="9.125" style="27" customWidth="1"/>
    <col min="6911" max="6914" width="9" style="27" hidden="1" customWidth="1"/>
    <col min="6915" max="7159" width="9" style="27"/>
    <col min="7160" max="7160" width="36.75" style="27" customWidth="1"/>
    <col min="7161" max="7161" width="11.625" style="27" customWidth="1"/>
    <col min="7162" max="7162" width="8.125" style="27" customWidth="1"/>
    <col min="7163" max="7163" width="36.5" style="27" customWidth="1"/>
    <col min="7164" max="7164" width="10.75" style="27" customWidth="1"/>
    <col min="7165" max="7165" width="8.125" style="27" customWidth="1"/>
    <col min="7166" max="7166" width="9.125" style="27" customWidth="1"/>
    <col min="7167" max="7170" width="9" style="27" hidden="1" customWidth="1"/>
    <col min="7171" max="7415" width="9" style="27"/>
    <col min="7416" max="7416" width="36.75" style="27" customWidth="1"/>
    <col min="7417" max="7417" width="11.625" style="27" customWidth="1"/>
    <col min="7418" max="7418" width="8.125" style="27" customWidth="1"/>
    <col min="7419" max="7419" width="36.5" style="27" customWidth="1"/>
    <col min="7420" max="7420" width="10.75" style="27" customWidth="1"/>
    <col min="7421" max="7421" width="8.125" style="27" customWidth="1"/>
    <col min="7422" max="7422" width="9.125" style="27" customWidth="1"/>
    <col min="7423" max="7426" width="9" style="27" hidden="1" customWidth="1"/>
    <col min="7427" max="7671" width="9" style="27"/>
    <col min="7672" max="7672" width="36.75" style="27" customWidth="1"/>
    <col min="7673" max="7673" width="11.625" style="27" customWidth="1"/>
    <col min="7674" max="7674" width="8.125" style="27" customWidth="1"/>
    <col min="7675" max="7675" width="36.5" style="27" customWidth="1"/>
    <col min="7676" max="7676" width="10.75" style="27" customWidth="1"/>
    <col min="7677" max="7677" width="8.125" style="27" customWidth="1"/>
    <col min="7678" max="7678" width="9.125" style="27" customWidth="1"/>
    <col min="7679" max="7682" width="9" style="27" hidden="1" customWidth="1"/>
    <col min="7683" max="7927" width="9" style="27"/>
    <col min="7928" max="7928" width="36.75" style="27" customWidth="1"/>
    <col min="7929" max="7929" width="11.625" style="27" customWidth="1"/>
    <col min="7930" max="7930" width="8.125" style="27" customWidth="1"/>
    <col min="7931" max="7931" width="36.5" style="27" customWidth="1"/>
    <col min="7932" max="7932" width="10.75" style="27" customWidth="1"/>
    <col min="7933" max="7933" width="8.125" style="27" customWidth="1"/>
    <col min="7934" max="7934" width="9.125" style="27" customWidth="1"/>
    <col min="7935" max="7938" width="9" style="27" hidden="1" customWidth="1"/>
    <col min="7939" max="8183" width="9" style="27"/>
    <col min="8184" max="8184" width="36.75" style="27" customWidth="1"/>
    <col min="8185" max="8185" width="11.625" style="27" customWidth="1"/>
    <col min="8186" max="8186" width="8.125" style="27" customWidth="1"/>
    <col min="8187" max="8187" width="36.5" style="27" customWidth="1"/>
    <col min="8188" max="8188" width="10.75" style="27" customWidth="1"/>
    <col min="8189" max="8189" width="8.125" style="27" customWidth="1"/>
    <col min="8190" max="8190" width="9.125" style="27" customWidth="1"/>
    <col min="8191" max="8194" width="9" style="27" hidden="1" customWidth="1"/>
    <col min="8195" max="8439" width="9" style="27"/>
    <col min="8440" max="8440" width="36.75" style="27" customWidth="1"/>
    <col min="8441" max="8441" width="11.625" style="27" customWidth="1"/>
    <col min="8442" max="8442" width="8.125" style="27" customWidth="1"/>
    <col min="8443" max="8443" width="36.5" style="27" customWidth="1"/>
    <col min="8444" max="8444" width="10.75" style="27" customWidth="1"/>
    <col min="8445" max="8445" width="8.125" style="27" customWidth="1"/>
    <col min="8446" max="8446" width="9.125" style="27" customWidth="1"/>
    <col min="8447" max="8450" width="9" style="27" hidden="1" customWidth="1"/>
    <col min="8451" max="8695" width="9" style="27"/>
    <col min="8696" max="8696" width="36.75" style="27" customWidth="1"/>
    <col min="8697" max="8697" width="11.625" style="27" customWidth="1"/>
    <col min="8698" max="8698" width="8.125" style="27" customWidth="1"/>
    <col min="8699" max="8699" width="36.5" style="27" customWidth="1"/>
    <col min="8700" max="8700" width="10.75" style="27" customWidth="1"/>
    <col min="8701" max="8701" width="8.125" style="27" customWidth="1"/>
    <col min="8702" max="8702" width="9.125" style="27" customWidth="1"/>
    <col min="8703" max="8706" width="9" style="27" hidden="1" customWidth="1"/>
    <col min="8707" max="8951" width="9" style="27"/>
    <col min="8952" max="8952" width="36.75" style="27" customWidth="1"/>
    <col min="8953" max="8953" width="11.625" style="27" customWidth="1"/>
    <col min="8954" max="8954" width="8.125" style="27" customWidth="1"/>
    <col min="8955" max="8955" width="36.5" style="27" customWidth="1"/>
    <col min="8956" max="8956" width="10.75" style="27" customWidth="1"/>
    <col min="8957" max="8957" width="8.125" style="27" customWidth="1"/>
    <col min="8958" max="8958" width="9.125" style="27" customWidth="1"/>
    <col min="8959" max="8962" width="9" style="27" hidden="1" customWidth="1"/>
    <col min="8963" max="9207" width="9" style="27"/>
    <col min="9208" max="9208" width="36.75" style="27" customWidth="1"/>
    <col min="9209" max="9209" width="11.625" style="27" customWidth="1"/>
    <col min="9210" max="9210" width="8.125" style="27" customWidth="1"/>
    <col min="9211" max="9211" width="36.5" style="27" customWidth="1"/>
    <col min="9212" max="9212" width="10.75" style="27" customWidth="1"/>
    <col min="9213" max="9213" width="8.125" style="27" customWidth="1"/>
    <col min="9214" max="9214" width="9.125" style="27" customWidth="1"/>
    <col min="9215" max="9218" width="9" style="27" hidden="1" customWidth="1"/>
    <col min="9219" max="9463" width="9" style="27"/>
    <col min="9464" max="9464" width="36.75" style="27" customWidth="1"/>
    <col min="9465" max="9465" width="11.625" style="27" customWidth="1"/>
    <col min="9466" max="9466" width="8.125" style="27" customWidth="1"/>
    <col min="9467" max="9467" width="36.5" style="27" customWidth="1"/>
    <col min="9468" max="9468" width="10.75" style="27" customWidth="1"/>
    <col min="9469" max="9469" width="8.125" style="27" customWidth="1"/>
    <col min="9470" max="9470" width="9.125" style="27" customWidth="1"/>
    <col min="9471" max="9474" width="9" style="27" hidden="1" customWidth="1"/>
    <col min="9475" max="9719" width="9" style="27"/>
    <col min="9720" max="9720" width="36.75" style="27" customWidth="1"/>
    <col min="9721" max="9721" width="11.625" style="27" customWidth="1"/>
    <col min="9722" max="9722" width="8.125" style="27" customWidth="1"/>
    <col min="9723" max="9723" width="36.5" style="27" customWidth="1"/>
    <col min="9724" max="9724" width="10.75" style="27" customWidth="1"/>
    <col min="9725" max="9725" width="8.125" style="27" customWidth="1"/>
    <col min="9726" max="9726" width="9.125" style="27" customWidth="1"/>
    <col min="9727" max="9730" width="9" style="27" hidden="1" customWidth="1"/>
    <col min="9731" max="9975" width="9" style="27"/>
    <col min="9976" max="9976" width="36.75" style="27" customWidth="1"/>
    <col min="9977" max="9977" width="11.625" style="27" customWidth="1"/>
    <col min="9978" max="9978" width="8.125" style="27" customWidth="1"/>
    <col min="9979" max="9979" width="36.5" style="27" customWidth="1"/>
    <col min="9980" max="9980" width="10.75" style="27" customWidth="1"/>
    <col min="9981" max="9981" width="8.125" style="27" customWidth="1"/>
    <col min="9982" max="9982" width="9.125" style="27" customWidth="1"/>
    <col min="9983" max="9986" width="9" style="27" hidden="1" customWidth="1"/>
    <col min="9987" max="10231" width="9" style="27"/>
    <col min="10232" max="10232" width="36.75" style="27" customWidth="1"/>
    <col min="10233" max="10233" width="11.625" style="27" customWidth="1"/>
    <col min="10234" max="10234" width="8.125" style="27" customWidth="1"/>
    <col min="10235" max="10235" width="36.5" style="27" customWidth="1"/>
    <col min="10236" max="10236" width="10.75" style="27" customWidth="1"/>
    <col min="10237" max="10237" width="8.125" style="27" customWidth="1"/>
    <col min="10238" max="10238" width="9.125" style="27" customWidth="1"/>
    <col min="10239" max="10242" width="9" style="27" hidden="1" customWidth="1"/>
    <col min="10243" max="10487" width="9" style="27"/>
    <col min="10488" max="10488" width="36.75" style="27" customWidth="1"/>
    <col min="10489" max="10489" width="11.625" style="27" customWidth="1"/>
    <col min="10490" max="10490" width="8.125" style="27" customWidth="1"/>
    <col min="10491" max="10491" width="36.5" style="27" customWidth="1"/>
    <col min="10492" max="10492" width="10.75" style="27" customWidth="1"/>
    <col min="10493" max="10493" width="8.125" style="27" customWidth="1"/>
    <col min="10494" max="10494" width="9.125" style="27" customWidth="1"/>
    <col min="10495" max="10498" width="9" style="27" hidden="1" customWidth="1"/>
    <col min="10499" max="10743" width="9" style="27"/>
    <col min="10744" max="10744" width="36.75" style="27" customWidth="1"/>
    <col min="10745" max="10745" width="11.625" style="27" customWidth="1"/>
    <col min="10746" max="10746" width="8.125" style="27" customWidth="1"/>
    <col min="10747" max="10747" width="36.5" style="27" customWidth="1"/>
    <col min="10748" max="10748" width="10.75" style="27" customWidth="1"/>
    <col min="10749" max="10749" width="8.125" style="27" customWidth="1"/>
    <col min="10750" max="10750" width="9.125" style="27" customWidth="1"/>
    <col min="10751" max="10754" width="9" style="27" hidden="1" customWidth="1"/>
    <col min="10755" max="10999" width="9" style="27"/>
    <col min="11000" max="11000" width="36.75" style="27" customWidth="1"/>
    <col min="11001" max="11001" width="11.625" style="27" customWidth="1"/>
    <col min="11002" max="11002" width="8.125" style="27" customWidth="1"/>
    <col min="11003" max="11003" width="36.5" style="27" customWidth="1"/>
    <col min="11004" max="11004" width="10.75" style="27" customWidth="1"/>
    <col min="11005" max="11005" width="8.125" style="27" customWidth="1"/>
    <col min="11006" max="11006" width="9.125" style="27" customWidth="1"/>
    <col min="11007" max="11010" width="9" style="27" hidden="1" customWidth="1"/>
    <col min="11011" max="11255" width="9" style="27"/>
    <col min="11256" max="11256" width="36.75" style="27" customWidth="1"/>
    <col min="11257" max="11257" width="11.625" style="27" customWidth="1"/>
    <col min="11258" max="11258" width="8.125" style="27" customWidth="1"/>
    <col min="11259" max="11259" width="36.5" style="27" customWidth="1"/>
    <col min="11260" max="11260" width="10.75" style="27" customWidth="1"/>
    <col min="11261" max="11261" width="8.125" style="27" customWidth="1"/>
    <col min="11262" max="11262" width="9.125" style="27" customWidth="1"/>
    <col min="11263" max="11266" width="9" style="27" hidden="1" customWidth="1"/>
    <col min="11267" max="11511" width="9" style="27"/>
    <col min="11512" max="11512" width="36.75" style="27" customWidth="1"/>
    <col min="11513" max="11513" width="11.625" style="27" customWidth="1"/>
    <col min="11514" max="11514" width="8.125" style="27" customWidth="1"/>
    <col min="11515" max="11515" width="36.5" style="27" customWidth="1"/>
    <col min="11516" max="11516" width="10.75" style="27" customWidth="1"/>
    <col min="11517" max="11517" width="8.125" style="27" customWidth="1"/>
    <col min="11518" max="11518" width="9.125" style="27" customWidth="1"/>
    <col min="11519" max="11522" width="9" style="27" hidden="1" customWidth="1"/>
    <col min="11523" max="11767" width="9" style="27"/>
    <col min="11768" max="11768" width="36.75" style="27" customWidth="1"/>
    <col min="11769" max="11769" width="11.625" style="27" customWidth="1"/>
    <col min="11770" max="11770" width="8.125" style="27" customWidth="1"/>
    <col min="11771" max="11771" width="36.5" style="27" customWidth="1"/>
    <col min="11772" max="11772" width="10.75" style="27" customWidth="1"/>
    <col min="11773" max="11773" width="8.125" style="27" customWidth="1"/>
    <col min="11774" max="11774" width="9.125" style="27" customWidth="1"/>
    <col min="11775" max="11778" width="9" style="27" hidden="1" customWidth="1"/>
    <col min="11779" max="12023" width="9" style="27"/>
    <col min="12024" max="12024" width="36.75" style="27" customWidth="1"/>
    <col min="12025" max="12025" width="11.625" style="27" customWidth="1"/>
    <col min="12026" max="12026" width="8.125" style="27" customWidth="1"/>
    <col min="12027" max="12027" width="36.5" style="27" customWidth="1"/>
    <col min="12028" max="12028" width="10.75" style="27" customWidth="1"/>
    <col min="12029" max="12029" width="8.125" style="27" customWidth="1"/>
    <col min="12030" max="12030" width="9.125" style="27" customWidth="1"/>
    <col min="12031" max="12034" width="9" style="27" hidden="1" customWidth="1"/>
    <col min="12035" max="12279" width="9" style="27"/>
    <col min="12280" max="12280" width="36.75" style="27" customWidth="1"/>
    <col min="12281" max="12281" width="11.625" style="27" customWidth="1"/>
    <col min="12282" max="12282" width="8.125" style="27" customWidth="1"/>
    <col min="12283" max="12283" width="36.5" style="27" customWidth="1"/>
    <col min="12284" max="12284" width="10.75" style="27" customWidth="1"/>
    <col min="12285" max="12285" width="8.125" style="27" customWidth="1"/>
    <col min="12286" max="12286" width="9.125" style="27" customWidth="1"/>
    <col min="12287" max="12290" width="9" style="27" hidden="1" customWidth="1"/>
    <col min="12291" max="12535" width="9" style="27"/>
    <col min="12536" max="12536" width="36.75" style="27" customWidth="1"/>
    <col min="12537" max="12537" width="11.625" style="27" customWidth="1"/>
    <col min="12538" max="12538" width="8.125" style="27" customWidth="1"/>
    <col min="12539" max="12539" width="36.5" style="27" customWidth="1"/>
    <col min="12540" max="12540" width="10.75" style="27" customWidth="1"/>
    <col min="12541" max="12541" width="8.125" style="27" customWidth="1"/>
    <col min="12542" max="12542" width="9.125" style="27" customWidth="1"/>
    <col min="12543" max="12546" width="9" style="27" hidden="1" customWidth="1"/>
    <col min="12547" max="12791" width="9" style="27"/>
    <col min="12792" max="12792" width="36.75" style="27" customWidth="1"/>
    <col min="12793" max="12793" width="11.625" style="27" customWidth="1"/>
    <col min="12794" max="12794" width="8.125" style="27" customWidth="1"/>
    <col min="12795" max="12795" width="36.5" style="27" customWidth="1"/>
    <col min="12796" max="12796" width="10.75" style="27" customWidth="1"/>
    <col min="12797" max="12797" width="8.125" style="27" customWidth="1"/>
    <col min="12798" max="12798" width="9.125" style="27" customWidth="1"/>
    <col min="12799" max="12802" width="9" style="27" hidden="1" customWidth="1"/>
    <col min="12803" max="13047" width="9" style="27"/>
    <col min="13048" max="13048" width="36.75" style="27" customWidth="1"/>
    <col min="13049" max="13049" width="11.625" style="27" customWidth="1"/>
    <col min="13050" max="13050" width="8.125" style="27" customWidth="1"/>
    <col min="13051" max="13051" width="36.5" style="27" customWidth="1"/>
    <col min="13052" max="13052" width="10.75" style="27" customWidth="1"/>
    <col min="13053" max="13053" width="8.125" style="27" customWidth="1"/>
    <col min="13054" max="13054" width="9.125" style="27" customWidth="1"/>
    <col min="13055" max="13058" width="9" style="27" hidden="1" customWidth="1"/>
    <col min="13059" max="13303" width="9" style="27"/>
    <col min="13304" max="13304" width="36.75" style="27" customWidth="1"/>
    <col min="13305" max="13305" width="11.625" style="27" customWidth="1"/>
    <col min="13306" max="13306" width="8.125" style="27" customWidth="1"/>
    <col min="13307" max="13307" width="36.5" style="27" customWidth="1"/>
    <col min="13308" max="13308" width="10.75" style="27" customWidth="1"/>
    <col min="13309" max="13309" width="8.125" style="27" customWidth="1"/>
    <col min="13310" max="13310" width="9.125" style="27" customWidth="1"/>
    <col min="13311" max="13314" width="9" style="27" hidden="1" customWidth="1"/>
    <col min="13315" max="13559" width="9" style="27"/>
    <col min="13560" max="13560" width="36.75" style="27" customWidth="1"/>
    <col min="13561" max="13561" width="11.625" style="27" customWidth="1"/>
    <col min="13562" max="13562" width="8.125" style="27" customWidth="1"/>
    <col min="13563" max="13563" width="36.5" style="27" customWidth="1"/>
    <col min="13564" max="13564" width="10.75" style="27" customWidth="1"/>
    <col min="13565" max="13565" width="8.125" style="27" customWidth="1"/>
    <col min="13566" max="13566" width="9.125" style="27" customWidth="1"/>
    <col min="13567" max="13570" width="9" style="27" hidden="1" customWidth="1"/>
    <col min="13571" max="13815" width="9" style="27"/>
    <col min="13816" max="13816" width="36.75" style="27" customWidth="1"/>
    <col min="13817" max="13817" width="11.625" style="27" customWidth="1"/>
    <col min="13818" max="13818" width="8.125" style="27" customWidth="1"/>
    <col min="13819" max="13819" width="36.5" style="27" customWidth="1"/>
    <col min="13820" max="13820" width="10.75" style="27" customWidth="1"/>
    <col min="13821" max="13821" width="8.125" style="27" customWidth="1"/>
    <col min="13822" max="13822" width="9.125" style="27" customWidth="1"/>
    <col min="13823" max="13826" width="9" style="27" hidden="1" customWidth="1"/>
    <col min="13827" max="14071" width="9" style="27"/>
    <col min="14072" max="14072" width="36.75" style="27" customWidth="1"/>
    <col min="14073" max="14073" width="11.625" style="27" customWidth="1"/>
    <col min="14074" max="14074" width="8.125" style="27" customWidth="1"/>
    <col min="14075" max="14075" width="36.5" style="27" customWidth="1"/>
    <col min="14076" max="14076" width="10.75" style="27" customWidth="1"/>
    <col min="14077" max="14077" width="8.125" style="27" customWidth="1"/>
    <col min="14078" max="14078" width="9.125" style="27" customWidth="1"/>
    <col min="14079" max="14082" width="9" style="27" hidden="1" customWidth="1"/>
    <col min="14083" max="14327" width="9" style="27"/>
    <col min="14328" max="14328" width="36.75" style="27" customWidth="1"/>
    <col min="14329" max="14329" width="11.625" style="27" customWidth="1"/>
    <col min="14330" max="14330" width="8.125" style="27" customWidth="1"/>
    <col min="14331" max="14331" width="36.5" style="27" customWidth="1"/>
    <col min="14332" max="14332" width="10.75" style="27" customWidth="1"/>
    <col min="14333" max="14333" width="8.125" style="27" customWidth="1"/>
    <col min="14334" max="14334" width="9.125" style="27" customWidth="1"/>
    <col min="14335" max="14338" width="9" style="27" hidden="1" customWidth="1"/>
    <col min="14339" max="14583" width="9" style="27"/>
    <col min="14584" max="14584" width="36.75" style="27" customWidth="1"/>
    <col min="14585" max="14585" width="11.625" style="27" customWidth="1"/>
    <col min="14586" max="14586" width="8.125" style="27" customWidth="1"/>
    <col min="14587" max="14587" width="36.5" style="27" customWidth="1"/>
    <col min="14588" max="14588" width="10.75" style="27" customWidth="1"/>
    <col min="14589" max="14589" width="8.125" style="27" customWidth="1"/>
    <col min="14590" max="14590" width="9.125" style="27" customWidth="1"/>
    <col min="14591" max="14594" width="9" style="27" hidden="1" customWidth="1"/>
    <col min="14595" max="14839" width="9" style="27"/>
    <col min="14840" max="14840" width="36.75" style="27" customWidth="1"/>
    <col min="14841" max="14841" width="11.625" style="27" customWidth="1"/>
    <col min="14842" max="14842" width="8.125" style="27" customWidth="1"/>
    <col min="14843" max="14843" width="36.5" style="27" customWidth="1"/>
    <col min="14844" max="14844" width="10.75" style="27" customWidth="1"/>
    <col min="14845" max="14845" width="8.125" style="27" customWidth="1"/>
    <col min="14846" max="14846" width="9.125" style="27" customWidth="1"/>
    <col min="14847" max="14850" width="9" style="27" hidden="1" customWidth="1"/>
    <col min="14851" max="15095" width="9" style="27"/>
    <col min="15096" max="15096" width="36.75" style="27" customWidth="1"/>
    <col min="15097" max="15097" width="11.625" style="27" customWidth="1"/>
    <col min="15098" max="15098" width="8.125" style="27" customWidth="1"/>
    <col min="15099" max="15099" width="36.5" style="27" customWidth="1"/>
    <col min="15100" max="15100" width="10.75" style="27" customWidth="1"/>
    <col min="15101" max="15101" width="8.125" style="27" customWidth="1"/>
    <col min="15102" max="15102" width="9.125" style="27" customWidth="1"/>
    <col min="15103" max="15106" width="9" style="27" hidden="1" customWidth="1"/>
    <col min="15107" max="15351" width="9" style="27"/>
    <col min="15352" max="15352" width="36.75" style="27" customWidth="1"/>
    <col min="15353" max="15353" width="11.625" style="27" customWidth="1"/>
    <col min="15354" max="15354" width="8.125" style="27" customWidth="1"/>
    <col min="15355" max="15355" width="36.5" style="27" customWidth="1"/>
    <col min="15356" max="15356" width="10.75" style="27" customWidth="1"/>
    <col min="15357" max="15357" width="8.125" style="27" customWidth="1"/>
    <col min="15358" max="15358" width="9.125" style="27" customWidth="1"/>
    <col min="15359" max="15362" width="9" style="27" hidden="1" customWidth="1"/>
    <col min="15363" max="15607" width="9" style="27"/>
    <col min="15608" max="15608" width="36.75" style="27" customWidth="1"/>
    <col min="15609" max="15609" width="11.625" style="27" customWidth="1"/>
    <col min="15610" max="15610" width="8.125" style="27" customWidth="1"/>
    <col min="15611" max="15611" width="36.5" style="27" customWidth="1"/>
    <col min="15612" max="15612" width="10.75" style="27" customWidth="1"/>
    <col min="15613" max="15613" width="8.125" style="27" customWidth="1"/>
    <col min="15614" max="15614" width="9.125" style="27" customWidth="1"/>
    <col min="15615" max="15618" width="9" style="27" hidden="1" customWidth="1"/>
    <col min="15619" max="15863" width="9" style="27"/>
    <col min="15864" max="15864" width="36.75" style="27" customWidth="1"/>
    <col min="15865" max="15865" width="11.625" style="27" customWidth="1"/>
    <col min="15866" max="15866" width="8.125" style="27" customWidth="1"/>
    <col min="15867" max="15867" width="36.5" style="27" customWidth="1"/>
    <col min="15868" max="15868" width="10.75" style="27" customWidth="1"/>
    <col min="15869" max="15869" width="8.125" style="27" customWidth="1"/>
    <col min="15870" max="15870" width="9.125" style="27" customWidth="1"/>
    <col min="15871" max="15874" width="9" style="27" hidden="1" customWidth="1"/>
    <col min="15875" max="16119" width="9" style="27"/>
    <col min="16120" max="16120" width="36.75" style="27" customWidth="1"/>
    <col min="16121" max="16121" width="11.625" style="27" customWidth="1"/>
    <col min="16122" max="16122" width="8.125" style="27" customWidth="1"/>
    <col min="16123" max="16123" width="36.5" style="27" customWidth="1"/>
    <col min="16124" max="16124" width="10.75" style="27" customWidth="1"/>
    <col min="16125" max="16125" width="8.125" style="27" customWidth="1"/>
    <col min="16126" max="16126" width="9.125" style="27" customWidth="1"/>
    <col min="16127" max="16130" width="9" style="27" hidden="1" customWidth="1"/>
    <col min="16131" max="16384" width="9" style="27"/>
  </cols>
  <sheetData>
    <row r="1" ht="18.75" spans="1:4">
      <c r="A1" s="3" t="s">
        <v>1671</v>
      </c>
      <c r="B1" s="3"/>
      <c r="C1" s="3"/>
      <c r="D1" s="3"/>
    </row>
    <row r="2" ht="24.75" customHeight="1" spans="1:4">
      <c r="A2" s="28" t="s">
        <v>1672</v>
      </c>
      <c r="B2" s="28"/>
      <c r="C2" s="28"/>
      <c r="D2" s="28"/>
    </row>
    <row r="3" ht="19.5" spans="1:4">
      <c r="A3" s="29" t="s">
        <v>1500</v>
      </c>
      <c r="B3" s="30"/>
      <c r="C3" s="31"/>
      <c r="D3" s="32" t="s">
        <v>35</v>
      </c>
    </row>
    <row r="4" ht="34.5" customHeight="1" spans="1:4">
      <c r="A4" s="33" t="s">
        <v>36</v>
      </c>
      <c r="B4" s="34" t="s">
        <v>38</v>
      </c>
      <c r="C4" s="35" t="s">
        <v>1476</v>
      </c>
      <c r="D4" s="36" t="s">
        <v>38</v>
      </c>
    </row>
    <row r="5" ht="37.5" customHeight="1" spans="1:4">
      <c r="A5" s="37" t="s">
        <v>46</v>
      </c>
      <c r="B5" s="38"/>
      <c r="C5" s="39" t="s">
        <v>46</v>
      </c>
      <c r="D5" s="40"/>
    </row>
    <row r="6" ht="36.75" customHeight="1" spans="1:4">
      <c r="A6" s="41" t="s">
        <v>1504</v>
      </c>
      <c r="B6" s="42"/>
      <c r="C6" s="43" t="s">
        <v>1505</v>
      </c>
      <c r="D6" s="44">
        <f>SUM(D7:D9)</f>
        <v>0</v>
      </c>
    </row>
    <row r="7" ht="36.75" customHeight="1" spans="1:4">
      <c r="A7" s="45" t="s">
        <v>1506</v>
      </c>
      <c r="B7" s="42"/>
      <c r="C7" s="46" t="s">
        <v>1506</v>
      </c>
      <c r="D7" s="44"/>
    </row>
    <row r="8" ht="36.75" customHeight="1" spans="1:4">
      <c r="A8" s="45" t="s">
        <v>1507</v>
      </c>
      <c r="B8" s="42"/>
      <c r="C8" s="46" t="s">
        <v>1507</v>
      </c>
      <c r="D8" s="44"/>
    </row>
    <row r="9" ht="36.75" customHeight="1" spans="1:4">
      <c r="A9" s="45" t="s">
        <v>1508</v>
      </c>
      <c r="B9" s="42"/>
      <c r="C9" s="46" t="s">
        <v>1508</v>
      </c>
      <c r="D9" s="44"/>
    </row>
    <row r="10" ht="36.75" customHeight="1" spans="1:4">
      <c r="A10" s="41" t="s">
        <v>1509</v>
      </c>
      <c r="B10" s="42">
        <f>B11+B12</f>
        <v>0</v>
      </c>
      <c r="C10" s="43" t="s">
        <v>1510</v>
      </c>
      <c r="D10" s="44">
        <f>D11+D12</f>
        <v>0</v>
      </c>
    </row>
    <row r="11" ht="36.75" customHeight="1" spans="1:4">
      <c r="A11" s="47" t="s">
        <v>1511</v>
      </c>
      <c r="B11" s="42"/>
      <c r="C11" s="46" t="s">
        <v>1512</v>
      </c>
      <c r="D11" s="44"/>
    </row>
    <row r="12" ht="36.75" customHeight="1" spans="1:4">
      <c r="A12" s="45" t="s">
        <v>1513</v>
      </c>
      <c r="B12" s="42"/>
      <c r="C12" s="46" t="s">
        <v>1513</v>
      </c>
      <c r="D12" s="44"/>
    </row>
    <row r="13" ht="36.75" customHeight="1" spans="1:4">
      <c r="A13" s="41" t="s">
        <v>1514</v>
      </c>
      <c r="B13" s="42"/>
      <c r="C13" s="43" t="s">
        <v>1515</v>
      </c>
      <c r="D13" s="44"/>
    </row>
    <row r="14" ht="36.75" customHeight="1" spans="1:4">
      <c r="A14" s="41" t="s">
        <v>1516</v>
      </c>
      <c r="B14" s="42"/>
      <c r="C14" s="43" t="s">
        <v>1517</v>
      </c>
      <c r="D14" s="44"/>
    </row>
    <row r="15" ht="36.75" customHeight="1" spans="1:4">
      <c r="A15" s="48"/>
      <c r="B15" s="49"/>
      <c r="C15" s="50" t="s">
        <v>1518</v>
      </c>
      <c r="D15" s="51"/>
    </row>
    <row r="16" ht="38.25" customHeight="1" spans="1:4">
      <c r="A16" s="52"/>
      <c r="B16" s="52"/>
      <c r="C16" s="52"/>
      <c r="D16" s="52"/>
    </row>
    <row r="17" ht="13.5" spans="1:4">
      <c r="A17" s="52" t="s">
        <v>1519</v>
      </c>
      <c r="B17" s="52"/>
      <c r="C17" s="52"/>
      <c r="D17" s="52"/>
    </row>
    <row r="18" spans="1:4">
      <c r="A18" s="27"/>
      <c r="B18" s="53"/>
      <c r="D18" s="53"/>
    </row>
    <row r="19" spans="1:1">
      <c r="A19" s="27"/>
    </row>
    <row r="20" spans="1:1">
      <c r="A20" s="27"/>
    </row>
    <row r="21" spans="1:1">
      <c r="A21" s="27"/>
    </row>
    <row r="22" spans="1:1">
      <c r="A22" s="27"/>
    </row>
    <row r="23" spans="1:1">
      <c r="A23" s="27"/>
    </row>
    <row r="24" spans="1:1">
      <c r="A24" s="27"/>
    </row>
    <row r="25" spans="1:1">
      <c r="A25" s="27"/>
    </row>
    <row r="26" spans="1:1">
      <c r="A26" s="27"/>
    </row>
    <row r="27" spans="1:1">
      <c r="A27" s="27"/>
    </row>
    <row r="28" spans="1:1">
      <c r="A28" s="27"/>
    </row>
    <row r="29" spans="1:1">
      <c r="A29" s="27"/>
    </row>
    <row r="30" spans="1:1">
      <c r="A30" s="27"/>
    </row>
    <row r="31" spans="1:1">
      <c r="A31" s="27"/>
    </row>
    <row r="32" spans="1:1">
      <c r="A32" s="27"/>
    </row>
    <row r="33" spans="1:1">
      <c r="A33" s="27"/>
    </row>
    <row r="34" spans="1:1">
      <c r="A34" s="27"/>
    </row>
    <row r="35" spans="1:1">
      <c r="A35" s="27"/>
    </row>
  </sheetData>
  <mergeCells count="5">
    <mergeCell ref="A1:D1"/>
    <mergeCell ref="A2:D2"/>
    <mergeCell ref="A3:B3"/>
    <mergeCell ref="A16:D16"/>
    <mergeCell ref="A17:D17"/>
  </mergeCells>
  <printOptions horizontalCentered="1"/>
  <pageMargins left="0.236220472440945" right="0.236220472440945" top="0.5"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1"/>
  <sheetViews>
    <sheetView showGridLines="0" showZeros="0" tabSelected="1" workbookViewId="0">
      <selection activeCell="E12" sqref="E12"/>
    </sheetView>
  </sheetViews>
  <sheetFormatPr defaultColWidth="6.75" defaultRowHeight="11.25"/>
  <cols>
    <col min="1" max="1" width="41.875" style="2" customWidth="1"/>
    <col min="2" max="4" width="14.125" style="2" customWidth="1"/>
    <col min="5" max="45" width="9" style="2" customWidth="1"/>
    <col min="46" max="16384" width="6.75" style="2"/>
  </cols>
  <sheetData>
    <row r="1" ht="19.5" customHeight="1" spans="1:4">
      <c r="A1" s="3" t="s">
        <v>1673</v>
      </c>
      <c r="B1" s="3"/>
      <c r="C1" s="3"/>
      <c r="D1" s="3"/>
    </row>
    <row r="2" ht="31.5" customHeight="1" spans="1:45">
      <c r="A2" s="4" t="s">
        <v>1674</v>
      </c>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1" customFormat="1" ht="19.5" customHeight="1" spans="1:45">
      <c r="A3" s="6" t="s">
        <v>1500</v>
      </c>
      <c r="B3" s="7"/>
      <c r="C3" s="7"/>
      <c r="D3" s="8" t="s">
        <v>35</v>
      </c>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row>
    <row r="4" s="1" customFormat="1" ht="50.1" customHeight="1" spans="1:45">
      <c r="A4" s="10" t="s">
        <v>1191</v>
      </c>
      <c r="B4" s="11" t="s">
        <v>1523</v>
      </c>
      <c r="C4" s="12" t="s">
        <v>1675</v>
      </c>
      <c r="D4" s="13" t="s">
        <v>1676</v>
      </c>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25"/>
    </row>
    <row r="5" s="1" customFormat="1" ht="24.95" customHeight="1" spans="1:4">
      <c r="A5" s="14" t="s">
        <v>1525</v>
      </c>
      <c r="B5" s="15"/>
      <c r="C5" s="15"/>
      <c r="D5" s="16"/>
    </row>
    <row r="6" s="1" customFormat="1" ht="24.95" customHeight="1" spans="1:45">
      <c r="A6" s="17" t="s">
        <v>1526</v>
      </c>
      <c r="B6" s="18"/>
      <c r="C6" s="15"/>
      <c r="D6" s="16"/>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row>
    <row r="7" s="1" customFormat="1" ht="24.95" customHeight="1" spans="1:45">
      <c r="A7" s="14" t="s">
        <v>1527</v>
      </c>
      <c r="B7" s="18"/>
      <c r="C7" s="15"/>
      <c r="D7" s="16"/>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row>
    <row r="8" s="1" customFormat="1" ht="24.95" customHeight="1" spans="1:45">
      <c r="A8" s="17" t="s">
        <v>1528</v>
      </c>
      <c r="B8" s="18"/>
      <c r="C8" s="15"/>
      <c r="D8" s="16"/>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9" s="1" customFormat="1" ht="24.95" customHeight="1" spans="1:45">
      <c r="A9" s="14" t="s">
        <v>1529</v>
      </c>
      <c r="B9" s="18"/>
      <c r="C9" s="15"/>
      <c r="D9" s="16"/>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row>
    <row r="10" s="1" customFormat="1" ht="24.95" customHeight="1" spans="1:4">
      <c r="A10" s="17" t="s">
        <v>1530</v>
      </c>
      <c r="B10" s="19"/>
      <c r="C10" s="19"/>
      <c r="D10" s="20"/>
    </row>
    <row r="11" s="1" customFormat="1" ht="24.95" customHeight="1" spans="1:4">
      <c r="A11" s="14" t="s">
        <v>1531</v>
      </c>
      <c r="B11" s="19"/>
      <c r="C11" s="19"/>
      <c r="D11" s="20"/>
    </row>
    <row r="12" s="1" customFormat="1" ht="24.95" customHeight="1" spans="1:4">
      <c r="A12" s="17" t="s">
        <v>1532</v>
      </c>
      <c r="B12" s="19"/>
      <c r="C12" s="19"/>
      <c r="D12" s="20"/>
    </row>
    <row r="13" s="1" customFormat="1" ht="24.95" customHeight="1" spans="1:4">
      <c r="A13" s="14" t="s">
        <v>1533</v>
      </c>
      <c r="B13" s="19"/>
      <c r="C13" s="19"/>
      <c r="D13" s="20"/>
    </row>
    <row r="14" s="1" customFormat="1" ht="24.95" customHeight="1" spans="1:4">
      <c r="A14" s="17" t="s">
        <v>1534</v>
      </c>
      <c r="B14" s="19"/>
      <c r="C14" s="19"/>
      <c r="D14" s="20"/>
    </row>
    <row r="15" s="1" customFormat="1" ht="24.95" customHeight="1" spans="1:4">
      <c r="A15" s="14" t="s">
        <v>1535</v>
      </c>
      <c r="B15" s="19"/>
      <c r="C15" s="19"/>
      <c r="D15" s="20"/>
    </row>
    <row r="16" s="1" customFormat="1" ht="24.95" customHeight="1" spans="1:4">
      <c r="A16" s="17" t="s">
        <v>1536</v>
      </c>
      <c r="B16" s="19"/>
      <c r="C16" s="19"/>
      <c r="D16" s="20"/>
    </row>
    <row r="17" s="1" customFormat="1" ht="24.95" customHeight="1" spans="1:4">
      <c r="A17" s="14" t="s">
        <v>1537</v>
      </c>
      <c r="B17" s="19"/>
      <c r="C17" s="19"/>
      <c r="D17" s="20"/>
    </row>
    <row r="18" s="1" customFormat="1" ht="24.95" customHeight="1" spans="1:4">
      <c r="A18" s="17" t="s">
        <v>1538</v>
      </c>
      <c r="B18" s="19"/>
      <c r="C18" s="19"/>
      <c r="D18" s="20"/>
    </row>
    <row r="19" s="1" customFormat="1" ht="24.95" customHeight="1" spans="1:4">
      <c r="A19" s="17"/>
      <c r="B19" s="19"/>
      <c r="C19" s="19"/>
      <c r="D19" s="20"/>
    </row>
    <row r="20" s="1" customFormat="1" ht="24.95" customHeight="1" spans="1:4">
      <c r="A20" s="21" t="s">
        <v>1539</v>
      </c>
      <c r="B20" s="19"/>
      <c r="C20" s="19"/>
      <c r="D20" s="20"/>
    </row>
    <row r="21" s="1" customFormat="1" ht="24.95" customHeight="1" spans="1:4">
      <c r="A21" s="22" t="s">
        <v>1540</v>
      </c>
      <c r="B21" s="23"/>
      <c r="C21" s="23"/>
      <c r="D21" s="24"/>
    </row>
  </sheetData>
  <sheetProtection formatCells="0" formatColumns="0" formatRows="0"/>
  <mergeCells count="2">
    <mergeCell ref="A1:D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4"/>
  <sheetViews>
    <sheetView showZeros="0" topLeftCell="E1" workbookViewId="0">
      <selection activeCell="O3" sqref="O$1:P$1048576"/>
    </sheetView>
  </sheetViews>
  <sheetFormatPr defaultColWidth="9" defaultRowHeight="21.95" customHeight="1"/>
  <cols>
    <col min="1" max="1" width="34.75" style="439" customWidth="1"/>
    <col min="2" max="2" width="13.75" style="439" customWidth="1"/>
    <col min="3" max="4" width="11.875" style="439" customWidth="1"/>
    <col min="5" max="5" width="12.125" style="439" customWidth="1"/>
    <col min="6" max="6" width="12.5" style="440" customWidth="1"/>
    <col min="7" max="7" width="11.75" style="440" customWidth="1"/>
    <col min="8" max="8" width="31.125" style="439" customWidth="1"/>
    <col min="9" max="9" width="13.75" style="439" customWidth="1"/>
    <col min="10" max="12" width="11.875" style="439" customWidth="1"/>
    <col min="13" max="13" width="12.125" style="439" customWidth="1"/>
    <col min="14" max="14" width="12.125" style="440" customWidth="1"/>
    <col min="15" max="15" width="11.75" style="440" customWidth="1"/>
    <col min="16" max="237" width="9" style="439"/>
    <col min="238" max="238" width="4.875" style="439" customWidth="1"/>
    <col min="239" max="239" width="30.625" style="439" customWidth="1"/>
    <col min="240" max="240" width="17" style="439" customWidth="1"/>
    <col min="241" max="241" width="13.5" style="439" customWidth="1"/>
    <col min="242" max="242" width="32.125" style="439" customWidth="1"/>
    <col min="243" max="243" width="15.5" style="439" customWidth="1"/>
    <col min="244" max="244" width="12.25" style="439" customWidth="1"/>
    <col min="245" max="493" width="9" style="439"/>
    <col min="494" max="494" width="4.875" style="439" customWidth="1"/>
    <col min="495" max="495" width="30.625" style="439" customWidth="1"/>
    <col min="496" max="496" width="17" style="439" customWidth="1"/>
    <col min="497" max="497" width="13.5" style="439" customWidth="1"/>
    <col min="498" max="498" width="32.125" style="439" customWidth="1"/>
    <col min="499" max="499" width="15.5" style="439" customWidth="1"/>
    <col min="500" max="500" width="12.25" style="439" customWidth="1"/>
    <col min="501" max="749" width="9" style="439"/>
    <col min="750" max="750" width="4.875" style="439" customWidth="1"/>
    <col min="751" max="751" width="30.625" style="439" customWidth="1"/>
    <col min="752" max="752" width="17" style="439" customWidth="1"/>
    <col min="753" max="753" width="13.5" style="439" customWidth="1"/>
    <col min="754" max="754" width="32.125" style="439" customWidth="1"/>
    <col min="755" max="755" width="15.5" style="439" customWidth="1"/>
    <col min="756" max="756" width="12.25" style="439" customWidth="1"/>
    <col min="757" max="1005" width="9" style="439"/>
    <col min="1006" max="1006" width="4.875" style="439" customWidth="1"/>
    <col min="1007" max="1007" width="30.625" style="439" customWidth="1"/>
    <col min="1008" max="1008" width="17" style="439" customWidth="1"/>
    <col min="1009" max="1009" width="13.5" style="439" customWidth="1"/>
    <col min="1010" max="1010" width="32.125" style="439" customWidth="1"/>
    <col min="1011" max="1011" width="15.5" style="439" customWidth="1"/>
    <col min="1012" max="1012" width="12.25" style="439" customWidth="1"/>
    <col min="1013" max="1261" width="9" style="439"/>
    <col min="1262" max="1262" width="4.875" style="439" customWidth="1"/>
    <col min="1263" max="1263" width="30.625" style="439" customWidth="1"/>
    <col min="1264" max="1264" width="17" style="439" customWidth="1"/>
    <col min="1265" max="1265" width="13.5" style="439" customWidth="1"/>
    <col min="1266" max="1266" width="32.125" style="439" customWidth="1"/>
    <col min="1267" max="1267" width="15.5" style="439" customWidth="1"/>
    <col min="1268" max="1268" width="12.25" style="439" customWidth="1"/>
    <col min="1269" max="1517" width="9" style="439"/>
    <col min="1518" max="1518" width="4.875" style="439" customWidth="1"/>
    <col min="1519" max="1519" width="30.625" style="439" customWidth="1"/>
    <col min="1520" max="1520" width="17" style="439" customWidth="1"/>
    <col min="1521" max="1521" width="13.5" style="439" customWidth="1"/>
    <col min="1522" max="1522" width="32.125" style="439" customWidth="1"/>
    <col min="1523" max="1523" width="15.5" style="439" customWidth="1"/>
    <col min="1524" max="1524" width="12.25" style="439" customWidth="1"/>
    <col min="1525" max="1773" width="9" style="439"/>
    <col min="1774" max="1774" width="4.875" style="439" customWidth="1"/>
    <col min="1775" max="1775" width="30.625" style="439" customWidth="1"/>
    <col min="1776" max="1776" width="17" style="439" customWidth="1"/>
    <col min="1777" max="1777" width="13.5" style="439" customWidth="1"/>
    <col min="1778" max="1778" width="32.125" style="439" customWidth="1"/>
    <col min="1779" max="1779" width="15.5" style="439" customWidth="1"/>
    <col min="1780" max="1780" width="12.25" style="439" customWidth="1"/>
    <col min="1781" max="2029" width="9" style="439"/>
    <col min="2030" max="2030" width="4.875" style="439" customWidth="1"/>
    <col min="2031" max="2031" width="30.625" style="439" customWidth="1"/>
    <col min="2032" max="2032" width="17" style="439" customWidth="1"/>
    <col min="2033" max="2033" width="13.5" style="439" customWidth="1"/>
    <col min="2034" max="2034" width="32.125" style="439" customWidth="1"/>
    <col min="2035" max="2035" width="15.5" style="439" customWidth="1"/>
    <col min="2036" max="2036" width="12.25" style="439" customWidth="1"/>
    <col min="2037" max="2285" width="9" style="439"/>
    <col min="2286" max="2286" width="4.875" style="439" customWidth="1"/>
    <col min="2287" max="2287" width="30.625" style="439" customWidth="1"/>
    <col min="2288" max="2288" width="17" style="439" customWidth="1"/>
    <col min="2289" max="2289" width="13.5" style="439" customWidth="1"/>
    <col min="2290" max="2290" width="32.125" style="439" customWidth="1"/>
    <col min="2291" max="2291" width="15.5" style="439" customWidth="1"/>
    <col min="2292" max="2292" width="12.25" style="439" customWidth="1"/>
    <col min="2293" max="2541" width="9" style="439"/>
    <col min="2542" max="2542" width="4.875" style="439" customWidth="1"/>
    <col min="2543" max="2543" width="30.625" style="439" customWidth="1"/>
    <col min="2544" max="2544" width="17" style="439" customWidth="1"/>
    <col min="2545" max="2545" width="13.5" style="439" customWidth="1"/>
    <col min="2546" max="2546" width="32.125" style="439" customWidth="1"/>
    <col min="2547" max="2547" width="15.5" style="439" customWidth="1"/>
    <col min="2548" max="2548" width="12.25" style="439" customWidth="1"/>
    <col min="2549" max="2797" width="9" style="439"/>
    <col min="2798" max="2798" width="4.875" style="439" customWidth="1"/>
    <col min="2799" max="2799" width="30.625" style="439" customWidth="1"/>
    <col min="2800" max="2800" width="17" style="439" customWidth="1"/>
    <col min="2801" max="2801" width="13.5" style="439" customWidth="1"/>
    <col min="2802" max="2802" width="32.125" style="439" customWidth="1"/>
    <col min="2803" max="2803" width="15.5" style="439" customWidth="1"/>
    <col min="2804" max="2804" width="12.25" style="439" customWidth="1"/>
    <col min="2805" max="3053" width="9" style="439"/>
    <col min="3054" max="3054" width="4.875" style="439" customWidth="1"/>
    <col min="3055" max="3055" width="30.625" style="439" customWidth="1"/>
    <col min="3056" max="3056" width="17" style="439" customWidth="1"/>
    <col min="3057" max="3057" width="13.5" style="439" customWidth="1"/>
    <col min="3058" max="3058" width="32.125" style="439" customWidth="1"/>
    <col min="3059" max="3059" width="15.5" style="439" customWidth="1"/>
    <col min="3060" max="3060" width="12.25" style="439" customWidth="1"/>
    <col min="3061" max="3309" width="9" style="439"/>
    <col min="3310" max="3310" width="4.875" style="439" customWidth="1"/>
    <col min="3311" max="3311" width="30.625" style="439" customWidth="1"/>
    <col min="3312" max="3312" width="17" style="439" customWidth="1"/>
    <col min="3313" max="3313" width="13.5" style="439" customWidth="1"/>
    <col min="3314" max="3314" width="32.125" style="439" customWidth="1"/>
    <col min="3315" max="3315" width="15.5" style="439" customWidth="1"/>
    <col min="3316" max="3316" width="12.25" style="439" customWidth="1"/>
    <col min="3317" max="3565" width="9" style="439"/>
    <col min="3566" max="3566" width="4.875" style="439" customWidth="1"/>
    <col min="3567" max="3567" width="30.625" style="439" customWidth="1"/>
    <col min="3568" max="3568" width="17" style="439" customWidth="1"/>
    <col min="3569" max="3569" width="13.5" style="439" customWidth="1"/>
    <col min="3570" max="3570" width="32.125" style="439" customWidth="1"/>
    <col min="3571" max="3571" width="15.5" style="439" customWidth="1"/>
    <col min="3572" max="3572" width="12.25" style="439" customWidth="1"/>
    <col min="3573" max="3821" width="9" style="439"/>
    <col min="3822" max="3822" width="4.875" style="439" customWidth="1"/>
    <col min="3823" max="3823" width="30.625" style="439" customWidth="1"/>
    <col min="3824" max="3824" width="17" style="439" customWidth="1"/>
    <col min="3825" max="3825" width="13.5" style="439" customWidth="1"/>
    <col min="3826" max="3826" width="32.125" style="439" customWidth="1"/>
    <col min="3827" max="3827" width="15.5" style="439" customWidth="1"/>
    <col min="3828" max="3828" width="12.25" style="439" customWidth="1"/>
    <col min="3829" max="4077" width="9" style="439"/>
    <col min="4078" max="4078" width="4.875" style="439" customWidth="1"/>
    <col min="4079" max="4079" width="30.625" style="439" customWidth="1"/>
    <col min="4080" max="4080" width="17" style="439" customWidth="1"/>
    <col min="4081" max="4081" width="13.5" style="439" customWidth="1"/>
    <col min="4082" max="4082" width="32.125" style="439" customWidth="1"/>
    <col min="4083" max="4083" width="15.5" style="439" customWidth="1"/>
    <col min="4084" max="4084" width="12.25" style="439" customWidth="1"/>
    <col min="4085" max="4333" width="9" style="439"/>
    <col min="4334" max="4334" width="4.875" style="439" customWidth="1"/>
    <col min="4335" max="4335" width="30.625" style="439" customWidth="1"/>
    <col min="4336" max="4336" width="17" style="439" customWidth="1"/>
    <col min="4337" max="4337" width="13.5" style="439" customWidth="1"/>
    <col min="4338" max="4338" width="32.125" style="439" customWidth="1"/>
    <col min="4339" max="4339" width="15.5" style="439" customWidth="1"/>
    <col min="4340" max="4340" width="12.25" style="439" customWidth="1"/>
    <col min="4341" max="4589" width="9" style="439"/>
    <col min="4590" max="4590" width="4.875" style="439" customWidth="1"/>
    <col min="4591" max="4591" width="30.625" style="439" customWidth="1"/>
    <col min="4592" max="4592" width="17" style="439" customWidth="1"/>
    <col min="4593" max="4593" width="13.5" style="439" customWidth="1"/>
    <col min="4594" max="4594" width="32.125" style="439" customWidth="1"/>
    <col min="4595" max="4595" width="15.5" style="439" customWidth="1"/>
    <col min="4596" max="4596" width="12.25" style="439" customWidth="1"/>
    <col min="4597" max="4845" width="9" style="439"/>
    <col min="4846" max="4846" width="4.875" style="439" customWidth="1"/>
    <col min="4847" max="4847" width="30.625" style="439" customWidth="1"/>
    <col min="4848" max="4848" width="17" style="439" customWidth="1"/>
    <col min="4849" max="4849" width="13.5" style="439" customWidth="1"/>
    <col min="4850" max="4850" width="32.125" style="439" customWidth="1"/>
    <col min="4851" max="4851" width="15.5" style="439" customWidth="1"/>
    <col min="4852" max="4852" width="12.25" style="439" customWidth="1"/>
    <col min="4853" max="5101" width="9" style="439"/>
    <col min="5102" max="5102" width="4.875" style="439" customWidth="1"/>
    <col min="5103" max="5103" width="30.625" style="439" customWidth="1"/>
    <col min="5104" max="5104" width="17" style="439" customWidth="1"/>
    <col min="5105" max="5105" width="13.5" style="439" customWidth="1"/>
    <col min="5106" max="5106" width="32.125" style="439" customWidth="1"/>
    <col min="5107" max="5107" width="15.5" style="439" customWidth="1"/>
    <col min="5108" max="5108" width="12.25" style="439" customWidth="1"/>
    <col min="5109" max="5357" width="9" style="439"/>
    <col min="5358" max="5358" width="4.875" style="439" customWidth="1"/>
    <col min="5359" max="5359" width="30.625" style="439" customWidth="1"/>
    <col min="5360" max="5360" width="17" style="439" customWidth="1"/>
    <col min="5361" max="5361" width="13.5" style="439" customWidth="1"/>
    <col min="5362" max="5362" width="32.125" style="439" customWidth="1"/>
    <col min="5363" max="5363" width="15.5" style="439" customWidth="1"/>
    <col min="5364" max="5364" width="12.25" style="439" customWidth="1"/>
    <col min="5365" max="5613" width="9" style="439"/>
    <col min="5614" max="5614" width="4.875" style="439" customWidth="1"/>
    <col min="5615" max="5615" width="30.625" style="439" customWidth="1"/>
    <col min="5616" max="5616" width="17" style="439" customWidth="1"/>
    <col min="5617" max="5617" width="13.5" style="439" customWidth="1"/>
    <col min="5618" max="5618" width="32.125" style="439" customWidth="1"/>
    <col min="5619" max="5619" width="15.5" style="439" customWidth="1"/>
    <col min="5620" max="5620" width="12.25" style="439" customWidth="1"/>
    <col min="5621" max="5869" width="9" style="439"/>
    <col min="5870" max="5870" width="4.875" style="439" customWidth="1"/>
    <col min="5871" max="5871" width="30.625" style="439" customWidth="1"/>
    <col min="5872" max="5872" width="17" style="439" customWidth="1"/>
    <col min="5873" max="5873" width="13.5" style="439" customWidth="1"/>
    <col min="5874" max="5874" width="32.125" style="439" customWidth="1"/>
    <col min="5875" max="5875" width="15.5" style="439" customWidth="1"/>
    <col min="5876" max="5876" width="12.25" style="439" customWidth="1"/>
    <col min="5877" max="6125" width="9" style="439"/>
    <col min="6126" max="6126" width="4.875" style="439" customWidth="1"/>
    <col min="6127" max="6127" width="30.625" style="439" customWidth="1"/>
    <col min="6128" max="6128" width="17" style="439" customWidth="1"/>
    <col min="6129" max="6129" width="13.5" style="439" customWidth="1"/>
    <col min="6130" max="6130" width="32.125" style="439" customWidth="1"/>
    <col min="6131" max="6131" width="15.5" style="439" customWidth="1"/>
    <col min="6132" max="6132" width="12.25" style="439" customWidth="1"/>
    <col min="6133" max="6381" width="9" style="439"/>
    <col min="6382" max="6382" width="4.875" style="439" customWidth="1"/>
    <col min="6383" max="6383" width="30.625" style="439" customWidth="1"/>
    <col min="6384" max="6384" width="17" style="439" customWidth="1"/>
    <col min="6385" max="6385" width="13.5" style="439" customWidth="1"/>
    <col min="6386" max="6386" width="32.125" style="439" customWidth="1"/>
    <col min="6387" max="6387" width="15.5" style="439" customWidth="1"/>
    <col min="6388" max="6388" width="12.25" style="439" customWidth="1"/>
    <col min="6389" max="6637" width="9" style="439"/>
    <col min="6638" max="6638" width="4.875" style="439" customWidth="1"/>
    <col min="6639" max="6639" width="30.625" style="439" customWidth="1"/>
    <col min="6640" max="6640" width="17" style="439" customWidth="1"/>
    <col min="6641" max="6641" width="13.5" style="439" customWidth="1"/>
    <col min="6642" max="6642" width="32.125" style="439" customWidth="1"/>
    <col min="6643" max="6643" width="15.5" style="439" customWidth="1"/>
    <col min="6644" max="6644" width="12.25" style="439" customWidth="1"/>
    <col min="6645" max="6893" width="9" style="439"/>
    <col min="6894" max="6894" width="4.875" style="439" customWidth="1"/>
    <col min="6895" max="6895" width="30.625" style="439" customWidth="1"/>
    <col min="6896" max="6896" width="17" style="439" customWidth="1"/>
    <col min="6897" max="6897" width="13.5" style="439" customWidth="1"/>
    <col min="6898" max="6898" width="32.125" style="439" customWidth="1"/>
    <col min="6899" max="6899" width="15.5" style="439" customWidth="1"/>
    <col min="6900" max="6900" width="12.25" style="439" customWidth="1"/>
    <col min="6901" max="7149" width="9" style="439"/>
    <col min="7150" max="7150" width="4.875" style="439" customWidth="1"/>
    <col min="7151" max="7151" width="30.625" style="439" customWidth="1"/>
    <col min="7152" max="7152" width="17" style="439" customWidth="1"/>
    <col min="7153" max="7153" width="13.5" style="439" customWidth="1"/>
    <col min="7154" max="7154" width="32.125" style="439" customWidth="1"/>
    <col min="7155" max="7155" width="15.5" style="439" customWidth="1"/>
    <col min="7156" max="7156" width="12.25" style="439" customWidth="1"/>
    <col min="7157" max="7405" width="9" style="439"/>
    <col min="7406" max="7406" width="4.875" style="439" customWidth="1"/>
    <col min="7407" max="7407" width="30.625" style="439" customWidth="1"/>
    <col min="7408" max="7408" width="17" style="439" customWidth="1"/>
    <col min="7409" max="7409" width="13.5" style="439" customWidth="1"/>
    <col min="7410" max="7410" width="32.125" style="439" customWidth="1"/>
    <col min="7411" max="7411" width="15.5" style="439" customWidth="1"/>
    <col min="7412" max="7412" width="12.25" style="439" customWidth="1"/>
    <col min="7413" max="7661" width="9" style="439"/>
    <col min="7662" max="7662" width="4.875" style="439" customWidth="1"/>
    <col min="7663" max="7663" width="30.625" style="439" customWidth="1"/>
    <col min="7664" max="7664" width="17" style="439" customWidth="1"/>
    <col min="7665" max="7665" width="13.5" style="439" customWidth="1"/>
    <col min="7666" max="7666" width="32.125" style="439" customWidth="1"/>
    <col min="7667" max="7667" width="15.5" style="439" customWidth="1"/>
    <col min="7668" max="7668" width="12.25" style="439" customWidth="1"/>
    <col min="7669" max="7917" width="9" style="439"/>
    <col min="7918" max="7918" width="4.875" style="439" customWidth="1"/>
    <col min="7919" max="7919" width="30.625" style="439" customWidth="1"/>
    <col min="7920" max="7920" width="17" style="439" customWidth="1"/>
    <col min="7921" max="7921" width="13.5" style="439" customWidth="1"/>
    <col min="7922" max="7922" width="32.125" style="439" customWidth="1"/>
    <col min="7923" max="7923" width="15.5" style="439" customWidth="1"/>
    <col min="7924" max="7924" width="12.25" style="439" customWidth="1"/>
    <col min="7925" max="8173" width="9" style="439"/>
    <col min="8174" max="8174" width="4.875" style="439" customWidth="1"/>
    <col min="8175" max="8175" width="30.625" style="439" customWidth="1"/>
    <col min="8176" max="8176" width="17" style="439" customWidth="1"/>
    <col min="8177" max="8177" width="13.5" style="439" customWidth="1"/>
    <col min="8178" max="8178" width="32.125" style="439" customWidth="1"/>
    <col min="8179" max="8179" width="15.5" style="439" customWidth="1"/>
    <col min="8180" max="8180" width="12.25" style="439" customWidth="1"/>
    <col min="8181" max="8429" width="9" style="439"/>
    <col min="8430" max="8430" width="4.875" style="439" customWidth="1"/>
    <col min="8431" max="8431" width="30.625" style="439" customWidth="1"/>
    <col min="8432" max="8432" width="17" style="439" customWidth="1"/>
    <col min="8433" max="8433" width="13.5" style="439" customWidth="1"/>
    <col min="8434" max="8434" width="32.125" style="439" customWidth="1"/>
    <col min="8435" max="8435" width="15.5" style="439" customWidth="1"/>
    <col min="8436" max="8436" width="12.25" style="439" customWidth="1"/>
    <col min="8437" max="8685" width="9" style="439"/>
    <col min="8686" max="8686" width="4.875" style="439" customWidth="1"/>
    <col min="8687" max="8687" width="30.625" style="439" customWidth="1"/>
    <col min="8688" max="8688" width="17" style="439" customWidth="1"/>
    <col min="8689" max="8689" width="13.5" style="439" customWidth="1"/>
    <col min="8690" max="8690" width="32.125" style="439" customWidth="1"/>
    <col min="8691" max="8691" width="15.5" style="439" customWidth="1"/>
    <col min="8692" max="8692" width="12.25" style="439" customWidth="1"/>
    <col min="8693" max="8941" width="9" style="439"/>
    <col min="8942" max="8942" width="4.875" style="439" customWidth="1"/>
    <col min="8943" max="8943" width="30.625" style="439" customWidth="1"/>
    <col min="8944" max="8944" width="17" style="439" customWidth="1"/>
    <col min="8945" max="8945" width="13.5" style="439" customWidth="1"/>
    <col min="8946" max="8946" width="32.125" style="439" customWidth="1"/>
    <col min="8947" max="8947" width="15.5" style="439" customWidth="1"/>
    <col min="8948" max="8948" width="12.25" style="439" customWidth="1"/>
    <col min="8949" max="9197" width="9" style="439"/>
    <col min="9198" max="9198" width="4.875" style="439" customWidth="1"/>
    <col min="9199" max="9199" width="30.625" style="439" customWidth="1"/>
    <col min="9200" max="9200" width="17" style="439" customWidth="1"/>
    <col min="9201" max="9201" width="13.5" style="439" customWidth="1"/>
    <col min="9202" max="9202" width="32.125" style="439" customWidth="1"/>
    <col min="9203" max="9203" width="15.5" style="439" customWidth="1"/>
    <col min="9204" max="9204" width="12.25" style="439" customWidth="1"/>
    <col min="9205" max="9453" width="9" style="439"/>
    <col min="9454" max="9454" width="4.875" style="439" customWidth="1"/>
    <col min="9455" max="9455" width="30.625" style="439" customWidth="1"/>
    <col min="9456" max="9456" width="17" style="439" customWidth="1"/>
    <col min="9457" max="9457" width="13.5" style="439" customWidth="1"/>
    <col min="9458" max="9458" width="32.125" style="439" customWidth="1"/>
    <col min="9459" max="9459" width="15.5" style="439" customWidth="1"/>
    <col min="9460" max="9460" width="12.25" style="439" customWidth="1"/>
    <col min="9461" max="9709" width="9" style="439"/>
    <col min="9710" max="9710" width="4.875" style="439" customWidth="1"/>
    <col min="9711" max="9711" width="30.625" style="439" customWidth="1"/>
    <col min="9712" max="9712" width="17" style="439" customWidth="1"/>
    <col min="9713" max="9713" width="13.5" style="439" customWidth="1"/>
    <col min="9714" max="9714" width="32.125" style="439" customWidth="1"/>
    <col min="9715" max="9715" width="15.5" style="439" customWidth="1"/>
    <col min="9716" max="9716" width="12.25" style="439" customWidth="1"/>
    <col min="9717" max="9965" width="9" style="439"/>
    <col min="9966" max="9966" width="4.875" style="439" customWidth="1"/>
    <col min="9967" max="9967" width="30.625" style="439" customWidth="1"/>
    <col min="9968" max="9968" width="17" style="439" customWidth="1"/>
    <col min="9969" max="9969" width="13.5" style="439" customWidth="1"/>
    <col min="9970" max="9970" width="32.125" style="439" customWidth="1"/>
    <col min="9971" max="9971" width="15.5" style="439" customWidth="1"/>
    <col min="9972" max="9972" width="12.25" style="439" customWidth="1"/>
    <col min="9973" max="10221" width="9" style="439"/>
    <col min="10222" max="10222" width="4.875" style="439" customWidth="1"/>
    <col min="10223" max="10223" width="30.625" style="439" customWidth="1"/>
    <col min="10224" max="10224" width="17" style="439" customWidth="1"/>
    <col min="10225" max="10225" width="13.5" style="439" customWidth="1"/>
    <col min="10226" max="10226" width="32.125" style="439" customWidth="1"/>
    <col min="10227" max="10227" width="15.5" style="439" customWidth="1"/>
    <col min="10228" max="10228" width="12.25" style="439" customWidth="1"/>
    <col min="10229" max="10477" width="9" style="439"/>
    <col min="10478" max="10478" width="4.875" style="439" customWidth="1"/>
    <col min="10479" max="10479" width="30.625" style="439" customWidth="1"/>
    <col min="10480" max="10480" width="17" style="439" customWidth="1"/>
    <col min="10481" max="10481" width="13.5" style="439" customWidth="1"/>
    <col min="10482" max="10482" width="32.125" style="439" customWidth="1"/>
    <col min="10483" max="10483" width="15.5" style="439" customWidth="1"/>
    <col min="10484" max="10484" width="12.25" style="439" customWidth="1"/>
    <col min="10485" max="10733" width="9" style="439"/>
    <col min="10734" max="10734" width="4.875" style="439" customWidth="1"/>
    <col min="10735" max="10735" width="30.625" style="439" customWidth="1"/>
    <col min="10736" max="10736" width="17" style="439" customWidth="1"/>
    <col min="10737" max="10737" width="13.5" style="439" customWidth="1"/>
    <col min="10738" max="10738" width="32.125" style="439" customWidth="1"/>
    <col min="10739" max="10739" width="15.5" style="439" customWidth="1"/>
    <col min="10740" max="10740" width="12.25" style="439" customWidth="1"/>
    <col min="10741" max="10989" width="9" style="439"/>
    <col min="10990" max="10990" width="4.875" style="439" customWidth="1"/>
    <col min="10991" max="10991" width="30.625" style="439" customWidth="1"/>
    <col min="10992" max="10992" width="17" style="439" customWidth="1"/>
    <col min="10993" max="10993" width="13.5" style="439" customWidth="1"/>
    <col min="10994" max="10994" width="32.125" style="439" customWidth="1"/>
    <col min="10995" max="10995" width="15.5" style="439" customWidth="1"/>
    <col min="10996" max="10996" width="12.25" style="439" customWidth="1"/>
    <col min="10997" max="11245" width="9" style="439"/>
    <col min="11246" max="11246" width="4.875" style="439" customWidth="1"/>
    <col min="11247" max="11247" width="30.625" style="439" customWidth="1"/>
    <col min="11248" max="11248" width="17" style="439" customWidth="1"/>
    <col min="11249" max="11249" width="13.5" style="439" customWidth="1"/>
    <col min="11250" max="11250" width="32.125" style="439" customWidth="1"/>
    <col min="11251" max="11251" width="15.5" style="439" customWidth="1"/>
    <col min="11252" max="11252" width="12.25" style="439" customWidth="1"/>
    <col min="11253" max="11501" width="9" style="439"/>
    <col min="11502" max="11502" width="4.875" style="439" customWidth="1"/>
    <col min="11503" max="11503" width="30.625" style="439" customWidth="1"/>
    <col min="11504" max="11504" width="17" style="439" customWidth="1"/>
    <col min="11505" max="11505" width="13.5" style="439" customWidth="1"/>
    <col min="11506" max="11506" width="32.125" style="439" customWidth="1"/>
    <col min="11507" max="11507" width="15.5" style="439" customWidth="1"/>
    <col min="11508" max="11508" width="12.25" style="439" customWidth="1"/>
    <col min="11509" max="11757" width="9" style="439"/>
    <col min="11758" max="11758" width="4.875" style="439" customWidth="1"/>
    <col min="11759" max="11759" width="30.625" style="439" customWidth="1"/>
    <col min="11760" max="11760" width="17" style="439" customWidth="1"/>
    <col min="11761" max="11761" width="13.5" style="439" customWidth="1"/>
    <col min="11762" max="11762" width="32.125" style="439" customWidth="1"/>
    <col min="11763" max="11763" width="15.5" style="439" customWidth="1"/>
    <col min="11764" max="11764" width="12.25" style="439" customWidth="1"/>
    <col min="11765" max="12013" width="9" style="439"/>
    <col min="12014" max="12014" width="4.875" style="439" customWidth="1"/>
    <col min="12015" max="12015" width="30.625" style="439" customWidth="1"/>
    <col min="12016" max="12016" width="17" style="439" customWidth="1"/>
    <col min="12017" max="12017" width="13.5" style="439" customWidth="1"/>
    <col min="12018" max="12018" width="32.125" style="439" customWidth="1"/>
    <col min="12019" max="12019" width="15.5" style="439" customWidth="1"/>
    <col min="12020" max="12020" width="12.25" style="439" customWidth="1"/>
    <col min="12021" max="12269" width="9" style="439"/>
    <col min="12270" max="12270" width="4.875" style="439" customWidth="1"/>
    <col min="12271" max="12271" width="30.625" style="439" customWidth="1"/>
    <col min="12272" max="12272" width="17" style="439" customWidth="1"/>
    <col min="12273" max="12273" width="13.5" style="439" customWidth="1"/>
    <col min="12274" max="12274" width="32.125" style="439" customWidth="1"/>
    <col min="12275" max="12275" width="15.5" style="439" customWidth="1"/>
    <col min="12276" max="12276" width="12.25" style="439" customWidth="1"/>
    <col min="12277" max="12525" width="9" style="439"/>
    <col min="12526" max="12526" width="4.875" style="439" customWidth="1"/>
    <col min="12527" max="12527" width="30.625" style="439" customWidth="1"/>
    <col min="12528" max="12528" width="17" style="439" customWidth="1"/>
    <col min="12529" max="12529" width="13.5" style="439" customWidth="1"/>
    <col min="12530" max="12530" width="32.125" style="439" customWidth="1"/>
    <col min="12531" max="12531" width="15.5" style="439" customWidth="1"/>
    <col min="12532" max="12532" width="12.25" style="439" customWidth="1"/>
    <col min="12533" max="12781" width="9" style="439"/>
    <col min="12782" max="12782" width="4.875" style="439" customWidth="1"/>
    <col min="12783" max="12783" width="30.625" style="439" customWidth="1"/>
    <col min="12784" max="12784" width="17" style="439" customWidth="1"/>
    <col min="12785" max="12785" width="13.5" style="439" customWidth="1"/>
    <col min="12786" max="12786" width="32.125" style="439" customWidth="1"/>
    <col min="12787" max="12787" width="15.5" style="439" customWidth="1"/>
    <col min="12788" max="12788" width="12.25" style="439" customWidth="1"/>
    <col min="12789" max="13037" width="9" style="439"/>
    <col min="13038" max="13038" width="4.875" style="439" customWidth="1"/>
    <col min="13039" max="13039" width="30.625" style="439" customWidth="1"/>
    <col min="13040" max="13040" width="17" style="439" customWidth="1"/>
    <col min="13041" max="13041" width="13.5" style="439" customWidth="1"/>
    <col min="13042" max="13042" width="32.125" style="439" customWidth="1"/>
    <col min="13043" max="13043" width="15.5" style="439" customWidth="1"/>
    <col min="13044" max="13044" width="12.25" style="439" customWidth="1"/>
    <col min="13045" max="13293" width="9" style="439"/>
    <col min="13294" max="13294" width="4.875" style="439" customWidth="1"/>
    <col min="13295" max="13295" width="30.625" style="439" customWidth="1"/>
    <col min="13296" max="13296" width="17" style="439" customWidth="1"/>
    <col min="13297" max="13297" width="13.5" style="439" customWidth="1"/>
    <col min="13298" max="13298" width="32.125" style="439" customWidth="1"/>
    <col min="13299" max="13299" width="15.5" style="439" customWidth="1"/>
    <col min="13300" max="13300" width="12.25" style="439" customWidth="1"/>
    <col min="13301" max="13549" width="9" style="439"/>
    <col min="13550" max="13550" width="4.875" style="439" customWidth="1"/>
    <col min="13551" max="13551" width="30.625" style="439" customWidth="1"/>
    <col min="13552" max="13552" width="17" style="439" customWidth="1"/>
    <col min="13553" max="13553" width="13.5" style="439" customWidth="1"/>
    <col min="13554" max="13554" width="32.125" style="439" customWidth="1"/>
    <col min="13555" max="13555" width="15.5" style="439" customWidth="1"/>
    <col min="13556" max="13556" width="12.25" style="439" customWidth="1"/>
    <col min="13557" max="13805" width="9" style="439"/>
    <col min="13806" max="13806" width="4.875" style="439" customWidth="1"/>
    <col min="13807" max="13807" width="30.625" style="439" customWidth="1"/>
    <col min="13808" max="13808" width="17" style="439" customWidth="1"/>
    <col min="13809" max="13809" width="13.5" style="439" customWidth="1"/>
    <col min="13810" max="13810" width="32.125" style="439" customWidth="1"/>
    <col min="13811" max="13811" width="15.5" style="439" customWidth="1"/>
    <col min="13812" max="13812" width="12.25" style="439" customWidth="1"/>
    <col min="13813" max="14061" width="9" style="439"/>
    <col min="14062" max="14062" width="4.875" style="439" customWidth="1"/>
    <col min="14063" max="14063" width="30.625" style="439" customWidth="1"/>
    <col min="14064" max="14064" width="17" style="439" customWidth="1"/>
    <col min="14065" max="14065" width="13.5" style="439" customWidth="1"/>
    <col min="14066" max="14066" width="32.125" style="439" customWidth="1"/>
    <col min="14067" max="14067" width="15.5" style="439" customWidth="1"/>
    <col min="14068" max="14068" width="12.25" style="439" customWidth="1"/>
    <col min="14069" max="14317" width="9" style="439"/>
    <col min="14318" max="14318" width="4.875" style="439" customWidth="1"/>
    <col min="14319" max="14319" width="30.625" style="439" customWidth="1"/>
    <col min="14320" max="14320" width="17" style="439" customWidth="1"/>
    <col min="14321" max="14321" width="13.5" style="439" customWidth="1"/>
    <col min="14322" max="14322" width="32.125" style="439" customWidth="1"/>
    <col min="14323" max="14323" width="15.5" style="439" customWidth="1"/>
    <col min="14324" max="14324" width="12.25" style="439" customWidth="1"/>
    <col min="14325" max="14573" width="9" style="439"/>
    <col min="14574" max="14574" width="4.875" style="439" customWidth="1"/>
    <col min="14575" max="14575" width="30.625" style="439" customWidth="1"/>
    <col min="14576" max="14576" width="17" style="439" customWidth="1"/>
    <col min="14577" max="14577" width="13.5" style="439" customWidth="1"/>
    <col min="14578" max="14578" width="32.125" style="439" customWidth="1"/>
    <col min="14579" max="14579" width="15.5" style="439" customWidth="1"/>
    <col min="14580" max="14580" width="12.25" style="439" customWidth="1"/>
    <col min="14581" max="14829" width="9" style="439"/>
    <col min="14830" max="14830" width="4.875" style="439" customWidth="1"/>
    <col min="14831" max="14831" width="30.625" style="439" customWidth="1"/>
    <col min="14832" max="14832" width="17" style="439" customWidth="1"/>
    <col min="14833" max="14833" width="13.5" style="439" customWidth="1"/>
    <col min="14834" max="14834" width="32.125" style="439" customWidth="1"/>
    <col min="14835" max="14835" width="15.5" style="439" customWidth="1"/>
    <col min="14836" max="14836" width="12.25" style="439" customWidth="1"/>
    <col min="14837" max="15085" width="9" style="439"/>
    <col min="15086" max="15086" width="4.875" style="439" customWidth="1"/>
    <col min="15087" max="15087" width="30.625" style="439" customWidth="1"/>
    <col min="15088" max="15088" width="17" style="439" customWidth="1"/>
    <col min="15089" max="15089" width="13.5" style="439" customWidth="1"/>
    <col min="15090" max="15090" width="32.125" style="439" customWidth="1"/>
    <col min="15091" max="15091" width="15.5" style="439" customWidth="1"/>
    <col min="15092" max="15092" width="12.25" style="439" customWidth="1"/>
    <col min="15093" max="15341" width="9" style="439"/>
    <col min="15342" max="15342" width="4.875" style="439" customWidth="1"/>
    <col min="15343" max="15343" width="30.625" style="439" customWidth="1"/>
    <col min="15344" max="15344" width="17" style="439" customWidth="1"/>
    <col min="15345" max="15345" width="13.5" style="439" customWidth="1"/>
    <col min="15346" max="15346" width="32.125" style="439" customWidth="1"/>
    <col min="15347" max="15347" width="15.5" style="439" customWidth="1"/>
    <col min="15348" max="15348" width="12.25" style="439" customWidth="1"/>
    <col min="15349" max="15597" width="9" style="439"/>
    <col min="15598" max="15598" width="4.875" style="439" customWidth="1"/>
    <col min="15599" max="15599" width="30.625" style="439" customWidth="1"/>
    <col min="15600" max="15600" width="17" style="439" customWidth="1"/>
    <col min="15601" max="15601" width="13.5" style="439" customWidth="1"/>
    <col min="15602" max="15602" width="32.125" style="439" customWidth="1"/>
    <col min="15603" max="15603" width="15.5" style="439" customWidth="1"/>
    <col min="15604" max="15604" width="12.25" style="439" customWidth="1"/>
    <col min="15605" max="15853" width="9" style="439"/>
    <col min="15854" max="15854" width="4.875" style="439" customWidth="1"/>
    <col min="15855" max="15855" width="30.625" style="439" customWidth="1"/>
    <col min="15856" max="15856" width="17" style="439" customWidth="1"/>
    <col min="15857" max="15857" width="13.5" style="439" customWidth="1"/>
    <col min="15858" max="15858" width="32.125" style="439" customWidth="1"/>
    <col min="15859" max="15859" width="15.5" style="439" customWidth="1"/>
    <col min="15860" max="15860" width="12.25" style="439" customWidth="1"/>
    <col min="15861" max="16109" width="9" style="439"/>
    <col min="16110" max="16110" width="4.875" style="439" customWidth="1"/>
    <col min="16111" max="16111" width="30.625" style="439" customWidth="1"/>
    <col min="16112" max="16112" width="17" style="439" customWidth="1"/>
    <col min="16113" max="16113" width="13.5" style="439" customWidth="1"/>
    <col min="16114" max="16114" width="32.125" style="439" customWidth="1"/>
    <col min="16115" max="16115" width="15.5" style="439" customWidth="1"/>
    <col min="16116" max="16116" width="12.25" style="439" customWidth="1"/>
    <col min="16117" max="16384" width="9" style="439"/>
  </cols>
  <sheetData>
    <row r="1" ht="21" customHeight="1" spans="1:15">
      <c r="A1" s="98" t="s">
        <v>33</v>
      </c>
      <c r="B1" s="98"/>
      <c r="C1" s="98"/>
      <c r="D1" s="98"/>
      <c r="E1" s="98"/>
      <c r="F1" s="441"/>
      <c r="G1" s="441"/>
      <c r="H1" s="98"/>
      <c r="I1" s="98"/>
      <c r="J1" s="98"/>
      <c r="K1" s="98"/>
      <c r="L1" s="98"/>
      <c r="M1" s="98"/>
      <c r="N1" s="441"/>
      <c r="O1" s="441"/>
    </row>
    <row r="2" ht="23.25" customHeight="1" spans="1:15">
      <c r="A2" s="442" t="s">
        <v>34</v>
      </c>
      <c r="B2" s="442"/>
      <c r="C2" s="442"/>
      <c r="D2" s="442"/>
      <c r="E2" s="442"/>
      <c r="F2" s="443"/>
      <c r="G2" s="443"/>
      <c r="H2" s="442"/>
      <c r="I2" s="442"/>
      <c r="J2" s="442"/>
      <c r="K2" s="442"/>
      <c r="L2" s="442"/>
      <c r="M2" s="442"/>
      <c r="N2" s="443"/>
      <c r="O2" s="443"/>
    </row>
    <row r="3" ht="18" customHeight="1" spans="1:15">
      <c r="A3" s="444"/>
      <c r="B3" s="444"/>
      <c r="C3" s="444"/>
      <c r="D3" s="444"/>
      <c r="E3" s="444"/>
      <c r="F3" s="445"/>
      <c r="G3" s="445"/>
      <c r="H3" s="444"/>
      <c r="I3" s="444"/>
      <c r="J3" s="444"/>
      <c r="K3" s="444"/>
      <c r="L3" s="444"/>
      <c r="M3" s="444"/>
      <c r="N3" s="445"/>
      <c r="O3" s="470" t="s">
        <v>35</v>
      </c>
    </row>
    <row r="4" ht="56.25" spans="1:15">
      <c r="A4" s="33" t="s">
        <v>36</v>
      </c>
      <c r="B4" s="33" t="s">
        <v>37</v>
      </c>
      <c r="C4" s="34" t="s">
        <v>38</v>
      </c>
      <c r="D4" s="34" t="s">
        <v>39</v>
      </c>
      <c r="E4" s="34" t="s">
        <v>40</v>
      </c>
      <c r="F4" s="298" t="s">
        <v>41</v>
      </c>
      <c r="G4" s="298" t="s">
        <v>42</v>
      </c>
      <c r="H4" s="35" t="s">
        <v>43</v>
      </c>
      <c r="I4" s="35" t="s">
        <v>37</v>
      </c>
      <c r="J4" s="34" t="s">
        <v>38</v>
      </c>
      <c r="K4" s="34" t="s">
        <v>39</v>
      </c>
      <c r="L4" s="34" t="s">
        <v>44</v>
      </c>
      <c r="M4" s="34" t="s">
        <v>40</v>
      </c>
      <c r="N4" s="298" t="s">
        <v>45</v>
      </c>
      <c r="O4" s="408" t="s">
        <v>42</v>
      </c>
    </row>
    <row r="5" ht="15.75" customHeight="1" spans="1:15">
      <c r="A5" s="299" t="s">
        <v>46</v>
      </c>
      <c r="B5" s="446">
        <v>1128418</v>
      </c>
      <c r="C5" s="446">
        <v>822306</v>
      </c>
      <c r="D5" s="446">
        <v>1033618</v>
      </c>
      <c r="E5" s="446">
        <v>1056988</v>
      </c>
      <c r="F5" s="380">
        <v>1.02260990036938</v>
      </c>
      <c r="G5" s="317" t="s">
        <v>47</v>
      </c>
      <c r="H5" s="447" t="s">
        <v>46</v>
      </c>
      <c r="I5" s="446">
        <v>1128418</v>
      </c>
      <c r="J5" s="446">
        <v>822306</v>
      </c>
      <c r="K5" s="446">
        <v>1033618</v>
      </c>
      <c r="L5" s="446">
        <v>1056988.21</v>
      </c>
      <c r="M5" s="446">
        <v>1056988</v>
      </c>
      <c r="N5" s="471" t="s">
        <v>47</v>
      </c>
      <c r="O5" s="471" t="s">
        <v>47</v>
      </c>
    </row>
    <row r="6" ht="15.75" customHeight="1" spans="1:15">
      <c r="A6" s="448" t="s">
        <v>48</v>
      </c>
      <c r="B6" s="446">
        <v>252766</v>
      </c>
      <c r="C6" s="446">
        <v>260300</v>
      </c>
      <c r="D6" s="446">
        <v>300000</v>
      </c>
      <c r="E6" s="446">
        <v>300076</v>
      </c>
      <c r="F6" s="380">
        <v>1.00025333333333</v>
      </c>
      <c r="G6" s="380">
        <v>0.187169160409232</v>
      </c>
      <c r="H6" s="449" t="s">
        <v>49</v>
      </c>
      <c r="I6" s="446">
        <v>849946</v>
      </c>
      <c r="J6" s="446">
        <v>677082</v>
      </c>
      <c r="K6" s="446">
        <v>799258</v>
      </c>
      <c r="L6" s="446">
        <v>822665.21</v>
      </c>
      <c r="M6" s="446">
        <v>755713</v>
      </c>
      <c r="N6" s="380">
        <v>0.918615483934224</v>
      </c>
      <c r="O6" s="472">
        <v>-0.110869396408713</v>
      </c>
    </row>
    <row r="7" ht="15.75" customHeight="1" spans="1:15">
      <c r="A7" s="383" t="s">
        <v>50</v>
      </c>
      <c r="B7" s="450">
        <v>147073</v>
      </c>
      <c r="C7" s="450">
        <v>160300</v>
      </c>
      <c r="D7" s="450">
        <v>154300</v>
      </c>
      <c r="E7" s="450">
        <v>155406</v>
      </c>
      <c r="F7" s="388">
        <v>1.00716785482826</v>
      </c>
      <c r="G7" s="388">
        <v>0.0566589380783693</v>
      </c>
      <c r="H7" s="451" t="s">
        <v>51</v>
      </c>
      <c r="I7" s="451">
        <v>25819</v>
      </c>
      <c r="J7" s="450">
        <v>31599</v>
      </c>
      <c r="K7" s="450">
        <v>31792</v>
      </c>
      <c r="L7" s="450">
        <v>33100.98</v>
      </c>
      <c r="M7" s="450">
        <v>33058</v>
      </c>
      <c r="N7" s="388">
        <v>0.998701549017582</v>
      </c>
      <c r="O7" s="473">
        <v>0.28037491769627</v>
      </c>
    </row>
    <row r="8" ht="15.75" customHeight="1" spans="1:15">
      <c r="A8" s="383" t="s">
        <v>52</v>
      </c>
      <c r="B8" s="383">
        <v>63514</v>
      </c>
      <c r="C8" s="450">
        <v>68000</v>
      </c>
      <c r="D8" s="411">
        <v>62000</v>
      </c>
      <c r="E8" s="452">
        <v>68078</v>
      </c>
      <c r="F8" s="388">
        <v>1.09803225806452</v>
      </c>
      <c r="G8" s="388">
        <v>0.071858173001228</v>
      </c>
      <c r="H8" s="451" t="s">
        <v>53</v>
      </c>
      <c r="I8" s="451"/>
      <c r="J8" s="450">
        <v>0</v>
      </c>
      <c r="K8" s="411">
        <v>0</v>
      </c>
      <c r="L8" s="411">
        <v>0</v>
      </c>
      <c r="M8" s="452"/>
      <c r="N8" s="388"/>
      <c r="O8" s="473"/>
    </row>
    <row r="9" ht="15.75" customHeight="1" spans="1:15">
      <c r="A9" s="383" t="s">
        <v>54</v>
      </c>
      <c r="B9" s="383">
        <v>10164</v>
      </c>
      <c r="C9" s="450">
        <v>11000</v>
      </c>
      <c r="D9" s="411">
        <v>11000</v>
      </c>
      <c r="E9" s="452">
        <v>12297</v>
      </c>
      <c r="F9" s="388">
        <v>1.11790909090909</v>
      </c>
      <c r="G9" s="388">
        <v>0.209858323494687</v>
      </c>
      <c r="H9" s="451" t="s">
        <v>55</v>
      </c>
      <c r="I9" s="451">
        <v>140</v>
      </c>
      <c r="J9" s="450">
        <v>0</v>
      </c>
      <c r="K9" s="411">
        <v>0</v>
      </c>
      <c r="L9" s="411">
        <v>303</v>
      </c>
      <c r="M9" s="452">
        <v>303</v>
      </c>
      <c r="N9" s="388">
        <v>1</v>
      </c>
      <c r="O9" s="473">
        <v>1.16428571428571</v>
      </c>
    </row>
    <row r="10" ht="15.75" customHeight="1" spans="1:15">
      <c r="A10" s="383" t="s">
        <v>56</v>
      </c>
      <c r="B10" s="383">
        <v>4641</v>
      </c>
      <c r="C10" s="450">
        <v>5000</v>
      </c>
      <c r="D10" s="411">
        <v>5000</v>
      </c>
      <c r="E10" s="452">
        <v>5418</v>
      </c>
      <c r="F10" s="388">
        <v>1.0836</v>
      </c>
      <c r="G10" s="388">
        <v>0.167420814479638</v>
      </c>
      <c r="H10" s="451" t="s">
        <v>57</v>
      </c>
      <c r="I10" s="451">
        <v>28068</v>
      </c>
      <c r="J10" s="450">
        <v>26864</v>
      </c>
      <c r="K10" s="411">
        <v>32022</v>
      </c>
      <c r="L10" s="411">
        <v>30380.89</v>
      </c>
      <c r="M10" s="452">
        <v>28957</v>
      </c>
      <c r="N10" s="388">
        <v>0.95313205110186</v>
      </c>
      <c r="O10" s="473">
        <v>0.0316730796636739</v>
      </c>
    </row>
    <row r="11" ht="15.75" customHeight="1" spans="1:15">
      <c r="A11" s="383" t="s">
        <v>58</v>
      </c>
      <c r="B11" s="383">
        <v>5007</v>
      </c>
      <c r="C11" s="450">
        <v>5000</v>
      </c>
      <c r="D11" s="411">
        <v>5000</v>
      </c>
      <c r="E11" s="452">
        <v>4791</v>
      </c>
      <c r="F11" s="388">
        <v>0.9582</v>
      </c>
      <c r="G11" s="388">
        <v>-0.043139604553625</v>
      </c>
      <c r="H11" s="451" t="s">
        <v>59</v>
      </c>
      <c r="I11" s="451">
        <v>212073</v>
      </c>
      <c r="J11" s="450">
        <v>202092</v>
      </c>
      <c r="K11" s="411">
        <v>225337</v>
      </c>
      <c r="L11" s="411">
        <v>250596.21</v>
      </c>
      <c r="M11" s="452">
        <v>237488</v>
      </c>
      <c r="N11" s="388">
        <v>0.94769190643386</v>
      </c>
      <c r="O11" s="473">
        <v>0.119840809532567</v>
      </c>
    </row>
    <row r="12" ht="15.75" customHeight="1" spans="1:15">
      <c r="A12" s="383" t="s">
        <v>60</v>
      </c>
      <c r="B12" s="383">
        <v>9903</v>
      </c>
      <c r="C12" s="450">
        <v>10000</v>
      </c>
      <c r="D12" s="411">
        <v>10000</v>
      </c>
      <c r="E12" s="452">
        <v>10885</v>
      </c>
      <c r="F12" s="388">
        <v>1.0885</v>
      </c>
      <c r="G12" s="388">
        <v>0.0991618701403616</v>
      </c>
      <c r="H12" s="451" t="s">
        <v>61</v>
      </c>
      <c r="I12" s="451">
        <v>3588</v>
      </c>
      <c r="J12" s="450">
        <v>1185</v>
      </c>
      <c r="K12" s="411">
        <v>1205</v>
      </c>
      <c r="L12" s="411">
        <v>3694</v>
      </c>
      <c r="M12" s="452">
        <v>3590</v>
      </c>
      <c r="N12" s="388">
        <v>0.97184623714131</v>
      </c>
      <c r="O12" s="473">
        <v>0.000557413600891898</v>
      </c>
    </row>
    <row r="13" ht="16" customHeight="1" spans="1:15">
      <c r="A13" s="453" t="s">
        <v>62</v>
      </c>
      <c r="B13" s="453">
        <v>3711</v>
      </c>
      <c r="C13" s="450">
        <v>4000</v>
      </c>
      <c r="D13" s="411">
        <v>4000</v>
      </c>
      <c r="E13" s="452">
        <v>8267</v>
      </c>
      <c r="F13" s="388">
        <v>2.06675</v>
      </c>
      <c r="G13" s="388">
        <v>1.22770142818647</v>
      </c>
      <c r="H13" s="451" t="s">
        <v>63</v>
      </c>
      <c r="I13" s="451">
        <v>10851</v>
      </c>
      <c r="J13" s="450">
        <v>7420</v>
      </c>
      <c r="K13" s="411">
        <v>8137</v>
      </c>
      <c r="L13" s="411">
        <v>6912.87</v>
      </c>
      <c r="M13" s="452">
        <v>6530</v>
      </c>
      <c r="N13" s="388">
        <v>0.944614899455653</v>
      </c>
      <c r="O13" s="473">
        <v>-0.398212146345959</v>
      </c>
    </row>
    <row r="14" ht="15.75" customHeight="1" spans="1:15">
      <c r="A14" s="383" t="s">
        <v>64</v>
      </c>
      <c r="B14" s="383">
        <v>1777</v>
      </c>
      <c r="C14" s="450">
        <v>1800</v>
      </c>
      <c r="D14" s="411">
        <v>1800</v>
      </c>
      <c r="E14" s="452">
        <v>2722</v>
      </c>
      <c r="F14" s="388">
        <v>1.51222222222222</v>
      </c>
      <c r="G14" s="388">
        <v>0.531795160382667</v>
      </c>
      <c r="H14" s="451" t="s">
        <v>65</v>
      </c>
      <c r="I14" s="451">
        <v>143814</v>
      </c>
      <c r="J14" s="450">
        <v>139805</v>
      </c>
      <c r="K14" s="411">
        <v>158752</v>
      </c>
      <c r="L14" s="411">
        <v>154171.2</v>
      </c>
      <c r="M14" s="452">
        <v>150948</v>
      </c>
      <c r="N14" s="388">
        <v>0.979093371524643</v>
      </c>
      <c r="O14" s="473">
        <v>0.0496057407484667</v>
      </c>
    </row>
    <row r="15" ht="15.75" customHeight="1" spans="1:15">
      <c r="A15" s="453" t="s">
        <v>66</v>
      </c>
      <c r="B15" s="453">
        <v>9007</v>
      </c>
      <c r="C15" s="450">
        <v>10000</v>
      </c>
      <c r="D15" s="411">
        <v>10000</v>
      </c>
      <c r="E15" s="452">
        <v>9115</v>
      </c>
      <c r="F15" s="388">
        <v>0.9115</v>
      </c>
      <c r="G15" s="388">
        <v>0.0119906739202842</v>
      </c>
      <c r="H15" s="451" t="s">
        <v>67</v>
      </c>
      <c r="I15" s="451">
        <v>156701</v>
      </c>
      <c r="J15" s="450">
        <v>64517</v>
      </c>
      <c r="K15" s="411">
        <v>73845</v>
      </c>
      <c r="L15" s="411">
        <v>80360.73</v>
      </c>
      <c r="M15" s="452">
        <v>78444</v>
      </c>
      <c r="N15" s="388">
        <v>0.97614842473432</v>
      </c>
      <c r="O15" s="473">
        <v>-0.499403322250656</v>
      </c>
    </row>
    <row r="16" ht="15.75" customHeight="1" spans="1:15">
      <c r="A16" s="383" t="s">
        <v>68</v>
      </c>
      <c r="B16" s="383">
        <v>9864</v>
      </c>
      <c r="C16" s="450">
        <v>10000</v>
      </c>
      <c r="D16" s="411">
        <v>10000</v>
      </c>
      <c r="E16" s="452">
        <v>7327</v>
      </c>
      <c r="F16" s="388">
        <v>0.7327</v>
      </c>
      <c r="G16" s="388">
        <v>-0.257197891321979</v>
      </c>
      <c r="H16" s="451" t="s">
        <v>69</v>
      </c>
      <c r="I16" s="451">
        <v>28620</v>
      </c>
      <c r="J16" s="450">
        <v>7813</v>
      </c>
      <c r="K16" s="411">
        <v>32620</v>
      </c>
      <c r="L16" s="411">
        <v>42426.83</v>
      </c>
      <c r="M16" s="452">
        <v>34614</v>
      </c>
      <c r="N16" s="388">
        <v>0.815851667447226</v>
      </c>
      <c r="O16" s="473">
        <v>0.209433962264151</v>
      </c>
    </row>
    <row r="17" ht="15.75" customHeight="1" spans="1:15">
      <c r="A17" s="383" t="s">
        <v>70</v>
      </c>
      <c r="B17" s="383">
        <v>5635</v>
      </c>
      <c r="C17" s="450">
        <v>6000</v>
      </c>
      <c r="D17" s="411">
        <v>6000</v>
      </c>
      <c r="E17" s="452">
        <v>4535</v>
      </c>
      <c r="F17" s="388">
        <v>0.755833333333333</v>
      </c>
      <c r="G17" s="388">
        <v>-0.195208518189885</v>
      </c>
      <c r="H17" s="451" t="s">
        <v>71</v>
      </c>
      <c r="I17" s="451">
        <v>31921</v>
      </c>
      <c r="J17" s="450">
        <v>6802</v>
      </c>
      <c r="K17" s="411">
        <v>9902</v>
      </c>
      <c r="L17" s="411">
        <v>11074.39</v>
      </c>
      <c r="M17" s="452">
        <v>9527</v>
      </c>
      <c r="N17" s="388">
        <v>0.860273116623128</v>
      </c>
      <c r="O17" s="473">
        <v>-0.701544437830895</v>
      </c>
    </row>
    <row r="18" ht="15.75" customHeight="1" spans="1:15">
      <c r="A18" s="383" t="s">
        <v>72</v>
      </c>
      <c r="B18" s="383">
        <v>22713</v>
      </c>
      <c r="C18" s="450">
        <v>28700</v>
      </c>
      <c r="D18" s="411">
        <v>28700</v>
      </c>
      <c r="E18" s="452">
        <v>21471</v>
      </c>
      <c r="F18" s="388">
        <v>0.748118466898955</v>
      </c>
      <c r="G18" s="388">
        <v>-0.0546823405098402</v>
      </c>
      <c r="H18" s="451" t="s">
        <v>73</v>
      </c>
      <c r="I18" s="451">
        <v>74881</v>
      </c>
      <c r="J18" s="450">
        <v>93517</v>
      </c>
      <c r="K18" s="411">
        <v>115094</v>
      </c>
      <c r="L18" s="411">
        <v>109906.79</v>
      </c>
      <c r="M18" s="452">
        <v>85981</v>
      </c>
      <c r="N18" s="388">
        <v>0.782308354197225</v>
      </c>
      <c r="O18" s="473">
        <v>0.148235199850429</v>
      </c>
    </row>
    <row r="19" ht="15.75" customHeight="1" spans="1:15">
      <c r="A19" s="383" t="s">
        <v>74</v>
      </c>
      <c r="B19" s="383">
        <v>299</v>
      </c>
      <c r="C19" s="450">
        <v>300</v>
      </c>
      <c r="D19" s="450">
        <v>300</v>
      </c>
      <c r="E19" s="450">
        <v>280</v>
      </c>
      <c r="F19" s="388">
        <v>0.933333333333333</v>
      </c>
      <c r="G19" s="388">
        <v>-0.0635451505016722</v>
      </c>
      <c r="H19" s="451" t="s">
        <v>75</v>
      </c>
      <c r="I19" s="451">
        <v>53009</v>
      </c>
      <c r="J19" s="450">
        <v>20016</v>
      </c>
      <c r="K19" s="450">
        <v>24580</v>
      </c>
      <c r="L19" s="450">
        <v>27299.72</v>
      </c>
      <c r="M19" s="450">
        <v>22582</v>
      </c>
      <c r="N19" s="388">
        <v>0.827187971158678</v>
      </c>
      <c r="O19" s="473">
        <v>-0.5739968684563</v>
      </c>
    </row>
    <row r="20" ht="15.75" customHeight="1" spans="1:15">
      <c r="A20" s="387" t="s">
        <v>76</v>
      </c>
      <c r="B20" s="387">
        <v>838</v>
      </c>
      <c r="C20" s="450">
        <v>500</v>
      </c>
      <c r="D20" s="411">
        <v>500</v>
      </c>
      <c r="E20" s="452">
        <v>220</v>
      </c>
      <c r="F20" s="388">
        <v>0.44</v>
      </c>
      <c r="G20" s="388">
        <v>-0.737470167064439</v>
      </c>
      <c r="H20" s="451" t="s">
        <v>77</v>
      </c>
      <c r="I20" s="451">
        <v>20702</v>
      </c>
      <c r="J20" s="450">
        <v>3228</v>
      </c>
      <c r="K20" s="411">
        <v>2610</v>
      </c>
      <c r="L20" s="411">
        <v>8187</v>
      </c>
      <c r="M20" s="452">
        <v>8187</v>
      </c>
      <c r="N20" s="388">
        <v>1</v>
      </c>
      <c r="O20" s="473">
        <v>-0.604530963191962</v>
      </c>
    </row>
    <row r="21" ht="15.75" customHeight="1" spans="1:15">
      <c r="A21" s="454" t="s">
        <v>78</v>
      </c>
      <c r="B21" s="455">
        <v>105693</v>
      </c>
      <c r="C21" s="456">
        <v>100000</v>
      </c>
      <c r="D21" s="457">
        <v>145700</v>
      </c>
      <c r="E21" s="455">
        <v>144670</v>
      </c>
      <c r="F21" s="380">
        <v>0.99293067947838</v>
      </c>
      <c r="G21" s="380">
        <v>0.368775604817727</v>
      </c>
      <c r="H21" s="451" t="s">
        <v>79</v>
      </c>
      <c r="I21" s="451">
        <v>647</v>
      </c>
      <c r="J21" s="450">
        <v>967</v>
      </c>
      <c r="K21" s="411">
        <v>1227</v>
      </c>
      <c r="L21" s="411">
        <v>647</v>
      </c>
      <c r="M21" s="452">
        <v>647</v>
      </c>
      <c r="N21" s="388">
        <v>1</v>
      </c>
      <c r="O21" s="473">
        <v>0</v>
      </c>
    </row>
    <row r="22" ht="15.75" customHeight="1" spans="1:15">
      <c r="A22" s="387" t="s">
        <v>80</v>
      </c>
      <c r="B22" s="387">
        <v>32767</v>
      </c>
      <c r="C22" s="450">
        <v>31000</v>
      </c>
      <c r="D22" s="411">
        <v>23000</v>
      </c>
      <c r="E22" s="452">
        <v>31648</v>
      </c>
      <c r="F22" s="388">
        <v>1.376</v>
      </c>
      <c r="G22" s="388">
        <v>-0.0341502121036409</v>
      </c>
      <c r="H22" s="451" t="s">
        <v>81</v>
      </c>
      <c r="I22" s="451">
        <v>427</v>
      </c>
      <c r="J22" s="450">
        <v>33</v>
      </c>
      <c r="K22" s="411">
        <v>33</v>
      </c>
      <c r="L22" s="411">
        <v>0</v>
      </c>
      <c r="M22" s="452">
        <v>0</v>
      </c>
      <c r="N22" s="388"/>
      <c r="O22" s="473">
        <v>-1</v>
      </c>
    </row>
    <row r="23" ht="15.75" customHeight="1" spans="1:15">
      <c r="A23" s="387" t="s">
        <v>82</v>
      </c>
      <c r="B23" s="387">
        <v>7743</v>
      </c>
      <c r="C23" s="450">
        <v>8000</v>
      </c>
      <c r="D23" s="386">
        <v>8000</v>
      </c>
      <c r="E23" s="452">
        <v>10133</v>
      </c>
      <c r="F23" s="388">
        <v>1.266625</v>
      </c>
      <c r="G23" s="388">
        <v>0.308665891773215</v>
      </c>
      <c r="H23" s="451" t="s">
        <v>83</v>
      </c>
      <c r="I23" s="451"/>
      <c r="J23" s="450">
        <v>0</v>
      </c>
      <c r="K23" s="386">
        <v>0</v>
      </c>
      <c r="L23" s="386">
        <v>0</v>
      </c>
      <c r="M23" s="452"/>
      <c r="N23" s="388"/>
      <c r="O23" s="473"/>
    </row>
    <row r="24" ht="15.75" customHeight="1" spans="1:15">
      <c r="A24" s="458" t="s">
        <v>84</v>
      </c>
      <c r="B24" s="458">
        <v>4644</v>
      </c>
      <c r="C24" s="450">
        <v>17700</v>
      </c>
      <c r="D24" s="386">
        <v>17700</v>
      </c>
      <c r="E24" s="452">
        <v>9236</v>
      </c>
      <c r="F24" s="388">
        <v>0.52180790960452</v>
      </c>
      <c r="G24" s="388">
        <v>0.988802756244617</v>
      </c>
      <c r="H24" s="451" t="s">
        <v>85</v>
      </c>
      <c r="I24" s="451">
        <v>5971</v>
      </c>
      <c r="J24" s="450">
        <v>6892</v>
      </c>
      <c r="K24" s="386">
        <v>12260</v>
      </c>
      <c r="L24" s="386">
        <v>6799</v>
      </c>
      <c r="M24" s="452">
        <v>5918</v>
      </c>
      <c r="N24" s="388">
        <v>0.870422120900132</v>
      </c>
      <c r="O24" s="473">
        <v>-0.00887623513649305</v>
      </c>
    </row>
    <row r="25" ht="15.75" customHeight="1" spans="1:15">
      <c r="A25" s="458" t="s">
        <v>86</v>
      </c>
      <c r="B25" s="458">
        <v>51572</v>
      </c>
      <c r="C25" s="450">
        <v>42000</v>
      </c>
      <c r="D25" s="386">
        <v>90860</v>
      </c>
      <c r="E25" s="452">
        <v>88880</v>
      </c>
      <c r="F25" s="388">
        <v>0.978208232445521</v>
      </c>
      <c r="G25" s="388">
        <v>0.723415807027069</v>
      </c>
      <c r="H25" s="451" t="s">
        <v>87</v>
      </c>
      <c r="I25" s="451">
        <v>24370</v>
      </c>
      <c r="J25" s="450">
        <v>22685</v>
      </c>
      <c r="K25" s="386">
        <v>28003</v>
      </c>
      <c r="L25" s="386">
        <v>29289.57</v>
      </c>
      <c r="M25" s="452">
        <v>23253</v>
      </c>
      <c r="N25" s="388">
        <v>0.79390035428994</v>
      </c>
      <c r="O25" s="473">
        <v>-0.0458350430857611</v>
      </c>
    </row>
    <row r="26" ht="15.75" customHeight="1" spans="1:15">
      <c r="A26" s="458" t="s">
        <v>88</v>
      </c>
      <c r="B26" s="458">
        <v>1248</v>
      </c>
      <c r="C26" s="450">
        <v>100</v>
      </c>
      <c r="D26" s="386">
        <v>100</v>
      </c>
      <c r="E26" s="452">
        <v>763</v>
      </c>
      <c r="F26" s="388">
        <v>7.63</v>
      </c>
      <c r="G26" s="388">
        <v>-0.388621794871795</v>
      </c>
      <c r="H26" s="451" t="s">
        <v>89</v>
      </c>
      <c r="I26" s="451">
        <v>1552</v>
      </c>
      <c r="J26" s="450">
        <v>1173</v>
      </c>
      <c r="K26" s="386">
        <v>1173</v>
      </c>
      <c r="L26" s="386">
        <v>517</v>
      </c>
      <c r="M26" s="452">
        <v>517</v>
      </c>
      <c r="N26" s="388">
        <v>1</v>
      </c>
      <c r="O26" s="473">
        <v>-0.666881443298969</v>
      </c>
    </row>
    <row r="27" ht="15.75" customHeight="1" spans="1:15">
      <c r="A27" s="459" t="s">
        <v>90</v>
      </c>
      <c r="B27" s="459">
        <v>7719</v>
      </c>
      <c r="C27" s="460">
        <v>1200</v>
      </c>
      <c r="D27" s="461">
        <v>6040</v>
      </c>
      <c r="E27" s="461">
        <v>4010</v>
      </c>
      <c r="F27" s="388">
        <v>0.663907284768212</v>
      </c>
      <c r="G27" s="388">
        <v>-0.480502655784428</v>
      </c>
      <c r="H27" s="451" t="s">
        <v>91</v>
      </c>
      <c r="I27" s="451">
        <v>9498</v>
      </c>
      <c r="J27" s="460">
        <v>10194</v>
      </c>
      <c r="K27" s="461">
        <v>10296</v>
      </c>
      <c r="L27" s="461">
        <v>8172.03</v>
      </c>
      <c r="M27" s="461">
        <v>6343</v>
      </c>
      <c r="N27" s="388">
        <v>0.776184130503682</v>
      </c>
      <c r="O27" s="473">
        <v>-0.332175194777848</v>
      </c>
    </row>
    <row r="28" ht="15.75" customHeight="1" spans="1:15">
      <c r="A28" s="459"/>
      <c r="B28" s="459"/>
      <c r="C28" s="460"/>
      <c r="D28" s="461"/>
      <c r="E28" s="461"/>
      <c r="F28" s="380"/>
      <c r="G28" s="462"/>
      <c r="H28" s="451" t="s">
        <v>92</v>
      </c>
      <c r="I28" s="451"/>
      <c r="J28" s="460">
        <v>10000</v>
      </c>
      <c r="K28" s="461">
        <v>10000</v>
      </c>
      <c r="L28" s="461"/>
      <c r="M28" s="461"/>
      <c r="N28" s="388"/>
      <c r="O28" s="473"/>
    </row>
    <row r="29" ht="15.75" customHeight="1" spans="1:15">
      <c r="A29" s="459"/>
      <c r="B29" s="459"/>
      <c r="C29" s="460"/>
      <c r="D29" s="461"/>
      <c r="E29" s="461"/>
      <c r="F29" s="380"/>
      <c r="G29" s="462"/>
      <c r="H29" s="451" t="s">
        <v>93</v>
      </c>
      <c r="I29" s="451"/>
      <c r="J29" s="460"/>
      <c r="K29" s="461">
        <v>90</v>
      </c>
      <c r="L29" s="461">
        <v>90</v>
      </c>
      <c r="M29" s="461">
        <v>90</v>
      </c>
      <c r="N29" s="388">
        <v>1</v>
      </c>
      <c r="O29" s="473"/>
    </row>
    <row r="30" ht="15.75" customHeight="1" spans="1:15">
      <c r="A30" s="459"/>
      <c r="B30" s="459"/>
      <c r="C30" s="460"/>
      <c r="D30" s="461"/>
      <c r="E30" s="461"/>
      <c r="F30" s="380"/>
      <c r="G30" s="462"/>
      <c r="H30" s="451" t="s">
        <v>94</v>
      </c>
      <c r="I30" s="451">
        <v>17290</v>
      </c>
      <c r="J30" s="460">
        <v>20276</v>
      </c>
      <c r="K30" s="461">
        <v>20276</v>
      </c>
      <c r="L30" s="461">
        <v>18732</v>
      </c>
      <c r="M30" s="461">
        <v>18732</v>
      </c>
      <c r="N30" s="388">
        <v>1</v>
      </c>
      <c r="O30" s="473">
        <v>0.0834008097165992</v>
      </c>
    </row>
    <row r="31" ht="15.75" customHeight="1" spans="1:15">
      <c r="A31" s="459"/>
      <c r="B31" s="459"/>
      <c r="C31" s="460"/>
      <c r="D31" s="461"/>
      <c r="E31" s="461"/>
      <c r="F31" s="380"/>
      <c r="G31" s="462"/>
      <c r="H31" s="451" t="s">
        <v>95</v>
      </c>
      <c r="I31" s="451">
        <v>4</v>
      </c>
      <c r="J31" s="460">
        <v>4</v>
      </c>
      <c r="K31" s="461">
        <v>4</v>
      </c>
      <c r="L31" s="461">
        <v>4</v>
      </c>
      <c r="M31" s="461">
        <v>4</v>
      </c>
      <c r="N31" s="388">
        <v>1</v>
      </c>
      <c r="O31" s="473">
        <v>0</v>
      </c>
    </row>
    <row r="32" ht="15.75" customHeight="1" spans="1:15">
      <c r="A32" s="448" t="s">
        <v>96</v>
      </c>
      <c r="B32" s="446">
        <v>875652</v>
      </c>
      <c r="C32" s="446">
        <v>562006</v>
      </c>
      <c r="D32" s="446">
        <v>733618</v>
      </c>
      <c r="E32" s="446">
        <v>756912</v>
      </c>
      <c r="F32" s="317" t="s">
        <v>47</v>
      </c>
      <c r="G32" s="317" t="s">
        <v>47</v>
      </c>
      <c r="H32" s="449" t="s">
        <v>97</v>
      </c>
      <c r="I32" s="446">
        <v>278472</v>
      </c>
      <c r="J32" s="446">
        <v>145224</v>
      </c>
      <c r="K32" s="446">
        <v>234360</v>
      </c>
      <c r="L32" s="446">
        <v>234323</v>
      </c>
      <c r="M32" s="446">
        <v>301275</v>
      </c>
      <c r="N32" s="380" t="s">
        <v>47</v>
      </c>
      <c r="O32" s="329" t="s">
        <v>47</v>
      </c>
    </row>
    <row r="33" ht="15.75" customHeight="1" spans="1:15">
      <c r="A33" s="154" t="s">
        <v>98</v>
      </c>
      <c r="B33" s="154">
        <v>622474</v>
      </c>
      <c r="C33" s="452">
        <v>402904</v>
      </c>
      <c r="D33" s="397">
        <v>522316</v>
      </c>
      <c r="E33" s="452">
        <v>544610</v>
      </c>
      <c r="F33" s="388"/>
      <c r="G33" s="388"/>
      <c r="H33" s="397" t="s">
        <v>99</v>
      </c>
      <c r="I33" s="397">
        <v>45156</v>
      </c>
      <c r="J33" s="452">
        <v>50000</v>
      </c>
      <c r="K33" s="397">
        <v>50000</v>
      </c>
      <c r="L33" s="397">
        <v>51128</v>
      </c>
      <c r="M33" s="452">
        <v>51128</v>
      </c>
      <c r="N33" s="385"/>
      <c r="O33" s="473"/>
    </row>
    <row r="34" ht="15.75" customHeight="1" spans="1:15">
      <c r="A34" s="154" t="s">
        <v>100</v>
      </c>
      <c r="B34" s="154">
        <v>1289</v>
      </c>
      <c r="C34" s="452">
        <v>35911</v>
      </c>
      <c r="D34" s="397">
        <v>35911</v>
      </c>
      <c r="E34" s="452">
        <v>35911</v>
      </c>
      <c r="F34" s="388"/>
      <c r="G34" s="388"/>
      <c r="H34" s="397" t="s">
        <v>101</v>
      </c>
      <c r="I34" s="397">
        <v>131465</v>
      </c>
      <c r="J34" s="452">
        <v>95000</v>
      </c>
      <c r="K34" s="397">
        <v>131936</v>
      </c>
      <c r="L34" s="397">
        <v>130695</v>
      </c>
      <c r="M34" s="452">
        <v>130695</v>
      </c>
      <c r="N34" s="385"/>
      <c r="O34" s="473"/>
    </row>
    <row r="35" ht="15.75" customHeight="1" spans="1:15">
      <c r="A35" s="154" t="s">
        <v>102</v>
      </c>
      <c r="B35" s="154">
        <v>1531</v>
      </c>
      <c r="C35" s="452">
        <v>3191</v>
      </c>
      <c r="D35" s="397">
        <v>3191</v>
      </c>
      <c r="E35" s="452">
        <v>3191</v>
      </c>
      <c r="F35" s="388"/>
      <c r="G35" s="388"/>
      <c r="H35" s="397" t="s">
        <v>103</v>
      </c>
      <c r="I35" s="397">
        <v>136</v>
      </c>
      <c r="J35" s="452">
        <v>224</v>
      </c>
      <c r="K35" s="397">
        <v>224</v>
      </c>
      <c r="L35" s="397">
        <v>224</v>
      </c>
      <c r="M35" s="452">
        <v>224</v>
      </c>
      <c r="N35" s="385"/>
      <c r="O35" s="473"/>
    </row>
    <row r="36" ht="15.75" customHeight="1" spans="1:15">
      <c r="A36" s="154" t="s">
        <v>104</v>
      </c>
      <c r="B36" s="154">
        <v>122658</v>
      </c>
      <c r="C36" s="452">
        <v>120000</v>
      </c>
      <c r="D36" s="397">
        <v>70000</v>
      </c>
      <c r="E36" s="452">
        <v>70000</v>
      </c>
      <c r="F36" s="388"/>
      <c r="G36" s="388"/>
      <c r="H36" s="397" t="s">
        <v>105</v>
      </c>
      <c r="I36" s="397">
        <v>61100</v>
      </c>
      <c r="J36" s="452"/>
      <c r="K36" s="397">
        <v>52200</v>
      </c>
      <c r="L36" s="397">
        <v>52200</v>
      </c>
      <c r="M36" s="452">
        <v>52200</v>
      </c>
      <c r="N36" s="385"/>
      <c r="O36" s="473"/>
    </row>
    <row r="37" ht="15.75" customHeight="1" spans="1:15">
      <c r="A37" s="154" t="s">
        <v>106</v>
      </c>
      <c r="B37" s="154">
        <v>61100</v>
      </c>
      <c r="C37" s="452"/>
      <c r="D37" s="452">
        <v>52200</v>
      </c>
      <c r="E37" s="452">
        <v>52200</v>
      </c>
      <c r="F37" s="388"/>
      <c r="G37" s="388"/>
      <c r="H37" s="397" t="s">
        <v>107</v>
      </c>
      <c r="I37" s="397">
        <v>3191</v>
      </c>
      <c r="J37" s="452"/>
      <c r="K37" s="452"/>
      <c r="L37" s="452">
        <v>76</v>
      </c>
      <c r="M37" s="452">
        <v>76</v>
      </c>
      <c r="N37" s="385"/>
      <c r="O37" s="473"/>
    </row>
    <row r="38" ht="15.75" customHeight="1" spans="1:15">
      <c r="A38" s="154" t="s">
        <v>108</v>
      </c>
      <c r="B38" s="154">
        <v>66600</v>
      </c>
      <c r="C38" s="452"/>
      <c r="D38" s="397">
        <v>50000</v>
      </c>
      <c r="E38" s="452">
        <v>50000</v>
      </c>
      <c r="F38" s="388"/>
      <c r="G38" s="388"/>
      <c r="H38" s="397" t="s">
        <v>109</v>
      </c>
      <c r="I38" s="397">
        <v>35911</v>
      </c>
      <c r="J38" s="452"/>
      <c r="K38" s="452"/>
      <c r="L38" s="452"/>
      <c r="M38" s="452">
        <v>66952</v>
      </c>
      <c r="N38" s="385"/>
      <c r="O38" s="473"/>
    </row>
    <row r="39" ht="15.75" customHeight="1" spans="1:15">
      <c r="A39" s="154" t="s">
        <v>110</v>
      </c>
      <c r="B39" s="154"/>
      <c r="C39" s="452"/>
      <c r="D39" s="397"/>
      <c r="E39" s="452">
        <v>1000</v>
      </c>
      <c r="F39" s="385"/>
      <c r="G39" s="380"/>
      <c r="H39" s="397" t="s">
        <v>111</v>
      </c>
      <c r="I39" s="397">
        <v>1513</v>
      </c>
      <c r="J39" s="452"/>
      <c r="K39" s="397"/>
      <c r="L39" s="397"/>
      <c r="M39" s="452"/>
      <c r="N39" s="385"/>
      <c r="O39" s="474"/>
    </row>
    <row r="40" ht="15.75" customHeight="1" spans="1:15">
      <c r="A40" s="387"/>
      <c r="B40" s="387"/>
      <c r="C40" s="386"/>
      <c r="D40" s="386"/>
      <c r="E40" s="452"/>
      <c r="F40" s="385"/>
      <c r="G40" s="463"/>
      <c r="H40" s="397"/>
      <c r="I40" s="397"/>
      <c r="J40" s="386"/>
      <c r="K40" s="386"/>
      <c r="L40" s="386"/>
      <c r="M40" s="452"/>
      <c r="N40" s="385"/>
      <c r="O40" s="474"/>
    </row>
    <row r="41" ht="15.75" customHeight="1" spans="1:15">
      <c r="A41" s="154"/>
      <c r="B41" s="154"/>
      <c r="C41" s="397"/>
      <c r="D41" s="397"/>
      <c r="E41" s="452"/>
      <c r="F41" s="385"/>
      <c r="G41" s="462"/>
      <c r="H41" s="397"/>
      <c r="I41" s="397"/>
      <c r="J41" s="397"/>
      <c r="K41" s="397"/>
      <c r="L41" s="397"/>
      <c r="M41" s="452"/>
      <c r="N41" s="385"/>
      <c r="O41" s="475"/>
    </row>
    <row r="42" ht="15.75" customHeight="1" spans="1:15">
      <c r="A42" s="459"/>
      <c r="B42" s="459"/>
      <c r="C42" s="461"/>
      <c r="D42" s="461"/>
      <c r="E42" s="461"/>
      <c r="F42" s="462"/>
      <c r="G42" s="462"/>
      <c r="H42" s="397"/>
      <c r="I42" s="397"/>
      <c r="J42" s="461"/>
      <c r="K42" s="461"/>
      <c r="L42" s="461"/>
      <c r="M42" s="461"/>
      <c r="N42" s="462"/>
      <c r="O42" s="475"/>
    </row>
    <row r="43" ht="15.75" customHeight="1" spans="1:15">
      <c r="A43" s="464"/>
      <c r="B43" s="464"/>
      <c r="C43" s="465"/>
      <c r="D43" s="465"/>
      <c r="E43" s="465"/>
      <c r="F43" s="466"/>
      <c r="G43" s="466"/>
      <c r="H43" s="467"/>
      <c r="I43" s="467"/>
      <c r="J43" s="465"/>
      <c r="K43" s="465"/>
      <c r="L43" s="465"/>
      <c r="M43" s="465"/>
      <c r="N43" s="466"/>
      <c r="O43" s="476"/>
    </row>
    <row r="44" s="438" customFormat="1" ht="86.25" customHeight="1" spans="1:15">
      <c r="A44" s="468" t="s">
        <v>112</v>
      </c>
      <c r="B44" s="468"/>
      <c r="C44" s="468"/>
      <c r="D44" s="468"/>
      <c r="E44" s="468"/>
      <c r="F44" s="469"/>
      <c r="G44" s="469"/>
      <c r="H44" s="468"/>
      <c r="I44" s="468"/>
      <c r="J44" s="468"/>
      <c r="K44" s="468"/>
      <c r="L44" s="468"/>
      <c r="M44" s="468"/>
      <c r="N44" s="469"/>
      <c r="O44" s="469"/>
    </row>
  </sheetData>
  <mergeCells count="3">
    <mergeCell ref="A1:O1"/>
    <mergeCell ref="A2:O2"/>
    <mergeCell ref="A44:O44"/>
  </mergeCells>
  <printOptions horizontalCentered="1"/>
  <pageMargins left="0.44" right="0.45" top="0.393700787401575" bottom="0" header="0.15748031496063" footer="0.31496062992126"/>
  <pageSetup paperSize="9" scale="67" fitToWidth="0" orientation="landscape" blackAndWhite="1" errors="blank"/>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1331"/>
  <sheetViews>
    <sheetView showZeros="0" topLeftCell="B1" workbookViewId="0">
      <selection activeCell="D12" sqref="D12"/>
    </sheetView>
  </sheetViews>
  <sheetFormatPr defaultColWidth="21.5" defaultRowHeight="21.95" customHeight="1"/>
  <cols>
    <col min="1" max="1" width="8.375" style="194" hidden="1" customWidth="1"/>
    <col min="2" max="2" width="56.625" style="194" customWidth="1"/>
    <col min="3" max="3" width="26.25" style="428" customWidth="1"/>
    <col min="4" max="4" width="8.25" style="429" customWidth="1"/>
    <col min="5" max="11" width="21.5" style="429"/>
    <col min="12" max="16384" width="21.5" style="194"/>
  </cols>
  <sheetData>
    <row r="1" customHeight="1" spans="2:3">
      <c r="B1" s="98" t="s">
        <v>113</v>
      </c>
      <c r="C1" s="98"/>
    </row>
    <row r="2" s="193" customFormat="1" customHeight="1" spans="2:11">
      <c r="B2" s="99" t="s">
        <v>114</v>
      </c>
      <c r="C2" s="99"/>
      <c r="D2" s="430"/>
      <c r="E2" s="430"/>
      <c r="F2" s="430"/>
      <c r="G2" s="430"/>
      <c r="H2" s="430"/>
      <c r="I2" s="430"/>
      <c r="J2" s="430"/>
      <c r="K2" s="430"/>
    </row>
    <row r="3" s="193" customFormat="1" ht="18.75" customHeight="1" spans="2:11">
      <c r="B3" s="431"/>
      <c r="C3" s="432"/>
      <c r="D3" s="430"/>
      <c r="E3" s="430"/>
      <c r="F3" s="430"/>
      <c r="G3" s="430"/>
      <c r="H3" s="430"/>
      <c r="I3" s="430"/>
      <c r="J3" s="430"/>
      <c r="K3" s="430"/>
    </row>
    <row r="4" ht="24" customHeight="1" spans="2:3">
      <c r="B4" s="433" t="s">
        <v>35</v>
      </c>
      <c r="C4" s="433"/>
    </row>
    <row r="5" ht="20.1" customHeight="1" spans="2:3">
      <c r="B5" s="434" t="s">
        <v>115</v>
      </c>
      <c r="C5" s="435" t="s">
        <v>116</v>
      </c>
    </row>
    <row r="6" ht="20.1" customHeight="1" spans="1:3">
      <c r="A6" s="194">
        <v>1</v>
      </c>
      <c r="B6" s="436" t="s">
        <v>117</v>
      </c>
      <c r="C6" s="131">
        <f>C7+C236+C276+C295+C385+C437+C493+C550+C676+C748+C827+C850+C961+C1025+C1089+C1109+C1139+C1149+C1194+C1214+C1258+C1314+C1317+C1325</f>
        <v>755713</v>
      </c>
    </row>
    <row r="7" ht="16.5" customHeight="1" spans="1:3">
      <c r="A7" s="194">
        <v>201</v>
      </c>
      <c r="B7" s="246" t="s">
        <v>118</v>
      </c>
      <c r="C7" s="131">
        <f>C8+C20+C29+C40+C51+C62+C73+C81+C90+C103+C112+C123+C135+C142+C150+C156+C163+C170+C177+C184+C191+C199+C205+C211+C218+C233</f>
        <v>33058</v>
      </c>
    </row>
    <row r="8" ht="16.5" customHeight="1" spans="1:3">
      <c r="A8" s="194">
        <v>20101</v>
      </c>
      <c r="B8" s="247" t="s">
        <v>119</v>
      </c>
      <c r="C8" s="131">
        <f>SUM(C9:C19)</f>
        <v>1477</v>
      </c>
    </row>
    <row r="9" ht="16.5" customHeight="1" spans="1:3">
      <c r="A9" s="194">
        <v>2010101</v>
      </c>
      <c r="B9" s="248" t="s">
        <v>120</v>
      </c>
      <c r="C9" s="131">
        <v>1174</v>
      </c>
    </row>
    <row r="10" ht="16.5" hidden="1" customHeight="1" spans="1:3">
      <c r="A10" s="194">
        <v>2010102</v>
      </c>
      <c r="B10" s="248" t="s">
        <v>121</v>
      </c>
      <c r="C10" s="131">
        <v>0</v>
      </c>
    </row>
    <row r="11" ht="16.5" hidden="1" customHeight="1" spans="1:3">
      <c r="A11" s="194">
        <v>2010103</v>
      </c>
      <c r="B11" s="248" t="s">
        <v>122</v>
      </c>
      <c r="C11" s="131">
        <v>0</v>
      </c>
    </row>
    <row r="12" ht="16.5" customHeight="1" spans="1:3">
      <c r="A12" s="194">
        <v>2010104</v>
      </c>
      <c r="B12" s="248" t="s">
        <v>123</v>
      </c>
      <c r="C12" s="131">
        <v>40</v>
      </c>
    </row>
    <row r="13" ht="16.5" hidden="1" customHeight="1" spans="1:3">
      <c r="A13" s="194">
        <v>2010105</v>
      </c>
      <c r="B13" s="248" t="s">
        <v>124</v>
      </c>
      <c r="C13" s="131">
        <v>0</v>
      </c>
    </row>
    <row r="14" ht="16.5" customHeight="1" spans="1:3">
      <c r="A14" s="194">
        <v>2010106</v>
      </c>
      <c r="B14" s="248" t="s">
        <v>125</v>
      </c>
      <c r="C14" s="131">
        <v>41</v>
      </c>
    </row>
    <row r="15" ht="16.5" customHeight="1" spans="1:3">
      <c r="A15" s="194">
        <v>2010107</v>
      </c>
      <c r="B15" s="248" t="s">
        <v>126</v>
      </c>
      <c r="C15" s="131">
        <v>8</v>
      </c>
    </row>
    <row r="16" ht="16.5" customHeight="1" spans="1:3">
      <c r="A16" s="194">
        <v>2010108</v>
      </c>
      <c r="B16" s="248" t="s">
        <v>127</v>
      </c>
      <c r="C16" s="131">
        <v>164</v>
      </c>
    </row>
    <row r="17" ht="16.5" hidden="1" customHeight="1" spans="1:3">
      <c r="A17" s="194">
        <v>2010109</v>
      </c>
      <c r="B17" s="248" t="s">
        <v>128</v>
      </c>
      <c r="C17" s="131">
        <v>0</v>
      </c>
    </row>
    <row r="18" ht="16.5" customHeight="1" spans="1:3">
      <c r="A18" s="194">
        <v>2010150</v>
      </c>
      <c r="B18" s="248" t="s">
        <v>129</v>
      </c>
      <c r="C18" s="131">
        <v>40</v>
      </c>
    </row>
    <row r="19" ht="16.5" customHeight="1" spans="1:3">
      <c r="A19" s="194">
        <v>2010199</v>
      </c>
      <c r="B19" s="248" t="s">
        <v>130</v>
      </c>
      <c r="C19" s="131">
        <v>10</v>
      </c>
    </row>
    <row r="20" ht="16.5" customHeight="1" spans="1:3">
      <c r="A20" s="194">
        <v>20102</v>
      </c>
      <c r="B20" s="247" t="s">
        <v>131</v>
      </c>
      <c r="C20" s="131">
        <f>SUM(C21:C28)</f>
        <v>1451</v>
      </c>
    </row>
    <row r="21" ht="16.5" customHeight="1" spans="1:3">
      <c r="A21" s="194">
        <v>2010201</v>
      </c>
      <c r="B21" s="248" t="s">
        <v>120</v>
      </c>
      <c r="C21" s="131">
        <v>1133</v>
      </c>
    </row>
    <row r="22" ht="16.5" customHeight="1" spans="1:3">
      <c r="A22" s="194">
        <v>2010202</v>
      </c>
      <c r="B22" s="248" t="s">
        <v>121</v>
      </c>
      <c r="C22" s="131">
        <v>37</v>
      </c>
    </row>
    <row r="23" ht="16.5" hidden="1" customHeight="1" spans="1:3">
      <c r="A23" s="194">
        <v>2010203</v>
      </c>
      <c r="B23" s="248" t="s">
        <v>122</v>
      </c>
      <c r="C23" s="131">
        <v>0</v>
      </c>
    </row>
    <row r="24" ht="16.5" customHeight="1" spans="1:3">
      <c r="A24" s="194">
        <v>2010204</v>
      </c>
      <c r="B24" s="248" t="s">
        <v>132</v>
      </c>
      <c r="C24" s="131">
        <v>40</v>
      </c>
    </row>
    <row r="25" ht="16.5" customHeight="1" spans="1:3">
      <c r="A25" s="194">
        <v>2010205</v>
      </c>
      <c r="B25" s="248" t="s">
        <v>133</v>
      </c>
      <c r="C25" s="131">
        <v>123</v>
      </c>
    </row>
    <row r="26" ht="16.5" customHeight="1" spans="1:3">
      <c r="A26" s="194">
        <v>2010206</v>
      </c>
      <c r="B26" s="248" t="s">
        <v>134</v>
      </c>
      <c r="C26" s="131">
        <v>52</v>
      </c>
    </row>
    <row r="27" ht="16.5" customHeight="1" spans="1:3">
      <c r="A27" s="194">
        <v>2010250</v>
      </c>
      <c r="B27" s="248" t="s">
        <v>129</v>
      </c>
      <c r="C27" s="364">
        <f>67-1</f>
        <v>66</v>
      </c>
    </row>
    <row r="28" ht="16.5" hidden="1" customHeight="1" spans="1:3">
      <c r="A28" s="194">
        <v>2010299</v>
      </c>
      <c r="B28" s="248" t="s">
        <v>135</v>
      </c>
      <c r="C28" s="131">
        <v>0</v>
      </c>
    </row>
    <row r="29" ht="16.5" customHeight="1" spans="1:3">
      <c r="A29" s="194">
        <v>20103</v>
      </c>
      <c r="B29" s="247" t="s">
        <v>136</v>
      </c>
      <c r="C29" s="131">
        <f>SUM(C30:C39)</f>
        <v>3680</v>
      </c>
    </row>
    <row r="30" ht="16.5" customHeight="1" spans="1:3">
      <c r="A30" s="194">
        <v>2010301</v>
      </c>
      <c r="B30" s="248" t="s">
        <v>120</v>
      </c>
      <c r="C30" s="131">
        <v>1646</v>
      </c>
    </row>
    <row r="31" ht="16.5" customHeight="1" spans="1:3">
      <c r="A31" s="194">
        <v>2010302</v>
      </c>
      <c r="B31" s="248" t="s">
        <v>121</v>
      </c>
      <c r="C31" s="131">
        <v>582</v>
      </c>
    </row>
    <row r="32" ht="16.5" hidden="1" customHeight="1" spans="1:3">
      <c r="A32" s="194">
        <v>2010303</v>
      </c>
      <c r="B32" s="248" t="s">
        <v>122</v>
      </c>
      <c r="C32" s="131">
        <v>0</v>
      </c>
    </row>
    <row r="33" ht="16.5" hidden="1" customHeight="1" spans="1:3">
      <c r="A33" s="194">
        <v>2010304</v>
      </c>
      <c r="B33" s="248" t="s">
        <v>137</v>
      </c>
      <c r="C33" s="131">
        <v>0</v>
      </c>
    </row>
    <row r="34" ht="16.5" hidden="1" customHeight="1" spans="1:3">
      <c r="A34" s="194">
        <v>2010305</v>
      </c>
      <c r="B34" s="248" t="s">
        <v>138</v>
      </c>
      <c r="C34" s="131">
        <v>0</v>
      </c>
    </row>
    <row r="35" ht="16.5" customHeight="1" spans="1:3">
      <c r="A35" s="194">
        <v>2010306</v>
      </c>
      <c r="B35" s="248" t="s">
        <v>139</v>
      </c>
      <c r="C35" s="131">
        <v>150</v>
      </c>
    </row>
    <row r="36" ht="16.5" customHeight="1" spans="1:3">
      <c r="A36" s="194">
        <v>2010308</v>
      </c>
      <c r="B36" s="248" t="s">
        <v>140</v>
      </c>
      <c r="C36" s="131">
        <v>206</v>
      </c>
    </row>
    <row r="37" ht="16.5" hidden="1" customHeight="1" spans="1:3">
      <c r="A37" s="194">
        <v>2010309</v>
      </c>
      <c r="B37" s="248" t="s">
        <v>141</v>
      </c>
      <c r="C37" s="131">
        <v>0</v>
      </c>
    </row>
    <row r="38" ht="16.5" customHeight="1" spans="1:3">
      <c r="A38" s="194">
        <v>2010350</v>
      </c>
      <c r="B38" s="248" t="s">
        <v>129</v>
      </c>
      <c r="C38" s="131">
        <v>1053</v>
      </c>
    </row>
    <row r="39" ht="16.5" customHeight="1" spans="1:3">
      <c r="A39" s="194">
        <v>2010399</v>
      </c>
      <c r="B39" s="248" t="s">
        <v>142</v>
      </c>
      <c r="C39" s="131">
        <v>43</v>
      </c>
    </row>
    <row r="40" ht="16.5" customHeight="1" spans="1:3">
      <c r="A40" s="194">
        <v>20104</v>
      </c>
      <c r="B40" s="247" t="s">
        <v>143</v>
      </c>
      <c r="C40" s="131">
        <f>SUM(C41:C50)</f>
        <v>725</v>
      </c>
    </row>
    <row r="41" ht="16.5" customHeight="1" spans="1:3">
      <c r="A41" s="194">
        <v>2010401</v>
      </c>
      <c r="B41" s="248" t="s">
        <v>120</v>
      </c>
      <c r="C41" s="131">
        <v>529</v>
      </c>
    </row>
    <row r="42" ht="16.5" hidden="1" customHeight="1" spans="1:3">
      <c r="A42" s="194">
        <v>2010402</v>
      </c>
      <c r="B42" s="248" t="s">
        <v>121</v>
      </c>
      <c r="C42" s="131">
        <v>0</v>
      </c>
    </row>
    <row r="43" ht="16.5" hidden="1" customHeight="1" spans="1:3">
      <c r="A43" s="194">
        <v>2010403</v>
      </c>
      <c r="B43" s="248" t="s">
        <v>122</v>
      </c>
      <c r="C43" s="131">
        <v>0</v>
      </c>
    </row>
    <row r="44" ht="16.5" hidden="1" customHeight="1" spans="1:3">
      <c r="A44" s="194">
        <v>2010404</v>
      </c>
      <c r="B44" s="248" t="s">
        <v>144</v>
      </c>
      <c r="C44" s="131">
        <v>0</v>
      </c>
    </row>
    <row r="45" ht="16.5" hidden="1" customHeight="1" spans="1:3">
      <c r="A45" s="194">
        <v>2010405</v>
      </c>
      <c r="B45" s="248" t="s">
        <v>145</v>
      </c>
      <c r="C45" s="131">
        <v>0</v>
      </c>
    </row>
    <row r="46" ht="16.5" hidden="1" customHeight="1" spans="1:3">
      <c r="A46" s="194">
        <v>2010406</v>
      </c>
      <c r="B46" s="248" t="s">
        <v>146</v>
      </c>
      <c r="C46" s="131">
        <v>0</v>
      </c>
    </row>
    <row r="47" ht="16.5" hidden="1" customHeight="1" spans="1:3">
      <c r="A47" s="194">
        <v>2010407</v>
      </c>
      <c r="B47" s="248" t="s">
        <v>147</v>
      </c>
      <c r="C47" s="131">
        <v>0</v>
      </c>
    </row>
    <row r="48" ht="16.5" customHeight="1" spans="1:3">
      <c r="A48" s="194">
        <v>2010408</v>
      </c>
      <c r="B48" s="248" t="s">
        <v>148</v>
      </c>
      <c r="C48" s="131">
        <v>10</v>
      </c>
    </row>
    <row r="49" ht="16.5" customHeight="1" spans="1:3">
      <c r="A49" s="194">
        <v>2010450</v>
      </c>
      <c r="B49" s="248" t="s">
        <v>129</v>
      </c>
      <c r="C49" s="131">
        <v>186</v>
      </c>
    </row>
    <row r="50" ht="16.5" hidden="1" customHeight="1" spans="1:3">
      <c r="A50" s="194">
        <v>2010499</v>
      </c>
      <c r="B50" s="248" t="s">
        <v>149</v>
      </c>
      <c r="C50" s="131">
        <v>0</v>
      </c>
    </row>
    <row r="51" ht="16.5" customHeight="1" spans="1:3">
      <c r="A51" s="194">
        <v>20105</v>
      </c>
      <c r="B51" s="248" t="s">
        <v>150</v>
      </c>
      <c r="C51" s="131">
        <f>SUM(C52:C61)</f>
        <v>491</v>
      </c>
    </row>
    <row r="52" ht="16.5" customHeight="1" spans="1:3">
      <c r="A52" s="194">
        <v>2010501</v>
      </c>
      <c r="B52" s="247" t="s">
        <v>120</v>
      </c>
      <c r="C52" s="364">
        <f>314-1</f>
        <v>313</v>
      </c>
    </row>
    <row r="53" ht="16.5" hidden="1" customHeight="1" spans="1:3">
      <c r="A53" s="194">
        <v>2010502</v>
      </c>
      <c r="B53" s="248" t="s">
        <v>121</v>
      </c>
      <c r="C53" s="131">
        <v>0</v>
      </c>
    </row>
    <row r="54" ht="16.5" customHeight="1" spans="1:3">
      <c r="A54" s="194">
        <v>2010503</v>
      </c>
      <c r="B54" s="248" t="s">
        <v>122</v>
      </c>
      <c r="C54" s="131">
        <v>10</v>
      </c>
    </row>
    <row r="55" ht="16.5" hidden="1" customHeight="1" spans="1:3">
      <c r="A55" s="194">
        <v>2010504</v>
      </c>
      <c r="B55" s="248" t="s">
        <v>151</v>
      </c>
      <c r="C55" s="131">
        <v>0</v>
      </c>
    </row>
    <row r="56" ht="16.5" customHeight="1" spans="1:3">
      <c r="A56" s="194">
        <v>2010505</v>
      </c>
      <c r="B56" s="248" t="s">
        <v>152</v>
      </c>
      <c r="C56" s="131">
        <v>8</v>
      </c>
    </row>
    <row r="57" ht="16.5" hidden="1" customHeight="1" spans="1:3">
      <c r="A57" s="194">
        <v>2010506</v>
      </c>
      <c r="B57" s="248" t="s">
        <v>153</v>
      </c>
      <c r="C57" s="131">
        <v>0</v>
      </c>
    </row>
    <row r="58" ht="16.5" customHeight="1" spans="1:3">
      <c r="A58" s="194">
        <v>2010507</v>
      </c>
      <c r="B58" s="248" t="s">
        <v>154</v>
      </c>
      <c r="C58" s="131">
        <v>68</v>
      </c>
    </row>
    <row r="59" ht="16.5" customHeight="1" spans="1:3">
      <c r="A59" s="194">
        <v>2010508</v>
      </c>
      <c r="B59" s="248" t="s">
        <v>155</v>
      </c>
      <c r="C59" s="131">
        <v>60</v>
      </c>
    </row>
    <row r="60" ht="16.5" customHeight="1" spans="1:3">
      <c r="A60" s="194">
        <v>2010550</v>
      </c>
      <c r="B60" s="248" t="s">
        <v>129</v>
      </c>
      <c r="C60" s="131">
        <v>32</v>
      </c>
    </row>
    <row r="61" ht="16.5" hidden="1" customHeight="1" spans="1:3">
      <c r="A61" s="194">
        <v>2010599</v>
      </c>
      <c r="B61" s="248" t="s">
        <v>156</v>
      </c>
      <c r="C61" s="131">
        <v>0</v>
      </c>
    </row>
    <row r="62" ht="16.5" customHeight="1" spans="1:3">
      <c r="A62" s="194">
        <v>20106</v>
      </c>
      <c r="B62" s="248" t="s">
        <v>157</v>
      </c>
      <c r="C62" s="131">
        <f>SUM(C63:C72)</f>
        <v>1565</v>
      </c>
    </row>
    <row r="63" ht="16.5" customHeight="1" spans="1:3">
      <c r="A63" s="194">
        <v>2010601</v>
      </c>
      <c r="B63" s="247" t="s">
        <v>120</v>
      </c>
      <c r="C63" s="131">
        <v>988</v>
      </c>
    </row>
    <row r="64" ht="16.5" hidden="1" customHeight="1" spans="1:3">
      <c r="A64" s="194">
        <v>2010602</v>
      </c>
      <c r="B64" s="248" t="s">
        <v>121</v>
      </c>
      <c r="C64" s="131">
        <v>0</v>
      </c>
    </row>
    <row r="65" ht="16.5" hidden="1" customHeight="1" spans="1:3">
      <c r="A65" s="194">
        <v>2010603</v>
      </c>
      <c r="B65" s="248" t="s">
        <v>122</v>
      </c>
      <c r="C65" s="131">
        <v>0</v>
      </c>
    </row>
    <row r="66" ht="16.5" hidden="1" customHeight="1" spans="1:3">
      <c r="A66" s="194">
        <v>2010604</v>
      </c>
      <c r="B66" s="248" t="s">
        <v>158</v>
      </c>
      <c r="C66" s="131">
        <v>0</v>
      </c>
    </row>
    <row r="67" ht="16.5" customHeight="1" spans="1:3">
      <c r="A67" s="194">
        <v>2010605</v>
      </c>
      <c r="B67" s="248" t="s">
        <v>159</v>
      </c>
      <c r="C67" s="131">
        <v>30</v>
      </c>
    </row>
    <row r="68" ht="16.5" hidden="1" customHeight="1" spans="1:3">
      <c r="A68" s="194">
        <v>2010606</v>
      </c>
      <c r="B68" s="248" t="s">
        <v>160</v>
      </c>
      <c r="C68" s="131">
        <v>0</v>
      </c>
    </row>
    <row r="69" ht="16.5" customHeight="1" spans="1:3">
      <c r="A69" s="194">
        <v>2010607</v>
      </c>
      <c r="B69" s="248" t="s">
        <v>161</v>
      </c>
      <c r="C69" s="131">
        <v>212</v>
      </c>
    </row>
    <row r="70" ht="16.5" hidden="1" customHeight="1" spans="1:3">
      <c r="A70" s="194">
        <v>2010608</v>
      </c>
      <c r="B70" s="248" t="s">
        <v>162</v>
      </c>
      <c r="C70" s="131">
        <v>0</v>
      </c>
    </row>
    <row r="71" ht="16.5" customHeight="1" spans="1:3">
      <c r="A71" s="194">
        <v>2010650</v>
      </c>
      <c r="B71" s="248" t="s">
        <v>129</v>
      </c>
      <c r="C71" s="131">
        <v>333</v>
      </c>
    </row>
    <row r="72" ht="16.5" customHeight="1" spans="1:3">
      <c r="A72" s="194">
        <v>2010699</v>
      </c>
      <c r="B72" s="248" t="s">
        <v>163</v>
      </c>
      <c r="C72" s="131">
        <v>2</v>
      </c>
    </row>
    <row r="73" ht="16.5" customHeight="1" spans="1:3">
      <c r="A73" s="194">
        <v>20107</v>
      </c>
      <c r="B73" s="248" t="s">
        <v>164</v>
      </c>
      <c r="C73" s="131">
        <f>SUM(C74:C80)</f>
        <v>3372</v>
      </c>
    </row>
    <row r="74" ht="16.5" hidden="1" customHeight="1" spans="1:3">
      <c r="A74" s="194">
        <v>2010701</v>
      </c>
      <c r="B74" s="247" t="s">
        <v>120</v>
      </c>
      <c r="C74" s="131">
        <v>0</v>
      </c>
    </row>
    <row r="75" ht="16.5" hidden="1" customHeight="1" spans="1:3">
      <c r="A75" s="194">
        <v>2010702</v>
      </c>
      <c r="B75" s="248" t="s">
        <v>121</v>
      </c>
      <c r="C75" s="131">
        <v>0</v>
      </c>
    </row>
    <row r="76" ht="16.5" hidden="1" customHeight="1" spans="1:3">
      <c r="A76" s="194">
        <v>2010703</v>
      </c>
      <c r="B76" s="248" t="s">
        <v>122</v>
      </c>
      <c r="C76" s="131">
        <v>0</v>
      </c>
    </row>
    <row r="77" ht="16.5" hidden="1" customHeight="1" spans="1:3">
      <c r="A77" s="194">
        <v>2010709</v>
      </c>
      <c r="B77" s="248" t="s">
        <v>161</v>
      </c>
      <c r="C77" s="131">
        <v>0</v>
      </c>
    </row>
    <row r="78" ht="16.5" hidden="1" customHeight="1" spans="1:3">
      <c r="A78" s="194">
        <v>2010710</v>
      </c>
      <c r="B78" s="248" t="s">
        <v>165</v>
      </c>
      <c r="C78" s="131">
        <v>0</v>
      </c>
    </row>
    <row r="79" ht="16.5" hidden="1" customHeight="1" spans="1:3">
      <c r="A79" s="194">
        <v>2010750</v>
      </c>
      <c r="B79" s="248" t="s">
        <v>129</v>
      </c>
      <c r="C79" s="131">
        <v>0</v>
      </c>
    </row>
    <row r="80" ht="16.5" customHeight="1" spans="1:3">
      <c r="A80" s="194">
        <v>2010799</v>
      </c>
      <c r="B80" s="248" t="s">
        <v>166</v>
      </c>
      <c r="C80" s="131">
        <v>3372</v>
      </c>
    </row>
    <row r="81" ht="16.5" hidden="1" customHeight="1" spans="1:3">
      <c r="A81" s="194">
        <v>20108</v>
      </c>
      <c r="B81" s="248" t="s">
        <v>167</v>
      </c>
      <c r="C81" s="131">
        <f>SUM(C82:C89)</f>
        <v>0</v>
      </c>
    </row>
    <row r="82" ht="16.5" hidden="1" customHeight="1" spans="1:3">
      <c r="A82" s="194">
        <v>2010801</v>
      </c>
      <c r="B82" s="248" t="s">
        <v>120</v>
      </c>
      <c r="C82" s="131">
        <v>0</v>
      </c>
    </row>
    <row r="83" ht="16.5" hidden="1" customHeight="1" spans="1:3">
      <c r="A83" s="194">
        <v>2010802</v>
      </c>
      <c r="B83" s="248" t="s">
        <v>121</v>
      </c>
      <c r="C83" s="131">
        <v>0</v>
      </c>
    </row>
    <row r="84" ht="16.5" hidden="1" customHeight="1" spans="1:3">
      <c r="A84" s="194">
        <v>2010803</v>
      </c>
      <c r="B84" s="248" t="s">
        <v>122</v>
      </c>
      <c r="C84" s="131">
        <v>0</v>
      </c>
    </row>
    <row r="85" ht="16.5" hidden="1" customHeight="1" spans="1:3">
      <c r="A85" s="194">
        <v>2010804</v>
      </c>
      <c r="B85" s="248" t="s">
        <v>168</v>
      </c>
      <c r="C85" s="131">
        <v>0</v>
      </c>
    </row>
    <row r="86" ht="16.5" hidden="1" customHeight="1" spans="1:3">
      <c r="A86" s="194">
        <v>2010805</v>
      </c>
      <c r="B86" s="247" t="s">
        <v>169</v>
      </c>
      <c r="C86" s="131">
        <v>0</v>
      </c>
    </row>
    <row r="87" ht="16.5" hidden="1" customHeight="1" spans="1:3">
      <c r="A87" s="194">
        <v>2010806</v>
      </c>
      <c r="B87" s="248" t="s">
        <v>161</v>
      </c>
      <c r="C87" s="131">
        <v>0</v>
      </c>
    </row>
    <row r="88" ht="16.5" hidden="1" customHeight="1" spans="1:3">
      <c r="A88" s="194">
        <v>2010850</v>
      </c>
      <c r="B88" s="248" t="s">
        <v>129</v>
      </c>
      <c r="C88" s="131">
        <v>0</v>
      </c>
    </row>
    <row r="89" ht="16.5" hidden="1" customHeight="1" spans="1:3">
      <c r="A89" s="194">
        <v>2010899</v>
      </c>
      <c r="B89" s="248" t="s">
        <v>170</v>
      </c>
      <c r="C89" s="131">
        <v>0</v>
      </c>
    </row>
    <row r="90" ht="16.5" hidden="1" customHeight="1" spans="1:3">
      <c r="A90" s="194">
        <v>20109</v>
      </c>
      <c r="B90" s="248" t="s">
        <v>171</v>
      </c>
      <c r="C90" s="131">
        <f>SUM(C91:C102)</f>
        <v>0</v>
      </c>
    </row>
    <row r="91" ht="16.5" hidden="1" customHeight="1" spans="1:3">
      <c r="A91" s="194">
        <v>2010901</v>
      </c>
      <c r="B91" s="248" t="s">
        <v>120</v>
      </c>
      <c r="C91" s="131">
        <v>0</v>
      </c>
    </row>
    <row r="92" ht="16.5" hidden="1" customHeight="1" spans="1:3">
      <c r="A92" s="194">
        <v>2010902</v>
      </c>
      <c r="B92" s="248" t="s">
        <v>121</v>
      </c>
      <c r="C92" s="131">
        <v>0</v>
      </c>
    </row>
    <row r="93" ht="16.5" hidden="1" customHeight="1" spans="1:3">
      <c r="A93" s="194">
        <v>2010903</v>
      </c>
      <c r="B93" s="248" t="s">
        <v>122</v>
      </c>
      <c r="C93" s="131">
        <v>0</v>
      </c>
    </row>
    <row r="94" ht="16.5" hidden="1" customHeight="1" spans="1:3">
      <c r="A94" s="194">
        <v>2010905</v>
      </c>
      <c r="B94" s="248" t="s">
        <v>172</v>
      </c>
      <c r="C94" s="131">
        <v>0</v>
      </c>
    </row>
    <row r="95" ht="16.5" hidden="1" customHeight="1" spans="1:3">
      <c r="A95" s="194">
        <v>2010907</v>
      </c>
      <c r="B95" s="247" t="s">
        <v>173</v>
      </c>
      <c r="C95" s="131">
        <v>0</v>
      </c>
    </row>
    <row r="96" ht="16.5" hidden="1" customHeight="1" spans="1:3">
      <c r="A96" s="194">
        <v>2010908</v>
      </c>
      <c r="B96" s="248" t="s">
        <v>161</v>
      </c>
      <c r="C96" s="131">
        <v>0</v>
      </c>
    </row>
    <row r="97" ht="16.5" hidden="1" customHeight="1" spans="1:3">
      <c r="A97" s="194">
        <v>2010909</v>
      </c>
      <c r="B97" s="248" t="s">
        <v>174</v>
      </c>
      <c r="C97" s="131">
        <v>0</v>
      </c>
    </row>
    <row r="98" ht="16.5" hidden="1" customHeight="1" spans="1:3">
      <c r="A98" s="194">
        <v>2010910</v>
      </c>
      <c r="B98" s="248" t="s">
        <v>175</v>
      </c>
      <c r="C98" s="131">
        <v>0</v>
      </c>
    </row>
    <row r="99" ht="16.5" hidden="1" customHeight="1" spans="1:3">
      <c r="A99" s="194">
        <v>2010911</v>
      </c>
      <c r="B99" s="248" t="s">
        <v>176</v>
      </c>
      <c r="C99" s="131">
        <v>0</v>
      </c>
    </row>
    <row r="100" ht="16.5" hidden="1" customHeight="1" spans="1:3">
      <c r="A100" s="194">
        <v>2010912</v>
      </c>
      <c r="B100" s="248" t="s">
        <v>177</v>
      </c>
      <c r="C100" s="131">
        <v>0</v>
      </c>
    </row>
    <row r="101" ht="16.5" hidden="1" customHeight="1" spans="1:3">
      <c r="A101" s="194">
        <v>2010950</v>
      </c>
      <c r="B101" s="248" t="s">
        <v>129</v>
      </c>
      <c r="C101" s="131">
        <v>0</v>
      </c>
    </row>
    <row r="102" ht="16.5" hidden="1" customHeight="1" spans="1:3">
      <c r="A102" s="194">
        <v>2010999</v>
      </c>
      <c r="B102" s="248" t="s">
        <v>178</v>
      </c>
      <c r="C102" s="131">
        <v>0</v>
      </c>
    </row>
    <row r="103" ht="16.5" customHeight="1" spans="1:3">
      <c r="A103" s="194">
        <v>20111</v>
      </c>
      <c r="B103" s="248" t="s">
        <v>179</v>
      </c>
      <c r="C103" s="131">
        <f>SUM(C104:C111)</f>
        <v>4176</v>
      </c>
    </row>
    <row r="104" ht="16.5" customHeight="1" spans="1:3">
      <c r="A104" s="194">
        <v>2011101</v>
      </c>
      <c r="B104" s="248" t="s">
        <v>120</v>
      </c>
      <c r="C104" s="131">
        <v>2996</v>
      </c>
    </row>
    <row r="105" ht="16.5" customHeight="1" spans="1:3">
      <c r="A105" s="194">
        <v>2011102</v>
      </c>
      <c r="B105" s="248" t="s">
        <v>121</v>
      </c>
      <c r="C105" s="131">
        <v>673</v>
      </c>
    </row>
    <row r="106" ht="16.5" hidden="1" customHeight="1" spans="1:3">
      <c r="A106" s="194">
        <v>2011103</v>
      </c>
      <c r="B106" s="248" t="s">
        <v>122</v>
      </c>
      <c r="C106" s="131">
        <v>0</v>
      </c>
    </row>
    <row r="107" ht="16.5" customHeight="1" spans="1:3">
      <c r="A107" s="194">
        <v>2011104</v>
      </c>
      <c r="B107" s="248" t="s">
        <v>180</v>
      </c>
      <c r="C107" s="131">
        <v>380</v>
      </c>
    </row>
    <row r="108" ht="16.5" hidden="1" customHeight="1" spans="1:3">
      <c r="A108" s="194">
        <v>2011105</v>
      </c>
      <c r="B108" s="247" t="s">
        <v>181</v>
      </c>
      <c r="C108" s="131">
        <v>0</v>
      </c>
    </row>
    <row r="109" ht="16.5" hidden="1" customHeight="1" spans="1:3">
      <c r="A109" s="194">
        <v>2011106</v>
      </c>
      <c r="B109" s="248" t="s">
        <v>182</v>
      </c>
      <c r="C109" s="131">
        <v>0</v>
      </c>
    </row>
    <row r="110" ht="16.5" customHeight="1" spans="1:3">
      <c r="A110" s="194">
        <v>2011150</v>
      </c>
      <c r="B110" s="248" t="s">
        <v>129</v>
      </c>
      <c r="C110" s="131">
        <v>127</v>
      </c>
    </row>
    <row r="111" ht="16.5" hidden="1" customHeight="1" spans="1:3">
      <c r="A111" s="194">
        <v>2011199</v>
      </c>
      <c r="B111" s="248" t="s">
        <v>183</v>
      </c>
      <c r="C111" s="131">
        <v>0</v>
      </c>
    </row>
    <row r="112" ht="16.5" customHeight="1" spans="1:3">
      <c r="A112" s="194">
        <v>20113</v>
      </c>
      <c r="B112" s="248" t="s">
        <v>184</v>
      </c>
      <c r="C112" s="131">
        <f>SUM(C113:C122)</f>
        <v>1180</v>
      </c>
    </row>
    <row r="113" ht="16.5" customHeight="1" spans="1:3">
      <c r="A113" s="194">
        <v>2011301</v>
      </c>
      <c r="B113" s="248" t="s">
        <v>120</v>
      </c>
      <c r="C113" s="131">
        <v>544</v>
      </c>
    </row>
    <row r="114" ht="16.5" hidden="1" customHeight="1" spans="1:3">
      <c r="A114" s="194">
        <v>2011302</v>
      </c>
      <c r="B114" s="248" t="s">
        <v>121</v>
      </c>
      <c r="C114" s="131">
        <v>0</v>
      </c>
    </row>
    <row r="115" ht="16.5" hidden="1" customHeight="1" spans="1:3">
      <c r="A115" s="194">
        <v>2011303</v>
      </c>
      <c r="B115" s="248" t="s">
        <v>122</v>
      </c>
      <c r="C115" s="131">
        <v>0</v>
      </c>
    </row>
    <row r="116" ht="16.5" hidden="1" customHeight="1" spans="1:3">
      <c r="A116" s="194">
        <v>2011304</v>
      </c>
      <c r="B116" s="248" t="s">
        <v>185</v>
      </c>
      <c r="C116" s="131">
        <v>0</v>
      </c>
    </row>
    <row r="117" ht="16.5" hidden="1" customHeight="1" spans="1:3">
      <c r="A117" s="194">
        <v>2011305</v>
      </c>
      <c r="B117" s="248" t="s">
        <v>186</v>
      </c>
      <c r="C117" s="131">
        <v>0</v>
      </c>
    </row>
    <row r="118" ht="16.5" hidden="1" customHeight="1" spans="1:3">
      <c r="A118" s="194">
        <v>2011306</v>
      </c>
      <c r="B118" s="247" t="s">
        <v>187</v>
      </c>
      <c r="C118" s="131">
        <v>0</v>
      </c>
    </row>
    <row r="119" ht="16.5" hidden="1" customHeight="1" spans="1:3">
      <c r="A119" s="194">
        <v>2011307</v>
      </c>
      <c r="B119" s="248" t="s">
        <v>188</v>
      </c>
      <c r="C119" s="131">
        <v>0</v>
      </c>
    </row>
    <row r="120" ht="16.5" customHeight="1" spans="1:3">
      <c r="A120" s="194">
        <v>2011308</v>
      </c>
      <c r="B120" s="248" t="s">
        <v>189</v>
      </c>
      <c r="C120" s="131">
        <v>200</v>
      </c>
    </row>
    <row r="121" ht="16.5" customHeight="1" spans="1:3">
      <c r="A121" s="194">
        <v>2011350</v>
      </c>
      <c r="B121" s="248" t="s">
        <v>129</v>
      </c>
      <c r="C121" s="131">
        <v>436</v>
      </c>
    </row>
    <row r="122" ht="16.5" hidden="1" customHeight="1" spans="1:3">
      <c r="A122" s="194">
        <v>2011399</v>
      </c>
      <c r="B122" s="248" t="s">
        <v>190</v>
      </c>
      <c r="C122" s="131">
        <v>0</v>
      </c>
    </row>
    <row r="123" ht="16.5" hidden="1" customHeight="1" spans="1:3">
      <c r="A123" s="194">
        <v>20114</v>
      </c>
      <c r="B123" s="248" t="s">
        <v>191</v>
      </c>
      <c r="C123" s="131">
        <f>SUM(C124:C134)</f>
        <v>0</v>
      </c>
    </row>
    <row r="124" ht="16.5" hidden="1" customHeight="1" spans="1:3">
      <c r="A124" s="194">
        <v>2011401</v>
      </c>
      <c r="B124" s="248" t="s">
        <v>120</v>
      </c>
      <c r="C124" s="131">
        <v>0</v>
      </c>
    </row>
    <row r="125" ht="16.5" hidden="1" customHeight="1" spans="1:3">
      <c r="A125" s="194">
        <v>2011402</v>
      </c>
      <c r="B125" s="248" t="s">
        <v>121</v>
      </c>
      <c r="C125" s="131">
        <v>0</v>
      </c>
    </row>
    <row r="126" ht="16.5" hidden="1" customHeight="1" spans="1:3">
      <c r="A126" s="194">
        <v>2011403</v>
      </c>
      <c r="B126" s="248" t="s">
        <v>122</v>
      </c>
      <c r="C126" s="131">
        <v>0</v>
      </c>
    </row>
    <row r="127" ht="16.5" hidden="1" customHeight="1" spans="1:3">
      <c r="A127" s="194">
        <v>2011404</v>
      </c>
      <c r="B127" s="247" t="s">
        <v>192</v>
      </c>
      <c r="C127" s="131">
        <v>0</v>
      </c>
    </row>
    <row r="128" ht="16.5" hidden="1" customHeight="1" spans="1:3">
      <c r="A128" s="194">
        <v>2011405</v>
      </c>
      <c r="B128" s="248" t="s">
        <v>193</v>
      </c>
      <c r="C128" s="131">
        <v>0</v>
      </c>
    </row>
    <row r="129" ht="16.5" hidden="1" customHeight="1" spans="1:3">
      <c r="A129" s="194">
        <v>2011408</v>
      </c>
      <c r="B129" s="248" t="s">
        <v>194</v>
      </c>
      <c r="C129" s="131">
        <v>0</v>
      </c>
    </row>
    <row r="130" ht="16.5" hidden="1" customHeight="1" spans="1:3">
      <c r="A130" s="194">
        <v>2011409</v>
      </c>
      <c r="B130" s="248" t="s">
        <v>195</v>
      </c>
      <c r="C130" s="131">
        <v>0</v>
      </c>
    </row>
    <row r="131" ht="16.5" hidden="1" customHeight="1" spans="1:3">
      <c r="A131" s="194">
        <v>2011410</v>
      </c>
      <c r="B131" s="248" t="s">
        <v>196</v>
      </c>
      <c r="C131" s="131">
        <v>0</v>
      </c>
    </row>
    <row r="132" ht="16.5" hidden="1" customHeight="1" spans="1:3">
      <c r="A132" s="194">
        <v>2011411</v>
      </c>
      <c r="B132" s="248" t="s">
        <v>197</v>
      </c>
      <c r="C132" s="131">
        <v>0</v>
      </c>
    </row>
    <row r="133" ht="16.5" hidden="1" customHeight="1" spans="1:3">
      <c r="A133" s="194">
        <v>2011450</v>
      </c>
      <c r="B133" s="248" t="s">
        <v>129</v>
      </c>
      <c r="C133" s="131">
        <v>0</v>
      </c>
    </row>
    <row r="134" ht="16.5" hidden="1" customHeight="1" spans="1:3">
      <c r="A134" s="194">
        <v>2011499</v>
      </c>
      <c r="B134" s="248" t="s">
        <v>198</v>
      </c>
      <c r="C134" s="131">
        <v>0</v>
      </c>
    </row>
    <row r="135" ht="16.5" hidden="1" customHeight="1" spans="1:3">
      <c r="A135" s="194">
        <v>20123</v>
      </c>
      <c r="B135" s="248" t="s">
        <v>199</v>
      </c>
      <c r="C135" s="131">
        <f>SUM(C136:C141)</f>
        <v>0</v>
      </c>
    </row>
    <row r="136" ht="16.5" hidden="1" customHeight="1" spans="1:3">
      <c r="A136" s="194">
        <v>2012301</v>
      </c>
      <c r="B136" s="248" t="s">
        <v>120</v>
      </c>
      <c r="C136" s="131">
        <v>0</v>
      </c>
    </row>
    <row r="137" ht="16.5" hidden="1" customHeight="1" spans="1:3">
      <c r="A137" s="194">
        <v>2012302</v>
      </c>
      <c r="B137" s="248" t="s">
        <v>121</v>
      </c>
      <c r="C137" s="131">
        <v>0</v>
      </c>
    </row>
    <row r="138" ht="16.5" hidden="1" customHeight="1" spans="1:3">
      <c r="A138" s="194">
        <v>2012303</v>
      </c>
      <c r="B138" s="247" t="s">
        <v>122</v>
      </c>
      <c r="C138" s="131">
        <v>0</v>
      </c>
    </row>
    <row r="139" ht="16.5" hidden="1" customHeight="1" spans="1:3">
      <c r="A139" s="194">
        <v>2012304</v>
      </c>
      <c r="B139" s="248" t="s">
        <v>200</v>
      </c>
      <c r="C139" s="131">
        <v>0</v>
      </c>
    </row>
    <row r="140" ht="16.5" hidden="1" customHeight="1" spans="1:3">
      <c r="A140" s="194">
        <v>2012350</v>
      </c>
      <c r="B140" s="248" t="s">
        <v>129</v>
      </c>
      <c r="C140" s="131">
        <v>0</v>
      </c>
    </row>
    <row r="141" ht="16.5" hidden="1" customHeight="1" spans="1:3">
      <c r="A141" s="194">
        <v>2012399</v>
      </c>
      <c r="B141" s="248" t="s">
        <v>201</v>
      </c>
      <c r="C141" s="131">
        <v>0</v>
      </c>
    </row>
    <row r="142" ht="16.5" hidden="1" customHeight="1" spans="1:3">
      <c r="A142" s="194">
        <v>20125</v>
      </c>
      <c r="B142" s="248" t="s">
        <v>202</v>
      </c>
      <c r="C142" s="131">
        <f>SUM(C143:C149)</f>
        <v>0</v>
      </c>
    </row>
    <row r="143" ht="16.5" hidden="1" customHeight="1" spans="1:3">
      <c r="A143" s="194">
        <v>2012501</v>
      </c>
      <c r="B143" s="248" t="s">
        <v>120</v>
      </c>
      <c r="C143" s="131">
        <v>0</v>
      </c>
    </row>
    <row r="144" ht="16.5" hidden="1" customHeight="1" spans="1:3">
      <c r="A144" s="194">
        <v>2012502</v>
      </c>
      <c r="B144" s="248" t="s">
        <v>121</v>
      </c>
      <c r="C144" s="131">
        <v>0</v>
      </c>
    </row>
    <row r="145" ht="16.5" hidden="1" customHeight="1" spans="1:3">
      <c r="A145" s="194">
        <v>2012503</v>
      </c>
      <c r="B145" s="248" t="s">
        <v>122</v>
      </c>
      <c r="C145" s="131">
        <v>0</v>
      </c>
    </row>
    <row r="146" ht="16.5" hidden="1" customHeight="1" spans="1:3">
      <c r="A146" s="194">
        <v>2012504</v>
      </c>
      <c r="B146" s="248" t="s">
        <v>203</v>
      </c>
      <c r="C146" s="131">
        <v>0</v>
      </c>
    </row>
    <row r="147" ht="16.5" hidden="1" customHeight="1" spans="1:3">
      <c r="A147" s="194">
        <v>2012505</v>
      </c>
      <c r="B147" s="248" t="s">
        <v>204</v>
      </c>
      <c r="C147" s="131">
        <v>0</v>
      </c>
    </row>
    <row r="148" ht="16.5" hidden="1" customHeight="1" spans="1:3">
      <c r="A148" s="194">
        <v>2012550</v>
      </c>
      <c r="B148" s="248" t="s">
        <v>129</v>
      </c>
      <c r="C148" s="131">
        <v>0</v>
      </c>
    </row>
    <row r="149" ht="16.5" hidden="1" customHeight="1" spans="1:3">
      <c r="A149" s="194">
        <v>2012599</v>
      </c>
      <c r="B149" s="248" t="s">
        <v>205</v>
      </c>
      <c r="C149" s="131">
        <v>0</v>
      </c>
    </row>
    <row r="150" ht="16.5" customHeight="1" spans="1:3">
      <c r="A150" s="194">
        <v>20126</v>
      </c>
      <c r="B150" s="248" t="s">
        <v>206</v>
      </c>
      <c r="C150" s="131">
        <f>SUM(C151:C155)</f>
        <v>317</v>
      </c>
    </row>
    <row r="151" ht="16.5" customHeight="1" spans="1:3">
      <c r="A151" s="194">
        <v>2012601</v>
      </c>
      <c r="B151" s="248" t="s">
        <v>120</v>
      </c>
      <c r="C151" s="131">
        <v>297</v>
      </c>
    </row>
    <row r="152" ht="16.5" hidden="1" customHeight="1" spans="1:3">
      <c r="A152" s="194">
        <v>2012602</v>
      </c>
      <c r="B152" s="247" t="s">
        <v>121</v>
      </c>
      <c r="C152" s="131">
        <v>0</v>
      </c>
    </row>
    <row r="153" ht="16.5" hidden="1" customHeight="1" spans="1:3">
      <c r="A153" s="194">
        <v>2012603</v>
      </c>
      <c r="B153" s="248" t="s">
        <v>122</v>
      </c>
      <c r="C153" s="131">
        <v>0</v>
      </c>
    </row>
    <row r="154" ht="16.5" customHeight="1" spans="1:3">
      <c r="A154" s="194">
        <v>2012604</v>
      </c>
      <c r="B154" s="248" t="s">
        <v>207</v>
      </c>
      <c r="C154" s="131">
        <v>20</v>
      </c>
    </row>
    <row r="155" ht="16.5" hidden="1" customHeight="1" spans="1:3">
      <c r="A155" s="194">
        <v>2012699</v>
      </c>
      <c r="B155" s="248" t="s">
        <v>208</v>
      </c>
      <c r="C155" s="131">
        <v>0</v>
      </c>
    </row>
    <row r="156" ht="16.5" customHeight="1" spans="1:3">
      <c r="A156" s="194">
        <v>20128</v>
      </c>
      <c r="B156" s="248" t="s">
        <v>209</v>
      </c>
      <c r="C156" s="131">
        <f>SUM(C157:C162)</f>
        <v>150</v>
      </c>
    </row>
    <row r="157" ht="16.5" customHeight="1" spans="1:3">
      <c r="A157" s="194">
        <v>2012801</v>
      </c>
      <c r="B157" s="248" t="s">
        <v>120</v>
      </c>
      <c r="C157" s="131">
        <v>105</v>
      </c>
    </row>
    <row r="158" ht="16.5" customHeight="1" spans="1:3">
      <c r="A158" s="194">
        <v>2012802</v>
      </c>
      <c r="B158" s="248" t="s">
        <v>121</v>
      </c>
      <c r="C158" s="131">
        <v>45</v>
      </c>
    </row>
    <row r="159" ht="16.5" hidden="1" customHeight="1" spans="1:3">
      <c r="A159" s="194">
        <v>2012803</v>
      </c>
      <c r="B159" s="247" t="s">
        <v>122</v>
      </c>
      <c r="C159" s="131">
        <v>0</v>
      </c>
    </row>
    <row r="160" ht="16.5" hidden="1" customHeight="1" spans="1:3">
      <c r="A160" s="194">
        <v>2012804</v>
      </c>
      <c r="B160" s="248" t="s">
        <v>134</v>
      </c>
      <c r="C160" s="131">
        <v>0</v>
      </c>
    </row>
    <row r="161" ht="16.5" hidden="1" customHeight="1" spans="1:3">
      <c r="A161" s="194">
        <v>2012850</v>
      </c>
      <c r="B161" s="248" t="s">
        <v>129</v>
      </c>
      <c r="C161" s="131">
        <v>0</v>
      </c>
    </row>
    <row r="162" ht="16.5" hidden="1" customHeight="1" spans="1:3">
      <c r="A162" s="194">
        <v>2012899</v>
      </c>
      <c r="B162" s="248" t="s">
        <v>210</v>
      </c>
      <c r="C162" s="131">
        <v>0</v>
      </c>
    </row>
    <row r="163" ht="16.5" customHeight="1" spans="1:3">
      <c r="A163" s="194">
        <v>20129</v>
      </c>
      <c r="B163" s="248" t="s">
        <v>211</v>
      </c>
      <c r="C163" s="131">
        <f>SUM(C164:C169)</f>
        <v>882</v>
      </c>
    </row>
    <row r="164" ht="16.5" customHeight="1" spans="1:3">
      <c r="A164" s="194">
        <v>2012901</v>
      </c>
      <c r="B164" s="248" t="s">
        <v>120</v>
      </c>
      <c r="C164" s="131">
        <v>349</v>
      </c>
    </row>
    <row r="165" ht="16.5" customHeight="1" spans="1:3">
      <c r="A165" s="194">
        <v>2012902</v>
      </c>
      <c r="B165" s="248" t="s">
        <v>121</v>
      </c>
      <c r="C165" s="131">
        <v>107</v>
      </c>
    </row>
    <row r="166" ht="16.5" hidden="1" customHeight="1" spans="1:3">
      <c r="A166" s="194">
        <v>2012903</v>
      </c>
      <c r="B166" s="248" t="s">
        <v>122</v>
      </c>
      <c r="C166" s="131">
        <v>0</v>
      </c>
    </row>
    <row r="167" ht="16.5" hidden="1" customHeight="1" spans="1:3">
      <c r="A167" s="194">
        <v>2012906</v>
      </c>
      <c r="B167" s="247" t="s">
        <v>212</v>
      </c>
      <c r="C167" s="131">
        <v>0</v>
      </c>
    </row>
    <row r="168" ht="16.5" customHeight="1" spans="1:3">
      <c r="A168" s="194">
        <v>2012950</v>
      </c>
      <c r="B168" s="248" t="s">
        <v>129</v>
      </c>
      <c r="C168" s="131">
        <v>152</v>
      </c>
    </row>
    <row r="169" ht="16.5" customHeight="1" spans="1:3">
      <c r="A169" s="194">
        <v>2012999</v>
      </c>
      <c r="B169" s="248" t="s">
        <v>213</v>
      </c>
      <c r="C169" s="131">
        <v>274</v>
      </c>
    </row>
    <row r="170" ht="16.5" customHeight="1" spans="1:3">
      <c r="A170" s="194">
        <v>20131</v>
      </c>
      <c r="B170" s="248" t="s">
        <v>214</v>
      </c>
      <c r="C170" s="131">
        <f>SUM(C171:C176)</f>
        <v>2098</v>
      </c>
    </row>
    <row r="171" ht="16.5" customHeight="1" spans="1:3">
      <c r="A171" s="194">
        <v>2013101</v>
      </c>
      <c r="B171" s="248" t="s">
        <v>120</v>
      </c>
      <c r="C171" s="131">
        <v>962</v>
      </c>
    </row>
    <row r="172" ht="16.5" customHeight="1" spans="1:3">
      <c r="A172" s="194">
        <v>2013102</v>
      </c>
      <c r="B172" s="248" t="s">
        <v>121</v>
      </c>
      <c r="C172" s="131">
        <v>117</v>
      </c>
    </row>
    <row r="173" ht="16.5" customHeight="1" spans="1:3">
      <c r="A173" s="194">
        <v>2013103</v>
      </c>
      <c r="B173" s="247" t="s">
        <v>122</v>
      </c>
      <c r="C173" s="131">
        <v>556</v>
      </c>
    </row>
    <row r="174" ht="16.5" hidden="1" customHeight="1" spans="1:3">
      <c r="A174" s="194">
        <v>2013105</v>
      </c>
      <c r="B174" s="248" t="s">
        <v>215</v>
      </c>
      <c r="C174" s="131">
        <v>0</v>
      </c>
    </row>
    <row r="175" ht="16.5" customHeight="1" spans="1:3">
      <c r="A175" s="194">
        <v>2013150</v>
      </c>
      <c r="B175" s="248" t="s">
        <v>129</v>
      </c>
      <c r="C175" s="131">
        <v>463</v>
      </c>
    </row>
    <row r="176" ht="16.5" hidden="1" customHeight="1" spans="1:3">
      <c r="A176" s="194">
        <v>2013199</v>
      </c>
      <c r="B176" s="248" t="s">
        <v>216</v>
      </c>
      <c r="C176" s="131">
        <v>0</v>
      </c>
    </row>
    <row r="177" ht="16.5" customHeight="1" spans="1:3">
      <c r="A177" s="194">
        <v>20132</v>
      </c>
      <c r="B177" s="248" t="s">
        <v>217</v>
      </c>
      <c r="C177" s="131">
        <f>SUM(C178:C183)</f>
        <v>1610</v>
      </c>
    </row>
    <row r="178" ht="16.5" customHeight="1" spans="1:3">
      <c r="A178" s="194">
        <v>2013201</v>
      </c>
      <c r="B178" s="248" t="s">
        <v>120</v>
      </c>
      <c r="C178" s="131">
        <v>605</v>
      </c>
    </row>
    <row r="179" ht="16.5" customHeight="1" spans="1:3">
      <c r="A179" s="194">
        <v>2013202</v>
      </c>
      <c r="B179" s="248" t="s">
        <v>121</v>
      </c>
      <c r="C179" s="131">
        <v>870</v>
      </c>
    </row>
    <row r="180" ht="16.5" hidden="1" customHeight="1" spans="1:3">
      <c r="A180" s="194">
        <v>2013203</v>
      </c>
      <c r="B180" s="247" t="s">
        <v>122</v>
      </c>
      <c r="C180" s="131">
        <v>0</v>
      </c>
    </row>
    <row r="181" ht="16.5" hidden="1" customHeight="1" spans="1:3">
      <c r="A181" s="194">
        <v>2013204</v>
      </c>
      <c r="B181" s="248" t="s">
        <v>218</v>
      </c>
      <c r="C181" s="131">
        <v>0</v>
      </c>
    </row>
    <row r="182" ht="16.5" customHeight="1" spans="1:3">
      <c r="A182" s="194">
        <v>2013250</v>
      </c>
      <c r="B182" s="248" t="s">
        <v>129</v>
      </c>
      <c r="C182" s="131">
        <v>135</v>
      </c>
    </row>
    <row r="183" ht="16.5" hidden="1" customHeight="1" spans="1:3">
      <c r="A183" s="194">
        <v>2013299</v>
      </c>
      <c r="B183" s="248" t="s">
        <v>219</v>
      </c>
      <c r="C183" s="131">
        <v>0</v>
      </c>
    </row>
    <row r="184" ht="16.5" customHeight="1" spans="1:3">
      <c r="A184" s="194">
        <v>20133</v>
      </c>
      <c r="B184" s="248" t="s">
        <v>220</v>
      </c>
      <c r="C184" s="131">
        <f>SUM(C185:C190)</f>
        <v>1303</v>
      </c>
    </row>
    <row r="185" ht="16.5" customHeight="1" spans="1:3">
      <c r="A185" s="194">
        <v>2013301</v>
      </c>
      <c r="B185" s="248" t="s">
        <v>120</v>
      </c>
      <c r="C185" s="131">
        <v>493</v>
      </c>
    </row>
    <row r="186" ht="16.5" customHeight="1" spans="1:3">
      <c r="A186" s="194">
        <v>2013302</v>
      </c>
      <c r="B186" s="248" t="s">
        <v>121</v>
      </c>
      <c r="C186" s="131">
        <v>701</v>
      </c>
    </row>
    <row r="187" ht="16.5" hidden="1" customHeight="1" spans="1:3">
      <c r="A187" s="194">
        <v>2013303</v>
      </c>
      <c r="B187" s="247" t="s">
        <v>122</v>
      </c>
      <c r="C187" s="131">
        <v>0</v>
      </c>
    </row>
    <row r="188" ht="16.5" hidden="1" customHeight="1" spans="1:3">
      <c r="A188" s="194">
        <v>2013304</v>
      </c>
      <c r="B188" s="248" t="s">
        <v>221</v>
      </c>
      <c r="C188" s="131">
        <v>0</v>
      </c>
    </row>
    <row r="189" ht="16.5" customHeight="1" spans="1:3">
      <c r="A189" s="194">
        <v>2013350</v>
      </c>
      <c r="B189" s="248" t="s">
        <v>129</v>
      </c>
      <c r="C189" s="131">
        <v>109</v>
      </c>
    </row>
    <row r="190" ht="16.5" hidden="1" customHeight="1" spans="1:3">
      <c r="A190" s="194">
        <v>2013399</v>
      </c>
      <c r="B190" s="248" t="s">
        <v>222</v>
      </c>
      <c r="C190" s="131">
        <v>0</v>
      </c>
    </row>
    <row r="191" ht="16.5" customHeight="1" spans="1:3">
      <c r="A191" s="194">
        <v>20134</v>
      </c>
      <c r="B191" s="248" t="s">
        <v>223</v>
      </c>
      <c r="C191" s="131">
        <f>SUM(C192:C198)</f>
        <v>693</v>
      </c>
    </row>
    <row r="192" ht="16.5" customHeight="1" spans="1:3">
      <c r="A192" s="194">
        <v>2013401</v>
      </c>
      <c r="B192" s="248" t="s">
        <v>120</v>
      </c>
      <c r="C192" s="131">
        <v>373</v>
      </c>
    </row>
    <row r="193" ht="16.5" customHeight="1" spans="1:3">
      <c r="A193" s="194">
        <v>2013402</v>
      </c>
      <c r="B193" s="248" t="s">
        <v>121</v>
      </c>
      <c r="C193" s="364">
        <f>112+1-1</f>
        <v>112</v>
      </c>
    </row>
    <row r="194" ht="16.5" hidden="1" customHeight="1" spans="1:3">
      <c r="A194" s="194">
        <v>2013403</v>
      </c>
      <c r="B194" s="247" t="s">
        <v>122</v>
      </c>
      <c r="C194" s="131">
        <v>0</v>
      </c>
    </row>
    <row r="195" ht="16.5" customHeight="1" spans="1:3">
      <c r="A195" s="194">
        <v>2013404</v>
      </c>
      <c r="B195" s="248" t="s">
        <v>224</v>
      </c>
      <c r="C195" s="131">
        <v>125</v>
      </c>
    </row>
    <row r="196" ht="16.5" customHeight="1" spans="1:3">
      <c r="A196" s="194">
        <v>2013405</v>
      </c>
      <c r="B196" s="248" t="s">
        <v>225</v>
      </c>
      <c r="C196" s="131">
        <v>20</v>
      </c>
    </row>
    <row r="197" ht="16.5" customHeight="1" spans="1:3">
      <c r="A197" s="194">
        <v>2013450</v>
      </c>
      <c r="B197" s="248" t="s">
        <v>129</v>
      </c>
      <c r="C197" s="131">
        <v>63</v>
      </c>
    </row>
    <row r="198" ht="16.5" hidden="1" customHeight="1" spans="1:3">
      <c r="A198" s="194">
        <v>2013499</v>
      </c>
      <c r="B198" s="248" t="s">
        <v>226</v>
      </c>
      <c r="C198" s="131">
        <v>0</v>
      </c>
    </row>
    <row r="199" ht="16.5" hidden="1" customHeight="1" spans="1:3">
      <c r="A199" s="194">
        <v>20135</v>
      </c>
      <c r="B199" s="248" t="s">
        <v>227</v>
      </c>
      <c r="C199" s="131">
        <f>SUM(C200:C204)</f>
        <v>0</v>
      </c>
    </row>
    <row r="200" ht="16.5" hidden="1" customHeight="1" spans="1:3">
      <c r="A200" s="194">
        <v>2013501</v>
      </c>
      <c r="B200" s="248" t="s">
        <v>120</v>
      </c>
      <c r="C200" s="131">
        <v>0</v>
      </c>
    </row>
    <row r="201" ht="16.5" hidden="1" customHeight="1" spans="1:3">
      <c r="A201" s="194">
        <v>2013502</v>
      </c>
      <c r="B201" s="247" t="s">
        <v>121</v>
      </c>
      <c r="C201" s="131">
        <v>0</v>
      </c>
    </row>
    <row r="202" ht="16.5" hidden="1" customHeight="1" spans="1:3">
      <c r="A202" s="194">
        <v>2013503</v>
      </c>
      <c r="B202" s="248" t="s">
        <v>122</v>
      </c>
      <c r="C202" s="131">
        <v>0</v>
      </c>
    </row>
    <row r="203" ht="16.5" hidden="1" customHeight="1" spans="1:3">
      <c r="A203" s="194">
        <v>2013550</v>
      </c>
      <c r="B203" s="248" t="s">
        <v>129</v>
      </c>
      <c r="C203" s="131">
        <v>0</v>
      </c>
    </row>
    <row r="204" ht="16.5" hidden="1" customHeight="1" spans="1:3">
      <c r="A204" s="194">
        <v>2013599</v>
      </c>
      <c r="B204" s="248" t="s">
        <v>228</v>
      </c>
      <c r="C204" s="131">
        <v>0</v>
      </c>
    </row>
    <row r="205" ht="16.5" customHeight="1" spans="1:3">
      <c r="A205" s="194">
        <v>20136</v>
      </c>
      <c r="B205" s="248" t="s">
        <v>229</v>
      </c>
      <c r="C205" s="131">
        <f>SUM(C206:C210)</f>
        <v>2231</v>
      </c>
    </row>
    <row r="206" ht="16.5" customHeight="1" spans="1:3">
      <c r="A206" s="194">
        <v>2013601</v>
      </c>
      <c r="B206" s="248" t="s">
        <v>120</v>
      </c>
      <c r="C206" s="364">
        <f>756+1</f>
        <v>757</v>
      </c>
    </row>
    <row r="207" ht="16.5" customHeight="1" spans="1:3">
      <c r="A207" s="194">
        <v>2013602</v>
      </c>
      <c r="B207" s="247" t="s">
        <v>121</v>
      </c>
      <c r="C207" s="131">
        <v>590</v>
      </c>
    </row>
    <row r="208" ht="16.5" hidden="1" customHeight="1" spans="1:3">
      <c r="A208" s="194">
        <v>2013603</v>
      </c>
      <c r="B208" s="248" t="s">
        <v>122</v>
      </c>
      <c r="C208" s="131">
        <v>0</v>
      </c>
    </row>
    <row r="209" ht="16.5" customHeight="1" spans="1:3">
      <c r="A209" s="194">
        <v>2013650</v>
      </c>
      <c r="B209" s="248" t="s">
        <v>129</v>
      </c>
      <c r="C209" s="131">
        <v>135</v>
      </c>
    </row>
    <row r="210" ht="16.5" customHeight="1" spans="1:3">
      <c r="A210" s="194">
        <v>2013699</v>
      </c>
      <c r="B210" s="248" t="s">
        <v>230</v>
      </c>
      <c r="C210" s="131">
        <v>749</v>
      </c>
    </row>
    <row r="211" ht="16.5" customHeight="1" spans="1:3">
      <c r="A211" s="194">
        <v>20137</v>
      </c>
      <c r="B211" s="248" t="s">
        <v>231</v>
      </c>
      <c r="C211" s="131">
        <f>SUM(C212:C217)</f>
        <v>271</v>
      </c>
    </row>
    <row r="212" ht="16.5" customHeight="1" spans="1:3">
      <c r="A212" s="194">
        <v>2013701</v>
      </c>
      <c r="B212" s="248" t="s">
        <v>120</v>
      </c>
      <c r="C212" s="131">
        <v>112</v>
      </c>
    </row>
    <row r="213" ht="16.5" customHeight="1" spans="1:3">
      <c r="A213" s="194">
        <v>2013702</v>
      </c>
      <c r="B213" s="248" t="s">
        <v>121</v>
      </c>
      <c r="C213" s="131">
        <v>70</v>
      </c>
    </row>
    <row r="214" ht="16.5" hidden="1" customHeight="1" spans="1:3">
      <c r="A214" s="194">
        <v>2013703</v>
      </c>
      <c r="B214" s="248" t="s">
        <v>122</v>
      </c>
      <c r="C214" s="131">
        <v>0</v>
      </c>
    </row>
    <row r="215" ht="16.5" hidden="1" customHeight="1" spans="1:3">
      <c r="A215" s="194">
        <v>2013704</v>
      </c>
      <c r="B215" s="247" t="s">
        <v>232</v>
      </c>
      <c r="C215" s="131">
        <v>0</v>
      </c>
    </row>
    <row r="216" ht="16.5" customHeight="1" spans="1:3">
      <c r="A216" s="194">
        <v>2013750</v>
      </c>
      <c r="B216" s="248" t="s">
        <v>129</v>
      </c>
      <c r="C216" s="131">
        <v>89</v>
      </c>
    </row>
    <row r="217" ht="16.5" hidden="1" customHeight="1" spans="1:3">
      <c r="A217" s="194">
        <v>2013799</v>
      </c>
      <c r="B217" s="248" t="s">
        <v>233</v>
      </c>
      <c r="C217" s="131">
        <v>0</v>
      </c>
    </row>
    <row r="218" ht="16.5" customHeight="1" spans="1:3">
      <c r="A218" s="194">
        <v>20138</v>
      </c>
      <c r="B218" s="248" t="s">
        <v>234</v>
      </c>
      <c r="C218" s="131">
        <f>SUM(C219:C232)</f>
        <v>5372</v>
      </c>
    </row>
    <row r="219" ht="16.5" customHeight="1" spans="1:3">
      <c r="A219" s="194">
        <v>2013801</v>
      </c>
      <c r="B219" s="248" t="s">
        <v>120</v>
      </c>
      <c r="C219" s="131">
        <v>3703</v>
      </c>
    </row>
    <row r="220" ht="16.5" customHeight="1" spans="1:3">
      <c r="A220" s="194">
        <v>2013802</v>
      </c>
      <c r="B220" s="248" t="s">
        <v>121</v>
      </c>
      <c r="C220" s="131">
        <v>189</v>
      </c>
    </row>
    <row r="221" ht="16.5" customHeight="1" spans="1:3">
      <c r="A221" s="194">
        <v>2013803</v>
      </c>
      <c r="B221" s="247" t="s">
        <v>122</v>
      </c>
      <c r="C221" s="131">
        <v>321</v>
      </c>
    </row>
    <row r="222" ht="16.5" customHeight="1" spans="1:3">
      <c r="A222" s="194">
        <v>2013804</v>
      </c>
      <c r="B222" s="248" t="s">
        <v>235</v>
      </c>
      <c r="C222" s="131">
        <v>811</v>
      </c>
    </row>
    <row r="223" ht="16.5" customHeight="1" spans="1:3">
      <c r="A223" s="194">
        <v>2013805</v>
      </c>
      <c r="B223" s="248" t="s">
        <v>236</v>
      </c>
      <c r="C223" s="131">
        <v>100</v>
      </c>
    </row>
    <row r="224" ht="16.5" hidden="1" customHeight="1" spans="1:3">
      <c r="A224" s="194">
        <v>2013808</v>
      </c>
      <c r="B224" s="248" t="s">
        <v>161</v>
      </c>
      <c r="C224" s="131">
        <v>0</v>
      </c>
    </row>
    <row r="225" ht="16.5" hidden="1" customHeight="1" spans="1:3">
      <c r="A225" s="194">
        <v>2013810</v>
      </c>
      <c r="B225" s="248" t="s">
        <v>237</v>
      </c>
      <c r="C225" s="131">
        <v>0</v>
      </c>
    </row>
    <row r="226" ht="16.5" customHeight="1" spans="1:3">
      <c r="A226" s="194">
        <v>2013812</v>
      </c>
      <c r="B226" s="248" t="s">
        <v>238</v>
      </c>
      <c r="C226" s="131">
        <v>30</v>
      </c>
    </row>
    <row r="227" ht="16.5" hidden="1" customHeight="1" spans="1:3">
      <c r="A227" s="194">
        <v>2013813</v>
      </c>
      <c r="B227" s="247" t="s">
        <v>239</v>
      </c>
      <c r="C227" s="131">
        <v>0</v>
      </c>
    </row>
    <row r="228" ht="16.5" customHeight="1" spans="1:3">
      <c r="A228" s="194">
        <v>2013814</v>
      </c>
      <c r="B228" s="248" t="s">
        <v>240</v>
      </c>
      <c r="C228" s="131">
        <v>6</v>
      </c>
    </row>
    <row r="229" ht="16.5" hidden="1" customHeight="1" spans="1:3">
      <c r="A229" s="194">
        <v>2013815</v>
      </c>
      <c r="B229" s="248" t="s">
        <v>241</v>
      </c>
      <c r="C229" s="131">
        <v>0</v>
      </c>
    </row>
    <row r="230" ht="16.5" customHeight="1" spans="1:3">
      <c r="A230" s="194">
        <v>2013816</v>
      </c>
      <c r="B230" s="248" t="s">
        <v>242</v>
      </c>
      <c r="C230" s="131">
        <v>46</v>
      </c>
    </row>
    <row r="231" ht="16.5" customHeight="1" spans="1:3">
      <c r="A231" s="194">
        <v>2013850</v>
      </c>
      <c r="B231" s="248" t="s">
        <v>129</v>
      </c>
      <c r="C231" s="131">
        <v>161</v>
      </c>
    </row>
    <row r="232" ht="16.5" customHeight="1" spans="1:3">
      <c r="A232" s="194">
        <v>2013899</v>
      </c>
      <c r="B232" s="248" t="s">
        <v>243</v>
      </c>
      <c r="C232" s="131">
        <v>5</v>
      </c>
    </row>
    <row r="233" ht="16.5" customHeight="1" spans="1:3">
      <c r="A233" s="194">
        <v>20199</v>
      </c>
      <c r="B233" s="247" t="s">
        <v>244</v>
      </c>
      <c r="C233" s="131">
        <f>SUM(C234:C235)</f>
        <v>14</v>
      </c>
    </row>
    <row r="234" ht="16.5" hidden="1" customHeight="1" spans="1:3">
      <c r="A234" s="194">
        <v>2019901</v>
      </c>
      <c r="B234" s="248" t="s">
        <v>245</v>
      </c>
      <c r="C234" s="131">
        <v>0</v>
      </c>
    </row>
    <row r="235" ht="16.5" customHeight="1" spans="1:3">
      <c r="A235" s="194">
        <v>2019999</v>
      </c>
      <c r="B235" s="248" t="s">
        <v>246</v>
      </c>
      <c r="C235" s="131">
        <v>14</v>
      </c>
    </row>
    <row r="236" ht="16.5" hidden="1" customHeight="1" spans="1:3">
      <c r="A236" s="194">
        <v>202</v>
      </c>
      <c r="B236" s="248" t="s">
        <v>247</v>
      </c>
      <c r="C236" s="131">
        <f>C237+C244+C247+C250+C256+C261+C263+C268+C274</f>
        <v>0</v>
      </c>
    </row>
    <row r="237" ht="16.5" hidden="1" customHeight="1" spans="1:3">
      <c r="A237" s="194">
        <v>20201</v>
      </c>
      <c r="B237" s="248" t="s">
        <v>248</v>
      </c>
      <c r="C237" s="131">
        <f>SUM(C238:C243)</f>
        <v>0</v>
      </c>
    </row>
    <row r="238" ht="16.5" hidden="1" customHeight="1" spans="1:3">
      <c r="A238" s="194">
        <v>2020101</v>
      </c>
      <c r="B238" s="248" t="s">
        <v>120</v>
      </c>
      <c r="C238" s="131">
        <v>0</v>
      </c>
    </row>
    <row r="239" ht="16.5" hidden="1" customHeight="1" spans="1:3">
      <c r="A239" s="194">
        <v>2020102</v>
      </c>
      <c r="B239" s="248" t="s">
        <v>121</v>
      </c>
      <c r="C239" s="131">
        <v>0</v>
      </c>
    </row>
    <row r="240" ht="16.5" hidden="1" customHeight="1" spans="1:3">
      <c r="A240" s="194">
        <v>2020103</v>
      </c>
      <c r="B240" s="248" t="s">
        <v>122</v>
      </c>
      <c r="C240" s="131">
        <v>0</v>
      </c>
    </row>
    <row r="241" ht="16.5" hidden="1" customHeight="1" spans="1:3">
      <c r="A241" s="194">
        <v>2020104</v>
      </c>
      <c r="B241" s="248" t="s">
        <v>215</v>
      </c>
      <c r="C241" s="131">
        <v>0</v>
      </c>
    </row>
    <row r="242" ht="16.5" hidden="1" customHeight="1" spans="1:3">
      <c r="A242" s="194">
        <v>2020150</v>
      </c>
      <c r="B242" s="248" t="s">
        <v>129</v>
      </c>
      <c r="C242" s="131">
        <v>0</v>
      </c>
    </row>
    <row r="243" ht="16.5" hidden="1" customHeight="1" spans="1:3">
      <c r="A243" s="194">
        <v>2020199</v>
      </c>
      <c r="B243" s="248" t="s">
        <v>249</v>
      </c>
      <c r="C243" s="131">
        <v>0</v>
      </c>
    </row>
    <row r="244" ht="16.5" hidden="1" customHeight="1" spans="1:3">
      <c r="A244" s="194">
        <v>20202</v>
      </c>
      <c r="B244" s="248" t="s">
        <v>250</v>
      </c>
      <c r="C244" s="131">
        <f>SUM(C245:C246)</f>
        <v>0</v>
      </c>
    </row>
    <row r="245" ht="16.5" hidden="1" customHeight="1" spans="1:3">
      <c r="A245" s="194">
        <v>2020201</v>
      </c>
      <c r="B245" s="248" t="s">
        <v>251</v>
      </c>
      <c r="C245" s="131">
        <v>0</v>
      </c>
    </row>
    <row r="246" ht="16.5" hidden="1" customHeight="1" spans="1:3">
      <c r="A246" s="194">
        <v>2020202</v>
      </c>
      <c r="B246" s="248" t="s">
        <v>252</v>
      </c>
      <c r="C246" s="131">
        <v>0</v>
      </c>
    </row>
    <row r="247" ht="16.5" hidden="1" customHeight="1" spans="1:3">
      <c r="A247" s="194">
        <v>20203</v>
      </c>
      <c r="B247" s="248" t="s">
        <v>253</v>
      </c>
      <c r="C247" s="131">
        <f>SUM(C248:C249)</f>
        <v>0</v>
      </c>
    </row>
    <row r="248" ht="16.5" hidden="1" customHeight="1" spans="1:3">
      <c r="A248" s="194">
        <v>2020304</v>
      </c>
      <c r="B248" s="248" t="s">
        <v>254</v>
      </c>
      <c r="C248" s="131">
        <v>0</v>
      </c>
    </row>
    <row r="249" ht="16.5" hidden="1" customHeight="1" spans="1:3">
      <c r="A249" s="194">
        <v>2020306</v>
      </c>
      <c r="B249" s="248" t="s">
        <v>255</v>
      </c>
      <c r="C249" s="131">
        <v>0</v>
      </c>
    </row>
    <row r="250" ht="16.5" hidden="1" customHeight="1" spans="1:3">
      <c r="A250" s="194">
        <v>20204</v>
      </c>
      <c r="B250" s="247" t="s">
        <v>256</v>
      </c>
      <c r="C250" s="131">
        <f>SUM(C251:C255)</f>
        <v>0</v>
      </c>
    </row>
    <row r="251" ht="16.5" hidden="1" customHeight="1" spans="1:3">
      <c r="A251" s="194">
        <v>2020401</v>
      </c>
      <c r="B251" s="248" t="s">
        <v>257</v>
      </c>
      <c r="C251" s="131">
        <v>0</v>
      </c>
    </row>
    <row r="252" ht="16.5" hidden="1" customHeight="1" spans="1:3">
      <c r="A252" s="194">
        <v>2020402</v>
      </c>
      <c r="B252" s="248" t="s">
        <v>258</v>
      </c>
      <c r="C252" s="131">
        <v>0</v>
      </c>
    </row>
    <row r="253" ht="16.5" hidden="1" customHeight="1" spans="1:3">
      <c r="A253" s="194">
        <v>2020403</v>
      </c>
      <c r="B253" s="249" t="s">
        <v>259</v>
      </c>
      <c r="C253" s="131">
        <v>0</v>
      </c>
    </row>
    <row r="254" ht="16.5" hidden="1" customHeight="1" spans="1:3">
      <c r="A254" s="194">
        <v>2020404</v>
      </c>
      <c r="B254" s="247" t="s">
        <v>260</v>
      </c>
      <c r="C254" s="131">
        <v>0</v>
      </c>
    </row>
    <row r="255" ht="16.5" hidden="1" customHeight="1" spans="1:3">
      <c r="A255" s="194">
        <v>2020499</v>
      </c>
      <c r="B255" s="248" t="s">
        <v>261</v>
      </c>
      <c r="C255" s="131">
        <v>0</v>
      </c>
    </row>
    <row r="256" ht="16.5" hidden="1" customHeight="1" spans="1:3">
      <c r="A256" s="194">
        <v>20205</v>
      </c>
      <c r="B256" s="248" t="s">
        <v>262</v>
      </c>
      <c r="C256" s="131">
        <f>SUM(C257:C260)</f>
        <v>0</v>
      </c>
    </row>
    <row r="257" ht="16.5" hidden="1" customHeight="1" spans="1:3">
      <c r="A257" s="194">
        <v>2020503</v>
      </c>
      <c r="B257" s="248" t="s">
        <v>263</v>
      </c>
      <c r="C257" s="131">
        <v>0</v>
      </c>
    </row>
    <row r="258" ht="16.5" hidden="1" customHeight="1" spans="1:3">
      <c r="A258" s="194">
        <v>2020504</v>
      </c>
      <c r="B258" s="248" t="s">
        <v>264</v>
      </c>
      <c r="C258" s="131">
        <v>0</v>
      </c>
    </row>
    <row r="259" ht="16.5" hidden="1" customHeight="1" spans="1:3">
      <c r="A259" s="194">
        <v>2020505</v>
      </c>
      <c r="B259" s="248" t="s">
        <v>265</v>
      </c>
      <c r="C259" s="131">
        <v>0</v>
      </c>
    </row>
    <row r="260" ht="16.5" hidden="1" customHeight="1" spans="1:3">
      <c r="A260" s="194">
        <v>2020599</v>
      </c>
      <c r="B260" s="248" t="s">
        <v>266</v>
      </c>
      <c r="C260" s="131">
        <v>0</v>
      </c>
    </row>
    <row r="261" ht="16.5" hidden="1" customHeight="1" spans="1:3">
      <c r="A261" s="194">
        <v>20206</v>
      </c>
      <c r="B261" s="247" t="s">
        <v>267</v>
      </c>
      <c r="C261" s="131">
        <f>C262</f>
        <v>0</v>
      </c>
    </row>
    <row r="262" ht="16.5" hidden="1" customHeight="1" spans="1:3">
      <c r="A262" s="194">
        <v>2020601</v>
      </c>
      <c r="B262" s="248" t="s">
        <v>268</v>
      </c>
      <c r="C262" s="131">
        <v>0</v>
      </c>
    </row>
    <row r="263" ht="16.5" hidden="1" customHeight="1" spans="1:3">
      <c r="A263" s="194">
        <v>20207</v>
      </c>
      <c r="B263" s="248" t="s">
        <v>269</v>
      </c>
      <c r="C263" s="131">
        <f>SUM(C264:C267)</f>
        <v>0</v>
      </c>
    </row>
    <row r="264" ht="16.5" hidden="1" customHeight="1" spans="1:3">
      <c r="A264" s="194">
        <v>2020701</v>
      </c>
      <c r="B264" s="247" t="s">
        <v>270</v>
      </c>
      <c r="C264" s="131">
        <v>0</v>
      </c>
    </row>
    <row r="265" ht="16.5" hidden="1" customHeight="1" spans="1:3">
      <c r="A265" s="194">
        <v>2020702</v>
      </c>
      <c r="B265" s="248" t="s">
        <v>271</v>
      </c>
      <c r="C265" s="131">
        <v>0</v>
      </c>
    </row>
    <row r="266" ht="16.5" hidden="1" customHeight="1" spans="1:3">
      <c r="A266" s="194">
        <v>2020703</v>
      </c>
      <c r="B266" s="248" t="s">
        <v>272</v>
      </c>
      <c r="C266" s="131">
        <v>0</v>
      </c>
    </row>
    <row r="267" ht="16.5" hidden="1" customHeight="1" spans="1:3">
      <c r="A267" s="194">
        <v>2020799</v>
      </c>
      <c r="B267" s="247" t="s">
        <v>273</v>
      </c>
      <c r="C267" s="131">
        <v>0</v>
      </c>
    </row>
    <row r="268" ht="16.5" hidden="1" customHeight="1" spans="1:3">
      <c r="A268" s="194">
        <v>20208</v>
      </c>
      <c r="B268" s="248" t="s">
        <v>274</v>
      </c>
      <c r="C268" s="131">
        <f>SUM(C269:C273)</f>
        <v>0</v>
      </c>
    </row>
    <row r="269" ht="16.5" hidden="1" customHeight="1" spans="1:3">
      <c r="A269" s="194">
        <v>2020801</v>
      </c>
      <c r="B269" s="248" t="s">
        <v>120</v>
      </c>
      <c r="C269" s="131">
        <v>0</v>
      </c>
    </row>
    <row r="270" ht="16.5" hidden="1" customHeight="1" spans="1:3">
      <c r="A270" s="194">
        <v>2020802</v>
      </c>
      <c r="B270" s="248" t="s">
        <v>121</v>
      </c>
      <c r="C270" s="131">
        <v>0</v>
      </c>
    </row>
    <row r="271" ht="16.5" hidden="1" customHeight="1" spans="1:3">
      <c r="A271" s="194">
        <v>2020803</v>
      </c>
      <c r="B271" s="248" t="s">
        <v>122</v>
      </c>
      <c r="C271" s="131">
        <v>0</v>
      </c>
    </row>
    <row r="272" ht="16.5" hidden="1" customHeight="1" spans="1:3">
      <c r="A272" s="194">
        <v>2020850</v>
      </c>
      <c r="B272" s="248" t="s">
        <v>129</v>
      </c>
      <c r="C272" s="131">
        <v>0</v>
      </c>
    </row>
    <row r="273" ht="16.5" hidden="1" customHeight="1" spans="1:3">
      <c r="A273" s="194">
        <v>2020899</v>
      </c>
      <c r="B273" s="247" t="s">
        <v>275</v>
      </c>
      <c r="C273" s="131">
        <v>0</v>
      </c>
    </row>
    <row r="274" ht="16.5" hidden="1" customHeight="1" spans="1:3">
      <c r="A274" s="194">
        <v>20299</v>
      </c>
      <c r="B274" s="248" t="s">
        <v>276</v>
      </c>
      <c r="C274" s="131">
        <f t="shared" ref="C274:C279" si="0">C275</f>
        <v>0</v>
      </c>
    </row>
    <row r="275" ht="16.5" hidden="1" customHeight="1" spans="1:3">
      <c r="A275" s="194">
        <v>2029999</v>
      </c>
      <c r="B275" s="248" t="s">
        <v>277</v>
      </c>
      <c r="C275" s="131">
        <v>0</v>
      </c>
    </row>
    <row r="276" ht="16.5" customHeight="1" spans="1:3">
      <c r="A276" s="194">
        <v>203</v>
      </c>
      <c r="B276" s="250" t="s">
        <v>278</v>
      </c>
      <c r="C276" s="131">
        <f>SUM(C277,C279,C281,C283,C293)</f>
        <v>303</v>
      </c>
    </row>
    <row r="277" ht="16.5" hidden="1" customHeight="1" spans="1:3">
      <c r="A277" s="194">
        <v>20301</v>
      </c>
      <c r="B277" s="247" t="s">
        <v>279</v>
      </c>
      <c r="C277" s="131">
        <f t="shared" si="0"/>
        <v>0</v>
      </c>
    </row>
    <row r="278" ht="16.5" hidden="1" customHeight="1" spans="1:3">
      <c r="A278" s="194">
        <v>2030101</v>
      </c>
      <c r="B278" s="248" t="s">
        <v>280</v>
      </c>
      <c r="C278" s="131">
        <v>0</v>
      </c>
    </row>
    <row r="279" ht="16.5" hidden="1" customHeight="1" spans="1:3">
      <c r="A279" s="194">
        <v>20304</v>
      </c>
      <c r="B279" s="247" t="s">
        <v>281</v>
      </c>
      <c r="C279" s="131">
        <f t="shared" si="0"/>
        <v>0</v>
      </c>
    </row>
    <row r="280" ht="16.5" hidden="1" customHeight="1" spans="1:3">
      <c r="A280" s="194">
        <v>2030401</v>
      </c>
      <c r="B280" s="248" t="s">
        <v>282</v>
      </c>
      <c r="C280" s="131">
        <v>0</v>
      </c>
    </row>
    <row r="281" ht="16.5" hidden="1" customHeight="1" spans="1:3">
      <c r="A281" s="194">
        <v>20305</v>
      </c>
      <c r="B281" s="248" t="s">
        <v>283</v>
      </c>
      <c r="C281" s="131">
        <f>C282</f>
        <v>0</v>
      </c>
    </row>
    <row r="282" ht="16.5" hidden="1" customHeight="1" spans="1:3">
      <c r="A282" s="194">
        <v>2030501</v>
      </c>
      <c r="B282" s="248" t="s">
        <v>284</v>
      </c>
      <c r="C282" s="131">
        <v>0</v>
      </c>
    </row>
    <row r="283" ht="16.5" customHeight="1" spans="1:3">
      <c r="A283" s="194">
        <v>20306</v>
      </c>
      <c r="B283" s="248" t="s">
        <v>285</v>
      </c>
      <c r="C283" s="131">
        <f>SUM(C284:C292)</f>
        <v>303</v>
      </c>
    </row>
    <row r="284" ht="16.5" customHeight="1" spans="1:3">
      <c r="A284" s="194">
        <v>2030601</v>
      </c>
      <c r="B284" s="247" t="s">
        <v>286</v>
      </c>
      <c r="C284" s="364">
        <f>226-1</f>
        <v>225</v>
      </c>
    </row>
    <row r="285" ht="16.5" hidden="1" customHeight="1" spans="1:3">
      <c r="A285" s="194">
        <v>2030602</v>
      </c>
      <c r="B285" s="248" t="s">
        <v>287</v>
      </c>
      <c r="C285" s="131">
        <v>0</v>
      </c>
    </row>
    <row r="286" ht="16.5" hidden="1" customHeight="1" spans="1:3">
      <c r="A286" s="194">
        <v>2030603</v>
      </c>
      <c r="B286" s="248" t="s">
        <v>288</v>
      </c>
      <c r="C286" s="131">
        <v>0</v>
      </c>
    </row>
    <row r="287" ht="16.5" hidden="1" customHeight="1" spans="1:3">
      <c r="A287" s="194">
        <v>2030604</v>
      </c>
      <c r="B287" s="248" t="s">
        <v>289</v>
      </c>
      <c r="C287" s="131">
        <v>0</v>
      </c>
    </row>
    <row r="288" ht="16.5" customHeight="1" spans="1:3">
      <c r="A288" s="194">
        <v>2030605</v>
      </c>
      <c r="B288" s="248" t="s">
        <v>290</v>
      </c>
      <c r="C288" s="131">
        <v>5</v>
      </c>
    </row>
    <row r="289" ht="16.5" hidden="1" customHeight="1" spans="1:3">
      <c r="A289" s="194">
        <v>2030606</v>
      </c>
      <c r="B289" s="248" t="s">
        <v>291</v>
      </c>
      <c r="C289" s="131">
        <v>0</v>
      </c>
    </row>
    <row r="290" ht="16.5" customHeight="1" spans="1:3">
      <c r="A290" s="194">
        <v>2030607</v>
      </c>
      <c r="B290" s="247" t="s">
        <v>292</v>
      </c>
      <c r="C290" s="131">
        <v>73</v>
      </c>
    </row>
    <row r="291" ht="16.5" hidden="1" customHeight="1" spans="1:3">
      <c r="A291" s="194">
        <v>2030608</v>
      </c>
      <c r="B291" s="248" t="s">
        <v>293</v>
      </c>
      <c r="C291" s="131">
        <v>0</v>
      </c>
    </row>
    <row r="292" ht="16.5" hidden="1" customHeight="1" spans="1:3">
      <c r="A292" s="194">
        <v>2030699</v>
      </c>
      <c r="B292" s="249" t="s">
        <v>294</v>
      </c>
      <c r="C292" s="131">
        <v>0</v>
      </c>
    </row>
    <row r="293" ht="16.5" hidden="1" customHeight="1" spans="1:3">
      <c r="A293" s="194">
        <v>20399</v>
      </c>
      <c r="B293" s="249" t="s">
        <v>295</v>
      </c>
      <c r="C293" s="131">
        <f>C294</f>
        <v>0</v>
      </c>
    </row>
    <row r="294" ht="16.5" hidden="1" customHeight="1" spans="1:3">
      <c r="A294" s="194">
        <v>2039999</v>
      </c>
      <c r="B294" s="247" t="s">
        <v>296</v>
      </c>
      <c r="C294" s="131">
        <v>0</v>
      </c>
    </row>
    <row r="295" ht="16.5" customHeight="1" spans="1:3">
      <c r="A295" s="194">
        <v>204</v>
      </c>
      <c r="B295" s="250" t="s">
        <v>297</v>
      </c>
      <c r="C295" s="131">
        <f>C296+C299+C310+C317+C325+C334+C348+C358+C368+C376+C382</f>
        <v>28957</v>
      </c>
    </row>
    <row r="296" ht="16.5" hidden="1" customHeight="1" spans="1:3">
      <c r="A296" s="194">
        <v>20401</v>
      </c>
      <c r="B296" s="248" t="s">
        <v>298</v>
      </c>
      <c r="C296" s="131">
        <f>SUM(C297:C298)</f>
        <v>0</v>
      </c>
    </row>
    <row r="297" ht="16.5" hidden="1" customHeight="1" spans="1:3">
      <c r="A297" s="194">
        <v>2040101</v>
      </c>
      <c r="B297" s="248" t="s">
        <v>299</v>
      </c>
      <c r="C297" s="131">
        <v>0</v>
      </c>
    </row>
    <row r="298" ht="16.5" hidden="1" customHeight="1" spans="1:3">
      <c r="A298" s="194">
        <v>2040199</v>
      </c>
      <c r="B298" s="248" t="s">
        <v>300</v>
      </c>
      <c r="C298" s="131">
        <v>0</v>
      </c>
    </row>
    <row r="299" ht="16.5" customHeight="1" spans="1:3">
      <c r="A299" s="194">
        <v>20402</v>
      </c>
      <c r="B299" s="248" t="s">
        <v>301</v>
      </c>
      <c r="C299" s="131">
        <f>SUM(C300:C309)</f>
        <v>26681</v>
      </c>
    </row>
    <row r="300" ht="16.5" customHeight="1" spans="1:3">
      <c r="A300" s="194">
        <v>2040201</v>
      </c>
      <c r="B300" s="248" t="s">
        <v>120</v>
      </c>
      <c r="C300" s="131">
        <v>17713</v>
      </c>
    </row>
    <row r="301" ht="16.5" hidden="1" customHeight="1" spans="1:3">
      <c r="A301" s="194">
        <v>2040202</v>
      </c>
      <c r="B301" s="248" t="s">
        <v>121</v>
      </c>
      <c r="C301" s="131">
        <v>0</v>
      </c>
    </row>
    <row r="302" ht="16.5" hidden="1" customHeight="1" spans="1:3">
      <c r="A302" s="194">
        <v>2040203</v>
      </c>
      <c r="B302" s="248" t="s">
        <v>122</v>
      </c>
      <c r="C302" s="131">
        <v>0</v>
      </c>
    </row>
    <row r="303" ht="16.5" hidden="1" customHeight="1" spans="1:3">
      <c r="A303" s="194">
        <v>2040219</v>
      </c>
      <c r="B303" s="247" t="s">
        <v>161</v>
      </c>
      <c r="C303" s="131">
        <v>0</v>
      </c>
    </row>
    <row r="304" ht="16.5" customHeight="1" spans="1:3">
      <c r="A304" s="194">
        <v>2040220</v>
      </c>
      <c r="B304" s="248" t="s">
        <v>302</v>
      </c>
      <c r="C304" s="131">
        <v>5893</v>
      </c>
    </row>
    <row r="305" ht="16.5" hidden="1" customHeight="1" spans="1:3">
      <c r="A305" s="194">
        <v>2040221</v>
      </c>
      <c r="B305" s="248" t="s">
        <v>303</v>
      </c>
      <c r="C305" s="131">
        <v>0</v>
      </c>
    </row>
    <row r="306" ht="16.5" hidden="1" customHeight="1" spans="1:3">
      <c r="A306" s="194">
        <v>2040222</v>
      </c>
      <c r="B306" s="248" t="s">
        <v>304</v>
      </c>
      <c r="C306" s="131">
        <v>0</v>
      </c>
    </row>
    <row r="307" ht="16.5" hidden="1" customHeight="1" spans="1:3">
      <c r="A307" s="194">
        <v>2040223</v>
      </c>
      <c r="B307" s="248" t="s">
        <v>305</v>
      </c>
      <c r="C307" s="131">
        <v>0</v>
      </c>
    </row>
    <row r="308" ht="16.5" customHeight="1" spans="1:3">
      <c r="A308" s="194">
        <v>2040250</v>
      </c>
      <c r="B308" s="248" t="s">
        <v>129</v>
      </c>
      <c r="C308" s="131">
        <v>3075</v>
      </c>
    </row>
    <row r="309" ht="16.5" hidden="1" customHeight="1" spans="1:3">
      <c r="A309" s="194">
        <v>2040299</v>
      </c>
      <c r="B309" s="248" t="s">
        <v>306</v>
      </c>
      <c r="C309" s="131">
        <v>0</v>
      </c>
    </row>
    <row r="310" ht="16.5" hidden="1" customHeight="1" spans="1:3">
      <c r="A310" s="194">
        <v>20403</v>
      </c>
      <c r="B310" s="248" t="s">
        <v>307</v>
      </c>
      <c r="C310" s="131">
        <f>SUM(C311:C316)</f>
        <v>0</v>
      </c>
    </row>
    <row r="311" ht="16.5" hidden="1" customHeight="1" spans="1:3">
      <c r="A311" s="194">
        <v>2040301</v>
      </c>
      <c r="B311" s="247" t="s">
        <v>120</v>
      </c>
      <c r="C311" s="131">
        <v>0</v>
      </c>
    </row>
    <row r="312" ht="16.5" hidden="1" customHeight="1" spans="1:3">
      <c r="A312" s="194">
        <v>2040302</v>
      </c>
      <c r="B312" s="248" t="s">
        <v>121</v>
      </c>
      <c r="C312" s="131">
        <v>0</v>
      </c>
    </row>
    <row r="313" ht="16.5" hidden="1" customHeight="1" spans="1:3">
      <c r="A313" s="194">
        <v>2040303</v>
      </c>
      <c r="B313" s="248" t="s">
        <v>122</v>
      </c>
      <c r="C313" s="131">
        <v>0</v>
      </c>
    </row>
    <row r="314" ht="16.5" hidden="1" customHeight="1" spans="1:3">
      <c r="A314" s="194">
        <v>2040304</v>
      </c>
      <c r="B314" s="248" t="s">
        <v>308</v>
      </c>
      <c r="C314" s="131">
        <v>0</v>
      </c>
    </row>
    <row r="315" ht="16.5" hidden="1" customHeight="1" spans="1:3">
      <c r="A315" s="194">
        <v>2040350</v>
      </c>
      <c r="B315" s="248" t="s">
        <v>129</v>
      </c>
      <c r="C315" s="131">
        <v>0</v>
      </c>
    </row>
    <row r="316" ht="16.5" hidden="1" customHeight="1" spans="1:3">
      <c r="A316" s="194">
        <v>2040399</v>
      </c>
      <c r="B316" s="248" t="s">
        <v>309</v>
      </c>
      <c r="C316" s="131">
        <v>0</v>
      </c>
    </row>
    <row r="317" ht="16.5" hidden="1" customHeight="1" spans="1:3">
      <c r="A317" s="194">
        <v>20404</v>
      </c>
      <c r="B317" s="248" t="s">
        <v>310</v>
      </c>
      <c r="C317" s="131">
        <f>SUM(C318:C324)</f>
        <v>0</v>
      </c>
    </row>
    <row r="318" ht="16.5" hidden="1" customHeight="1" spans="1:3">
      <c r="A318" s="194">
        <v>2040401</v>
      </c>
      <c r="B318" s="248" t="s">
        <v>120</v>
      </c>
      <c r="C318" s="131">
        <v>0</v>
      </c>
    </row>
    <row r="319" ht="16.5" hidden="1" customHeight="1" spans="1:3">
      <c r="A319" s="194">
        <v>2040402</v>
      </c>
      <c r="B319" s="248" t="s">
        <v>121</v>
      </c>
      <c r="C319" s="131">
        <v>0</v>
      </c>
    </row>
    <row r="320" ht="16.5" hidden="1" customHeight="1" spans="1:3">
      <c r="A320" s="194">
        <v>2040403</v>
      </c>
      <c r="B320" s="247" t="s">
        <v>122</v>
      </c>
      <c r="C320" s="131">
        <v>0</v>
      </c>
    </row>
    <row r="321" ht="16.5" hidden="1" customHeight="1" spans="1:3">
      <c r="A321" s="194">
        <v>2040409</v>
      </c>
      <c r="B321" s="248" t="s">
        <v>311</v>
      </c>
      <c r="C321" s="131">
        <v>0</v>
      </c>
    </row>
    <row r="322" ht="16.5" hidden="1" customHeight="1" spans="1:3">
      <c r="A322" s="194">
        <v>2040410</v>
      </c>
      <c r="B322" s="248" t="s">
        <v>312</v>
      </c>
      <c r="C322" s="131">
        <v>0</v>
      </c>
    </row>
    <row r="323" ht="16.5" hidden="1" customHeight="1" spans="1:3">
      <c r="A323" s="194">
        <v>2040450</v>
      </c>
      <c r="B323" s="248" t="s">
        <v>129</v>
      </c>
      <c r="C323" s="131">
        <v>0</v>
      </c>
    </row>
    <row r="324" ht="16.5" hidden="1" customHeight="1" spans="1:3">
      <c r="A324" s="194">
        <v>2040499</v>
      </c>
      <c r="B324" s="248" t="s">
        <v>313</v>
      </c>
      <c r="C324" s="131">
        <v>0</v>
      </c>
    </row>
    <row r="325" ht="16.5" hidden="1" customHeight="1" spans="1:3">
      <c r="A325" s="194">
        <v>20405</v>
      </c>
      <c r="B325" s="248" t="s">
        <v>314</v>
      </c>
      <c r="C325" s="131">
        <f>SUM(C326:C333)</f>
        <v>0</v>
      </c>
    </row>
    <row r="326" ht="16.5" hidden="1" customHeight="1" spans="1:3">
      <c r="A326" s="194">
        <v>2040501</v>
      </c>
      <c r="B326" s="248" t="s">
        <v>120</v>
      </c>
      <c r="C326" s="131">
        <v>0</v>
      </c>
    </row>
    <row r="327" ht="16.5" hidden="1" customHeight="1" spans="1:3">
      <c r="A327" s="194">
        <v>2040502</v>
      </c>
      <c r="B327" s="248" t="s">
        <v>121</v>
      </c>
      <c r="C327" s="131">
        <v>0</v>
      </c>
    </row>
    <row r="328" ht="16.5" hidden="1" customHeight="1" spans="1:3">
      <c r="A328" s="194">
        <v>2040503</v>
      </c>
      <c r="B328" s="248" t="s">
        <v>122</v>
      </c>
      <c r="C328" s="131">
        <v>0</v>
      </c>
    </row>
    <row r="329" ht="16.5" hidden="1" customHeight="1" spans="1:3">
      <c r="A329" s="194">
        <v>2040504</v>
      </c>
      <c r="B329" s="248" t="s">
        <v>315</v>
      </c>
      <c r="C329" s="131">
        <v>0</v>
      </c>
    </row>
    <row r="330" ht="16.5" hidden="1" customHeight="1" spans="1:3">
      <c r="A330" s="194">
        <v>2040505</v>
      </c>
      <c r="B330" s="248" t="s">
        <v>316</v>
      </c>
      <c r="C330" s="131">
        <v>0</v>
      </c>
    </row>
    <row r="331" ht="16.5" hidden="1" customHeight="1" spans="1:3">
      <c r="A331" s="194">
        <v>2040506</v>
      </c>
      <c r="B331" s="248" t="s">
        <v>317</v>
      </c>
      <c r="C331" s="131">
        <v>0</v>
      </c>
    </row>
    <row r="332" ht="16.5" hidden="1" customHeight="1" spans="1:3">
      <c r="A332" s="194">
        <v>2040550</v>
      </c>
      <c r="B332" s="248" t="s">
        <v>129</v>
      </c>
      <c r="C332" s="131">
        <v>0</v>
      </c>
    </row>
    <row r="333" ht="16.5" hidden="1" customHeight="1" spans="1:3">
      <c r="A333" s="194">
        <v>2040599</v>
      </c>
      <c r="B333" s="248" t="s">
        <v>318</v>
      </c>
      <c r="C333" s="131">
        <v>0</v>
      </c>
    </row>
    <row r="334" ht="16.5" customHeight="1" spans="1:3">
      <c r="A334" s="194">
        <v>20406</v>
      </c>
      <c r="B334" s="248" t="s">
        <v>319</v>
      </c>
      <c r="C334" s="131">
        <f>SUM(C335:C347)</f>
        <v>2068</v>
      </c>
    </row>
    <row r="335" ht="16.5" customHeight="1" spans="1:3">
      <c r="A335" s="194">
        <v>2040601</v>
      </c>
      <c r="B335" s="248" t="s">
        <v>120</v>
      </c>
      <c r="C335" s="131">
        <v>1310</v>
      </c>
    </row>
    <row r="336" ht="16.5" hidden="1" customHeight="1" spans="1:3">
      <c r="A336" s="194">
        <v>2040602</v>
      </c>
      <c r="B336" s="247" t="s">
        <v>121</v>
      </c>
      <c r="C336" s="131">
        <v>0</v>
      </c>
    </row>
    <row r="337" ht="16.5" hidden="1" customHeight="1" spans="1:3">
      <c r="A337" s="194">
        <v>2040603</v>
      </c>
      <c r="B337" s="247" t="s">
        <v>122</v>
      </c>
      <c r="C337" s="131">
        <v>0</v>
      </c>
    </row>
    <row r="338" ht="16.5" customHeight="1" spans="1:3">
      <c r="A338" s="194">
        <v>2040604</v>
      </c>
      <c r="B338" s="247" t="s">
        <v>320</v>
      </c>
      <c r="C338" s="131">
        <v>514</v>
      </c>
    </row>
    <row r="339" ht="16.5" customHeight="1" spans="1:3">
      <c r="A339" s="194">
        <v>2040605</v>
      </c>
      <c r="B339" s="248" t="s">
        <v>321</v>
      </c>
      <c r="C339" s="131">
        <v>13</v>
      </c>
    </row>
    <row r="340" ht="16.5" hidden="1" customHeight="1" spans="1:3">
      <c r="A340" s="194">
        <v>2040606</v>
      </c>
      <c r="B340" s="249" t="s">
        <v>322</v>
      </c>
      <c r="C340" s="131">
        <v>0</v>
      </c>
    </row>
    <row r="341" ht="16.5" customHeight="1" spans="1:3">
      <c r="A341" s="194">
        <v>2040607</v>
      </c>
      <c r="B341" s="247" t="s">
        <v>323</v>
      </c>
      <c r="C341" s="131">
        <v>3</v>
      </c>
    </row>
    <row r="342" ht="16.5" hidden="1" customHeight="1" spans="1:3">
      <c r="A342" s="194">
        <v>2040608</v>
      </c>
      <c r="B342" s="248" t="s">
        <v>324</v>
      </c>
      <c r="C342" s="131">
        <v>0</v>
      </c>
    </row>
    <row r="343" ht="16.5" hidden="1" customHeight="1" spans="1:3">
      <c r="A343" s="194">
        <v>2040610</v>
      </c>
      <c r="B343" s="248" t="s">
        <v>325</v>
      </c>
      <c r="C343" s="131">
        <v>0</v>
      </c>
    </row>
    <row r="344" ht="16.5" hidden="1" customHeight="1" spans="1:3">
      <c r="A344" s="194">
        <v>2040612</v>
      </c>
      <c r="B344" s="248" t="s">
        <v>326</v>
      </c>
      <c r="C344" s="131">
        <v>0</v>
      </c>
    </row>
    <row r="345" ht="16.5" hidden="1" customHeight="1" spans="1:3">
      <c r="A345" s="194">
        <v>2040613</v>
      </c>
      <c r="B345" s="248" t="s">
        <v>161</v>
      </c>
      <c r="C345" s="131">
        <v>0</v>
      </c>
    </row>
    <row r="346" ht="16.5" customHeight="1" spans="1:3">
      <c r="A346" s="194">
        <v>2040650</v>
      </c>
      <c r="B346" s="247" t="s">
        <v>129</v>
      </c>
      <c r="C346" s="364">
        <f>228+1-1</f>
        <v>228</v>
      </c>
    </row>
    <row r="347" ht="16.5" hidden="1" customHeight="1" spans="1:3">
      <c r="A347" s="194">
        <v>2040699</v>
      </c>
      <c r="B347" s="248" t="s">
        <v>327</v>
      </c>
      <c r="C347" s="131">
        <v>0</v>
      </c>
    </row>
    <row r="348" ht="16.5" hidden="1" customHeight="1" spans="1:3">
      <c r="A348" s="194">
        <v>20407</v>
      </c>
      <c r="B348" s="248" t="s">
        <v>328</v>
      </c>
      <c r="C348" s="131">
        <f>SUM(C349:C357)</f>
        <v>0</v>
      </c>
    </row>
    <row r="349" ht="16.5" hidden="1" customHeight="1" spans="1:3">
      <c r="A349" s="194">
        <v>2040701</v>
      </c>
      <c r="B349" s="248" t="s">
        <v>120</v>
      </c>
      <c r="C349" s="131">
        <v>0</v>
      </c>
    </row>
    <row r="350" ht="16.5" hidden="1" customHeight="1" spans="1:3">
      <c r="A350" s="194">
        <v>2040702</v>
      </c>
      <c r="B350" s="248" t="s">
        <v>121</v>
      </c>
      <c r="C350" s="131">
        <v>0</v>
      </c>
    </row>
    <row r="351" ht="16.5" hidden="1" customHeight="1" spans="1:3">
      <c r="A351" s="194">
        <v>2040703</v>
      </c>
      <c r="B351" s="248" t="s">
        <v>122</v>
      </c>
      <c r="C351" s="131">
        <v>0</v>
      </c>
    </row>
    <row r="352" ht="16.5" hidden="1" customHeight="1" spans="1:3">
      <c r="A352" s="194">
        <v>2040704</v>
      </c>
      <c r="B352" s="248" t="s">
        <v>329</v>
      </c>
      <c r="C352" s="131">
        <v>0</v>
      </c>
    </row>
    <row r="353" ht="16.5" hidden="1" customHeight="1" spans="1:3">
      <c r="A353" s="194">
        <v>2040705</v>
      </c>
      <c r="B353" s="248" t="s">
        <v>330</v>
      </c>
      <c r="C353" s="131">
        <v>0</v>
      </c>
    </row>
    <row r="354" ht="16.5" hidden="1" customHeight="1" spans="1:3">
      <c r="A354" s="194">
        <v>2040706</v>
      </c>
      <c r="B354" s="248" t="s">
        <v>331</v>
      </c>
      <c r="C354" s="131">
        <v>0</v>
      </c>
    </row>
    <row r="355" ht="16.5" hidden="1" customHeight="1" spans="1:3">
      <c r="A355" s="194">
        <v>2040707</v>
      </c>
      <c r="B355" s="247" t="s">
        <v>161</v>
      </c>
      <c r="C355" s="131">
        <v>0</v>
      </c>
    </row>
    <row r="356" ht="16.5" hidden="1" customHeight="1" spans="1:3">
      <c r="A356" s="194">
        <v>2040750</v>
      </c>
      <c r="B356" s="248" t="s">
        <v>129</v>
      </c>
      <c r="C356" s="131">
        <v>0</v>
      </c>
    </row>
    <row r="357" ht="16.5" hidden="1" customHeight="1" spans="1:3">
      <c r="A357" s="194">
        <v>2040799</v>
      </c>
      <c r="B357" s="248" t="s">
        <v>332</v>
      </c>
      <c r="C357" s="131">
        <v>0</v>
      </c>
    </row>
    <row r="358" ht="16.5" hidden="1" customHeight="1" spans="1:3">
      <c r="A358" s="194">
        <v>20408</v>
      </c>
      <c r="B358" s="248" t="s">
        <v>333</v>
      </c>
      <c r="C358" s="131">
        <f>SUM(C359:C367)</f>
        <v>0</v>
      </c>
    </row>
    <row r="359" ht="16.5" hidden="1" customHeight="1" spans="1:3">
      <c r="A359" s="194">
        <v>2040801</v>
      </c>
      <c r="B359" s="248" t="s">
        <v>120</v>
      </c>
      <c r="C359" s="131">
        <v>0</v>
      </c>
    </row>
    <row r="360" ht="16.5" hidden="1" customHeight="1" spans="1:3">
      <c r="A360" s="194">
        <v>2040802</v>
      </c>
      <c r="B360" s="248" t="s">
        <v>121</v>
      </c>
      <c r="C360" s="131">
        <v>0</v>
      </c>
    </row>
    <row r="361" ht="16.5" hidden="1" customHeight="1" spans="1:3">
      <c r="A361" s="194">
        <v>2040803</v>
      </c>
      <c r="B361" s="248" t="s">
        <v>122</v>
      </c>
      <c r="C361" s="131">
        <v>0</v>
      </c>
    </row>
    <row r="362" ht="16.5" hidden="1" customHeight="1" spans="1:3">
      <c r="A362" s="194">
        <v>2040804</v>
      </c>
      <c r="B362" s="247" t="s">
        <v>334</v>
      </c>
      <c r="C362" s="131">
        <v>0</v>
      </c>
    </row>
    <row r="363" ht="16.5" hidden="1" customHeight="1" spans="1:3">
      <c r="A363" s="194">
        <v>2040805</v>
      </c>
      <c r="B363" s="248" t="s">
        <v>335</v>
      </c>
      <c r="C363" s="131">
        <v>0</v>
      </c>
    </row>
    <row r="364" ht="16.5" hidden="1" customHeight="1" spans="1:3">
      <c r="A364" s="194">
        <v>2040806</v>
      </c>
      <c r="B364" s="248" t="s">
        <v>336</v>
      </c>
      <c r="C364" s="131">
        <v>0</v>
      </c>
    </row>
    <row r="365" ht="16.5" hidden="1" customHeight="1" spans="1:3">
      <c r="A365" s="194">
        <v>2040807</v>
      </c>
      <c r="B365" s="248" t="s">
        <v>161</v>
      </c>
      <c r="C365" s="131">
        <v>0</v>
      </c>
    </row>
    <row r="366" ht="16.5" hidden="1" customHeight="1" spans="1:3">
      <c r="A366" s="194">
        <v>2040850</v>
      </c>
      <c r="B366" s="248" t="s">
        <v>129</v>
      </c>
      <c r="C366" s="131">
        <v>0</v>
      </c>
    </row>
    <row r="367" ht="16.5" hidden="1" customHeight="1" spans="1:3">
      <c r="A367" s="194">
        <v>2040899</v>
      </c>
      <c r="B367" s="248" t="s">
        <v>337</v>
      </c>
      <c r="C367" s="131">
        <v>0</v>
      </c>
    </row>
    <row r="368" ht="16.5" hidden="1" customHeight="1" spans="1:3">
      <c r="A368" s="194">
        <v>20409</v>
      </c>
      <c r="B368" s="247" t="s">
        <v>338</v>
      </c>
      <c r="C368" s="131">
        <f>SUM(C369:C375)</f>
        <v>0</v>
      </c>
    </row>
    <row r="369" ht="16.5" hidden="1" customHeight="1" spans="1:3">
      <c r="A369" s="194">
        <v>2040901</v>
      </c>
      <c r="B369" s="248" t="s">
        <v>120</v>
      </c>
      <c r="C369" s="131">
        <v>0</v>
      </c>
    </row>
    <row r="370" ht="16.5" hidden="1" customHeight="1" spans="1:3">
      <c r="A370" s="194">
        <v>2040902</v>
      </c>
      <c r="B370" s="248" t="s">
        <v>121</v>
      </c>
      <c r="C370" s="131">
        <v>0</v>
      </c>
    </row>
    <row r="371" ht="16.5" hidden="1" customHeight="1" spans="1:3">
      <c r="A371" s="194">
        <v>2040903</v>
      </c>
      <c r="B371" s="248" t="s">
        <v>122</v>
      </c>
      <c r="C371" s="131">
        <v>0</v>
      </c>
    </row>
    <row r="372" ht="16.5" hidden="1" customHeight="1" spans="1:3">
      <c r="A372" s="194">
        <v>2040904</v>
      </c>
      <c r="B372" s="247" t="s">
        <v>339</v>
      </c>
      <c r="C372" s="131">
        <v>0</v>
      </c>
    </row>
    <row r="373" ht="16.5" hidden="1" customHeight="1" spans="1:3">
      <c r="A373" s="194">
        <v>2040905</v>
      </c>
      <c r="B373" s="248" t="s">
        <v>340</v>
      </c>
      <c r="C373" s="131">
        <v>0</v>
      </c>
    </row>
    <row r="374" ht="16.5" hidden="1" customHeight="1" spans="1:3">
      <c r="A374" s="194">
        <v>2040950</v>
      </c>
      <c r="B374" s="248" t="s">
        <v>129</v>
      </c>
      <c r="C374" s="131">
        <v>0</v>
      </c>
    </row>
    <row r="375" ht="16.5" hidden="1" customHeight="1" spans="1:3">
      <c r="A375" s="194">
        <v>2040999</v>
      </c>
      <c r="B375" s="248" t="s">
        <v>341</v>
      </c>
      <c r="C375" s="131">
        <v>0</v>
      </c>
    </row>
    <row r="376" ht="16.5" hidden="1" customHeight="1" spans="1:3">
      <c r="A376" s="194">
        <v>20410</v>
      </c>
      <c r="B376" s="247" t="s">
        <v>342</v>
      </c>
      <c r="C376" s="131">
        <f>SUM(C377:C381)</f>
        <v>0</v>
      </c>
    </row>
    <row r="377" ht="16.5" hidden="1" customHeight="1" spans="1:3">
      <c r="A377" s="194">
        <v>2041001</v>
      </c>
      <c r="B377" s="248" t="s">
        <v>120</v>
      </c>
      <c r="C377" s="131">
        <v>0</v>
      </c>
    </row>
    <row r="378" ht="16.5" hidden="1" customHeight="1" spans="1:3">
      <c r="A378" s="194">
        <v>2041002</v>
      </c>
      <c r="B378" s="248" t="s">
        <v>121</v>
      </c>
      <c r="C378" s="131">
        <v>0</v>
      </c>
    </row>
    <row r="379" ht="16.5" hidden="1" customHeight="1" spans="1:3">
      <c r="A379" s="194">
        <v>2041006</v>
      </c>
      <c r="B379" s="248" t="s">
        <v>161</v>
      </c>
      <c r="C379" s="131">
        <v>0</v>
      </c>
    </row>
    <row r="380" ht="16.5" hidden="1" customHeight="1" spans="1:3">
      <c r="A380" s="194">
        <v>2041007</v>
      </c>
      <c r="B380" s="247" t="s">
        <v>343</v>
      </c>
      <c r="C380" s="131">
        <v>0</v>
      </c>
    </row>
    <row r="381" ht="16.5" hidden="1" customHeight="1" spans="1:3">
      <c r="A381" s="194">
        <v>2041099</v>
      </c>
      <c r="B381" s="248" t="s">
        <v>344</v>
      </c>
      <c r="C381" s="131">
        <v>0</v>
      </c>
    </row>
    <row r="382" ht="16.5" customHeight="1" spans="1:3">
      <c r="A382" s="194">
        <v>20499</v>
      </c>
      <c r="B382" s="248" t="s">
        <v>345</v>
      </c>
      <c r="C382" s="131">
        <f>C383+C384</f>
        <v>208</v>
      </c>
    </row>
    <row r="383" ht="16.5" hidden="1" customHeight="1" spans="1:3">
      <c r="A383" s="194">
        <v>2049902</v>
      </c>
      <c r="B383" s="248" t="s">
        <v>346</v>
      </c>
      <c r="C383" s="131">
        <v>0</v>
      </c>
    </row>
    <row r="384" ht="16.5" customHeight="1" spans="1:3">
      <c r="A384" s="194">
        <v>2049999</v>
      </c>
      <c r="B384" s="248" t="s">
        <v>347</v>
      </c>
      <c r="C384" s="131">
        <v>208</v>
      </c>
    </row>
    <row r="385" ht="16.5" customHeight="1" spans="1:3">
      <c r="A385" s="194">
        <v>205</v>
      </c>
      <c r="B385" s="250" t="s">
        <v>348</v>
      </c>
      <c r="C385" s="131">
        <f>C386+C391+C398+C404+C410+C414+C418+C422+C428+C435</f>
        <v>237488</v>
      </c>
    </row>
    <row r="386" ht="16.5" customHeight="1" spans="1:3">
      <c r="A386" s="194">
        <v>20501</v>
      </c>
      <c r="B386" s="247" t="s">
        <v>349</v>
      </c>
      <c r="C386" s="131">
        <f>SUM(C387:C390)</f>
        <v>961</v>
      </c>
    </row>
    <row r="387" ht="16.5" customHeight="1" spans="1:3">
      <c r="A387" s="194">
        <v>2050101</v>
      </c>
      <c r="B387" s="248" t="s">
        <v>120</v>
      </c>
      <c r="C387" s="131">
        <v>478</v>
      </c>
    </row>
    <row r="388" ht="16.5" hidden="1" customHeight="1" spans="1:3">
      <c r="A388" s="194">
        <v>2050102</v>
      </c>
      <c r="B388" s="248" t="s">
        <v>121</v>
      </c>
      <c r="C388" s="131">
        <v>0</v>
      </c>
    </row>
    <row r="389" ht="16.5" hidden="1" customHeight="1" spans="1:3">
      <c r="A389" s="194">
        <v>2050103</v>
      </c>
      <c r="B389" s="248" t="s">
        <v>122</v>
      </c>
      <c r="C389" s="131">
        <v>0</v>
      </c>
    </row>
    <row r="390" ht="16.5" customHeight="1" spans="1:3">
      <c r="A390" s="194">
        <v>2050199</v>
      </c>
      <c r="B390" s="248" t="s">
        <v>350</v>
      </c>
      <c r="C390" s="131">
        <v>483</v>
      </c>
    </row>
    <row r="391" ht="16.5" customHeight="1" spans="1:3">
      <c r="A391" s="194">
        <v>20502</v>
      </c>
      <c r="B391" s="248" t="s">
        <v>351</v>
      </c>
      <c r="C391" s="131">
        <f>SUM(C392:C397)</f>
        <v>222499</v>
      </c>
    </row>
    <row r="392" ht="16.5" customHeight="1" spans="1:3">
      <c r="A392" s="194">
        <v>2050201</v>
      </c>
      <c r="B392" s="248" t="s">
        <v>352</v>
      </c>
      <c r="C392" s="131">
        <v>15260</v>
      </c>
    </row>
    <row r="393" ht="16.5" customHeight="1" spans="1:3">
      <c r="A393" s="194">
        <v>2050202</v>
      </c>
      <c r="B393" s="247" t="s">
        <v>353</v>
      </c>
      <c r="C393" s="131">
        <v>103520</v>
      </c>
    </row>
    <row r="394" ht="16.5" customHeight="1" spans="1:3">
      <c r="A394" s="194">
        <v>2050203</v>
      </c>
      <c r="B394" s="248" t="s">
        <v>354</v>
      </c>
      <c r="C394" s="131">
        <v>65551</v>
      </c>
    </row>
    <row r="395" ht="16.5" customHeight="1" spans="1:3">
      <c r="A395" s="194">
        <v>2050204</v>
      </c>
      <c r="B395" s="249" t="s">
        <v>355</v>
      </c>
      <c r="C395" s="131">
        <v>38165</v>
      </c>
    </row>
    <row r="396" ht="16.5" hidden="1" customHeight="1" spans="1:3">
      <c r="A396" s="194">
        <v>2050205</v>
      </c>
      <c r="B396" s="247" t="s">
        <v>356</v>
      </c>
      <c r="C396" s="131">
        <v>0</v>
      </c>
    </row>
    <row r="397" ht="16.5" customHeight="1" spans="1:3">
      <c r="A397" s="194">
        <v>2050299</v>
      </c>
      <c r="B397" s="248" t="s">
        <v>357</v>
      </c>
      <c r="C397" s="131">
        <v>3</v>
      </c>
    </row>
    <row r="398" ht="16.5" customHeight="1" spans="1:3">
      <c r="A398" s="194">
        <v>20503</v>
      </c>
      <c r="B398" s="248" t="s">
        <v>358</v>
      </c>
      <c r="C398" s="131">
        <f>SUM(C399:C403)</f>
        <v>7505</v>
      </c>
    </row>
    <row r="399" ht="16.5" hidden="1" customHeight="1" spans="1:3">
      <c r="A399" s="194">
        <v>2050301</v>
      </c>
      <c r="B399" s="248" t="s">
        <v>359</v>
      </c>
      <c r="C399" s="131">
        <v>0</v>
      </c>
    </row>
    <row r="400" ht="16.5" customHeight="1" spans="1:3">
      <c r="A400" s="194">
        <v>2050302</v>
      </c>
      <c r="B400" s="248" t="s">
        <v>360</v>
      </c>
      <c r="C400" s="131">
        <v>7505</v>
      </c>
    </row>
    <row r="401" ht="16.5" hidden="1" customHeight="1" spans="1:3">
      <c r="A401" s="194">
        <v>2050303</v>
      </c>
      <c r="B401" s="247" t="s">
        <v>361</v>
      </c>
      <c r="C401" s="131">
        <v>0</v>
      </c>
    </row>
    <row r="402" ht="16.5" hidden="1" customHeight="1" spans="1:3">
      <c r="A402" s="194">
        <v>2050305</v>
      </c>
      <c r="B402" s="248" t="s">
        <v>362</v>
      </c>
      <c r="C402" s="131">
        <v>0</v>
      </c>
    </row>
    <row r="403" ht="16.5" hidden="1" customHeight="1" spans="1:3">
      <c r="A403" s="194">
        <v>2050399</v>
      </c>
      <c r="B403" s="248" t="s">
        <v>363</v>
      </c>
      <c r="C403" s="131">
        <v>0</v>
      </c>
    </row>
    <row r="404" ht="16.5" hidden="1" customHeight="1" spans="1:3">
      <c r="A404" s="194">
        <v>20504</v>
      </c>
      <c r="B404" s="248" t="s">
        <v>364</v>
      </c>
      <c r="C404" s="131">
        <f>SUM(C405:C409)</f>
        <v>0</v>
      </c>
    </row>
    <row r="405" ht="16.5" hidden="1" customHeight="1" spans="1:3">
      <c r="A405" s="194">
        <v>2050401</v>
      </c>
      <c r="B405" s="248" t="s">
        <v>365</v>
      </c>
      <c r="C405" s="131">
        <v>0</v>
      </c>
    </row>
    <row r="406" ht="16.5" hidden="1" customHeight="1" spans="1:3">
      <c r="A406" s="194">
        <v>2050402</v>
      </c>
      <c r="B406" s="248" t="s">
        <v>366</v>
      </c>
      <c r="C406" s="131">
        <v>0</v>
      </c>
    </row>
    <row r="407" ht="16.5" hidden="1" customHeight="1" spans="1:3">
      <c r="A407" s="194">
        <v>2050403</v>
      </c>
      <c r="B407" s="248" t="s">
        <v>367</v>
      </c>
      <c r="C407" s="131">
        <v>0</v>
      </c>
    </row>
    <row r="408" ht="16.5" hidden="1" customHeight="1" spans="1:3">
      <c r="A408" s="194">
        <v>2050404</v>
      </c>
      <c r="B408" s="248" t="s">
        <v>368</v>
      </c>
      <c r="C408" s="131">
        <v>0</v>
      </c>
    </row>
    <row r="409" ht="16.5" hidden="1" customHeight="1" spans="1:3">
      <c r="A409" s="194">
        <v>2050499</v>
      </c>
      <c r="B409" s="248" t="s">
        <v>369</v>
      </c>
      <c r="C409" s="131">
        <v>0</v>
      </c>
    </row>
    <row r="410" ht="16.5" hidden="1" customHeight="1" spans="1:3">
      <c r="A410" s="194">
        <v>20505</v>
      </c>
      <c r="B410" s="247" t="s">
        <v>370</v>
      </c>
      <c r="C410" s="131">
        <f>SUM(C411:C413)</f>
        <v>0</v>
      </c>
    </row>
    <row r="411" ht="16.5" hidden="1" customHeight="1" spans="1:3">
      <c r="A411" s="194">
        <v>2050501</v>
      </c>
      <c r="B411" s="248" t="s">
        <v>371</v>
      </c>
      <c r="C411" s="131">
        <v>0</v>
      </c>
    </row>
    <row r="412" ht="16.5" hidden="1" customHeight="1" spans="1:3">
      <c r="A412" s="194">
        <v>2050502</v>
      </c>
      <c r="B412" s="248" t="s">
        <v>372</v>
      </c>
      <c r="C412" s="131">
        <v>0</v>
      </c>
    </row>
    <row r="413" ht="16.5" hidden="1" customHeight="1" spans="1:3">
      <c r="A413" s="194">
        <v>2050599</v>
      </c>
      <c r="B413" s="248" t="s">
        <v>373</v>
      </c>
      <c r="C413" s="131">
        <v>0</v>
      </c>
    </row>
    <row r="414" ht="16.5" hidden="1" customHeight="1" spans="1:3">
      <c r="A414" s="194">
        <v>20506</v>
      </c>
      <c r="B414" s="248" t="s">
        <v>374</v>
      </c>
      <c r="C414" s="131">
        <f>SUM(C415:C417)</f>
        <v>0</v>
      </c>
    </row>
    <row r="415" ht="16.5" hidden="1" customHeight="1" spans="1:3">
      <c r="A415" s="194">
        <v>2050601</v>
      </c>
      <c r="B415" s="248" t="s">
        <v>375</v>
      </c>
      <c r="C415" s="131">
        <v>0</v>
      </c>
    </row>
    <row r="416" ht="16.5" hidden="1" customHeight="1" spans="1:3">
      <c r="A416" s="194">
        <v>2050602</v>
      </c>
      <c r="B416" s="247" t="s">
        <v>376</v>
      </c>
      <c r="C416" s="131">
        <v>0</v>
      </c>
    </row>
    <row r="417" ht="16.5" hidden="1" customHeight="1" spans="1:3">
      <c r="A417" s="194">
        <v>2050699</v>
      </c>
      <c r="B417" s="248" t="s">
        <v>377</v>
      </c>
      <c r="C417" s="131">
        <v>0</v>
      </c>
    </row>
    <row r="418" ht="16.5" customHeight="1" spans="1:3">
      <c r="A418" s="194">
        <v>20507</v>
      </c>
      <c r="B418" s="248" t="s">
        <v>378</v>
      </c>
      <c r="C418" s="131">
        <f>SUM(C419:C421)</f>
        <v>892</v>
      </c>
    </row>
    <row r="419" ht="16.5" customHeight="1" spans="1:3">
      <c r="A419" s="194">
        <v>2050701</v>
      </c>
      <c r="B419" s="248" t="s">
        <v>379</v>
      </c>
      <c r="C419" s="131">
        <v>892</v>
      </c>
    </row>
    <row r="420" ht="16.5" hidden="1" customHeight="1" spans="1:3">
      <c r="A420" s="194">
        <v>2050702</v>
      </c>
      <c r="B420" s="248" t="s">
        <v>380</v>
      </c>
      <c r="C420" s="131">
        <v>0</v>
      </c>
    </row>
    <row r="421" ht="16.5" hidden="1" customHeight="1" spans="1:3">
      <c r="A421" s="194">
        <v>2050799</v>
      </c>
      <c r="B421" s="248" t="s">
        <v>381</v>
      </c>
      <c r="C421" s="131">
        <v>0</v>
      </c>
    </row>
    <row r="422" ht="16.5" customHeight="1" spans="1:3">
      <c r="A422" s="194">
        <v>20508</v>
      </c>
      <c r="B422" s="247" t="s">
        <v>382</v>
      </c>
      <c r="C422" s="131">
        <f>SUM(C423:C427)</f>
        <v>1694</v>
      </c>
    </row>
    <row r="423" ht="16.5" customHeight="1" spans="1:3">
      <c r="A423" s="194">
        <v>2050801</v>
      </c>
      <c r="B423" s="248" t="s">
        <v>383</v>
      </c>
      <c r="C423" s="131">
        <v>1120</v>
      </c>
    </row>
    <row r="424" ht="16.5" customHeight="1" spans="1:3">
      <c r="A424" s="194">
        <v>2050802</v>
      </c>
      <c r="B424" s="248" t="s">
        <v>384</v>
      </c>
      <c r="C424" s="364">
        <f>553-1</f>
        <v>552</v>
      </c>
    </row>
    <row r="425" ht="16.5" customHeight="1" spans="1:3">
      <c r="A425" s="194">
        <v>2050803</v>
      </c>
      <c r="B425" s="248" t="s">
        <v>385</v>
      </c>
      <c r="C425" s="131">
        <v>22</v>
      </c>
    </row>
    <row r="426" ht="16.5" hidden="1" customHeight="1" spans="1:3">
      <c r="A426" s="194">
        <v>2050804</v>
      </c>
      <c r="B426" s="248" t="s">
        <v>386</v>
      </c>
      <c r="C426" s="131">
        <v>0</v>
      </c>
    </row>
    <row r="427" ht="16.5" hidden="1" customHeight="1" spans="1:3">
      <c r="A427" s="194">
        <v>2050899</v>
      </c>
      <c r="B427" s="247" t="s">
        <v>387</v>
      </c>
      <c r="C427" s="131">
        <v>0</v>
      </c>
    </row>
    <row r="428" ht="16.5" customHeight="1" spans="1:3">
      <c r="A428" s="194">
        <v>20509</v>
      </c>
      <c r="B428" s="248" t="s">
        <v>388</v>
      </c>
      <c r="C428" s="131">
        <f>SUM(C429:C434)</f>
        <v>3689</v>
      </c>
    </row>
    <row r="429" ht="16.5" customHeight="1" spans="1:3">
      <c r="A429" s="194">
        <v>2050901</v>
      </c>
      <c r="B429" s="248" t="s">
        <v>389</v>
      </c>
      <c r="C429" s="131">
        <v>193</v>
      </c>
    </row>
    <row r="430" ht="16.5" hidden="1" customHeight="1" spans="1:3">
      <c r="A430" s="194">
        <v>2050902</v>
      </c>
      <c r="B430" s="248" t="s">
        <v>390</v>
      </c>
      <c r="C430" s="131">
        <v>0</v>
      </c>
    </row>
    <row r="431" ht="16.5" hidden="1" customHeight="1" spans="1:3">
      <c r="A431" s="194">
        <v>2050903</v>
      </c>
      <c r="B431" s="248" t="s">
        <v>391</v>
      </c>
      <c r="C431" s="131">
        <v>0</v>
      </c>
    </row>
    <row r="432" ht="16.5" hidden="1" customHeight="1" spans="1:3">
      <c r="A432" s="194">
        <v>2050904</v>
      </c>
      <c r="B432" s="247" t="s">
        <v>392</v>
      </c>
      <c r="C432" s="131">
        <v>0</v>
      </c>
    </row>
    <row r="433" ht="16.5" hidden="1" customHeight="1" spans="1:3">
      <c r="A433" s="194">
        <v>2050905</v>
      </c>
      <c r="B433" s="248" t="s">
        <v>393</v>
      </c>
      <c r="C433" s="131">
        <v>0</v>
      </c>
    </row>
    <row r="434" ht="16.5" customHeight="1" spans="1:3">
      <c r="A434" s="194">
        <v>2050999</v>
      </c>
      <c r="B434" s="248" t="s">
        <v>394</v>
      </c>
      <c r="C434" s="131">
        <v>3496</v>
      </c>
    </row>
    <row r="435" ht="16.5" customHeight="1" spans="1:3">
      <c r="A435" s="194">
        <v>20599</v>
      </c>
      <c r="B435" s="248" t="s">
        <v>395</v>
      </c>
      <c r="C435" s="131">
        <f>C436</f>
        <v>248</v>
      </c>
    </row>
    <row r="436" ht="16.5" customHeight="1" spans="1:3">
      <c r="A436" s="194">
        <v>2059999</v>
      </c>
      <c r="B436" s="248" t="s">
        <v>396</v>
      </c>
      <c r="C436" s="131">
        <v>248</v>
      </c>
    </row>
    <row r="437" ht="16.5" customHeight="1" spans="1:3">
      <c r="A437" s="194">
        <v>206</v>
      </c>
      <c r="B437" s="250" t="s">
        <v>397</v>
      </c>
      <c r="C437" s="131">
        <f>SUM(C438,C443,C452,C458,C463,C468,C473,C480,C484,C488)</f>
        <v>3590</v>
      </c>
    </row>
    <row r="438" ht="16.5" customHeight="1" spans="1:3">
      <c r="A438" s="194">
        <v>20601</v>
      </c>
      <c r="B438" s="248" t="s">
        <v>398</v>
      </c>
      <c r="C438" s="131">
        <f>SUM(C439:C442)</f>
        <v>305</v>
      </c>
    </row>
    <row r="439" ht="16.5" customHeight="1" spans="1:3">
      <c r="A439" s="194">
        <v>2060101</v>
      </c>
      <c r="B439" s="247" t="s">
        <v>120</v>
      </c>
      <c r="C439" s="131">
        <v>305</v>
      </c>
    </row>
    <row r="440" ht="16.5" hidden="1" customHeight="1" spans="1:3">
      <c r="A440" s="194">
        <v>2060102</v>
      </c>
      <c r="B440" s="248" t="s">
        <v>121</v>
      </c>
      <c r="C440" s="131">
        <v>0</v>
      </c>
    </row>
    <row r="441" ht="16.5" hidden="1" customHeight="1" spans="1:3">
      <c r="A441" s="194">
        <v>2060103</v>
      </c>
      <c r="B441" s="248" t="s">
        <v>122</v>
      </c>
      <c r="C441" s="131">
        <v>0</v>
      </c>
    </row>
    <row r="442" ht="16.5" hidden="1" customHeight="1" spans="1:3">
      <c r="A442" s="194">
        <v>2060199</v>
      </c>
      <c r="B442" s="248" t="s">
        <v>399</v>
      </c>
      <c r="C442" s="131">
        <v>0</v>
      </c>
    </row>
    <row r="443" ht="16.5" hidden="1" customHeight="1" spans="1:3">
      <c r="A443" s="194">
        <v>20602</v>
      </c>
      <c r="B443" s="247" t="s">
        <v>400</v>
      </c>
      <c r="C443" s="131">
        <f>SUM(C444:C451)</f>
        <v>0</v>
      </c>
    </row>
    <row r="444" ht="16.5" hidden="1" customHeight="1" spans="1:3">
      <c r="A444" s="194">
        <v>2060201</v>
      </c>
      <c r="B444" s="248" t="s">
        <v>401</v>
      </c>
      <c r="C444" s="131">
        <v>0</v>
      </c>
    </row>
    <row r="445" ht="16.5" hidden="1" customHeight="1" spans="1:3">
      <c r="A445" s="194">
        <v>2060203</v>
      </c>
      <c r="B445" s="248" t="s">
        <v>402</v>
      </c>
      <c r="C445" s="131">
        <v>0</v>
      </c>
    </row>
    <row r="446" ht="16.5" hidden="1" customHeight="1" spans="1:3">
      <c r="A446" s="194">
        <v>2060204</v>
      </c>
      <c r="B446" s="247" t="s">
        <v>403</v>
      </c>
      <c r="C446" s="131">
        <v>0</v>
      </c>
    </row>
    <row r="447" ht="16.5" hidden="1" customHeight="1" spans="1:3">
      <c r="A447" s="194">
        <v>2060205</v>
      </c>
      <c r="B447" s="248" t="s">
        <v>404</v>
      </c>
      <c r="C447" s="131">
        <v>0</v>
      </c>
    </row>
    <row r="448" ht="16.5" hidden="1" customHeight="1" spans="1:3">
      <c r="A448" s="194">
        <v>2060206</v>
      </c>
      <c r="B448" s="248" t="s">
        <v>405</v>
      </c>
      <c r="C448" s="131">
        <v>0</v>
      </c>
    </row>
    <row r="449" ht="16.5" hidden="1" customHeight="1" spans="1:3">
      <c r="A449" s="194">
        <v>2060207</v>
      </c>
      <c r="B449" s="248" t="s">
        <v>406</v>
      </c>
      <c r="C449" s="131">
        <v>0</v>
      </c>
    </row>
    <row r="450" ht="16.5" hidden="1" customHeight="1" spans="1:3">
      <c r="A450" s="194">
        <v>2060208</v>
      </c>
      <c r="B450" s="248" t="s">
        <v>407</v>
      </c>
      <c r="C450" s="131">
        <v>0</v>
      </c>
    </row>
    <row r="451" ht="16.5" hidden="1" customHeight="1" spans="1:3">
      <c r="A451" s="194">
        <v>2060299</v>
      </c>
      <c r="B451" s="248" t="s">
        <v>408</v>
      </c>
      <c r="C451" s="131">
        <v>0</v>
      </c>
    </row>
    <row r="452" ht="16.5" hidden="1" customHeight="1" spans="1:3">
      <c r="A452" s="194">
        <v>20603</v>
      </c>
      <c r="B452" s="248" t="s">
        <v>409</v>
      </c>
      <c r="C452" s="131">
        <f>SUM(C453:C457)</f>
        <v>0</v>
      </c>
    </row>
    <row r="453" ht="16.5" hidden="1" customHeight="1" spans="1:3">
      <c r="A453" s="194">
        <v>2060301</v>
      </c>
      <c r="B453" s="247" t="s">
        <v>401</v>
      </c>
      <c r="C453" s="131">
        <v>0</v>
      </c>
    </row>
    <row r="454" ht="16.5" hidden="1" customHeight="1" spans="1:3">
      <c r="A454" s="194">
        <v>2060302</v>
      </c>
      <c r="B454" s="248" t="s">
        <v>410</v>
      </c>
      <c r="C454" s="131">
        <v>0</v>
      </c>
    </row>
    <row r="455" ht="16.5" hidden="1" customHeight="1" spans="1:3">
      <c r="A455" s="194">
        <v>2060303</v>
      </c>
      <c r="B455" s="248" t="s">
        <v>411</v>
      </c>
      <c r="C455" s="131">
        <v>0</v>
      </c>
    </row>
    <row r="456" ht="16.5" hidden="1" customHeight="1" spans="1:3">
      <c r="A456" s="194">
        <v>2060304</v>
      </c>
      <c r="B456" s="248" t="s">
        <v>412</v>
      </c>
      <c r="C456" s="131">
        <v>0</v>
      </c>
    </row>
    <row r="457" ht="16.5" hidden="1" customHeight="1" spans="1:3">
      <c r="A457" s="194">
        <v>2060399</v>
      </c>
      <c r="B457" s="248" t="s">
        <v>413</v>
      </c>
      <c r="C457" s="131">
        <v>0</v>
      </c>
    </row>
    <row r="458" ht="16.5" hidden="1" customHeight="1" spans="1:3">
      <c r="A458" s="194">
        <v>20604</v>
      </c>
      <c r="B458" s="249" t="s">
        <v>414</v>
      </c>
      <c r="C458" s="131">
        <f>SUM(C459:C462)</f>
        <v>0</v>
      </c>
    </row>
    <row r="459" ht="16.5" hidden="1" customHeight="1" spans="1:3">
      <c r="A459" s="194">
        <v>2060401</v>
      </c>
      <c r="B459" s="247" t="s">
        <v>401</v>
      </c>
      <c r="C459" s="131">
        <v>0</v>
      </c>
    </row>
    <row r="460" ht="16.5" hidden="1" customHeight="1" spans="1:3">
      <c r="A460" s="194">
        <v>2060404</v>
      </c>
      <c r="B460" s="248" t="s">
        <v>415</v>
      </c>
      <c r="C460" s="131">
        <v>0</v>
      </c>
    </row>
    <row r="461" ht="16.5" hidden="1" customHeight="1" spans="1:3">
      <c r="A461" s="194">
        <v>2060405</v>
      </c>
      <c r="B461" s="248" t="s">
        <v>416</v>
      </c>
      <c r="C461" s="131">
        <v>0</v>
      </c>
    </row>
    <row r="462" ht="16.5" hidden="1" customHeight="1" spans="1:3">
      <c r="A462" s="194">
        <v>2060499</v>
      </c>
      <c r="B462" s="248" t="s">
        <v>417</v>
      </c>
      <c r="C462" s="131">
        <v>0</v>
      </c>
    </row>
    <row r="463" ht="16.5" customHeight="1" spans="1:3">
      <c r="A463" s="194">
        <v>20605</v>
      </c>
      <c r="B463" s="248" t="s">
        <v>418</v>
      </c>
      <c r="C463" s="131">
        <f>SUM(C464:C467)</f>
        <v>87</v>
      </c>
    </row>
    <row r="464" ht="16.5" customHeight="1" spans="1:3">
      <c r="A464" s="194">
        <v>2060501</v>
      </c>
      <c r="B464" s="248" t="s">
        <v>401</v>
      </c>
      <c r="C464" s="131">
        <v>87</v>
      </c>
    </row>
    <row r="465" ht="16.5" hidden="1" customHeight="1" spans="1:3">
      <c r="A465" s="194">
        <v>2060502</v>
      </c>
      <c r="B465" s="248" t="s">
        <v>419</v>
      </c>
      <c r="C465" s="131">
        <v>0</v>
      </c>
    </row>
    <row r="466" ht="16.5" hidden="1" customHeight="1" spans="1:3">
      <c r="A466" s="194">
        <v>2060503</v>
      </c>
      <c r="B466" s="248" t="s">
        <v>420</v>
      </c>
      <c r="C466" s="131">
        <v>0</v>
      </c>
    </row>
    <row r="467" ht="16.5" hidden="1" customHeight="1" spans="1:3">
      <c r="A467" s="194">
        <v>2060599</v>
      </c>
      <c r="B467" s="248" t="s">
        <v>421</v>
      </c>
      <c r="C467" s="131">
        <v>0</v>
      </c>
    </row>
    <row r="468" ht="16.5" hidden="1" customHeight="1" spans="1:3">
      <c r="A468" s="194">
        <v>20606</v>
      </c>
      <c r="B468" s="248" t="s">
        <v>422</v>
      </c>
      <c r="C468" s="131">
        <f>SUM(C469:C472)</f>
        <v>0</v>
      </c>
    </row>
    <row r="469" ht="16.5" hidden="1" customHeight="1" spans="1:3">
      <c r="A469" s="194">
        <v>2060601</v>
      </c>
      <c r="B469" s="248" t="s">
        <v>423</v>
      </c>
      <c r="C469" s="131">
        <v>0</v>
      </c>
    </row>
    <row r="470" ht="16.5" hidden="1" customHeight="1" spans="1:3">
      <c r="A470" s="194">
        <v>2060602</v>
      </c>
      <c r="B470" s="248" t="s">
        <v>424</v>
      </c>
      <c r="C470" s="131">
        <v>0</v>
      </c>
    </row>
    <row r="471" ht="16.5" hidden="1" customHeight="1" spans="1:3">
      <c r="A471" s="194">
        <v>2060603</v>
      </c>
      <c r="B471" s="248" t="s">
        <v>425</v>
      </c>
      <c r="C471" s="131">
        <v>0</v>
      </c>
    </row>
    <row r="472" ht="16.5" hidden="1" customHeight="1" spans="1:3">
      <c r="A472" s="194">
        <v>2060699</v>
      </c>
      <c r="B472" s="248" t="s">
        <v>426</v>
      </c>
      <c r="C472" s="131">
        <v>0</v>
      </c>
    </row>
    <row r="473" ht="16.5" customHeight="1" spans="1:3">
      <c r="A473" s="194">
        <v>20607</v>
      </c>
      <c r="B473" s="248" t="s">
        <v>427</v>
      </c>
      <c r="C473" s="131">
        <f>SUM(C474:C479)</f>
        <v>70</v>
      </c>
    </row>
    <row r="474" ht="16.5" hidden="1" customHeight="1" spans="1:3">
      <c r="A474" s="194">
        <v>2060701</v>
      </c>
      <c r="B474" s="248" t="s">
        <v>401</v>
      </c>
      <c r="C474" s="131">
        <v>0</v>
      </c>
    </row>
    <row r="475" ht="16.5" customHeight="1" spans="1:3">
      <c r="A475" s="194">
        <v>2060702</v>
      </c>
      <c r="B475" s="247" t="s">
        <v>428</v>
      </c>
      <c r="C475" s="131">
        <v>70</v>
      </c>
    </row>
    <row r="476" ht="16.5" hidden="1" customHeight="1" spans="1:3">
      <c r="A476" s="194">
        <v>2060703</v>
      </c>
      <c r="B476" s="248" t="s">
        <v>429</v>
      </c>
      <c r="C476" s="131">
        <v>0</v>
      </c>
    </row>
    <row r="477" ht="16.5" hidden="1" customHeight="1" spans="1:3">
      <c r="A477" s="194">
        <v>2060704</v>
      </c>
      <c r="B477" s="248" t="s">
        <v>430</v>
      </c>
      <c r="C477" s="131">
        <v>0</v>
      </c>
    </row>
    <row r="478" ht="16.5" hidden="1" customHeight="1" spans="1:3">
      <c r="A478" s="194">
        <v>2060705</v>
      </c>
      <c r="B478" s="248" t="s">
        <v>431</v>
      </c>
      <c r="C478" s="131">
        <v>0</v>
      </c>
    </row>
    <row r="479" ht="16.5" hidden="1" customHeight="1" spans="1:3">
      <c r="A479" s="194">
        <v>2060799</v>
      </c>
      <c r="B479" s="248" t="s">
        <v>432</v>
      </c>
      <c r="C479" s="131">
        <v>0</v>
      </c>
    </row>
    <row r="480" ht="16.5" hidden="1" customHeight="1" spans="1:3">
      <c r="A480" s="194">
        <v>20608</v>
      </c>
      <c r="B480" s="248" t="s">
        <v>433</v>
      </c>
      <c r="C480" s="131">
        <f>SUM(C481:C483)</f>
        <v>0</v>
      </c>
    </row>
    <row r="481" ht="16.5" hidden="1" customHeight="1" spans="1:3">
      <c r="A481" s="194">
        <v>2060801</v>
      </c>
      <c r="B481" s="248" t="s">
        <v>434</v>
      </c>
      <c r="C481" s="131">
        <v>0</v>
      </c>
    </row>
    <row r="482" ht="16.5" hidden="1" customHeight="1" spans="1:3">
      <c r="A482" s="194">
        <v>2060802</v>
      </c>
      <c r="B482" s="248" t="s">
        <v>435</v>
      </c>
      <c r="C482" s="131">
        <v>0</v>
      </c>
    </row>
    <row r="483" ht="16.5" hidden="1" customHeight="1" spans="1:3">
      <c r="A483" s="194">
        <v>2060899</v>
      </c>
      <c r="B483" s="247" t="s">
        <v>436</v>
      </c>
      <c r="C483" s="131">
        <v>0</v>
      </c>
    </row>
    <row r="484" ht="16.5" hidden="1" customHeight="1" spans="1:3">
      <c r="A484" s="194">
        <v>20609</v>
      </c>
      <c r="B484" s="248" t="s">
        <v>437</v>
      </c>
      <c r="C484" s="131">
        <f>C485+C486+C487</f>
        <v>0</v>
      </c>
    </row>
    <row r="485" ht="16.5" hidden="1" customHeight="1" spans="1:3">
      <c r="A485" s="194">
        <v>2060901</v>
      </c>
      <c r="B485" s="248" t="s">
        <v>438</v>
      </c>
      <c r="C485" s="131">
        <v>0</v>
      </c>
    </row>
    <row r="486" ht="16.5" hidden="1" customHeight="1" spans="1:3">
      <c r="A486" s="194">
        <v>2060902</v>
      </c>
      <c r="B486" s="248" t="s">
        <v>439</v>
      </c>
      <c r="C486" s="131">
        <v>0</v>
      </c>
    </row>
    <row r="487" ht="16.5" hidden="1" customHeight="1" spans="1:3">
      <c r="A487" s="194">
        <v>2060999</v>
      </c>
      <c r="B487" s="248" t="s">
        <v>440</v>
      </c>
      <c r="C487" s="131">
        <v>0</v>
      </c>
    </row>
    <row r="488" ht="16.5" customHeight="1" spans="1:3">
      <c r="A488" s="194">
        <v>20699</v>
      </c>
      <c r="B488" s="248" t="s">
        <v>441</v>
      </c>
      <c r="C488" s="131">
        <f>SUM(C489:C492)</f>
        <v>3128</v>
      </c>
    </row>
    <row r="489" ht="16.5" hidden="1" customHeight="1" spans="1:3">
      <c r="A489" s="194">
        <v>2069901</v>
      </c>
      <c r="B489" s="248" t="s">
        <v>442</v>
      </c>
      <c r="C489" s="131">
        <v>0</v>
      </c>
    </row>
    <row r="490" ht="16.5" hidden="1" customHeight="1" spans="1:3">
      <c r="A490" s="194">
        <v>2069902</v>
      </c>
      <c r="B490" s="248" t="s">
        <v>443</v>
      </c>
      <c r="C490" s="131">
        <v>0</v>
      </c>
    </row>
    <row r="491" ht="16.5" hidden="1" customHeight="1" spans="1:3">
      <c r="A491" s="194">
        <v>2069903</v>
      </c>
      <c r="B491" s="248" t="s">
        <v>444</v>
      </c>
      <c r="C491" s="131">
        <v>0</v>
      </c>
    </row>
    <row r="492" ht="16.5" customHeight="1" spans="1:3">
      <c r="A492" s="194">
        <v>2069999</v>
      </c>
      <c r="B492" s="248" t="s">
        <v>445</v>
      </c>
      <c r="C492" s="131">
        <v>3128</v>
      </c>
    </row>
    <row r="493" ht="16.5" customHeight="1" spans="1:3">
      <c r="A493" s="194">
        <v>207</v>
      </c>
      <c r="B493" s="250" t="s">
        <v>446</v>
      </c>
      <c r="C493" s="131">
        <f>SUM(C494,C510,C518,C529,C538,C546)</f>
        <v>6530</v>
      </c>
    </row>
    <row r="494" ht="16.5" customHeight="1" spans="1:3">
      <c r="A494" s="194">
        <v>20701</v>
      </c>
      <c r="B494" s="247" t="s">
        <v>447</v>
      </c>
      <c r="C494" s="131">
        <f>SUM(C495:C509)</f>
        <v>2349</v>
      </c>
    </row>
    <row r="495" ht="16.5" customHeight="1" spans="1:3">
      <c r="A495" s="194">
        <v>2070101</v>
      </c>
      <c r="B495" s="248" t="s">
        <v>120</v>
      </c>
      <c r="C495" s="131">
        <v>887</v>
      </c>
    </row>
    <row r="496" ht="16.5" hidden="1" customHeight="1" spans="1:3">
      <c r="A496" s="194">
        <v>2070102</v>
      </c>
      <c r="B496" s="248" t="s">
        <v>121</v>
      </c>
      <c r="C496" s="131">
        <v>0</v>
      </c>
    </row>
    <row r="497" ht="16.5" hidden="1" customHeight="1" spans="1:3">
      <c r="A497" s="194">
        <v>2070103</v>
      </c>
      <c r="B497" s="248" t="s">
        <v>122</v>
      </c>
      <c r="C497" s="131">
        <v>0</v>
      </c>
    </row>
    <row r="498" ht="16.5" customHeight="1" spans="1:3">
      <c r="A498" s="194">
        <v>2070104</v>
      </c>
      <c r="B498" s="248" t="s">
        <v>448</v>
      </c>
      <c r="C498" s="131">
        <v>326</v>
      </c>
    </row>
    <row r="499" ht="16.5" hidden="1" customHeight="1" spans="1:3">
      <c r="A499" s="194">
        <v>2070105</v>
      </c>
      <c r="B499" s="248" t="s">
        <v>449</v>
      </c>
      <c r="C499" s="131">
        <v>0</v>
      </c>
    </row>
    <row r="500" ht="16.5" hidden="1" customHeight="1" spans="1:3">
      <c r="A500" s="194">
        <v>2070106</v>
      </c>
      <c r="B500" s="248" t="s">
        <v>450</v>
      </c>
      <c r="C500" s="131">
        <v>0</v>
      </c>
    </row>
    <row r="501" ht="16.5" hidden="1" customHeight="1" spans="1:3">
      <c r="A501" s="194">
        <v>2070107</v>
      </c>
      <c r="B501" s="248" t="s">
        <v>451</v>
      </c>
      <c r="C501" s="131">
        <v>0</v>
      </c>
    </row>
    <row r="502" ht="16.5" customHeight="1" spans="1:3">
      <c r="A502" s="194">
        <v>2070108</v>
      </c>
      <c r="B502" s="248" t="s">
        <v>452</v>
      </c>
      <c r="C502" s="131">
        <v>10</v>
      </c>
    </row>
    <row r="503" ht="16.5" customHeight="1" spans="1:3">
      <c r="A503" s="194">
        <v>2070109</v>
      </c>
      <c r="B503" s="247" t="s">
        <v>453</v>
      </c>
      <c r="C503" s="131">
        <v>583</v>
      </c>
    </row>
    <row r="504" ht="16.5" hidden="1" customHeight="1" spans="1:3">
      <c r="A504" s="194">
        <v>2070110</v>
      </c>
      <c r="B504" s="248" t="s">
        <v>454</v>
      </c>
      <c r="C504" s="131">
        <v>0</v>
      </c>
    </row>
    <row r="505" ht="16.5" hidden="1" customHeight="1" spans="1:3">
      <c r="A505" s="194">
        <v>2070111</v>
      </c>
      <c r="B505" s="248" t="s">
        <v>455</v>
      </c>
      <c r="C505" s="131">
        <v>0</v>
      </c>
    </row>
    <row r="506" ht="16.5" hidden="1" customHeight="1" spans="1:3">
      <c r="A506" s="194">
        <v>2070112</v>
      </c>
      <c r="B506" s="248" t="s">
        <v>456</v>
      </c>
      <c r="C506" s="131">
        <v>0</v>
      </c>
    </row>
    <row r="507" ht="16.5" customHeight="1" spans="1:3">
      <c r="A507" s="194">
        <v>2070113</v>
      </c>
      <c r="B507" s="248" t="s">
        <v>457</v>
      </c>
      <c r="C507" s="131">
        <v>58</v>
      </c>
    </row>
    <row r="508" ht="16.5" customHeight="1" spans="1:3">
      <c r="A508" s="194">
        <v>2070114</v>
      </c>
      <c r="B508" s="247" t="s">
        <v>458</v>
      </c>
      <c r="C508" s="131">
        <v>118</v>
      </c>
    </row>
    <row r="509" ht="16.5" customHeight="1" spans="1:3">
      <c r="A509" s="194">
        <v>2070199</v>
      </c>
      <c r="B509" s="248" t="s">
        <v>459</v>
      </c>
      <c r="C509" s="131">
        <v>367</v>
      </c>
    </row>
    <row r="510" ht="16.5" customHeight="1" spans="1:3">
      <c r="A510" s="194">
        <v>20702</v>
      </c>
      <c r="B510" s="248" t="s">
        <v>460</v>
      </c>
      <c r="C510" s="131">
        <f>SUM(C511:C517)</f>
        <v>935</v>
      </c>
    </row>
    <row r="511" ht="16.5" hidden="1" customHeight="1" spans="1:3">
      <c r="A511" s="194">
        <v>2070201</v>
      </c>
      <c r="B511" s="248" t="s">
        <v>120</v>
      </c>
      <c r="C511" s="131">
        <v>0</v>
      </c>
    </row>
    <row r="512" ht="16.5" hidden="1" customHeight="1" spans="1:3">
      <c r="A512" s="194">
        <v>2070202</v>
      </c>
      <c r="B512" s="248" t="s">
        <v>121</v>
      </c>
      <c r="C512" s="131">
        <v>0</v>
      </c>
    </row>
    <row r="513" ht="16.5" hidden="1" customHeight="1" spans="1:3">
      <c r="A513" s="194">
        <v>2070203</v>
      </c>
      <c r="B513" s="248" t="s">
        <v>122</v>
      </c>
      <c r="C513" s="131">
        <v>0</v>
      </c>
    </row>
    <row r="514" ht="16.5" customHeight="1" spans="1:3">
      <c r="A514" s="194">
        <v>2070204</v>
      </c>
      <c r="B514" s="248" t="s">
        <v>461</v>
      </c>
      <c r="C514" s="131">
        <v>271</v>
      </c>
    </row>
    <row r="515" ht="16.5" customHeight="1" spans="1:3">
      <c r="A515" s="194">
        <v>2070205</v>
      </c>
      <c r="B515" s="247" t="s">
        <v>462</v>
      </c>
      <c r="C515" s="131">
        <v>664</v>
      </c>
    </row>
    <row r="516" ht="16.5" hidden="1" customHeight="1" spans="1:3">
      <c r="A516" s="194">
        <v>2070206</v>
      </c>
      <c r="B516" s="248" t="s">
        <v>463</v>
      </c>
      <c r="C516" s="131">
        <v>0</v>
      </c>
    </row>
    <row r="517" ht="16.5" hidden="1" customHeight="1" spans="1:3">
      <c r="A517" s="194">
        <v>2070299</v>
      </c>
      <c r="B517" s="248" t="s">
        <v>464</v>
      </c>
      <c r="C517" s="131">
        <v>0</v>
      </c>
    </row>
    <row r="518" ht="16.5" customHeight="1" spans="1:3">
      <c r="A518" s="194">
        <v>20703</v>
      </c>
      <c r="B518" s="248" t="s">
        <v>465</v>
      </c>
      <c r="C518" s="131">
        <f>SUM(C519:C528)</f>
        <v>1023</v>
      </c>
    </row>
    <row r="519" ht="16.5" hidden="1" customHeight="1" spans="1:3">
      <c r="A519" s="194">
        <v>2070301</v>
      </c>
      <c r="B519" s="248" t="s">
        <v>120</v>
      </c>
      <c r="C519" s="131">
        <v>0</v>
      </c>
    </row>
    <row r="520" ht="16.5" hidden="1" customHeight="1" spans="1:3">
      <c r="A520" s="194">
        <v>2070302</v>
      </c>
      <c r="B520" s="248" t="s">
        <v>121</v>
      </c>
      <c r="C520" s="131">
        <v>0</v>
      </c>
    </row>
    <row r="521" ht="16.5" hidden="1" customHeight="1" spans="1:3">
      <c r="A521" s="194">
        <v>2070303</v>
      </c>
      <c r="B521" s="247" t="s">
        <v>122</v>
      </c>
      <c r="C521" s="131">
        <v>0</v>
      </c>
    </row>
    <row r="522" ht="16.5" hidden="1" customHeight="1" spans="1:3">
      <c r="A522" s="194">
        <v>2070304</v>
      </c>
      <c r="B522" s="248" t="s">
        <v>466</v>
      </c>
      <c r="C522" s="131">
        <v>0</v>
      </c>
    </row>
    <row r="523" ht="16.5" hidden="1" customHeight="1" spans="1:3">
      <c r="A523" s="194">
        <v>2070305</v>
      </c>
      <c r="B523" s="248" t="s">
        <v>467</v>
      </c>
      <c r="C523" s="131">
        <v>0</v>
      </c>
    </row>
    <row r="524" ht="16.5" customHeight="1" spans="1:3">
      <c r="A524" s="194">
        <v>2070306</v>
      </c>
      <c r="B524" s="247" t="s">
        <v>468</v>
      </c>
      <c r="C524" s="131">
        <v>80</v>
      </c>
    </row>
    <row r="525" ht="16.5" customHeight="1" spans="1:3">
      <c r="A525" s="194">
        <v>2070307</v>
      </c>
      <c r="B525" s="248" t="s">
        <v>469</v>
      </c>
      <c r="C525" s="364">
        <f>806+1</f>
        <v>807</v>
      </c>
    </row>
    <row r="526" ht="16.5" customHeight="1" spans="1:3">
      <c r="A526" s="194">
        <v>2070308</v>
      </c>
      <c r="B526" s="248" t="s">
        <v>470</v>
      </c>
      <c r="C526" s="131">
        <v>136</v>
      </c>
    </row>
    <row r="527" ht="16.5" hidden="1" customHeight="1" spans="1:3">
      <c r="A527" s="194">
        <v>2070309</v>
      </c>
      <c r="B527" s="248" t="s">
        <v>471</v>
      </c>
      <c r="C527" s="131">
        <v>0</v>
      </c>
    </row>
    <row r="528" ht="16.5" hidden="1" customHeight="1" spans="1:3">
      <c r="A528" s="194">
        <v>2070399</v>
      </c>
      <c r="B528" s="249" t="s">
        <v>472</v>
      </c>
      <c r="C528" s="131">
        <v>0</v>
      </c>
    </row>
    <row r="529" ht="16.5" customHeight="1" spans="1:3">
      <c r="A529" s="194">
        <v>20706</v>
      </c>
      <c r="B529" s="247" t="s">
        <v>473</v>
      </c>
      <c r="C529" s="131">
        <f>SUM(C530:C537)</f>
        <v>77</v>
      </c>
    </row>
    <row r="530" ht="16.5" hidden="1" customHeight="1" spans="1:3">
      <c r="A530" s="194">
        <v>2070601</v>
      </c>
      <c r="B530" s="248" t="s">
        <v>120</v>
      </c>
      <c r="C530" s="131">
        <v>0</v>
      </c>
    </row>
    <row r="531" ht="16.5" hidden="1" customHeight="1" spans="1:3">
      <c r="A531" s="194">
        <v>2070602</v>
      </c>
      <c r="B531" s="248" t="s">
        <v>121</v>
      </c>
      <c r="C531" s="131">
        <v>0</v>
      </c>
    </row>
    <row r="532" ht="16.5" hidden="1" customHeight="1" spans="1:3">
      <c r="A532" s="194">
        <v>2070603</v>
      </c>
      <c r="B532" s="248" t="s">
        <v>122</v>
      </c>
      <c r="C532" s="131">
        <v>0</v>
      </c>
    </row>
    <row r="533" ht="16.5" hidden="1" customHeight="1" spans="1:3">
      <c r="A533" s="194">
        <v>2070604</v>
      </c>
      <c r="B533" s="248" t="s">
        <v>474</v>
      </c>
      <c r="C533" s="131">
        <v>0</v>
      </c>
    </row>
    <row r="534" ht="16.5" hidden="1" customHeight="1" spans="1:3">
      <c r="A534" s="194">
        <v>2070605</v>
      </c>
      <c r="B534" s="248" t="s">
        <v>475</v>
      </c>
      <c r="C534" s="131">
        <v>0</v>
      </c>
    </row>
    <row r="535" ht="16.5" hidden="1" customHeight="1" spans="1:3">
      <c r="A535" s="194">
        <v>2070606</v>
      </c>
      <c r="B535" s="248" t="s">
        <v>476</v>
      </c>
      <c r="C535" s="131">
        <v>0</v>
      </c>
    </row>
    <row r="536" ht="16.5" customHeight="1" spans="1:3">
      <c r="A536" s="194">
        <v>2070607</v>
      </c>
      <c r="B536" s="248" t="s">
        <v>477</v>
      </c>
      <c r="C536" s="131">
        <v>77</v>
      </c>
    </row>
    <row r="537" ht="16.5" hidden="1" customHeight="1" spans="1:3">
      <c r="A537" s="194">
        <v>2070699</v>
      </c>
      <c r="B537" s="248" t="s">
        <v>478</v>
      </c>
      <c r="C537" s="131">
        <v>0</v>
      </c>
    </row>
    <row r="538" ht="16.5" customHeight="1" spans="1:3">
      <c r="A538" s="194">
        <v>20708</v>
      </c>
      <c r="B538" s="248" t="s">
        <v>479</v>
      </c>
      <c r="C538" s="131">
        <f>SUM(C539:C545)</f>
        <v>1781</v>
      </c>
    </row>
    <row r="539" ht="16.5" hidden="1" customHeight="1" spans="1:3">
      <c r="A539" s="194">
        <v>2070801</v>
      </c>
      <c r="B539" s="248" t="s">
        <v>120</v>
      </c>
      <c r="C539" s="131">
        <v>0</v>
      </c>
    </row>
    <row r="540" ht="16.5" hidden="1" customHeight="1" spans="1:3">
      <c r="A540" s="194">
        <v>2070802</v>
      </c>
      <c r="B540" s="248" t="s">
        <v>121</v>
      </c>
      <c r="C540" s="131">
        <v>0</v>
      </c>
    </row>
    <row r="541" ht="16.5" hidden="1" customHeight="1" spans="1:3">
      <c r="A541" s="194">
        <v>2070803</v>
      </c>
      <c r="B541" s="248" t="s">
        <v>122</v>
      </c>
      <c r="C541" s="131">
        <v>0</v>
      </c>
    </row>
    <row r="542" ht="16.5" hidden="1" customHeight="1" spans="1:3">
      <c r="A542" s="194">
        <v>2070806</v>
      </c>
      <c r="B542" s="248" t="s">
        <v>480</v>
      </c>
      <c r="C542" s="131">
        <v>0</v>
      </c>
    </row>
    <row r="543" ht="16.5" customHeight="1" spans="1:3">
      <c r="A543" s="194">
        <v>2070807</v>
      </c>
      <c r="B543" s="247" t="s">
        <v>481</v>
      </c>
      <c r="C543" s="131">
        <v>31</v>
      </c>
    </row>
    <row r="544" ht="16.5" customHeight="1" spans="1:3">
      <c r="A544" s="194">
        <v>2070808</v>
      </c>
      <c r="B544" s="248" t="s">
        <v>482</v>
      </c>
      <c r="C544" s="364">
        <f>1612+1</f>
        <v>1613</v>
      </c>
    </row>
    <row r="545" ht="16.5" customHeight="1" spans="1:3">
      <c r="A545" s="194">
        <v>2070899</v>
      </c>
      <c r="B545" s="248" t="s">
        <v>483</v>
      </c>
      <c r="C545" s="131">
        <v>137</v>
      </c>
    </row>
    <row r="546" ht="16.5" customHeight="1" spans="1:3">
      <c r="A546" s="194">
        <v>20799</v>
      </c>
      <c r="B546" s="248" t="s">
        <v>484</v>
      </c>
      <c r="C546" s="131">
        <f>SUM(C547:C549)</f>
        <v>365</v>
      </c>
    </row>
    <row r="547" ht="16.5" customHeight="1" spans="1:3">
      <c r="A547" s="194">
        <v>2079902</v>
      </c>
      <c r="B547" s="248" t="s">
        <v>485</v>
      </c>
      <c r="C547" s="131">
        <v>140</v>
      </c>
    </row>
    <row r="548" ht="16.5" hidden="1" customHeight="1" spans="1:3">
      <c r="A548" s="194">
        <v>2079903</v>
      </c>
      <c r="B548" s="248" t="s">
        <v>486</v>
      </c>
      <c r="C548" s="131">
        <v>0</v>
      </c>
    </row>
    <row r="549" ht="16.5" customHeight="1" spans="1:3">
      <c r="A549" s="194">
        <v>2079999</v>
      </c>
      <c r="B549" s="248" t="s">
        <v>487</v>
      </c>
      <c r="C549" s="131">
        <v>225</v>
      </c>
    </row>
    <row r="550" ht="16.5" customHeight="1" spans="1:3">
      <c r="A550" s="194">
        <v>208</v>
      </c>
      <c r="B550" s="250" t="s">
        <v>488</v>
      </c>
      <c r="C550" s="131">
        <f>C551+C570+C578+C580+C589+C593+C603+C611+C618+C626+C635+C640+C643+C646+C649+C652+C655+C659+C663+C671+C674</f>
        <v>150948</v>
      </c>
    </row>
    <row r="551" ht="16.5" customHeight="1" spans="1:3">
      <c r="A551" s="194">
        <v>20801</v>
      </c>
      <c r="B551" s="247" t="s">
        <v>489</v>
      </c>
      <c r="C551" s="131">
        <f>SUM(C552:C569)</f>
        <v>2485</v>
      </c>
    </row>
    <row r="552" ht="16.5" customHeight="1" spans="1:3">
      <c r="A552" s="194">
        <v>2080101</v>
      </c>
      <c r="B552" s="248" t="s">
        <v>120</v>
      </c>
      <c r="C552" s="131">
        <v>699</v>
      </c>
    </row>
    <row r="553" ht="16.5" customHeight="1" spans="1:3">
      <c r="A553" s="194">
        <v>2080102</v>
      </c>
      <c r="B553" s="248" t="s">
        <v>121</v>
      </c>
      <c r="C553" s="131">
        <v>30</v>
      </c>
    </row>
    <row r="554" ht="16.5" hidden="1" customHeight="1" spans="1:3">
      <c r="A554" s="194">
        <v>2080103</v>
      </c>
      <c r="B554" s="247" t="s">
        <v>122</v>
      </c>
      <c r="C554" s="131">
        <v>0</v>
      </c>
    </row>
    <row r="555" ht="16.5" hidden="1" customHeight="1" spans="1:3">
      <c r="A555" s="194">
        <v>2080104</v>
      </c>
      <c r="B555" s="248" t="s">
        <v>490</v>
      </c>
      <c r="C555" s="131">
        <v>0</v>
      </c>
    </row>
    <row r="556" ht="16.5" hidden="1" customHeight="1" spans="1:3">
      <c r="A556" s="194">
        <v>2080105</v>
      </c>
      <c r="B556" s="248" t="s">
        <v>491</v>
      </c>
      <c r="C556" s="131">
        <v>0</v>
      </c>
    </row>
    <row r="557" ht="16.5" hidden="1" customHeight="1" spans="1:3">
      <c r="A557" s="194">
        <v>2080106</v>
      </c>
      <c r="B557" s="248" t="s">
        <v>492</v>
      </c>
      <c r="C557" s="131">
        <v>0</v>
      </c>
    </row>
    <row r="558" ht="16.5" hidden="1" customHeight="1" spans="1:3">
      <c r="A558" s="194">
        <v>2080107</v>
      </c>
      <c r="B558" s="248" t="s">
        <v>493</v>
      </c>
      <c r="C558" s="131">
        <v>0</v>
      </c>
    </row>
    <row r="559" ht="16.5" hidden="1" customHeight="1" spans="1:3">
      <c r="A559" s="194">
        <v>2080108</v>
      </c>
      <c r="B559" s="248" t="s">
        <v>161</v>
      </c>
      <c r="C559" s="131">
        <v>0</v>
      </c>
    </row>
    <row r="560" ht="16.5" customHeight="1" spans="1:3">
      <c r="A560" s="194">
        <v>2080109</v>
      </c>
      <c r="B560" s="248" t="s">
        <v>494</v>
      </c>
      <c r="C560" s="131">
        <v>1401</v>
      </c>
    </row>
    <row r="561" ht="16.5" hidden="1" customHeight="1" spans="1:3">
      <c r="A561" s="194">
        <v>2080110</v>
      </c>
      <c r="B561" s="248" t="s">
        <v>495</v>
      </c>
      <c r="C561" s="131">
        <v>0</v>
      </c>
    </row>
    <row r="562" ht="16.5" hidden="1" customHeight="1" spans="1:3">
      <c r="A562" s="194">
        <v>2080111</v>
      </c>
      <c r="B562" s="248" t="s">
        <v>496</v>
      </c>
      <c r="C562" s="131">
        <v>0</v>
      </c>
    </row>
    <row r="563" ht="16.5" hidden="1" customHeight="1" spans="1:3">
      <c r="A563" s="194">
        <v>2080112</v>
      </c>
      <c r="B563" s="247" t="s">
        <v>497</v>
      </c>
      <c r="C563" s="131">
        <v>0</v>
      </c>
    </row>
    <row r="564" ht="16.5" hidden="1" customHeight="1" spans="1:3">
      <c r="A564" s="194">
        <v>2080113</v>
      </c>
      <c r="B564" s="248" t="s">
        <v>498</v>
      </c>
      <c r="C564" s="131">
        <v>0</v>
      </c>
    </row>
    <row r="565" ht="16.5" hidden="1" customHeight="1" spans="1:3">
      <c r="A565" s="194">
        <v>2080114</v>
      </c>
      <c r="B565" s="248" t="s">
        <v>499</v>
      </c>
      <c r="C565" s="131">
        <v>0</v>
      </c>
    </row>
    <row r="566" ht="16.5" hidden="1" customHeight="1" spans="1:3">
      <c r="A566" s="194">
        <v>2080115</v>
      </c>
      <c r="B566" s="248" t="s">
        <v>500</v>
      </c>
      <c r="C566" s="131">
        <v>0</v>
      </c>
    </row>
    <row r="567" ht="16.5" hidden="1" customHeight="1" spans="1:3">
      <c r="A567" s="194">
        <v>2080116</v>
      </c>
      <c r="B567" s="247" t="s">
        <v>501</v>
      </c>
      <c r="C567" s="131">
        <v>0</v>
      </c>
    </row>
    <row r="568" ht="16.5" customHeight="1" spans="1:3">
      <c r="A568" s="194">
        <v>2080150</v>
      </c>
      <c r="B568" s="248" t="s">
        <v>129</v>
      </c>
      <c r="C568" s="131">
        <v>211</v>
      </c>
    </row>
    <row r="569" ht="16.5" customHeight="1" spans="1:3">
      <c r="A569" s="194">
        <v>2080199</v>
      </c>
      <c r="B569" s="248" t="s">
        <v>502</v>
      </c>
      <c r="C569" s="364">
        <f>143+1</f>
        <v>144</v>
      </c>
    </row>
    <row r="570" ht="16.5" customHeight="1" spans="1:3">
      <c r="A570" s="194">
        <v>20802</v>
      </c>
      <c r="B570" s="248" t="s">
        <v>503</v>
      </c>
      <c r="C570" s="131">
        <f>SUM(C571:C577)</f>
        <v>604</v>
      </c>
    </row>
    <row r="571" ht="16.5" customHeight="1" spans="1:3">
      <c r="A571" s="194">
        <v>2080201</v>
      </c>
      <c r="B571" s="248" t="s">
        <v>120</v>
      </c>
      <c r="C571" s="131">
        <v>505</v>
      </c>
    </row>
    <row r="572" ht="16.5" hidden="1" customHeight="1" spans="1:3">
      <c r="A572" s="194">
        <v>2080202</v>
      </c>
      <c r="B572" s="248" t="s">
        <v>121</v>
      </c>
      <c r="C572" s="131">
        <v>0</v>
      </c>
    </row>
    <row r="573" ht="16.5" hidden="1" customHeight="1" spans="1:3">
      <c r="A573" s="194">
        <v>2080203</v>
      </c>
      <c r="B573" s="248" t="s">
        <v>122</v>
      </c>
      <c r="C573" s="131">
        <v>0</v>
      </c>
    </row>
    <row r="574" ht="16.5" hidden="1" customHeight="1" spans="1:3">
      <c r="A574" s="194">
        <v>2080206</v>
      </c>
      <c r="B574" s="248" t="s">
        <v>504</v>
      </c>
      <c r="C574" s="131">
        <v>0</v>
      </c>
    </row>
    <row r="575" ht="16.5" hidden="1" customHeight="1" spans="1:3">
      <c r="A575" s="194">
        <v>2080207</v>
      </c>
      <c r="B575" s="248" t="s">
        <v>505</v>
      </c>
      <c r="C575" s="131">
        <v>0</v>
      </c>
    </row>
    <row r="576" ht="16.5" hidden="1" customHeight="1" spans="1:3">
      <c r="A576" s="194">
        <v>2080208</v>
      </c>
      <c r="B576" s="248" t="s">
        <v>506</v>
      </c>
      <c r="C576" s="131">
        <v>0</v>
      </c>
    </row>
    <row r="577" ht="16.5" customHeight="1" spans="1:3">
      <c r="A577" s="194">
        <v>2080299</v>
      </c>
      <c r="B577" s="247" t="s">
        <v>507</v>
      </c>
      <c r="C577" s="364">
        <f>100-1</f>
        <v>99</v>
      </c>
    </row>
    <row r="578" ht="16.5" hidden="1" customHeight="1" spans="1:3">
      <c r="A578" s="194">
        <v>20804</v>
      </c>
      <c r="B578" s="248" t="s">
        <v>508</v>
      </c>
      <c r="C578" s="131">
        <f>C579</f>
        <v>0</v>
      </c>
    </row>
    <row r="579" ht="16.5" hidden="1" customHeight="1" spans="1:3">
      <c r="A579" s="194">
        <v>2080402</v>
      </c>
      <c r="B579" s="248" t="s">
        <v>509</v>
      </c>
      <c r="C579" s="131">
        <v>0</v>
      </c>
    </row>
    <row r="580" ht="16.5" customHeight="1" spans="1:3">
      <c r="A580" s="194">
        <v>20805</v>
      </c>
      <c r="B580" s="248" t="s">
        <v>510</v>
      </c>
      <c r="C580" s="131">
        <f>SUM(C581:C588)</f>
        <v>73281</v>
      </c>
    </row>
    <row r="581" ht="16.5" customHeight="1" spans="1:3">
      <c r="A581" s="194">
        <v>2080501</v>
      </c>
      <c r="B581" s="248" t="s">
        <v>511</v>
      </c>
      <c r="C581" s="131">
        <v>1</v>
      </c>
    </row>
    <row r="582" ht="16.5" customHeight="1" spans="1:3">
      <c r="A582" s="194">
        <v>2080502</v>
      </c>
      <c r="B582" s="248" t="s">
        <v>512</v>
      </c>
      <c r="C582" s="131">
        <v>69</v>
      </c>
    </row>
    <row r="583" ht="16.5" hidden="1" customHeight="1" spans="1:3">
      <c r="A583" s="194">
        <v>2080503</v>
      </c>
      <c r="B583" s="248" t="s">
        <v>513</v>
      </c>
      <c r="C583" s="131">
        <v>0</v>
      </c>
    </row>
    <row r="584" ht="16.5" customHeight="1" spans="1:3">
      <c r="A584" s="194">
        <v>2080505</v>
      </c>
      <c r="B584" s="248" t="s">
        <v>514</v>
      </c>
      <c r="C584" s="131">
        <v>24685</v>
      </c>
    </row>
    <row r="585" ht="16.5" customHeight="1" spans="1:3">
      <c r="A585" s="194">
        <v>2080506</v>
      </c>
      <c r="B585" s="247" t="s">
        <v>515</v>
      </c>
      <c r="C585" s="131">
        <v>18034</v>
      </c>
    </row>
    <row r="586" ht="16.5" hidden="1" customHeight="1" spans="1:3">
      <c r="A586" s="194">
        <v>2080507</v>
      </c>
      <c r="B586" s="248" t="s">
        <v>516</v>
      </c>
      <c r="C586" s="131">
        <v>0</v>
      </c>
    </row>
    <row r="587" ht="16.5" customHeight="1" spans="1:3">
      <c r="A587" s="194">
        <v>2080508</v>
      </c>
      <c r="B587" s="248" t="s">
        <v>517</v>
      </c>
      <c r="C587" s="131">
        <v>3888</v>
      </c>
    </row>
    <row r="588" ht="16.5" customHeight="1" spans="1:3">
      <c r="A588" s="194">
        <v>2080599</v>
      </c>
      <c r="B588" s="248" t="s">
        <v>518</v>
      </c>
      <c r="C588" s="131">
        <v>26604</v>
      </c>
    </row>
    <row r="589" ht="16.5" hidden="1" customHeight="1" spans="1:3">
      <c r="A589" s="194">
        <v>20806</v>
      </c>
      <c r="B589" s="248" t="s">
        <v>519</v>
      </c>
      <c r="C589" s="131">
        <f>SUM(C590:C592)</f>
        <v>0</v>
      </c>
    </row>
    <row r="590" ht="16.5" hidden="1" customHeight="1" spans="1:3">
      <c r="A590" s="194">
        <v>2080601</v>
      </c>
      <c r="B590" s="248" t="s">
        <v>520</v>
      </c>
      <c r="C590" s="131">
        <v>0</v>
      </c>
    </row>
    <row r="591" ht="16.5" hidden="1" customHeight="1" spans="1:3">
      <c r="A591" s="194">
        <v>2080602</v>
      </c>
      <c r="B591" s="248" t="s">
        <v>521</v>
      </c>
      <c r="C591" s="131">
        <v>0</v>
      </c>
    </row>
    <row r="592" ht="16.5" hidden="1" customHeight="1" spans="1:3">
      <c r="A592" s="194">
        <v>2080699</v>
      </c>
      <c r="B592" s="247" t="s">
        <v>522</v>
      </c>
      <c r="C592" s="131">
        <v>0</v>
      </c>
    </row>
    <row r="593" ht="16.5" customHeight="1" spans="1:3">
      <c r="A593" s="194">
        <v>20807</v>
      </c>
      <c r="B593" s="248" t="s">
        <v>523</v>
      </c>
      <c r="C593" s="131">
        <f>SUM(C594:C602)</f>
        <v>4995</v>
      </c>
    </row>
    <row r="594" ht="16.5" customHeight="1" spans="1:3">
      <c r="A594" s="194">
        <v>2080701</v>
      </c>
      <c r="B594" s="248" t="s">
        <v>524</v>
      </c>
      <c r="C594" s="131">
        <v>396</v>
      </c>
    </row>
    <row r="595" ht="16.5" customHeight="1" spans="1:3">
      <c r="A595" s="194">
        <v>2080702</v>
      </c>
      <c r="B595" s="248" t="s">
        <v>525</v>
      </c>
      <c r="C595" s="131">
        <v>800</v>
      </c>
    </row>
    <row r="596" ht="16.5" customHeight="1" spans="1:3">
      <c r="A596" s="194">
        <v>2080704</v>
      </c>
      <c r="B596" s="248" t="s">
        <v>526</v>
      </c>
      <c r="C596" s="131">
        <v>800</v>
      </c>
    </row>
    <row r="597" ht="16.5" customHeight="1" spans="1:3">
      <c r="A597" s="194">
        <v>2080705</v>
      </c>
      <c r="B597" s="248" t="s">
        <v>527</v>
      </c>
      <c r="C597" s="131">
        <v>2294</v>
      </c>
    </row>
    <row r="598" ht="16.5" hidden="1" customHeight="1" spans="1:3">
      <c r="A598" s="194">
        <v>2080709</v>
      </c>
      <c r="B598" s="248" t="s">
        <v>528</v>
      </c>
      <c r="C598" s="131">
        <v>0</v>
      </c>
    </row>
    <row r="599" ht="16.5" hidden="1" customHeight="1" spans="1:3">
      <c r="A599" s="194">
        <v>2080711</v>
      </c>
      <c r="B599" s="247" t="s">
        <v>529</v>
      </c>
      <c r="C599" s="131">
        <v>0</v>
      </c>
    </row>
    <row r="600" ht="16.5" hidden="1" customHeight="1" spans="1:3">
      <c r="A600" s="194">
        <v>2080712</v>
      </c>
      <c r="B600" s="248" t="s">
        <v>530</v>
      </c>
      <c r="C600" s="131">
        <v>0</v>
      </c>
    </row>
    <row r="601" ht="16.5" hidden="1" customHeight="1" spans="1:3">
      <c r="A601" s="194">
        <v>2080713</v>
      </c>
      <c r="B601" s="248" t="s">
        <v>531</v>
      </c>
      <c r="C601" s="131">
        <v>0</v>
      </c>
    </row>
    <row r="602" ht="16.5" customHeight="1" spans="1:3">
      <c r="A602" s="194">
        <v>2080799</v>
      </c>
      <c r="B602" s="248" t="s">
        <v>532</v>
      </c>
      <c r="C602" s="131">
        <v>705</v>
      </c>
    </row>
    <row r="603" ht="16.5" customHeight="1" spans="1:3">
      <c r="A603" s="194">
        <v>20808</v>
      </c>
      <c r="B603" s="248" t="s">
        <v>533</v>
      </c>
      <c r="C603" s="131">
        <f>SUM(C604:C610)</f>
        <v>10366</v>
      </c>
    </row>
    <row r="604" ht="16.5" customHeight="1" spans="1:3">
      <c r="A604" s="194">
        <v>2080801</v>
      </c>
      <c r="B604" s="248" t="s">
        <v>534</v>
      </c>
      <c r="C604" s="131">
        <v>2118</v>
      </c>
    </row>
    <row r="605" ht="16.5" customHeight="1" spans="1:3">
      <c r="A605" s="194">
        <v>2080802</v>
      </c>
      <c r="B605" s="248" t="s">
        <v>535</v>
      </c>
      <c r="C605" s="131">
        <v>1580</v>
      </c>
    </row>
    <row r="606" ht="16.5" customHeight="1" spans="1:3">
      <c r="A606" s="194">
        <v>2080803</v>
      </c>
      <c r="B606" s="248" t="s">
        <v>536</v>
      </c>
      <c r="C606" s="131">
        <v>5208</v>
      </c>
    </row>
    <row r="607" ht="16.5" customHeight="1" spans="1:3">
      <c r="A607" s="194">
        <v>2080804</v>
      </c>
      <c r="B607" s="248" t="s">
        <v>537</v>
      </c>
      <c r="C607" s="131">
        <f>174</f>
        <v>174</v>
      </c>
    </row>
    <row r="608" ht="16.5" customHeight="1" spans="1:3">
      <c r="A608" s="194">
        <v>2080805</v>
      </c>
      <c r="B608" s="247" t="s">
        <v>538</v>
      </c>
      <c r="C608" s="131">
        <v>997</v>
      </c>
    </row>
    <row r="609" ht="16.5" hidden="1" customHeight="1" spans="1:3">
      <c r="A609" s="194">
        <v>2080806</v>
      </c>
      <c r="B609" s="248" t="s">
        <v>539</v>
      </c>
      <c r="C609" s="131">
        <v>0</v>
      </c>
    </row>
    <row r="610" ht="16.5" customHeight="1" spans="1:3">
      <c r="A610" s="194">
        <v>2080899</v>
      </c>
      <c r="B610" s="248" t="s">
        <v>540</v>
      </c>
      <c r="C610" s="364">
        <f>288+1</f>
        <v>289</v>
      </c>
    </row>
    <row r="611" ht="16.5" customHeight="1" spans="1:3">
      <c r="A611" s="194">
        <v>20809</v>
      </c>
      <c r="B611" s="248" t="s">
        <v>541</v>
      </c>
      <c r="C611" s="131">
        <f>SUM(C612:C617)</f>
        <v>2843</v>
      </c>
    </row>
    <row r="612" ht="16.5" customHeight="1" spans="1:3">
      <c r="A612" s="194">
        <v>2080901</v>
      </c>
      <c r="B612" s="248" t="s">
        <v>542</v>
      </c>
      <c r="C612" s="131">
        <v>1363</v>
      </c>
    </row>
    <row r="613" ht="16.5" customHeight="1" spans="1:3">
      <c r="A613" s="194">
        <v>2080902</v>
      </c>
      <c r="B613" s="247" t="s">
        <v>543</v>
      </c>
      <c r="C613" s="131">
        <v>443</v>
      </c>
    </row>
    <row r="614" ht="16.5" customHeight="1" spans="1:3">
      <c r="A614" s="194">
        <v>2080903</v>
      </c>
      <c r="B614" s="248" t="s">
        <v>544</v>
      </c>
      <c r="C614" s="131">
        <v>21</v>
      </c>
    </row>
    <row r="615" ht="16.5" hidden="1" customHeight="1" spans="1:3">
      <c r="A615" s="194">
        <v>2080904</v>
      </c>
      <c r="B615" s="248" t="s">
        <v>545</v>
      </c>
      <c r="C615" s="131">
        <v>0</v>
      </c>
    </row>
    <row r="616" ht="16.5" customHeight="1" spans="1:3">
      <c r="A616" s="194">
        <v>2080905</v>
      </c>
      <c r="B616" s="247" t="s">
        <v>546</v>
      </c>
      <c r="C616" s="131">
        <v>696</v>
      </c>
    </row>
    <row r="617" ht="16.5" customHeight="1" spans="1:3">
      <c r="A617" s="194">
        <v>2080999</v>
      </c>
      <c r="B617" s="248" t="s">
        <v>547</v>
      </c>
      <c r="C617" s="131">
        <v>320</v>
      </c>
    </row>
    <row r="618" ht="16.5" customHeight="1" spans="1:3">
      <c r="A618" s="194">
        <v>20810</v>
      </c>
      <c r="B618" s="248" t="s">
        <v>548</v>
      </c>
      <c r="C618" s="131">
        <f>SUM(C619:C625)</f>
        <v>3477</v>
      </c>
    </row>
    <row r="619" ht="16.5" customHeight="1" spans="1:3">
      <c r="A619" s="194">
        <v>2081001</v>
      </c>
      <c r="B619" s="247" t="s">
        <v>549</v>
      </c>
      <c r="C619" s="131">
        <v>401</v>
      </c>
    </row>
    <row r="620" ht="16.5" customHeight="1" spans="1:3">
      <c r="A620" s="194">
        <v>2081002</v>
      </c>
      <c r="B620" s="248" t="s">
        <v>550</v>
      </c>
      <c r="C620" s="131">
        <v>1965</v>
      </c>
    </row>
    <row r="621" ht="16.5" hidden="1" customHeight="1" spans="1:3">
      <c r="A621" s="194">
        <v>2081003</v>
      </c>
      <c r="B621" s="248" t="s">
        <v>551</v>
      </c>
      <c r="C621" s="131">
        <v>0</v>
      </c>
    </row>
    <row r="622" ht="16.5" customHeight="1" spans="1:3">
      <c r="A622" s="194">
        <v>2081004</v>
      </c>
      <c r="B622" s="247" t="s">
        <v>552</v>
      </c>
      <c r="C622" s="131">
        <v>122</v>
      </c>
    </row>
    <row r="623" ht="16.5" customHeight="1" spans="1:3">
      <c r="A623" s="194">
        <v>2081005</v>
      </c>
      <c r="B623" s="248" t="s">
        <v>553</v>
      </c>
      <c r="C623" s="131">
        <v>783</v>
      </c>
    </row>
    <row r="624" ht="16.5" customHeight="1" spans="1:3">
      <c r="A624" s="194">
        <v>2081006</v>
      </c>
      <c r="B624" s="248" t="s">
        <v>554</v>
      </c>
      <c r="C624" s="131">
        <v>200</v>
      </c>
    </row>
    <row r="625" ht="16.5" customHeight="1" spans="1:3">
      <c r="A625" s="194">
        <v>2081099</v>
      </c>
      <c r="B625" s="248" t="s">
        <v>555</v>
      </c>
      <c r="C625" s="131">
        <v>6</v>
      </c>
    </row>
    <row r="626" ht="16.5" customHeight="1" spans="1:3">
      <c r="A626" s="194">
        <v>20811</v>
      </c>
      <c r="B626" s="247" t="s">
        <v>556</v>
      </c>
      <c r="C626" s="131">
        <f>SUM(C627:C634)</f>
        <v>3661</v>
      </c>
    </row>
    <row r="627" ht="16.5" customHeight="1" spans="1:3">
      <c r="A627" s="194">
        <v>2081101</v>
      </c>
      <c r="B627" s="248" t="s">
        <v>120</v>
      </c>
      <c r="C627" s="131">
        <v>129</v>
      </c>
    </row>
    <row r="628" ht="16.5" hidden="1" customHeight="1" spans="1:3">
      <c r="A628" s="194">
        <v>2081102</v>
      </c>
      <c r="B628" s="248" t="s">
        <v>121</v>
      </c>
      <c r="C628" s="131">
        <v>0</v>
      </c>
    </row>
    <row r="629" ht="16.5" hidden="1" customHeight="1" spans="1:3">
      <c r="A629" s="194">
        <v>2081103</v>
      </c>
      <c r="B629" s="248" t="s">
        <v>122</v>
      </c>
      <c r="C629" s="131">
        <v>0</v>
      </c>
    </row>
    <row r="630" ht="16.5" customHeight="1" spans="1:3">
      <c r="A630" s="194">
        <v>2081104</v>
      </c>
      <c r="B630" s="247" t="s">
        <v>557</v>
      </c>
      <c r="C630" s="131">
        <v>428</v>
      </c>
    </row>
    <row r="631" ht="16.5" customHeight="1" spans="1:3">
      <c r="A631" s="194">
        <v>2081105</v>
      </c>
      <c r="B631" s="248" t="s">
        <v>558</v>
      </c>
      <c r="C631" s="131">
        <v>151</v>
      </c>
    </row>
    <row r="632" ht="16.5" hidden="1" customHeight="1" spans="1:3">
      <c r="A632" s="194">
        <v>2081106</v>
      </c>
      <c r="B632" s="248" t="s">
        <v>559</v>
      </c>
      <c r="C632" s="131">
        <v>0</v>
      </c>
    </row>
    <row r="633" ht="16.5" customHeight="1" spans="1:3">
      <c r="A633" s="194">
        <v>2081107</v>
      </c>
      <c r="B633" s="247" t="s">
        <v>560</v>
      </c>
      <c r="C633" s="364">
        <f>2376-1</f>
        <v>2375</v>
      </c>
    </row>
    <row r="634" ht="16.5" customHeight="1" spans="1:3">
      <c r="A634" s="194">
        <v>2081199</v>
      </c>
      <c r="B634" s="248" t="s">
        <v>561</v>
      </c>
      <c r="C634" s="131">
        <v>578</v>
      </c>
    </row>
    <row r="635" ht="16.5" hidden="1" customHeight="1" spans="1:3">
      <c r="A635" s="194">
        <v>20816</v>
      </c>
      <c r="B635" s="248" t="s">
        <v>562</v>
      </c>
      <c r="C635" s="131">
        <f>SUM(C636:C639)</f>
        <v>0</v>
      </c>
    </row>
    <row r="636" ht="16.5" hidden="1" customHeight="1" spans="1:3">
      <c r="A636" s="194">
        <v>2081601</v>
      </c>
      <c r="B636" s="247" t="s">
        <v>120</v>
      </c>
      <c r="C636" s="131">
        <v>0</v>
      </c>
    </row>
    <row r="637" ht="16.5" hidden="1" customHeight="1" spans="1:3">
      <c r="A637" s="194">
        <v>2081602</v>
      </c>
      <c r="B637" s="248" t="s">
        <v>121</v>
      </c>
      <c r="C637" s="131">
        <v>0</v>
      </c>
    </row>
    <row r="638" ht="16.5" hidden="1" customHeight="1" spans="1:3">
      <c r="A638" s="194">
        <v>2081603</v>
      </c>
      <c r="B638" s="248" t="s">
        <v>122</v>
      </c>
      <c r="C638" s="131">
        <v>0</v>
      </c>
    </row>
    <row r="639" ht="16.5" hidden="1" customHeight="1" spans="1:3">
      <c r="A639" s="194">
        <v>2081699</v>
      </c>
      <c r="B639" s="248" t="s">
        <v>563</v>
      </c>
      <c r="C639" s="131">
        <v>0</v>
      </c>
    </row>
    <row r="640" ht="16.5" customHeight="1" spans="1:3">
      <c r="A640" s="194">
        <v>20819</v>
      </c>
      <c r="B640" s="247" t="s">
        <v>564</v>
      </c>
      <c r="C640" s="131">
        <f>SUM(C641:C642)</f>
        <v>30997</v>
      </c>
    </row>
    <row r="641" ht="16.5" customHeight="1" spans="1:3">
      <c r="A641" s="194">
        <v>2081901</v>
      </c>
      <c r="B641" s="248" t="s">
        <v>565</v>
      </c>
      <c r="C641" s="131">
        <v>12106</v>
      </c>
    </row>
    <row r="642" ht="16.5" customHeight="1" spans="1:3">
      <c r="A642" s="194">
        <v>2081902</v>
      </c>
      <c r="B642" s="248" t="s">
        <v>566</v>
      </c>
      <c r="C642" s="131">
        <v>18891</v>
      </c>
    </row>
    <row r="643" ht="16.5" customHeight="1" spans="1:3">
      <c r="A643" s="194">
        <v>20820</v>
      </c>
      <c r="B643" s="248" t="s">
        <v>567</v>
      </c>
      <c r="C643" s="131">
        <f>SUM(C644:C645)</f>
        <v>1040</v>
      </c>
    </row>
    <row r="644" ht="16.5" customHeight="1" spans="1:3">
      <c r="A644" s="194">
        <v>2082001</v>
      </c>
      <c r="B644" s="248" t="s">
        <v>568</v>
      </c>
      <c r="C644" s="131">
        <v>1000</v>
      </c>
    </row>
    <row r="645" ht="16.5" customHeight="1" spans="1:3">
      <c r="A645" s="194">
        <v>2082002</v>
      </c>
      <c r="B645" s="247" t="s">
        <v>569</v>
      </c>
      <c r="C645" s="131">
        <v>40</v>
      </c>
    </row>
    <row r="646" ht="16.5" customHeight="1" spans="1:3">
      <c r="A646" s="194">
        <v>20821</v>
      </c>
      <c r="B646" s="248" t="s">
        <v>570</v>
      </c>
      <c r="C646" s="131">
        <f>SUM(C647:C648)</f>
        <v>13489</v>
      </c>
    </row>
    <row r="647" ht="16.5" customHeight="1" spans="1:3">
      <c r="A647" s="194">
        <v>2082101</v>
      </c>
      <c r="B647" s="248" t="s">
        <v>571</v>
      </c>
      <c r="C647" s="131">
        <v>9251</v>
      </c>
    </row>
    <row r="648" ht="16.5" customHeight="1" spans="1:3">
      <c r="A648" s="194">
        <v>2082102</v>
      </c>
      <c r="B648" s="248" t="s">
        <v>572</v>
      </c>
      <c r="C648" s="131">
        <v>4238</v>
      </c>
    </row>
    <row r="649" ht="16.5" hidden="1" customHeight="1" spans="1:3">
      <c r="A649" s="194">
        <v>20824</v>
      </c>
      <c r="B649" s="248" t="s">
        <v>573</v>
      </c>
      <c r="C649" s="131">
        <f>SUM(C650:C651)</f>
        <v>0</v>
      </c>
    </row>
    <row r="650" ht="16.5" hidden="1" customHeight="1" spans="1:3">
      <c r="A650" s="194">
        <v>2082401</v>
      </c>
      <c r="B650" s="248" t="s">
        <v>574</v>
      </c>
      <c r="C650" s="131">
        <v>0</v>
      </c>
    </row>
    <row r="651" ht="16.5" hidden="1" customHeight="1" spans="1:3">
      <c r="A651" s="194">
        <v>2082402</v>
      </c>
      <c r="B651" s="248" t="s">
        <v>575</v>
      </c>
      <c r="C651" s="131">
        <v>0</v>
      </c>
    </row>
    <row r="652" ht="16.5" customHeight="1" spans="1:3">
      <c r="A652" s="194">
        <v>20825</v>
      </c>
      <c r="B652" s="248" t="s">
        <v>576</v>
      </c>
      <c r="C652" s="131">
        <f>SUM(C653:C654)</f>
        <v>1752</v>
      </c>
    </row>
    <row r="653" ht="16.5" customHeight="1" spans="1:3">
      <c r="A653" s="194">
        <v>2082501</v>
      </c>
      <c r="B653" s="247" t="s">
        <v>577</v>
      </c>
      <c r="C653" s="131">
        <v>618</v>
      </c>
    </row>
    <row r="654" ht="16.5" customHeight="1" spans="1:3">
      <c r="A654" s="194">
        <v>2082502</v>
      </c>
      <c r="B654" s="248" t="s">
        <v>578</v>
      </c>
      <c r="C654" s="131">
        <v>1134</v>
      </c>
    </row>
    <row r="655" ht="16.5" hidden="1" customHeight="1" spans="1:3">
      <c r="A655" s="194">
        <v>20826</v>
      </c>
      <c r="B655" s="248" t="s">
        <v>579</v>
      </c>
      <c r="C655" s="131">
        <f>SUM(C656:C658)</f>
        <v>0</v>
      </c>
    </row>
    <row r="656" ht="16.5" hidden="1" customHeight="1" spans="1:3">
      <c r="A656" s="194">
        <v>2082601</v>
      </c>
      <c r="B656" s="247" t="s">
        <v>580</v>
      </c>
      <c r="C656" s="131">
        <v>0</v>
      </c>
    </row>
    <row r="657" ht="16.5" hidden="1" customHeight="1" spans="1:3">
      <c r="A657" s="194">
        <v>2082602</v>
      </c>
      <c r="B657" s="248" t="s">
        <v>581</v>
      </c>
      <c r="C657" s="131">
        <v>0</v>
      </c>
    </row>
    <row r="658" ht="16.5" hidden="1" customHeight="1" spans="1:3">
      <c r="A658" s="194">
        <v>2082699</v>
      </c>
      <c r="B658" s="249" t="s">
        <v>582</v>
      </c>
      <c r="C658" s="131">
        <v>0</v>
      </c>
    </row>
    <row r="659" ht="16.5" hidden="1" customHeight="1" spans="1:3">
      <c r="A659" s="194">
        <v>20827</v>
      </c>
      <c r="B659" s="247" t="s">
        <v>583</v>
      </c>
      <c r="C659" s="131">
        <f>SUM(C660:C662)</f>
        <v>0</v>
      </c>
    </row>
    <row r="660" ht="16.5" hidden="1" customHeight="1" spans="1:3">
      <c r="A660" s="194">
        <v>2082701</v>
      </c>
      <c r="B660" s="248" t="s">
        <v>584</v>
      </c>
      <c r="C660" s="131">
        <v>0</v>
      </c>
    </row>
    <row r="661" ht="16.5" hidden="1" customHeight="1" spans="1:3">
      <c r="A661" s="194">
        <v>2082702</v>
      </c>
      <c r="B661" s="248" t="s">
        <v>585</v>
      </c>
      <c r="C661" s="131">
        <v>0</v>
      </c>
    </row>
    <row r="662" ht="16.5" hidden="1" customHeight="1" spans="1:3">
      <c r="A662" s="194">
        <v>2082799</v>
      </c>
      <c r="B662" s="248" t="s">
        <v>586</v>
      </c>
      <c r="C662" s="131">
        <v>0</v>
      </c>
    </row>
    <row r="663" ht="16.5" customHeight="1" spans="1:3">
      <c r="A663" s="194">
        <v>20828</v>
      </c>
      <c r="B663" s="248" t="s">
        <v>587</v>
      </c>
      <c r="C663" s="131">
        <f>SUM(C664:C670)</f>
        <v>709</v>
      </c>
    </row>
    <row r="664" ht="16.5" customHeight="1" spans="1:3">
      <c r="A664" s="194">
        <v>2082801</v>
      </c>
      <c r="B664" s="247" t="s">
        <v>120</v>
      </c>
      <c r="C664" s="131">
        <v>205</v>
      </c>
    </row>
    <row r="665" ht="16.5" hidden="1" customHeight="1" spans="1:3">
      <c r="A665" s="194">
        <v>2082802</v>
      </c>
      <c r="B665" s="248" t="s">
        <v>121</v>
      </c>
      <c r="C665" s="131">
        <v>0</v>
      </c>
    </row>
    <row r="666" ht="16.5" hidden="1" customHeight="1" spans="1:3">
      <c r="A666" s="194">
        <v>2082803</v>
      </c>
      <c r="B666" s="248" t="s">
        <v>122</v>
      </c>
      <c r="C666" s="131">
        <v>0</v>
      </c>
    </row>
    <row r="667" ht="16.5" hidden="1" customHeight="1" spans="1:3">
      <c r="A667" s="194">
        <v>2082804</v>
      </c>
      <c r="B667" s="248" t="s">
        <v>588</v>
      </c>
      <c r="C667" s="131">
        <v>0</v>
      </c>
    </row>
    <row r="668" ht="16.5" hidden="1" customHeight="1" spans="1:3">
      <c r="A668" s="194">
        <v>2082805</v>
      </c>
      <c r="B668" s="248" t="s">
        <v>589</v>
      </c>
      <c r="C668" s="131">
        <v>0</v>
      </c>
    </row>
    <row r="669" ht="16.5" customHeight="1" spans="1:3">
      <c r="A669" s="194">
        <v>2082850</v>
      </c>
      <c r="B669" s="248" t="s">
        <v>129</v>
      </c>
      <c r="C669" s="364">
        <f>190-1+1</f>
        <v>190</v>
      </c>
    </row>
    <row r="670" ht="16.5" customHeight="1" spans="1:3">
      <c r="A670" s="194">
        <v>2082899</v>
      </c>
      <c r="B670" s="248" t="s">
        <v>590</v>
      </c>
      <c r="C670" s="131">
        <v>314</v>
      </c>
    </row>
    <row r="671" ht="16.5" hidden="1" customHeight="1" spans="1:3">
      <c r="A671" s="194">
        <v>20830</v>
      </c>
      <c r="B671" s="248" t="s">
        <v>591</v>
      </c>
      <c r="C671" s="131">
        <f>SUM(C672:C673)</f>
        <v>0</v>
      </c>
    </row>
    <row r="672" ht="16.5" hidden="1" customHeight="1" spans="1:3">
      <c r="A672" s="194">
        <v>2083001</v>
      </c>
      <c r="B672" s="248" t="s">
        <v>592</v>
      </c>
      <c r="C672" s="131">
        <v>0</v>
      </c>
    </row>
    <row r="673" ht="16.5" hidden="1" customHeight="1" spans="1:3">
      <c r="A673" s="194">
        <v>2083099</v>
      </c>
      <c r="B673" s="248" t="s">
        <v>593</v>
      </c>
      <c r="C673" s="131">
        <v>0</v>
      </c>
    </row>
    <row r="674" ht="16.5" customHeight="1" spans="1:3">
      <c r="A674" s="194">
        <v>20899</v>
      </c>
      <c r="B674" s="248" t="s">
        <v>594</v>
      </c>
      <c r="C674" s="131">
        <f>C675</f>
        <v>1249</v>
      </c>
    </row>
    <row r="675" ht="16.5" customHeight="1" spans="1:3">
      <c r="A675" s="194">
        <v>2089999</v>
      </c>
      <c r="B675" s="248" t="s">
        <v>595</v>
      </c>
      <c r="C675" s="131">
        <v>1249</v>
      </c>
    </row>
    <row r="676" ht="16.5" customHeight="1" spans="1:3">
      <c r="A676" s="194">
        <v>210</v>
      </c>
      <c r="B676" s="250" t="s">
        <v>596</v>
      </c>
      <c r="C676" s="131">
        <f>C677+C682+C696+C700+C712+C715+C719+C724+C728+C732+C735+C744+C746</f>
        <v>78444</v>
      </c>
    </row>
    <row r="677" ht="16.5" customHeight="1" spans="1:3">
      <c r="A677" s="194">
        <v>21001</v>
      </c>
      <c r="B677" s="247" t="s">
        <v>597</v>
      </c>
      <c r="C677" s="131">
        <f>SUM(C678:C681)</f>
        <v>3835</v>
      </c>
    </row>
    <row r="678" ht="16.5" customHeight="1" spans="1:3">
      <c r="A678" s="194">
        <v>2100101</v>
      </c>
      <c r="B678" s="248" t="s">
        <v>120</v>
      </c>
      <c r="C678" s="131">
        <v>707</v>
      </c>
    </row>
    <row r="679" ht="16.5" hidden="1" customHeight="1" spans="1:3">
      <c r="A679" s="194">
        <v>2100102</v>
      </c>
      <c r="B679" s="248" t="s">
        <v>121</v>
      </c>
      <c r="C679" s="131">
        <v>0</v>
      </c>
    </row>
    <row r="680" ht="16.5" hidden="1" customHeight="1" spans="1:3">
      <c r="A680" s="194">
        <v>2100103</v>
      </c>
      <c r="B680" s="248" t="s">
        <v>122</v>
      </c>
      <c r="C680" s="131">
        <v>0</v>
      </c>
    </row>
    <row r="681" ht="16.5" customHeight="1" spans="1:3">
      <c r="A681" s="194">
        <v>2100199</v>
      </c>
      <c r="B681" s="247" t="s">
        <v>598</v>
      </c>
      <c r="C681" s="131">
        <v>3128</v>
      </c>
    </row>
    <row r="682" ht="16.5" customHeight="1" spans="1:3">
      <c r="A682" s="194">
        <v>21002</v>
      </c>
      <c r="B682" s="248" t="s">
        <v>599</v>
      </c>
      <c r="C682" s="131">
        <f>SUM(C683:C695)</f>
        <v>1609</v>
      </c>
    </row>
    <row r="683" ht="16.5" customHeight="1" spans="1:3">
      <c r="A683" s="194">
        <v>2100201</v>
      </c>
      <c r="B683" s="248" t="s">
        <v>600</v>
      </c>
      <c r="C683" s="131">
        <v>884</v>
      </c>
    </row>
    <row r="684" ht="16.5" customHeight="1" spans="1:3">
      <c r="A684" s="194">
        <v>2100202</v>
      </c>
      <c r="B684" s="248" t="s">
        <v>601</v>
      </c>
      <c r="C684" s="131">
        <v>371</v>
      </c>
    </row>
    <row r="685" ht="16.5" hidden="1" customHeight="1" spans="1:3">
      <c r="A685" s="194">
        <v>2100203</v>
      </c>
      <c r="B685" s="248" t="s">
        <v>602</v>
      </c>
      <c r="C685" s="131">
        <v>0</v>
      </c>
    </row>
    <row r="686" ht="16.5" hidden="1" customHeight="1" spans="1:3">
      <c r="A686" s="194">
        <v>2100204</v>
      </c>
      <c r="B686" s="248" t="s">
        <v>603</v>
      </c>
      <c r="C686" s="131">
        <v>0</v>
      </c>
    </row>
    <row r="687" ht="16.5" hidden="1" customHeight="1" spans="1:3">
      <c r="A687" s="194">
        <v>2100205</v>
      </c>
      <c r="B687" s="248" t="s">
        <v>604</v>
      </c>
      <c r="C687" s="131">
        <v>0</v>
      </c>
    </row>
    <row r="688" ht="16.5" hidden="1" customHeight="1" spans="1:3">
      <c r="A688" s="194">
        <v>2100206</v>
      </c>
      <c r="B688" s="248" t="s">
        <v>605</v>
      </c>
      <c r="C688" s="131">
        <v>0</v>
      </c>
    </row>
    <row r="689" ht="16.5" hidden="1" customHeight="1" spans="1:3">
      <c r="A689" s="194">
        <v>2100207</v>
      </c>
      <c r="B689" s="248" t="s">
        <v>606</v>
      </c>
      <c r="C689" s="131">
        <v>0</v>
      </c>
    </row>
    <row r="690" ht="16.5" hidden="1" customHeight="1" spans="1:3">
      <c r="A690" s="194">
        <v>2100208</v>
      </c>
      <c r="B690" s="248" t="s">
        <v>607</v>
      </c>
      <c r="C690" s="131">
        <v>0</v>
      </c>
    </row>
    <row r="691" ht="16.5" hidden="1" customHeight="1" spans="1:3">
      <c r="A691" s="194">
        <v>2100209</v>
      </c>
      <c r="B691" s="248" t="s">
        <v>608</v>
      </c>
      <c r="C691" s="131">
        <v>0</v>
      </c>
    </row>
    <row r="692" ht="16.5" hidden="1" customHeight="1" spans="1:3">
      <c r="A692" s="194">
        <v>2100210</v>
      </c>
      <c r="B692" s="248" t="s">
        <v>609</v>
      </c>
      <c r="C692" s="131">
        <v>0</v>
      </c>
    </row>
    <row r="693" ht="16.5" hidden="1" customHeight="1" spans="1:3">
      <c r="A693" s="194">
        <v>2100211</v>
      </c>
      <c r="B693" s="247" t="s">
        <v>610</v>
      </c>
      <c r="C693" s="131">
        <v>0</v>
      </c>
    </row>
    <row r="694" ht="16.5" hidden="1" customHeight="1" spans="1:3">
      <c r="A694" s="194">
        <v>2100212</v>
      </c>
      <c r="B694" s="248" t="s">
        <v>611</v>
      </c>
      <c r="C694" s="131">
        <v>0</v>
      </c>
    </row>
    <row r="695" ht="16.5" customHeight="1" spans="1:3">
      <c r="A695" s="194">
        <v>2100299</v>
      </c>
      <c r="B695" s="248" t="s">
        <v>612</v>
      </c>
      <c r="C695" s="131">
        <v>354</v>
      </c>
    </row>
    <row r="696" ht="16.5" customHeight="1" spans="1:3">
      <c r="A696" s="194">
        <v>21003</v>
      </c>
      <c r="B696" s="247" t="s">
        <v>613</v>
      </c>
      <c r="C696" s="131">
        <f>SUM(C697:C699)</f>
        <v>12989</v>
      </c>
    </row>
    <row r="697" ht="16.5" customHeight="1" spans="1:3">
      <c r="A697" s="194">
        <v>2100301</v>
      </c>
      <c r="B697" s="248" t="s">
        <v>614</v>
      </c>
      <c r="C697" s="131">
        <v>2311</v>
      </c>
    </row>
    <row r="698" ht="16.5" customHeight="1" spans="1:3">
      <c r="A698" s="194">
        <v>2100302</v>
      </c>
      <c r="B698" s="248" t="s">
        <v>615</v>
      </c>
      <c r="C698" s="131">
        <v>8332</v>
      </c>
    </row>
    <row r="699" ht="16.5" customHeight="1" spans="1:3">
      <c r="A699" s="194">
        <v>2100399</v>
      </c>
      <c r="B699" s="248" t="s">
        <v>616</v>
      </c>
      <c r="C699" s="131">
        <v>2346</v>
      </c>
    </row>
    <row r="700" ht="16.5" customHeight="1" spans="1:3">
      <c r="A700" s="194">
        <v>21004</v>
      </c>
      <c r="B700" s="247" t="s">
        <v>617</v>
      </c>
      <c r="C700" s="131">
        <f>SUM(C701:C711)</f>
        <v>19489</v>
      </c>
    </row>
    <row r="701" ht="16.5" customHeight="1" spans="1:3">
      <c r="A701" s="194">
        <v>2100401</v>
      </c>
      <c r="B701" s="248" t="s">
        <v>618</v>
      </c>
      <c r="C701" s="131">
        <v>3722</v>
      </c>
    </row>
    <row r="702" ht="16.5" customHeight="1" spans="1:3">
      <c r="A702" s="194">
        <v>2100402</v>
      </c>
      <c r="B702" s="248" t="s">
        <v>619</v>
      </c>
      <c r="C702" s="131">
        <v>760</v>
      </c>
    </row>
    <row r="703" ht="16.5" customHeight="1" spans="1:3">
      <c r="A703" s="194">
        <v>2100403</v>
      </c>
      <c r="B703" s="248" t="s">
        <v>620</v>
      </c>
      <c r="C703" s="131">
        <v>1457</v>
      </c>
    </row>
    <row r="704" ht="16.5" customHeight="1" spans="1:3">
      <c r="A704" s="194">
        <v>2100404</v>
      </c>
      <c r="B704" s="248" t="s">
        <v>621</v>
      </c>
      <c r="C704" s="131">
        <v>1119</v>
      </c>
    </row>
    <row r="705" ht="16.5" hidden="1" customHeight="1" spans="1:3">
      <c r="A705" s="194">
        <v>2100405</v>
      </c>
      <c r="B705" s="247" t="s">
        <v>622</v>
      </c>
      <c r="C705" s="131">
        <v>0</v>
      </c>
    </row>
    <row r="706" ht="16.5" hidden="1" customHeight="1" spans="1:3">
      <c r="A706" s="194">
        <v>2100406</v>
      </c>
      <c r="B706" s="248" t="s">
        <v>623</v>
      </c>
      <c r="C706" s="131">
        <v>0</v>
      </c>
    </row>
    <row r="707" ht="16.5" hidden="1" customHeight="1" spans="1:3">
      <c r="A707" s="194">
        <v>2100407</v>
      </c>
      <c r="B707" s="248" t="s">
        <v>624</v>
      </c>
      <c r="C707" s="131">
        <v>0</v>
      </c>
    </row>
    <row r="708" ht="16.5" customHeight="1" spans="1:3">
      <c r="A708" s="194">
        <v>2100408</v>
      </c>
      <c r="B708" s="248" t="s">
        <v>625</v>
      </c>
      <c r="C708" s="131">
        <v>8983</v>
      </c>
    </row>
    <row r="709" ht="16.5" customHeight="1" spans="1:3">
      <c r="A709" s="194">
        <v>2100409</v>
      </c>
      <c r="B709" s="247" t="s">
        <v>626</v>
      </c>
      <c r="C709" s="131">
        <v>1275</v>
      </c>
    </row>
    <row r="710" ht="16.5" customHeight="1" spans="1:3">
      <c r="A710" s="194">
        <v>2100410</v>
      </c>
      <c r="B710" s="248" t="s">
        <v>627</v>
      </c>
      <c r="C710" s="364">
        <f>1595-1</f>
        <v>1594</v>
      </c>
    </row>
    <row r="711" ht="16.5" customHeight="1" spans="1:3">
      <c r="A711" s="194">
        <v>2100499</v>
      </c>
      <c r="B711" s="248" t="s">
        <v>628</v>
      </c>
      <c r="C711" s="131">
        <v>579</v>
      </c>
    </row>
    <row r="712" ht="16.5" customHeight="1" spans="1:3">
      <c r="A712" s="194">
        <v>21006</v>
      </c>
      <c r="B712" s="248" t="s">
        <v>629</v>
      </c>
      <c r="C712" s="131">
        <f>SUM(C713:C714)</f>
        <v>60</v>
      </c>
    </row>
    <row r="713" ht="16.5" customHeight="1" spans="1:3">
      <c r="A713" s="194">
        <v>2100601</v>
      </c>
      <c r="B713" s="247" t="s">
        <v>630</v>
      </c>
      <c r="C713" s="131">
        <v>60</v>
      </c>
    </row>
    <row r="714" ht="16.5" hidden="1" customHeight="1" spans="1:3">
      <c r="A714" s="194">
        <v>2100699</v>
      </c>
      <c r="B714" s="248" t="s">
        <v>631</v>
      </c>
      <c r="C714" s="131">
        <v>0</v>
      </c>
    </row>
    <row r="715" ht="16.5" customHeight="1" spans="1:3">
      <c r="A715" s="194">
        <v>21007</v>
      </c>
      <c r="B715" s="248" t="s">
        <v>632</v>
      </c>
      <c r="C715" s="131">
        <f>SUM(C716:C718)</f>
        <v>4608</v>
      </c>
    </row>
    <row r="716" ht="16.5" customHeight="1" spans="1:3">
      <c r="A716" s="194">
        <v>2100716</v>
      </c>
      <c r="B716" s="247" t="s">
        <v>633</v>
      </c>
      <c r="C716" s="131">
        <v>127</v>
      </c>
    </row>
    <row r="717" ht="16.5" customHeight="1" spans="1:3">
      <c r="A717" s="194">
        <v>2100717</v>
      </c>
      <c r="B717" s="248" t="s">
        <v>634</v>
      </c>
      <c r="C717" s="131">
        <v>4412</v>
      </c>
    </row>
    <row r="718" ht="16.5" customHeight="1" spans="1:3">
      <c r="A718" s="194">
        <v>2100799</v>
      </c>
      <c r="B718" s="248" t="s">
        <v>635</v>
      </c>
      <c r="C718" s="364">
        <f>70-1</f>
        <v>69</v>
      </c>
    </row>
    <row r="719" ht="16.5" customHeight="1" spans="1:3">
      <c r="A719" s="194">
        <v>21011</v>
      </c>
      <c r="B719" s="248" t="s">
        <v>636</v>
      </c>
      <c r="C719" s="131">
        <f>SUM(C720:C723)</f>
        <v>21902</v>
      </c>
    </row>
    <row r="720" ht="16.5" customHeight="1" spans="1:3">
      <c r="A720" s="194">
        <v>2101101</v>
      </c>
      <c r="B720" s="248" t="s">
        <v>637</v>
      </c>
      <c r="C720" s="364">
        <f>3382+1</f>
        <v>3383</v>
      </c>
    </row>
    <row r="721" ht="16.5" customHeight="1" spans="1:3">
      <c r="A721" s="194">
        <v>2101102</v>
      </c>
      <c r="B721" s="248" t="s">
        <v>638</v>
      </c>
      <c r="C721" s="131">
        <v>17728</v>
      </c>
    </row>
    <row r="722" ht="16.5" hidden="1" customHeight="1" spans="1:3">
      <c r="A722" s="194">
        <v>2101103</v>
      </c>
      <c r="B722" s="248" t="s">
        <v>639</v>
      </c>
      <c r="C722" s="131">
        <v>0</v>
      </c>
    </row>
    <row r="723" ht="16.5" customHeight="1" spans="1:3">
      <c r="A723" s="194">
        <v>2101199</v>
      </c>
      <c r="B723" s="248" t="s">
        <v>640</v>
      </c>
      <c r="C723" s="131">
        <v>791</v>
      </c>
    </row>
    <row r="724" ht="16.5" customHeight="1" spans="1:3">
      <c r="A724" s="194">
        <v>21012</v>
      </c>
      <c r="B724" s="248" t="s">
        <v>641</v>
      </c>
      <c r="C724" s="131">
        <f>SUM(C725:C727)</f>
        <v>3079</v>
      </c>
    </row>
    <row r="725" ht="16.5" hidden="1" customHeight="1" spans="1:3">
      <c r="A725" s="194">
        <v>2101201</v>
      </c>
      <c r="B725" s="247" t="s">
        <v>642</v>
      </c>
      <c r="C725" s="131">
        <v>0</v>
      </c>
    </row>
    <row r="726" ht="16.5" customHeight="1" spans="1:3">
      <c r="A726" s="194">
        <v>2101202</v>
      </c>
      <c r="B726" s="248" t="s">
        <v>643</v>
      </c>
      <c r="C726" s="131">
        <v>3079</v>
      </c>
    </row>
    <row r="727" ht="16.5" hidden="1" customHeight="1" spans="1:3">
      <c r="A727" s="194">
        <v>2101299</v>
      </c>
      <c r="B727" s="247" t="s">
        <v>644</v>
      </c>
      <c r="C727" s="131">
        <v>0</v>
      </c>
    </row>
    <row r="728" ht="16.5" customHeight="1" spans="1:3">
      <c r="A728" s="194">
        <v>21013</v>
      </c>
      <c r="B728" s="248" t="s">
        <v>645</v>
      </c>
      <c r="C728" s="131">
        <f>SUM(C729:C731)</f>
        <v>8421</v>
      </c>
    </row>
    <row r="729" ht="16.5" customHeight="1" spans="1:3">
      <c r="A729" s="194">
        <v>2101301</v>
      </c>
      <c r="B729" s="249" t="s">
        <v>646</v>
      </c>
      <c r="C729" s="131">
        <v>8356</v>
      </c>
    </row>
    <row r="730" ht="16.5" hidden="1" customHeight="1" spans="1:3">
      <c r="A730" s="194">
        <v>2101302</v>
      </c>
      <c r="B730" s="247" t="s">
        <v>647</v>
      </c>
      <c r="C730" s="131">
        <v>0</v>
      </c>
    </row>
    <row r="731" ht="16.5" customHeight="1" spans="1:3">
      <c r="A731" s="194">
        <v>2101399</v>
      </c>
      <c r="B731" s="248" t="s">
        <v>648</v>
      </c>
      <c r="C731" s="131">
        <v>65</v>
      </c>
    </row>
    <row r="732" ht="16.5" customHeight="1" spans="1:3">
      <c r="A732" s="194">
        <v>21014</v>
      </c>
      <c r="B732" s="248" t="s">
        <v>649</v>
      </c>
      <c r="C732" s="131">
        <f>SUM(C733:C734)</f>
        <v>705</v>
      </c>
    </row>
    <row r="733" ht="16.5" customHeight="1" spans="1:3">
      <c r="A733" s="194">
        <v>2101401</v>
      </c>
      <c r="B733" s="248" t="s">
        <v>650</v>
      </c>
      <c r="C733" s="131">
        <v>705</v>
      </c>
    </row>
    <row r="734" ht="16.5" hidden="1" customHeight="1" spans="1:3">
      <c r="A734" s="194">
        <v>2101499</v>
      </c>
      <c r="B734" s="248" t="s">
        <v>651</v>
      </c>
      <c r="C734" s="131">
        <v>0</v>
      </c>
    </row>
    <row r="735" ht="16.5" customHeight="1" spans="1:3">
      <c r="A735" s="194">
        <v>21015</v>
      </c>
      <c r="B735" s="248" t="s">
        <v>652</v>
      </c>
      <c r="C735" s="131">
        <f>SUM(C736:C743)</f>
        <v>879</v>
      </c>
    </row>
    <row r="736" ht="16.5" customHeight="1" spans="1:3">
      <c r="A736" s="194">
        <v>2101501</v>
      </c>
      <c r="B736" s="248" t="s">
        <v>120</v>
      </c>
      <c r="C736" s="131">
        <v>550</v>
      </c>
    </row>
    <row r="737" ht="16.5" hidden="1" customHeight="1" spans="1:3">
      <c r="A737" s="194">
        <v>2101502</v>
      </c>
      <c r="B737" s="248" t="s">
        <v>121</v>
      </c>
      <c r="C737" s="131">
        <v>0</v>
      </c>
    </row>
    <row r="738" ht="16.5" hidden="1" customHeight="1" spans="1:3">
      <c r="A738" s="194">
        <v>2101503</v>
      </c>
      <c r="B738" s="248" t="s">
        <v>122</v>
      </c>
      <c r="C738" s="131">
        <v>0</v>
      </c>
    </row>
    <row r="739" ht="16.5" customHeight="1" spans="1:3">
      <c r="A739" s="194">
        <v>2101504</v>
      </c>
      <c r="B739" s="247" t="s">
        <v>161</v>
      </c>
      <c r="C739" s="364">
        <f>91-1</f>
        <v>90</v>
      </c>
    </row>
    <row r="740" ht="16.5" customHeight="1" spans="1:3">
      <c r="A740" s="194">
        <v>2101505</v>
      </c>
      <c r="B740" s="248" t="s">
        <v>653</v>
      </c>
      <c r="C740" s="131">
        <v>28</v>
      </c>
    </row>
    <row r="741" ht="16.5" customHeight="1" spans="1:3">
      <c r="A741" s="194">
        <v>2101506</v>
      </c>
      <c r="B741" s="248" t="s">
        <v>654</v>
      </c>
      <c r="C741" s="131">
        <v>54</v>
      </c>
    </row>
    <row r="742" ht="16.5" customHeight="1" spans="1:3">
      <c r="A742" s="194">
        <v>2101550</v>
      </c>
      <c r="B742" s="248" t="s">
        <v>129</v>
      </c>
      <c r="C742" s="131">
        <v>105</v>
      </c>
    </row>
    <row r="743" ht="16.5" customHeight="1" spans="1:3">
      <c r="A743" s="194">
        <v>2101599</v>
      </c>
      <c r="B743" s="247" t="s">
        <v>655</v>
      </c>
      <c r="C743" s="131">
        <v>52</v>
      </c>
    </row>
    <row r="744" ht="16.5" hidden="1" customHeight="1" spans="1:3">
      <c r="A744" s="194">
        <v>21016</v>
      </c>
      <c r="B744" s="248" t="s">
        <v>656</v>
      </c>
      <c r="C744" s="131">
        <f>C745</f>
        <v>0</v>
      </c>
    </row>
    <row r="745" ht="16.5" hidden="1" customHeight="1" spans="1:3">
      <c r="A745" s="194">
        <v>2101601</v>
      </c>
      <c r="B745" s="248" t="s">
        <v>657</v>
      </c>
      <c r="C745" s="131">
        <v>0</v>
      </c>
    </row>
    <row r="746" ht="16.5" customHeight="1" spans="1:3">
      <c r="A746" s="194">
        <v>21099</v>
      </c>
      <c r="B746" s="248" t="s">
        <v>658</v>
      </c>
      <c r="C746" s="131">
        <f>C747</f>
        <v>868</v>
      </c>
    </row>
    <row r="747" ht="16.5" customHeight="1" spans="1:3">
      <c r="A747" s="194">
        <v>2109999</v>
      </c>
      <c r="B747" s="248" t="s">
        <v>659</v>
      </c>
      <c r="C747" s="131">
        <v>868</v>
      </c>
    </row>
    <row r="748" ht="16.5" customHeight="1" spans="1:3">
      <c r="A748" s="194">
        <v>211</v>
      </c>
      <c r="B748" s="250" t="s">
        <v>660</v>
      </c>
      <c r="C748" s="131">
        <f>C749+C759+C763+C772+C777+C784+C790+C793+C796+C798+C800+C806+C808+C810+C825</f>
        <v>34614</v>
      </c>
    </row>
    <row r="749" ht="16.5" customHeight="1" spans="1:3">
      <c r="A749" s="194">
        <v>21101</v>
      </c>
      <c r="B749" s="248" t="s">
        <v>661</v>
      </c>
      <c r="C749" s="131">
        <f>SUM(C750:C758)</f>
        <v>1156</v>
      </c>
    </row>
    <row r="750" ht="16.5" customHeight="1" spans="1:3">
      <c r="A750" s="194">
        <v>2110101</v>
      </c>
      <c r="B750" s="248" t="s">
        <v>120</v>
      </c>
      <c r="C750" s="131">
        <v>886</v>
      </c>
    </row>
    <row r="751" ht="16.5" hidden="1" customHeight="1" spans="1:3">
      <c r="A751" s="194">
        <v>2110102</v>
      </c>
      <c r="B751" s="247" t="s">
        <v>121</v>
      </c>
      <c r="C751" s="131">
        <v>0</v>
      </c>
    </row>
    <row r="752" ht="16.5" hidden="1" customHeight="1" spans="1:3">
      <c r="A752" s="194">
        <v>2110103</v>
      </c>
      <c r="B752" s="248" t="s">
        <v>122</v>
      </c>
      <c r="C752" s="131">
        <v>0</v>
      </c>
    </row>
    <row r="753" ht="16.5" hidden="1" customHeight="1" spans="1:3">
      <c r="A753" s="194">
        <v>2110104</v>
      </c>
      <c r="B753" s="248" t="s">
        <v>662</v>
      </c>
      <c r="C753" s="131">
        <v>0</v>
      </c>
    </row>
    <row r="754" ht="16.5" hidden="1" customHeight="1" spans="1:3">
      <c r="A754" s="194">
        <v>2110105</v>
      </c>
      <c r="B754" s="248" t="s">
        <v>663</v>
      </c>
      <c r="C754" s="131">
        <v>0</v>
      </c>
    </row>
    <row r="755" ht="16.5" hidden="1" customHeight="1" spans="1:3">
      <c r="A755" s="194">
        <v>2110106</v>
      </c>
      <c r="B755" s="248" t="s">
        <v>664</v>
      </c>
      <c r="C755" s="131">
        <v>0</v>
      </c>
    </row>
    <row r="756" ht="16.5" hidden="1" customHeight="1" spans="1:3">
      <c r="A756" s="194">
        <v>2110107</v>
      </c>
      <c r="B756" s="248" t="s">
        <v>665</v>
      </c>
      <c r="C756" s="131">
        <v>0</v>
      </c>
    </row>
    <row r="757" ht="16.5" hidden="1" customHeight="1" spans="1:3">
      <c r="A757" s="194">
        <v>2110108</v>
      </c>
      <c r="B757" s="247" t="s">
        <v>666</v>
      </c>
      <c r="C757" s="131">
        <v>0</v>
      </c>
    </row>
    <row r="758" ht="16.5" customHeight="1" spans="1:3">
      <c r="A758" s="194">
        <v>2110199</v>
      </c>
      <c r="B758" s="248" t="s">
        <v>667</v>
      </c>
      <c r="C758" s="131">
        <v>270</v>
      </c>
    </row>
    <row r="759" ht="16.5" customHeight="1" spans="1:3">
      <c r="A759" s="194">
        <v>21102</v>
      </c>
      <c r="B759" s="248" t="s">
        <v>668</v>
      </c>
      <c r="C759" s="131">
        <f>SUM(C760:C762)</f>
        <v>88</v>
      </c>
    </row>
    <row r="760" ht="16.5" hidden="1" customHeight="1" spans="1:3">
      <c r="A760" s="194">
        <v>2110203</v>
      </c>
      <c r="B760" s="248" t="s">
        <v>669</v>
      </c>
      <c r="C760" s="131">
        <v>0</v>
      </c>
    </row>
    <row r="761" ht="16.5" hidden="1" customHeight="1" spans="1:3">
      <c r="A761" s="194">
        <v>2110204</v>
      </c>
      <c r="B761" s="248" t="s">
        <v>670</v>
      </c>
      <c r="C761" s="131">
        <v>0</v>
      </c>
    </row>
    <row r="762" ht="16.5" customHeight="1" spans="1:3">
      <c r="A762" s="194">
        <v>2110299</v>
      </c>
      <c r="B762" s="248" t="s">
        <v>671</v>
      </c>
      <c r="C762" s="131">
        <v>88</v>
      </c>
    </row>
    <row r="763" ht="16.5" customHeight="1" spans="1:3">
      <c r="A763" s="194">
        <v>21103</v>
      </c>
      <c r="B763" s="248" t="s">
        <v>672</v>
      </c>
      <c r="C763" s="131">
        <f>SUM(C764:C771)</f>
        <v>6780</v>
      </c>
    </row>
    <row r="764" ht="16.5" hidden="1" customHeight="1" spans="1:3">
      <c r="A764" s="194">
        <v>2110301</v>
      </c>
      <c r="B764" s="247" t="s">
        <v>673</v>
      </c>
      <c r="C764" s="131">
        <v>0</v>
      </c>
    </row>
    <row r="765" ht="16.5" customHeight="1" spans="1:3">
      <c r="A765" s="194">
        <v>2110302</v>
      </c>
      <c r="B765" s="248" t="s">
        <v>674</v>
      </c>
      <c r="C765" s="131">
        <v>5380</v>
      </c>
    </row>
    <row r="766" ht="16.5" hidden="1" customHeight="1" spans="1:3">
      <c r="A766" s="194">
        <v>2110303</v>
      </c>
      <c r="B766" s="248" t="s">
        <v>675</v>
      </c>
      <c r="C766" s="131">
        <v>0</v>
      </c>
    </row>
    <row r="767" ht="16.5" customHeight="1" spans="1:3">
      <c r="A767" s="194">
        <v>2110304</v>
      </c>
      <c r="B767" s="248" t="s">
        <v>676</v>
      </c>
      <c r="C767" s="131">
        <v>1390</v>
      </c>
    </row>
    <row r="768" ht="16.5" hidden="1" customHeight="1" spans="1:3">
      <c r="A768" s="194">
        <v>2110305</v>
      </c>
      <c r="B768" s="248" t="s">
        <v>677</v>
      </c>
      <c r="C768" s="131">
        <v>0</v>
      </c>
    </row>
    <row r="769" ht="16.5" hidden="1" customHeight="1" spans="1:3">
      <c r="A769" s="194">
        <v>2110306</v>
      </c>
      <c r="B769" s="248" t="s">
        <v>678</v>
      </c>
      <c r="C769" s="131">
        <v>0</v>
      </c>
    </row>
    <row r="770" ht="16.5" hidden="1" customHeight="1" spans="1:3">
      <c r="A770" s="194">
        <v>2110307</v>
      </c>
      <c r="B770" s="247" t="s">
        <v>679</v>
      </c>
      <c r="C770" s="131">
        <v>0</v>
      </c>
    </row>
    <row r="771" ht="16.5" customHeight="1" spans="1:3">
      <c r="A771" s="194">
        <v>2110399</v>
      </c>
      <c r="B771" s="248" t="s">
        <v>680</v>
      </c>
      <c r="C771" s="131">
        <v>10</v>
      </c>
    </row>
    <row r="772" ht="16.5" customHeight="1" spans="1:3">
      <c r="A772" s="194">
        <v>21104</v>
      </c>
      <c r="B772" s="248" t="s">
        <v>681</v>
      </c>
      <c r="C772" s="131">
        <f>SUM(C773:C776)</f>
        <v>17750</v>
      </c>
    </row>
    <row r="773" ht="16.5" customHeight="1" spans="1:3">
      <c r="A773" s="194">
        <v>2110401</v>
      </c>
      <c r="B773" s="247" t="s">
        <v>682</v>
      </c>
      <c r="C773" s="131">
        <v>796</v>
      </c>
    </row>
    <row r="774" ht="16.5" customHeight="1" spans="1:3">
      <c r="A774" s="194">
        <v>2110402</v>
      </c>
      <c r="B774" s="248" t="s">
        <v>683</v>
      </c>
      <c r="C774" s="364">
        <f>16953+1</f>
        <v>16954</v>
      </c>
    </row>
    <row r="775" ht="16.5" hidden="1" customHeight="1" spans="1:3">
      <c r="A775" s="194">
        <v>2110404</v>
      </c>
      <c r="B775" s="248" t="s">
        <v>684</v>
      </c>
      <c r="C775" s="131">
        <v>0</v>
      </c>
    </row>
    <row r="776" ht="16.5" hidden="1" customHeight="1" spans="1:3">
      <c r="A776" s="194">
        <v>2110499</v>
      </c>
      <c r="B776" s="247" t="s">
        <v>685</v>
      </c>
      <c r="C776" s="131">
        <v>0</v>
      </c>
    </row>
    <row r="777" ht="16.5" customHeight="1" spans="1:3">
      <c r="A777" s="194">
        <v>21105</v>
      </c>
      <c r="B777" s="248" t="s">
        <v>686</v>
      </c>
      <c r="C777" s="131">
        <f>SUM(C778:C783)</f>
        <v>477</v>
      </c>
    </row>
    <row r="778" ht="16.5" customHeight="1" spans="1:3">
      <c r="A778" s="194">
        <v>2110501</v>
      </c>
      <c r="B778" s="247" t="s">
        <v>687</v>
      </c>
      <c r="C778" s="131">
        <v>349</v>
      </c>
    </row>
    <row r="779" ht="16.5" customHeight="1" spans="1:3">
      <c r="A779" s="194">
        <v>2110502</v>
      </c>
      <c r="B779" s="248" t="s">
        <v>688</v>
      </c>
      <c r="C779" s="131">
        <v>122</v>
      </c>
    </row>
    <row r="780" ht="16.5" customHeight="1" spans="1:3">
      <c r="A780" s="194">
        <v>2110503</v>
      </c>
      <c r="B780" s="247" t="s">
        <v>689</v>
      </c>
      <c r="C780" s="131">
        <v>6</v>
      </c>
    </row>
    <row r="781" ht="16.5" hidden="1" customHeight="1" spans="1:3">
      <c r="A781" s="194">
        <v>2110506</v>
      </c>
      <c r="B781" s="248" t="s">
        <v>690</v>
      </c>
      <c r="C781" s="131">
        <v>0</v>
      </c>
    </row>
    <row r="782" ht="16.5" hidden="1" customHeight="1" spans="1:3">
      <c r="A782" s="194">
        <v>2110507</v>
      </c>
      <c r="B782" s="248" t="s">
        <v>691</v>
      </c>
      <c r="C782" s="131">
        <v>0</v>
      </c>
    </row>
    <row r="783" ht="16.5" hidden="1" customHeight="1" spans="1:3">
      <c r="A783" s="194">
        <v>2110599</v>
      </c>
      <c r="B783" s="248" t="s">
        <v>692</v>
      </c>
      <c r="C783" s="131">
        <v>0</v>
      </c>
    </row>
    <row r="784" ht="16.5" customHeight="1" spans="1:3">
      <c r="A784" s="194">
        <v>21106</v>
      </c>
      <c r="B784" s="248" t="s">
        <v>693</v>
      </c>
      <c r="C784" s="131">
        <f>SUM(C785:C789)</f>
        <v>3373</v>
      </c>
    </row>
    <row r="785" ht="16.5" customHeight="1" spans="1:3">
      <c r="A785" s="194">
        <v>2110602</v>
      </c>
      <c r="B785" s="248" t="s">
        <v>694</v>
      </c>
      <c r="C785" s="364">
        <f>3334-1</f>
        <v>3333</v>
      </c>
    </row>
    <row r="786" ht="16.5" hidden="1" customHeight="1" spans="1:3">
      <c r="A786" s="194">
        <v>2110603</v>
      </c>
      <c r="B786" s="247" t="s">
        <v>695</v>
      </c>
      <c r="C786" s="131">
        <v>0</v>
      </c>
    </row>
    <row r="787" ht="16.5" hidden="1" customHeight="1" spans="1:3">
      <c r="A787" s="194">
        <v>2110604</v>
      </c>
      <c r="B787" s="248" t="s">
        <v>696</v>
      </c>
      <c r="C787" s="131">
        <v>0</v>
      </c>
    </row>
    <row r="788" ht="16.5" hidden="1" customHeight="1" spans="1:3">
      <c r="A788" s="194">
        <v>2110605</v>
      </c>
      <c r="B788" s="247" t="s">
        <v>697</v>
      </c>
      <c r="C788" s="131">
        <v>0</v>
      </c>
    </row>
    <row r="789" ht="16.5" customHeight="1" spans="1:3">
      <c r="A789" s="194">
        <v>2110699</v>
      </c>
      <c r="B789" s="248" t="s">
        <v>698</v>
      </c>
      <c r="C789" s="131">
        <v>40</v>
      </c>
    </row>
    <row r="790" ht="16.5" hidden="1" customHeight="1" spans="1:3">
      <c r="A790" s="194">
        <v>21107</v>
      </c>
      <c r="B790" s="247" t="s">
        <v>699</v>
      </c>
      <c r="C790" s="131">
        <f>SUM(C791:C792)</f>
        <v>0</v>
      </c>
    </row>
    <row r="791" ht="16.5" hidden="1" customHeight="1" spans="1:3">
      <c r="A791" s="194">
        <v>2110704</v>
      </c>
      <c r="B791" s="248" t="s">
        <v>700</v>
      </c>
      <c r="C791" s="131">
        <v>0</v>
      </c>
    </row>
    <row r="792" ht="16.5" hidden="1" customHeight="1" spans="1:3">
      <c r="A792" s="194">
        <v>2110799</v>
      </c>
      <c r="B792" s="248" t="s">
        <v>701</v>
      </c>
      <c r="C792" s="131">
        <v>0</v>
      </c>
    </row>
    <row r="793" ht="16.5" hidden="1" customHeight="1" spans="1:3">
      <c r="A793" s="194">
        <v>21108</v>
      </c>
      <c r="B793" s="248" t="s">
        <v>702</v>
      </c>
      <c r="C793" s="131">
        <f>SUM(C794:C795)</f>
        <v>0</v>
      </c>
    </row>
    <row r="794" ht="16.5" hidden="1" customHeight="1" spans="1:3">
      <c r="A794" s="194">
        <v>2110804</v>
      </c>
      <c r="B794" s="248" t="s">
        <v>703</v>
      </c>
      <c r="C794" s="131">
        <v>0</v>
      </c>
    </row>
    <row r="795" ht="16.5" hidden="1" customHeight="1" spans="1:3">
      <c r="A795" s="194">
        <v>2110899</v>
      </c>
      <c r="B795" s="248" t="s">
        <v>704</v>
      </c>
      <c r="C795" s="131">
        <v>0</v>
      </c>
    </row>
    <row r="796" ht="16.5" hidden="1" customHeight="1" spans="1:3">
      <c r="A796" s="194">
        <v>21109</v>
      </c>
      <c r="B796" s="248" t="s">
        <v>705</v>
      </c>
      <c r="C796" s="131">
        <f>C797</f>
        <v>0</v>
      </c>
    </row>
    <row r="797" ht="16.5" hidden="1" customHeight="1" spans="1:3">
      <c r="A797" s="194">
        <v>2110901</v>
      </c>
      <c r="B797" s="248" t="s">
        <v>706</v>
      </c>
      <c r="C797" s="131">
        <v>0</v>
      </c>
    </row>
    <row r="798" ht="16.5" customHeight="1" spans="1:3">
      <c r="A798" s="194">
        <v>21110</v>
      </c>
      <c r="B798" s="248" t="s">
        <v>707</v>
      </c>
      <c r="C798" s="131">
        <f>C799</f>
        <v>3942</v>
      </c>
    </row>
    <row r="799" ht="16.5" customHeight="1" spans="1:3">
      <c r="A799" s="194">
        <v>2111001</v>
      </c>
      <c r="B799" s="248" t="s">
        <v>708</v>
      </c>
      <c r="C799" s="131">
        <v>3942</v>
      </c>
    </row>
    <row r="800" ht="16.5" customHeight="1" spans="1:3">
      <c r="A800" s="194">
        <v>21111</v>
      </c>
      <c r="B800" s="248" t="s">
        <v>709</v>
      </c>
      <c r="C800" s="131">
        <f>SUM(C801:C805)</f>
        <v>891</v>
      </c>
    </row>
    <row r="801" ht="16.5" customHeight="1" spans="1:3">
      <c r="A801" s="194">
        <v>2111101</v>
      </c>
      <c r="B801" s="248" t="s">
        <v>710</v>
      </c>
      <c r="C801" s="131">
        <v>504</v>
      </c>
    </row>
    <row r="802" ht="16.5" hidden="1" customHeight="1" spans="1:3">
      <c r="A802" s="194">
        <v>2111102</v>
      </c>
      <c r="B802" s="248" t="s">
        <v>711</v>
      </c>
      <c r="C802" s="131">
        <v>0</v>
      </c>
    </row>
    <row r="803" ht="16.5" customHeight="1" spans="1:3">
      <c r="A803" s="194">
        <v>2111103</v>
      </c>
      <c r="B803" s="248" t="s">
        <v>712</v>
      </c>
      <c r="C803" s="364">
        <f>388-1</f>
        <v>387</v>
      </c>
    </row>
    <row r="804" ht="16.5" hidden="1" customHeight="1" spans="1:3">
      <c r="A804" s="194">
        <v>2111104</v>
      </c>
      <c r="B804" s="248" t="s">
        <v>713</v>
      </c>
      <c r="C804" s="131">
        <v>0</v>
      </c>
    </row>
    <row r="805" ht="16.5" hidden="1" customHeight="1" spans="1:3">
      <c r="A805" s="194">
        <v>2111199</v>
      </c>
      <c r="B805" s="247" t="s">
        <v>714</v>
      </c>
      <c r="C805" s="131">
        <v>0</v>
      </c>
    </row>
    <row r="806" ht="16.5" hidden="1" customHeight="1" spans="1:3">
      <c r="A806" s="194">
        <v>21112</v>
      </c>
      <c r="B806" s="248" t="s">
        <v>715</v>
      </c>
      <c r="C806" s="131">
        <f>C807</f>
        <v>0</v>
      </c>
    </row>
    <row r="807" ht="16.5" hidden="1" customHeight="1" spans="1:3">
      <c r="A807" s="194">
        <v>2111201</v>
      </c>
      <c r="B807" s="248" t="s">
        <v>716</v>
      </c>
      <c r="C807" s="131">
        <v>0</v>
      </c>
    </row>
    <row r="808" ht="16.5" hidden="1" customHeight="1" spans="1:3">
      <c r="A808" s="194">
        <v>21113</v>
      </c>
      <c r="B808" s="248" t="s">
        <v>717</v>
      </c>
      <c r="C808" s="131">
        <f>C809</f>
        <v>0</v>
      </c>
    </row>
    <row r="809" ht="16.5" hidden="1" customHeight="1" spans="1:3">
      <c r="A809" s="194">
        <v>2111301</v>
      </c>
      <c r="B809" s="248" t="s">
        <v>718</v>
      </c>
      <c r="C809" s="131">
        <v>0</v>
      </c>
    </row>
    <row r="810" ht="16.5" hidden="1" customHeight="1" spans="1:3">
      <c r="A810" s="194">
        <v>21114</v>
      </c>
      <c r="B810" s="247" t="s">
        <v>719</v>
      </c>
      <c r="C810" s="131">
        <f>SUM(C811:C824)</f>
        <v>0</v>
      </c>
    </row>
    <row r="811" ht="16.5" hidden="1" customHeight="1" spans="1:3">
      <c r="A811" s="194">
        <v>2111401</v>
      </c>
      <c r="B811" s="248" t="s">
        <v>120</v>
      </c>
      <c r="C811" s="131">
        <v>0</v>
      </c>
    </row>
    <row r="812" ht="16.5" hidden="1" customHeight="1" spans="1:3">
      <c r="A812" s="194">
        <v>2111402</v>
      </c>
      <c r="B812" s="248" t="s">
        <v>121</v>
      </c>
      <c r="C812" s="131">
        <v>0</v>
      </c>
    </row>
    <row r="813" ht="16.5" hidden="1" customHeight="1" spans="1:3">
      <c r="A813" s="194">
        <v>2111403</v>
      </c>
      <c r="B813" s="248" t="s">
        <v>122</v>
      </c>
      <c r="C813" s="131">
        <v>0</v>
      </c>
    </row>
    <row r="814" ht="16.5" hidden="1" customHeight="1" spans="1:3">
      <c r="A814" s="194">
        <v>2111404</v>
      </c>
      <c r="B814" s="248" t="s">
        <v>720</v>
      </c>
      <c r="C814" s="131">
        <v>0</v>
      </c>
    </row>
    <row r="815" ht="16.5" hidden="1" customHeight="1" spans="1:3">
      <c r="A815" s="194">
        <v>2111405</v>
      </c>
      <c r="B815" s="247" t="s">
        <v>721</v>
      </c>
      <c r="C815" s="131">
        <v>0</v>
      </c>
    </row>
    <row r="816" ht="16.5" hidden="1" customHeight="1" spans="1:3">
      <c r="A816" s="194">
        <v>2111406</v>
      </c>
      <c r="B816" s="248" t="s">
        <v>722</v>
      </c>
      <c r="C816" s="131">
        <v>0</v>
      </c>
    </row>
    <row r="817" ht="16.5" hidden="1" customHeight="1" spans="1:3">
      <c r="A817" s="194">
        <v>2111407</v>
      </c>
      <c r="B817" s="249" t="s">
        <v>723</v>
      </c>
      <c r="C817" s="131">
        <v>0</v>
      </c>
    </row>
    <row r="818" ht="16.5" hidden="1" customHeight="1" spans="1:3">
      <c r="A818" s="194">
        <v>2111408</v>
      </c>
      <c r="B818" s="247" t="s">
        <v>724</v>
      </c>
      <c r="C818" s="131">
        <v>0</v>
      </c>
    </row>
    <row r="819" ht="16.5" hidden="1" customHeight="1" spans="1:3">
      <c r="A819" s="194">
        <v>2111409</v>
      </c>
      <c r="B819" s="248" t="s">
        <v>725</v>
      </c>
      <c r="C819" s="131">
        <v>0</v>
      </c>
    </row>
    <row r="820" ht="16.5" hidden="1" customHeight="1" spans="1:3">
      <c r="A820" s="194">
        <v>2111410</v>
      </c>
      <c r="B820" s="248" t="s">
        <v>726</v>
      </c>
      <c r="C820" s="131">
        <v>0</v>
      </c>
    </row>
    <row r="821" ht="16.5" hidden="1" customHeight="1" spans="1:3">
      <c r="A821" s="194">
        <v>2111411</v>
      </c>
      <c r="B821" s="248" t="s">
        <v>161</v>
      </c>
      <c r="C821" s="131">
        <v>0</v>
      </c>
    </row>
    <row r="822" ht="16.5" hidden="1" customHeight="1" spans="1:3">
      <c r="A822" s="194">
        <v>2111413</v>
      </c>
      <c r="B822" s="248" t="s">
        <v>727</v>
      </c>
      <c r="C822" s="131">
        <v>0</v>
      </c>
    </row>
    <row r="823" ht="16.5" hidden="1" customHeight="1" spans="1:3">
      <c r="A823" s="194">
        <v>2111450</v>
      </c>
      <c r="B823" s="248" t="s">
        <v>129</v>
      </c>
      <c r="C823" s="131">
        <v>0</v>
      </c>
    </row>
    <row r="824" ht="16.5" hidden="1" customHeight="1" spans="1:3">
      <c r="A824" s="194">
        <v>2111499</v>
      </c>
      <c r="B824" s="248" t="s">
        <v>728</v>
      </c>
      <c r="C824" s="131">
        <v>0</v>
      </c>
    </row>
    <row r="825" ht="16.5" customHeight="1" spans="1:3">
      <c r="A825" s="194">
        <v>21199</v>
      </c>
      <c r="B825" s="248" t="s">
        <v>729</v>
      </c>
      <c r="C825" s="131">
        <f>C826</f>
        <v>157</v>
      </c>
    </row>
    <row r="826" ht="16.5" customHeight="1" spans="1:3">
      <c r="A826" s="194">
        <v>2119999</v>
      </c>
      <c r="B826" s="248" t="s">
        <v>730</v>
      </c>
      <c r="C826" s="131">
        <v>157</v>
      </c>
    </row>
    <row r="827" ht="16.5" customHeight="1" spans="1:3">
      <c r="A827" s="194">
        <v>212</v>
      </c>
      <c r="B827" s="250" t="s">
        <v>731</v>
      </c>
      <c r="C827" s="131">
        <f>C828+C839+C841+C844+C846+C848</f>
        <v>9527</v>
      </c>
    </row>
    <row r="828" ht="16.5" customHeight="1" spans="1:3">
      <c r="A828" s="194">
        <v>21201</v>
      </c>
      <c r="B828" s="248" t="s">
        <v>732</v>
      </c>
      <c r="C828" s="131">
        <f>SUM(C829:C838)</f>
        <v>3304</v>
      </c>
    </row>
    <row r="829" ht="16.5" customHeight="1" spans="1:3">
      <c r="A829" s="194">
        <v>2120101</v>
      </c>
      <c r="B829" s="247" t="s">
        <v>120</v>
      </c>
      <c r="C829" s="131">
        <v>1517</v>
      </c>
    </row>
    <row r="830" ht="16.5" hidden="1" customHeight="1" spans="1:3">
      <c r="A830" s="194">
        <v>2120102</v>
      </c>
      <c r="B830" s="248" t="s">
        <v>121</v>
      </c>
      <c r="C830" s="131">
        <v>0</v>
      </c>
    </row>
    <row r="831" ht="16.5" hidden="1" customHeight="1" spans="1:3">
      <c r="A831" s="194">
        <v>2120103</v>
      </c>
      <c r="B831" s="247" t="s">
        <v>122</v>
      </c>
      <c r="C831" s="131">
        <v>0</v>
      </c>
    </row>
    <row r="832" ht="16.5" customHeight="1" spans="1:3">
      <c r="A832" s="194">
        <v>2120104</v>
      </c>
      <c r="B832" s="248" t="s">
        <v>733</v>
      </c>
      <c r="C832" s="131">
        <v>29</v>
      </c>
    </row>
    <row r="833" ht="16.5" hidden="1" customHeight="1" spans="1:3">
      <c r="A833" s="194">
        <v>2120105</v>
      </c>
      <c r="B833" s="248" t="s">
        <v>734</v>
      </c>
      <c r="C833" s="131">
        <v>0</v>
      </c>
    </row>
    <row r="834" ht="16.5" customHeight="1" spans="1:3">
      <c r="A834" s="194">
        <v>2120106</v>
      </c>
      <c r="B834" s="247" t="s">
        <v>735</v>
      </c>
      <c r="C834" s="364">
        <f>164-1</f>
        <v>163</v>
      </c>
    </row>
    <row r="835" ht="16.5" hidden="1" customHeight="1" spans="1:3">
      <c r="A835" s="194">
        <v>2120107</v>
      </c>
      <c r="B835" s="248" t="s">
        <v>736</v>
      </c>
      <c r="C835" s="131">
        <v>0</v>
      </c>
    </row>
    <row r="836" ht="16.5" hidden="1" customHeight="1" spans="1:3">
      <c r="A836" s="194">
        <v>2120109</v>
      </c>
      <c r="B836" s="247" t="s">
        <v>737</v>
      </c>
      <c r="C836" s="131">
        <v>0</v>
      </c>
    </row>
    <row r="837" ht="16.5" hidden="1" customHeight="1" spans="1:3">
      <c r="A837" s="194">
        <v>2120110</v>
      </c>
      <c r="B837" s="248" t="s">
        <v>738</v>
      </c>
      <c r="C837" s="131">
        <v>0</v>
      </c>
    </row>
    <row r="838" ht="16.5" customHeight="1" spans="1:3">
      <c r="A838" s="194">
        <v>2120199</v>
      </c>
      <c r="B838" s="247" t="s">
        <v>739</v>
      </c>
      <c r="C838" s="131">
        <v>1595</v>
      </c>
    </row>
    <row r="839" ht="16.5" hidden="1" customHeight="1" spans="1:3">
      <c r="A839" s="194">
        <v>21202</v>
      </c>
      <c r="B839" s="248" t="s">
        <v>740</v>
      </c>
      <c r="C839" s="131">
        <f>C840</f>
        <v>0</v>
      </c>
    </row>
    <row r="840" ht="16.5" hidden="1" customHeight="1" spans="1:3">
      <c r="A840" s="194">
        <v>2120201</v>
      </c>
      <c r="B840" s="248" t="s">
        <v>741</v>
      </c>
      <c r="C840" s="131">
        <v>0</v>
      </c>
    </row>
    <row r="841" ht="16.5" customHeight="1" spans="1:3">
      <c r="A841" s="194">
        <v>21203</v>
      </c>
      <c r="B841" s="248" t="s">
        <v>742</v>
      </c>
      <c r="C841" s="131">
        <f>SUM(C842:C843)</f>
        <v>2425</v>
      </c>
    </row>
    <row r="842" ht="16.5" hidden="1" customHeight="1" spans="1:3">
      <c r="A842" s="194">
        <v>2120303</v>
      </c>
      <c r="B842" s="248" t="s">
        <v>743</v>
      </c>
      <c r="C842" s="131">
        <v>0</v>
      </c>
    </row>
    <row r="843" ht="16.5" customHeight="1" spans="1:3">
      <c r="A843" s="194">
        <v>2120399</v>
      </c>
      <c r="B843" s="248" t="s">
        <v>744</v>
      </c>
      <c r="C843" s="131">
        <v>2425</v>
      </c>
    </row>
    <row r="844" ht="16.5" customHeight="1" spans="1:3">
      <c r="A844" s="194">
        <v>21205</v>
      </c>
      <c r="B844" s="248" t="s">
        <v>745</v>
      </c>
      <c r="C844" s="131">
        <f t="shared" ref="C844:C848" si="1">C845</f>
        <v>2098</v>
      </c>
    </row>
    <row r="845" ht="16.5" customHeight="1" spans="1:3">
      <c r="A845" s="194">
        <v>2120501</v>
      </c>
      <c r="B845" s="248" t="s">
        <v>746</v>
      </c>
      <c r="C845" s="364">
        <f>2097+1</f>
        <v>2098</v>
      </c>
    </row>
    <row r="846" ht="16.5" hidden="1" customHeight="1" spans="1:3">
      <c r="A846" s="194">
        <v>21206</v>
      </c>
      <c r="B846" s="248" t="s">
        <v>747</v>
      </c>
      <c r="C846" s="131">
        <f t="shared" si="1"/>
        <v>0</v>
      </c>
    </row>
    <row r="847" ht="16.5" hidden="1" customHeight="1" spans="1:3">
      <c r="A847" s="194">
        <v>2120601</v>
      </c>
      <c r="B847" s="248" t="s">
        <v>748</v>
      </c>
      <c r="C847" s="131">
        <v>0</v>
      </c>
    </row>
    <row r="848" ht="16.5" customHeight="1" spans="1:3">
      <c r="A848" s="194">
        <v>21299</v>
      </c>
      <c r="B848" s="248" t="s">
        <v>749</v>
      </c>
      <c r="C848" s="131">
        <f t="shared" si="1"/>
        <v>1700</v>
      </c>
    </row>
    <row r="849" ht="16.5" customHeight="1" spans="1:3">
      <c r="A849" s="194">
        <v>2129999</v>
      </c>
      <c r="B849" s="248" t="s">
        <v>750</v>
      </c>
      <c r="C849" s="131">
        <v>1700</v>
      </c>
    </row>
    <row r="850" ht="16.5" customHeight="1" spans="1:3">
      <c r="A850" s="194">
        <v>213</v>
      </c>
      <c r="B850" s="250" t="s">
        <v>751</v>
      </c>
      <c r="C850" s="131">
        <f>C851+C877+C902+C930+C941+C948+C955+C958</f>
        <v>85981</v>
      </c>
    </row>
    <row r="851" ht="16.5" customHeight="1" spans="1:3">
      <c r="A851" s="194">
        <v>21301</v>
      </c>
      <c r="B851" s="247" t="s">
        <v>752</v>
      </c>
      <c r="C851" s="131">
        <f>SUM(C852:C876)</f>
        <v>32901</v>
      </c>
    </row>
    <row r="852" ht="16.5" customHeight="1" spans="1:3">
      <c r="A852" s="194">
        <v>2130101</v>
      </c>
      <c r="B852" s="248" t="s">
        <v>120</v>
      </c>
      <c r="C852" s="131">
        <v>1579</v>
      </c>
    </row>
    <row r="853" ht="16.5" hidden="1" customHeight="1" spans="1:3">
      <c r="A853" s="194">
        <v>2130102</v>
      </c>
      <c r="B853" s="248" t="s">
        <v>121</v>
      </c>
      <c r="C853" s="131">
        <v>0</v>
      </c>
    </row>
    <row r="854" ht="16.5" hidden="1" customHeight="1" spans="1:3">
      <c r="A854" s="194">
        <v>2130103</v>
      </c>
      <c r="B854" s="248" t="s">
        <v>122</v>
      </c>
      <c r="C854" s="131">
        <v>0</v>
      </c>
    </row>
    <row r="855" ht="16.5" customHeight="1" spans="1:3">
      <c r="A855" s="194">
        <v>2130104</v>
      </c>
      <c r="B855" s="247" t="s">
        <v>129</v>
      </c>
      <c r="C855" s="131">
        <v>3856</v>
      </c>
    </row>
    <row r="856" ht="16.5" hidden="1" customHeight="1" spans="1:3">
      <c r="A856" s="194">
        <v>2130105</v>
      </c>
      <c r="B856" s="247" t="s">
        <v>753</v>
      </c>
      <c r="C856" s="131">
        <v>0</v>
      </c>
    </row>
    <row r="857" ht="16.5" customHeight="1" spans="1:3">
      <c r="A857" s="194">
        <v>2130106</v>
      </c>
      <c r="B857" s="248" t="s">
        <v>754</v>
      </c>
      <c r="C857" s="131">
        <v>99</v>
      </c>
    </row>
    <row r="858" ht="16.5" customHeight="1" spans="1:3">
      <c r="A858" s="194">
        <v>2130108</v>
      </c>
      <c r="B858" s="248" t="s">
        <v>755</v>
      </c>
      <c r="C858" s="131">
        <v>370</v>
      </c>
    </row>
    <row r="859" ht="16.5" hidden="1" customHeight="1" spans="1:3">
      <c r="A859" s="194">
        <v>2130109</v>
      </c>
      <c r="B859" s="248" t="s">
        <v>756</v>
      </c>
      <c r="C859" s="131">
        <v>0</v>
      </c>
    </row>
    <row r="860" ht="16.5" hidden="1" customHeight="1" spans="1:3">
      <c r="A860" s="194">
        <v>2130110</v>
      </c>
      <c r="B860" s="248" t="s">
        <v>757</v>
      </c>
      <c r="C860" s="131">
        <v>0</v>
      </c>
    </row>
    <row r="861" ht="16.5" hidden="1" customHeight="1" spans="1:3">
      <c r="A861" s="194">
        <v>2130111</v>
      </c>
      <c r="B861" s="248" t="s">
        <v>758</v>
      </c>
      <c r="C861" s="131">
        <v>0</v>
      </c>
    </row>
    <row r="862" ht="16.5" customHeight="1" spans="1:3">
      <c r="A862" s="194">
        <v>2130112</v>
      </c>
      <c r="B862" s="247" t="s">
        <v>759</v>
      </c>
      <c r="C862" s="131">
        <v>37</v>
      </c>
    </row>
    <row r="863" ht="16.5" hidden="1" customHeight="1" spans="1:3">
      <c r="A863" s="194">
        <v>2130114</v>
      </c>
      <c r="B863" s="248" t="s">
        <v>760</v>
      </c>
      <c r="C863" s="131">
        <v>0</v>
      </c>
    </row>
    <row r="864" ht="16.5" hidden="1" customHeight="1" spans="1:3">
      <c r="A864" s="194">
        <v>2130119</v>
      </c>
      <c r="B864" s="248" t="s">
        <v>761</v>
      </c>
      <c r="C864" s="131">
        <v>0</v>
      </c>
    </row>
    <row r="865" ht="16.5" hidden="1" customHeight="1" spans="1:3">
      <c r="A865" s="194">
        <v>2130120</v>
      </c>
      <c r="B865" s="248" t="s">
        <v>762</v>
      </c>
      <c r="C865" s="131">
        <v>0</v>
      </c>
    </row>
    <row r="866" ht="16.5" hidden="1" customHeight="1" spans="1:3">
      <c r="A866" s="194">
        <v>2130121</v>
      </c>
      <c r="B866" s="247" t="s">
        <v>763</v>
      </c>
      <c r="C866" s="131">
        <v>0</v>
      </c>
    </row>
    <row r="867" ht="16.5" customHeight="1" spans="1:3">
      <c r="A867" s="194">
        <v>2130122</v>
      </c>
      <c r="B867" s="248" t="s">
        <v>764</v>
      </c>
      <c r="C867" s="131">
        <v>20543</v>
      </c>
    </row>
    <row r="868" ht="16.5" customHeight="1" spans="1:3">
      <c r="A868" s="194">
        <v>2130124</v>
      </c>
      <c r="B868" s="248" t="s">
        <v>765</v>
      </c>
      <c r="C868" s="131">
        <v>152</v>
      </c>
    </row>
    <row r="869" ht="16.5" hidden="1" customHeight="1" spans="1:3">
      <c r="A869" s="194">
        <v>2130125</v>
      </c>
      <c r="B869" s="248" t="s">
        <v>766</v>
      </c>
      <c r="C869" s="131">
        <v>0</v>
      </c>
    </row>
    <row r="870" ht="16.5" customHeight="1" spans="1:3">
      <c r="A870" s="194">
        <v>2130126</v>
      </c>
      <c r="B870" s="247" t="s">
        <v>767</v>
      </c>
      <c r="C870" s="131">
        <v>47</v>
      </c>
    </row>
    <row r="871" ht="16.5" customHeight="1" spans="1:3">
      <c r="A871" s="194">
        <v>2130135</v>
      </c>
      <c r="B871" s="248" t="s">
        <v>768</v>
      </c>
      <c r="C871" s="131">
        <v>2016</v>
      </c>
    </row>
    <row r="872" ht="16.5" hidden="1" customHeight="1" spans="1:3">
      <c r="A872" s="194">
        <v>2130142</v>
      </c>
      <c r="B872" s="248" t="s">
        <v>769</v>
      </c>
      <c r="C872" s="131">
        <v>0</v>
      </c>
    </row>
    <row r="873" ht="16.5" customHeight="1" spans="1:3">
      <c r="A873" s="194">
        <v>2130148</v>
      </c>
      <c r="B873" s="248" t="s">
        <v>770</v>
      </c>
      <c r="C873" s="131">
        <v>5</v>
      </c>
    </row>
    <row r="874" ht="16.5" hidden="1" customHeight="1" spans="1:3">
      <c r="A874" s="194">
        <v>2130152</v>
      </c>
      <c r="B874" s="247" t="s">
        <v>771</v>
      </c>
      <c r="C874" s="131">
        <v>0</v>
      </c>
    </row>
    <row r="875" ht="16.5" customHeight="1" spans="1:3">
      <c r="A875" s="194">
        <v>2130153</v>
      </c>
      <c r="B875" s="248" t="s">
        <v>772</v>
      </c>
      <c r="C875" s="131">
        <v>3929</v>
      </c>
    </row>
    <row r="876" ht="16.5" customHeight="1" spans="1:3">
      <c r="A876" s="194">
        <v>2130199</v>
      </c>
      <c r="B876" s="248" t="s">
        <v>773</v>
      </c>
      <c r="C876" s="131">
        <v>268</v>
      </c>
    </row>
    <row r="877" ht="16.5" customHeight="1" spans="1:3">
      <c r="A877" s="194">
        <v>21302</v>
      </c>
      <c r="B877" s="248" t="s">
        <v>774</v>
      </c>
      <c r="C877" s="131">
        <f>SUM(C878:C901)</f>
        <v>9930</v>
      </c>
    </row>
    <row r="878" ht="16.5" customHeight="1" spans="1:3">
      <c r="A878" s="194">
        <v>2130201</v>
      </c>
      <c r="B878" s="248" t="s">
        <v>120</v>
      </c>
      <c r="C878" s="131">
        <v>354</v>
      </c>
    </row>
    <row r="879" ht="16.5" hidden="1" customHeight="1" spans="1:3">
      <c r="A879" s="194">
        <v>2130202</v>
      </c>
      <c r="B879" s="248" t="s">
        <v>121</v>
      </c>
      <c r="C879" s="131">
        <v>0</v>
      </c>
    </row>
    <row r="880" ht="16.5" hidden="1" customHeight="1" spans="1:3">
      <c r="A880" s="194">
        <v>2130203</v>
      </c>
      <c r="B880" s="247" t="s">
        <v>122</v>
      </c>
      <c r="C880" s="131">
        <v>0</v>
      </c>
    </row>
    <row r="881" ht="16.5" customHeight="1" spans="1:3">
      <c r="A881" s="194">
        <v>2130204</v>
      </c>
      <c r="B881" s="248" t="s">
        <v>775</v>
      </c>
      <c r="C881" s="131">
        <v>2816</v>
      </c>
    </row>
    <row r="882" ht="16.5" customHeight="1" spans="1:3">
      <c r="A882" s="194">
        <v>2130205</v>
      </c>
      <c r="B882" s="248" t="s">
        <v>776</v>
      </c>
      <c r="C882" s="131">
        <v>1751</v>
      </c>
    </row>
    <row r="883" ht="16.5" hidden="1" customHeight="1" spans="1:3">
      <c r="A883" s="194">
        <v>2130206</v>
      </c>
      <c r="B883" s="247" t="s">
        <v>777</v>
      </c>
      <c r="C883" s="131">
        <v>0</v>
      </c>
    </row>
    <row r="884" ht="16.5" customHeight="1" spans="1:3">
      <c r="A884" s="194">
        <v>2130207</v>
      </c>
      <c r="B884" s="248" t="s">
        <v>778</v>
      </c>
      <c r="C884" s="131">
        <v>1102</v>
      </c>
    </row>
    <row r="885" ht="16.5" customHeight="1" spans="1:3">
      <c r="A885" s="194">
        <v>2130209</v>
      </c>
      <c r="B885" s="249" t="s">
        <v>779</v>
      </c>
      <c r="C885" s="131">
        <v>2831</v>
      </c>
    </row>
    <row r="886" ht="16.5" customHeight="1" spans="1:3">
      <c r="A886" s="194">
        <v>2130210</v>
      </c>
      <c r="B886" s="247" t="s">
        <v>780</v>
      </c>
      <c r="C886" s="131">
        <v>20</v>
      </c>
    </row>
    <row r="887" ht="16.5" customHeight="1" spans="1:3">
      <c r="A887" s="194">
        <v>2130211</v>
      </c>
      <c r="B887" s="248" t="s">
        <v>781</v>
      </c>
      <c r="C887" s="131">
        <v>15</v>
      </c>
    </row>
    <row r="888" ht="16.5" customHeight="1" spans="1:3">
      <c r="A888" s="194">
        <v>2130212</v>
      </c>
      <c r="B888" s="248" t="s">
        <v>782</v>
      </c>
      <c r="C888" s="131">
        <v>215</v>
      </c>
    </row>
    <row r="889" ht="16.5" customHeight="1" spans="1:3">
      <c r="A889" s="194">
        <v>2130213</v>
      </c>
      <c r="B889" s="248" t="s">
        <v>783</v>
      </c>
      <c r="C889" s="131">
        <v>10</v>
      </c>
    </row>
    <row r="890" ht="16.5" hidden="1" customHeight="1" spans="1:3">
      <c r="A890" s="194">
        <v>2130217</v>
      </c>
      <c r="B890" s="248" t="s">
        <v>784</v>
      </c>
      <c r="C890" s="131">
        <v>0</v>
      </c>
    </row>
    <row r="891" ht="16.5" hidden="1" customHeight="1" spans="1:3">
      <c r="A891" s="194">
        <v>2130220</v>
      </c>
      <c r="B891" s="248" t="s">
        <v>785</v>
      </c>
      <c r="C891" s="131">
        <v>0</v>
      </c>
    </row>
    <row r="892" ht="16.5" hidden="1" customHeight="1" spans="1:3">
      <c r="A892" s="194">
        <v>2130221</v>
      </c>
      <c r="B892" s="248" t="s">
        <v>786</v>
      </c>
      <c r="C892" s="131">
        <v>0</v>
      </c>
    </row>
    <row r="893" ht="16.5" hidden="1" customHeight="1" spans="1:3">
      <c r="A893" s="194">
        <v>2130223</v>
      </c>
      <c r="B893" s="248" t="s">
        <v>787</v>
      </c>
      <c r="C893" s="131">
        <v>0</v>
      </c>
    </row>
    <row r="894" ht="16.5" customHeight="1" spans="1:3">
      <c r="A894" s="194">
        <v>2130226</v>
      </c>
      <c r="B894" s="248" t="s">
        <v>788</v>
      </c>
      <c r="C894" s="131">
        <v>52</v>
      </c>
    </row>
    <row r="895" ht="16.5" hidden="1" customHeight="1" spans="1:3">
      <c r="A895" s="194">
        <v>2130227</v>
      </c>
      <c r="B895" s="248" t="s">
        <v>789</v>
      </c>
      <c r="C895" s="131">
        <v>0</v>
      </c>
    </row>
    <row r="896" ht="16.5" hidden="1" customHeight="1" spans="1:3">
      <c r="A896" s="194">
        <v>2130232</v>
      </c>
      <c r="B896" s="248" t="s">
        <v>790</v>
      </c>
      <c r="C896" s="131">
        <v>0</v>
      </c>
    </row>
    <row r="897" ht="16.5" customHeight="1" spans="1:3">
      <c r="A897" s="194">
        <v>2130234</v>
      </c>
      <c r="B897" s="248" t="s">
        <v>791</v>
      </c>
      <c r="C897" s="131">
        <v>399</v>
      </c>
    </row>
    <row r="898" ht="16.5" hidden="1" customHeight="1" spans="1:3">
      <c r="A898" s="194">
        <v>2130235</v>
      </c>
      <c r="B898" s="248" t="s">
        <v>792</v>
      </c>
      <c r="C898" s="131">
        <v>0</v>
      </c>
    </row>
    <row r="899" ht="16.5" hidden="1" customHeight="1" spans="1:3">
      <c r="A899" s="194">
        <v>2130236</v>
      </c>
      <c r="B899" s="248" t="s">
        <v>793</v>
      </c>
      <c r="C899" s="131">
        <v>0</v>
      </c>
    </row>
    <row r="900" ht="16.5" hidden="1" customHeight="1" spans="1:3">
      <c r="A900" s="194">
        <v>2130237</v>
      </c>
      <c r="B900" s="248" t="s">
        <v>759</v>
      </c>
      <c r="C900" s="131">
        <v>0</v>
      </c>
    </row>
    <row r="901" ht="16.5" customHeight="1" spans="1:3">
      <c r="A901" s="194">
        <v>2130299</v>
      </c>
      <c r="B901" s="248" t="s">
        <v>794</v>
      </c>
      <c r="C901" s="131">
        <v>365</v>
      </c>
    </row>
    <row r="902" ht="16.5" customHeight="1" spans="1:3">
      <c r="A902" s="194">
        <v>21303</v>
      </c>
      <c r="B902" s="248" t="s">
        <v>795</v>
      </c>
      <c r="C902" s="131">
        <f>SUM(C903:C929)</f>
        <v>15493</v>
      </c>
    </row>
    <row r="903" ht="16.5" customHeight="1" spans="1:3">
      <c r="A903" s="194">
        <v>2130301</v>
      </c>
      <c r="B903" s="248" t="s">
        <v>120</v>
      </c>
      <c r="C903" s="131">
        <v>606</v>
      </c>
    </row>
    <row r="904" ht="16.5" hidden="1" customHeight="1" spans="1:3">
      <c r="A904" s="194">
        <v>2130302</v>
      </c>
      <c r="B904" s="248" t="s">
        <v>121</v>
      </c>
      <c r="C904" s="131">
        <v>0</v>
      </c>
    </row>
    <row r="905" ht="16.5" hidden="1" customHeight="1" spans="1:3">
      <c r="A905" s="194">
        <v>2130303</v>
      </c>
      <c r="B905" s="248" t="s">
        <v>122</v>
      </c>
      <c r="C905" s="131">
        <v>0</v>
      </c>
    </row>
    <row r="906" ht="16.5" customHeight="1" spans="1:3">
      <c r="A906" s="194">
        <v>2130304</v>
      </c>
      <c r="B906" s="248" t="s">
        <v>796</v>
      </c>
      <c r="C906" s="131">
        <v>3127</v>
      </c>
    </row>
    <row r="907" ht="16.5" customHeight="1" spans="1:3">
      <c r="A907" s="194">
        <v>2130305</v>
      </c>
      <c r="B907" s="248" t="s">
        <v>797</v>
      </c>
      <c r="C907" s="131">
        <v>1052</v>
      </c>
    </row>
    <row r="908" ht="16.5" customHeight="1" spans="1:3">
      <c r="A908" s="194">
        <v>2130306</v>
      </c>
      <c r="B908" s="248" t="s">
        <v>798</v>
      </c>
      <c r="C908" s="131">
        <v>1468</v>
      </c>
    </row>
    <row r="909" ht="16.5" hidden="1" customHeight="1" spans="1:3">
      <c r="A909" s="194">
        <v>2130307</v>
      </c>
      <c r="B909" s="248" t="s">
        <v>799</v>
      </c>
      <c r="C909" s="131">
        <v>0</v>
      </c>
    </row>
    <row r="910" ht="16.5" hidden="1" customHeight="1" spans="1:3">
      <c r="A910" s="194">
        <v>2130308</v>
      </c>
      <c r="B910" s="248" t="s">
        <v>800</v>
      </c>
      <c r="C910" s="131">
        <v>0</v>
      </c>
    </row>
    <row r="911" ht="16.5" hidden="1" customHeight="1" spans="1:3">
      <c r="A911" s="194">
        <v>2130309</v>
      </c>
      <c r="B911" s="247" t="s">
        <v>801</v>
      </c>
      <c r="C911" s="131">
        <v>0</v>
      </c>
    </row>
    <row r="912" ht="16.5" customHeight="1" spans="1:3">
      <c r="A912" s="194">
        <v>2130310</v>
      </c>
      <c r="B912" s="248" t="s">
        <v>802</v>
      </c>
      <c r="C912" s="131">
        <v>1053</v>
      </c>
    </row>
    <row r="913" ht="16.5" hidden="1" customHeight="1" spans="1:3">
      <c r="A913" s="194">
        <v>2130311</v>
      </c>
      <c r="B913" s="248" t="s">
        <v>803</v>
      </c>
      <c r="C913" s="131">
        <v>0</v>
      </c>
    </row>
    <row r="914" ht="16.5" hidden="1" customHeight="1" spans="1:3">
      <c r="A914" s="194">
        <v>2130312</v>
      </c>
      <c r="B914" s="248" t="s">
        <v>804</v>
      </c>
      <c r="C914" s="131">
        <v>0</v>
      </c>
    </row>
    <row r="915" ht="16.5" customHeight="1" spans="1:3">
      <c r="A915" s="194">
        <v>2130313</v>
      </c>
      <c r="B915" s="248" t="s">
        <v>805</v>
      </c>
      <c r="C915" s="131">
        <v>119</v>
      </c>
    </row>
    <row r="916" ht="16.5" customHeight="1" spans="1:3">
      <c r="A916" s="194">
        <v>2130314</v>
      </c>
      <c r="B916" s="248" t="s">
        <v>806</v>
      </c>
      <c r="C916" s="364">
        <f>245-1</f>
        <v>244</v>
      </c>
    </row>
    <row r="917" ht="16.5" customHeight="1" spans="1:3">
      <c r="A917" s="194">
        <v>2130315</v>
      </c>
      <c r="B917" s="248" t="s">
        <v>807</v>
      </c>
      <c r="C917" s="131">
        <v>40</v>
      </c>
    </row>
    <row r="918" ht="16.5" customHeight="1" spans="1:3">
      <c r="A918" s="194">
        <v>2130316</v>
      </c>
      <c r="B918" s="248" t="s">
        <v>808</v>
      </c>
      <c r="C918" s="131">
        <v>2540</v>
      </c>
    </row>
    <row r="919" ht="16.5" hidden="1" customHeight="1" spans="1:3">
      <c r="A919" s="194">
        <v>2130317</v>
      </c>
      <c r="B919" s="248" t="s">
        <v>809</v>
      </c>
      <c r="C919" s="131">
        <v>0</v>
      </c>
    </row>
    <row r="920" ht="16.5" hidden="1" customHeight="1" spans="1:3">
      <c r="A920" s="194">
        <v>2130318</v>
      </c>
      <c r="B920" s="248" t="s">
        <v>810</v>
      </c>
      <c r="C920" s="131">
        <v>0</v>
      </c>
    </row>
    <row r="921" ht="16.5" customHeight="1" spans="1:3">
      <c r="A921" s="194">
        <v>2130319</v>
      </c>
      <c r="B921" s="248" t="s">
        <v>811</v>
      </c>
      <c r="C921" s="131">
        <v>2983</v>
      </c>
    </row>
    <row r="922" ht="16.5" customHeight="1" spans="1:3">
      <c r="A922" s="194">
        <v>2130321</v>
      </c>
      <c r="B922" s="248" t="s">
        <v>812</v>
      </c>
      <c r="C922" s="131">
        <v>1522</v>
      </c>
    </row>
    <row r="923" ht="16.5" hidden="1" customHeight="1" spans="1:3">
      <c r="A923" s="194">
        <v>2130322</v>
      </c>
      <c r="B923" s="248" t="s">
        <v>813</v>
      </c>
      <c r="C923" s="131">
        <v>0</v>
      </c>
    </row>
    <row r="924" ht="16.5" hidden="1" customHeight="1" spans="1:3">
      <c r="A924" s="194">
        <v>2130333</v>
      </c>
      <c r="B924" s="248" t="s">
        <v>787</v>
      </c>
      <c r="C924" s="131">
        <v>0</v>
      </c>
    </row>
    <row r="925" ht="16.5" hidden="1" customHeight="1" spans="1:3">
      <c r="A925" s="194">
        <v>2130334</v>
      </c>
      <c r="B925" s="248" t="s">
        <v>814</v>
      </c>
      <c r="C925" s="131">
        <v>0</v>
      </c>
    </row>
    <row r="926" ht="16.5" customHeight="1" spans="1:3">
      <c r="A926" s="194">
        <v>2130335</v>
      </c>
      <c r="B926" s="248" t="s">
        <v>815</v>
      </c>
      <c r="C926" s="131">
        <v>645</v>
      </c>
    </row>
    <row r="927" ht="16.5" hidden="1" customHeight="1" spans="1:3">
      <c r="A927" s="194">
        <v>2130336</v>
      </c>
      <c r="B927" s="248" t="s">
        <v>816</v>
      </c>
      <c r="C927" s="131">
        <v>0</v>
      </c>
    </row>
    <row r="928" ht="16.5" hidden="1" customHeight="1" spans="1:3">
      <c r="A928" s="194">
        <v>2130337</v>
      </c>
      <c r="B928" s="248" t="s">
        <v>817</v>
      </c>
      <c r="C928" s="131">
        <v>0</v>
      </c>
    </row>
    <row r="929" ht="16.5" customHeight="1" spans="1:3">
      <c r="A929" s="194">
        <v>2130399</v>
      </c>
      <c r="B929" s="248" t="s">
        <v>818</v>
      </c>
      <c r="C929" s="131">
        <v>94</v>
      </c>
    </row>
    <row r="930" ht="16.5" customHeight="1" spans="1:3">
      <c r="A930" s="194">
        <v>21305</v>
      </c>
      <c r="B930" s="248" t="s">
        <v>819</v>
      </c>
      <c r="C930" s="131">
        <f>SUM(C931:C940)</f>
        <v>14040</v>
      </c>
    </row>
    <row r="931" ht="16.5" customHeight="1" spans="1:3">
      <c r="A931" s="194">
        <v>2130501</v>
      </c>
      <c r="B931" s="248" t="s">
        <v>120</v>
      </c>
      <c r="C931" s="131">
        <v>266</v>
      </c>
    </row>
    <row r="932" ht="16.5" hidden="1" customHeight="1" spans="1:3">
      <c r="A932" s="194">
        <v>2130502</v>
      </c>
      <c r="B932" s="248" t="s">
        <v>121</v>
      </c>
      <c r="C932" s="131">
        <v>0</v>
      </c>
    </row>
    <row r="933" ht="16.5" hidden="1" customHeight="1" spans="1:3">
      <c r="A933" s="194">
        <v>2130503</v>
      </c>
      <c r="B933" s="248" t="s">
        <v>122</v>
      </c>
      <c r="C933" s="131">
        <v>0</v>
      </c>
    </row>
    <row r="934" ht="16.5" customHeight="1" spans="1:3">
      <c r="A934" s="194">
        <v>2130504</v>
      </c>
      <c r="B934" s="248" t="s">
        <v>820</v>
      </c>
      <c r="C934" s="131">
        <v>130</v>
      </c>
    </row>
    <row r="935" ht="16.5" customHeight="1" spans="1:3">
      <c r="A935" s="194">
        <v>2130505</v>
      </c>
      <c r="B935" s="248" t="s">
        <v>821</v>
      </c>
      <c r="C935" s="131">
        <v>7350</v>
      </c>
    </row>
    <row r="936" ht="16.5" customHeight="1" spans="1:3">
      <c r="A936" s="194">
        <v>2130506</v>
      </c>
      <c r="B936" s="247" t="s">
        <v>822</v>
      </c>
      <c r="C936" s="131">
        <v>5516</v>
      </c>
    </row>
    <row r="937" ht="16.5" customHeight="1" spans="1:3">
      <c r="A937" s="194">
        <v>2130507</v>
      </c>
      <c r="B937" s="248" t="s">
        <v>823</v>
      </c>
      <c r="C937" s="131">
        <v>220</v>
      </c>
    </row>
    <row r="938" ht="16.5" hidden="1" customHeight="1" spans="1:3">
      <c r="A938" s="194">
        <v>2130508</v>
      </c>
      <c r="B938" s="248" t="s">
        <v>824</v>
      </c>
      <c r="C938" s="131">
        <v>0</v>
      </c>
    </row>
    <row r="939" ht="16.5" customHeight="1" spans="1:3">
      <c r="A939" s="194">
        <v>2130550</v>
      </c>
      <c r="B939" s="248" t="s">
        <v>825</v>
      </c>
      <c r="C939" s="131">
        <v>210</v>
      </c>
    </row>
    <row r="940" ht="16.5" customHeight="1" spans="1:3">
      <c r="A940" s="194">
        <v>2130599</v>
      </c>
      <c r="B940" s="248" t="s">
        <v>826</v>
      </c>
      <c r="C940" s="131">
        <v>348</v>
      </c>
    </row>
    <row r="941" ht="16.5" customHeight="1" spans="1:3">
      <c r="A941" s="194">
        <v>21307</v>
      </c>
      <c r="B941" s="248" t="s">
        <v>827</v>
      </c>
      <c r="C941" s="131">
        <f>SUM(C942:C947)</f>
        <v>8191</v>
      </c>
    </row>
    <row r="942" ht="16.5" customHeight="1" spans="1:3">
      <c r="A942" s="194">
        <v>2130701</v>
      </c>
      <c r="B942" s="248" t="s">
        <v>828</v>
      </c>
      <c r="C942" s="131">
        <v>6769</v>
      </c>
    </row>
    <row r="943" ht="16.5" hidden="1" customHeight="1" spans="1:3">
      <c r="A943" s="194">
        <v>2130704</v>
      </c>
      <c r="B943" s="248" t="s">
        <v>829</v>
      </c>
      <c r="C943" s="131">
        <v>0</v>
      </c>
    </row>
    <row r="944" ht="16.5" customHeight="1" spans="1:3">
      <c r="A944" s="194">
        <v>2130705</v>
      </c>
      <c r="B944" s="248" t="s">
        <v>830</v>
      </c>
      <c r="C944" s="131">
        <v>172</v>
      </c>
    </row>
    <row r="945" ht="16.5" customHeight="1" spans="1:3">
      <c r="A945" s="194">
        <v>2130706</v>
      </c>
      <c r="B945" s="248" t="s">
        <v>831</v>
      </c>
      <c r="C945" s="131">
        <v>1250</v>
      </c>
    </row>
    <row r="946" ht="16.5" hidden="1" customHeight="1" spans="1:3">
      <c r="A946" s="194">
        <v>2130707</v>
      </c>
      <c r="B946" s="248" t="s">
        <v>832</v>
      </c>
      <c r="C946" s="131">
        <v>0</v>
      </c>
    </row>
    <row r="947" ht="16.5" hidden="1" customHeight="1" spans="1:3">
      <c r="A947" s="194">
        <v>2130799</v>
      </c>
      <c r="B947" s="248" t="s">
        <v>833</v>
      </c>
      <c r="C947" s="131">
        <v>0</v>
      </c>
    </row>
    <row r="948" ht="16.5" customHeight="1" spans="1:3">
      <c r="A948" s="194">
        <v>21308</v>
      </c>
      <c r="B948" s="248" t="s">
        <v>834</v>
      </c>
      <c r="C948" s="131">
        <f>SUM(C949:C954)</f>
        <v>4602</v>
      </c>
    </row>
    <row r="949" ht="16.5" hidden="1" customHeight="1" spans="1:3">
      <c r="A949" s="194">
        <v>2130801</v>
      </c>
      <c r="B949" s="248" t="s">
        <v>835</v>
      </c>
      <c r="C949" s="131">
        <v>0</v>
      </c>
    </row>
    <row r="950" ht="16.5" hidden="1" customHeight="1" spans="1:3">
      <c r="A950" s="194">
        <v>2130802</v>
      </c>
      <c r="B950" s="248" t="s">
        <v>836</v>
      </c>
      <c r="C950" s="131">
        <v>0</v>
      </c>
    </row>
    <row r="951" ht="16.5" customHeight="1" spans="1:3">
      <c r="A951" s="194">
        <v>2130803</v>
      </c>
      <c r="B951" s="248" t="s">
        <v>837</v>
      </c>
      <c r="C951" s="364">
        <f>2391+1</f>
        <v>2392</v>
      </c>
    </row>
    <row r="952" ht="16.5" customHeight="1" spans="1:3">
      <c r="A952" s="194">
        <v>2130804</v>
      </c>
      <c r="B952" s="248" t="s">
        <v>838</v>
      </c>
      <c r="C952" s="131">
        <v>2210</v>
      </c>
    </row>
    <row r="953" ht="16.5" hidden="1" customHeight="1" spans="1:3">
      <c r="A953" s="194">
        <v>2130805</v>
      </c>
      <c r="B953" s="248" t="s">
        <v>839</v>
      </c>
      <c r="C953" s="131">
        <v>0</v>
      </c>
    </row>
    <row r="954" ht="16.5" hidden="1" customHeight="1" spans="1:3">
      <c r="A954" s="194">
        <v>2130899</v>
      </c>
      <c r="B954" s="248" t="s">
        <v>840</v>
      </c>
      <c r="C954" s="131">
        <v>0</v>
      </c>
    </row>
    <row r="955" ht="16.5" hidden="1" customHeight="1" spans="1:3">
      <c r="A955" s="194">
        <v>21309</v>
      </c>
      <c r="B955" s="248" t="s">
        <v>841</v>
      </c>
      <c r="C955" s="131">
        <f>SUM(C956:C957)</f>
        <v>0</v>
      </c>
    </row>
    <row r="956" ht="16.5" hidden="1" customHeight="1" spans="1:3">
      <c r="A956" s="194">
        <v>2130901</v>
      </c>
      <c r="B956" s="248" t="s">
        <v>842</v>
      </c>
      <c r="C956" s="131">
        <v>0</v>
      </c>
    </row>
    <row r="957" ht="16.5" hidden="1" customHeight="1" spans="1:3">
      <c r="A957" s="194">
        <v>2130999</v>
      </c>
      <c r="B957" s="248" t="s">
        <v>843</v>
      </c>
      <c r="C957" s="131">
        <v>0</v>
      </c>
    </row>
    <row r="958" ht="16.5" customHeight="1" spans="1:3">
      <c r="A958" s="194">
        <v>21399</v>
      </c>
      <c r="B958" s="248" t="s">
        <v>844</v>
      </c>
      <c r="C958" s="131">
        <f>SUM(C959:C960)</f>
        <v>824</v>
      </c>
    </row>
    <row r="959" ht="16.5" hidden="1" customHeight="1" spans="1:3">
      <c r="A959" s="194">
        <v>2139901</v>
      </c>
      <c r="B959" s="248" t="s">
        <v>845</v>
      </c>
      <c r="C959" s="131">
        <v>0</v>
      </c>
    </row>
    <row r="960" ht="16.5" customHeight="1" spans="1:3">
      <c r="A960" s="194">
        <v>2139999</v>
      </c>
      <c r="B960" s="248" t="s">
        <v>846</v>
      </c>
      <c r="C960" s="131">
        <v>824</v>
      </c>
    </row>
    <row r="961" ht="16.5" customHeight="1" spans="1:3">
      <c r="A961" s="194">
        <v>214</v>
      </c>
      <c r="B961" s="250" t="s">
        <v>847</v>
      </c>
      <c r="C961" s="131">
        <f>C962+C985+C995+C1005+C1010+C1017+C1022</f>
        <v>22582</v>
      </c>
    </row>
    <row r="962" ht="16.5" customHeight="1" spans="1:3">
      <c r="A962" s="194">
        <v>21401</v>
      </c>
      <c r="B962" s="247" t="s">
        <v>848</v>
      </c>
      <c r="C962" s="131">
        <f>SUM(C963:C984)</f>
        <v>20111</v>
      </c>
    </row>
    <row r="963" ht="16.5" customHeight="1" spans="1:3">
      <c r="A963" s="194">
        <v>2140101</v>
      </c>
      <c r="B963" s="248" t="s">
        <v>120</v>
      </c>
      <c r="C963" s="131">
        <v>264</v>
      </c>
    </row>
    <row r="964" ht="16.5" customHeight="1" spans="1:3">
      <c r="A964" s="194">
        <v>2140102</v>
      </c>
      <c r="B964" s="248" t="s">
        <v>121</v>
      </c>
      <c r="C964" s="131">
        <v>241</v>
      </c>
    </row>
    <row r="965" ht="16.5" hidden="1" customHeight="1" spans="1:3">
      <c r="A965" s="194">
        <v>2140103</v>
      </c>
      <c r="B965" s="248" t="s">
        <v>122</v>
      </c>
      <c r="C965" s="131">
        <v>0</v>
      </c>
    </row>
    <row r="966" ht="16.5" customHeight="1" spans="1:3">
      <c r="A966" s="194">
        <v>2140104</v>
      </c>
      <c r="B966" s="248" t="s">
        <v>849</v>
      </c>
      <c r="C966" s="131">
        <v>11300</v>
      </c>
    </row>
    <row r="967" ht="16.5" customHeight="1" spans="1:3">
      <c r="A967" s="194">
        <v>2140106</v>
      </c>
      <c r="B967" s="248" t="s">
        <v>850</v>
      </c>
      <c r="C967" s="131">
        <v>4749</v>
      </c>
    </row>
    <row r="968" ht="16.5" hidden="1" customHeight="1" spans="1:3">
      <c r="A968" s="194">
        <v>2140109</v>
      </c>
      <c r="B968" s="248" t="s">
        <v>851</v>
      </c>
      <c r="C968" s="131">
        <v>0</v>
      </c>
    </row>
    <row r="969" ht="16.5" hidden="1" customHeight="1" spans="1:3">
      <c r="A969" s="194">
        <v>2140110</v>
      </c>
      <c r="B969" s="248" t="s">
        <v>852</v>
      </c>
      <c r="C969" s="131">
        <v>0</v>
      </c>
    </row>
    <row r="970" ht="16.5" hidden="1" customHeight="1" spans="1:3">
      <c r="A970" s="194">
        <v>2140111</v>
      </c>
      <c r="B970" s="248" t="s">
        <v>853</v>
      </c>
      <c r="C970" s="131">
        <v>0</v>
      </c>
    </row>
    <row r="971" ht="16.5" customHeight="1" spans="1:3">
      <c r="A971" s="194">
        <v>2140112</v>
      </c>
      <c r="B971" s="248" t="s">
        <v>854</v>
      </c>
      <c r="C971" s="131">
        <v>2737</v>
      </c>
    </row>
    <row r="972" ht="16.5" hidden="1" customHeight="1" spans="1:3">
      <c r="A972" s="194">
        <v>2140114</v>
      </c>
      <c r="B972" s="248" t="s">
        <v>855</v>
      </c>
      <c r="C972" s="131">
        <v>0</v>
      </c>
    </row>
    <row r="973" ht="16.5" customHeight="1" spans="1:3">
      <c r="A973" s="194">
        <v>2140122</v>
      </c>
      <c r="B973" s="247" t="s">
        <v>856</v>
      </c>
      <c r="C973" s="131">
        <v>14</v>
      </c>
    </row>
    <row r="974" ht="16.5" customHeight="1" spans="1:3">
      <c r="A974" s="194">
        <v>2140123</v>
      </c>
      <c r="B974" s="248" t="s">
        <v>857</v>
      </c>
      <c r="C974" s="131">
        <v>86</v>
      </c>
    </row>
    <row r="975" ht="16.5" hidden="1" customHeight="1" spans="1:3">
      <c r="A975" s="194">
        <v>2140127</v>
      </c>
      <c r="B975" s="248" t="s">
        <v>858</v>
      </c>
      <c r="C975" s="131">
        <v>0</v>
      </c>
    </row>
    <row r="976" ht="16.5" customHeight="1" spans="1:3">
      <c r="A976" s="194">
        <v>2140128</v>
      </c>
      <c r="B976" s="248" t="s">
        <v>859</v>
      </c>
      <c r="C976" s="131">
        <v>18</v>
      </c>
    </row>
    <row r="977" ht="16.5" hidden="1" customHeight="1" spans="1:3">
      <c r="A977" s="194">
        <v>2140129</v>
      </c>
      <c r="B977" s="248" t="s">
        <v>860</v>
      </c>
      <c r="C977" s="131">
        <v>0</v>
      </c>
    </row>
    <row r="978" ht="16.5" hidden="1" customHeight="1" spans="1:3">
      <c r="A978" s="194">
        <v>2140130</v>
      </c>
      <c r="B978" s="248" t="s">
        <v>861</v>
      </c>
      <c r="C978" s="131">
        <v>0</v>
      </c>
    </row>
    <row r="979" ht="16.5" customHeight="1" spans="1:3">
      <c r="A979" s="194">
        <v>2140131</v>
      </c>
      <c r="B979" s="248" t="s">
        <v>862</v>
      </c>
      <c r="C979" s="131">
        <v>153</v>
      </c>
    </row>
    <row r="980" ht="16.5" hidden="1" customHeight="1" spans="1:3">
      <c r="A980" s="194">
        <v>2140133</v>
      </c>
      <c r="B980" s="248" t="s">
        <v>863</v>
      </c>
      <c r="C980" s="131">
        <v>0</v>
      </c>
    </row>
    <row r="981" ht="16.5" customHeight="1" spans="1:3">
      <c r="A981" s="194">
        <v>2140136</v>
      </c>
      <c r="B981" s="248" t="s">
        <v>864</v>
      </c>
      <c r="C981" s="131">
        <v>164</v>
      </c>
    </row>
    <row r="982" ht="16.5" hidden="1" customHeight="1" spans="1:3">
      <c r="A982" s="194">
        <v>2140138</v>
      </c>
      <c r="B982" s="248" t="s">
        <v>865</v>
      </c>
      <c r="C982" s="131">
        <v>0</v>
      </c>
    </row>
    <row r="983" ht="16.5" hidden="1" customHeight="1" spans="1:3">
      <c r="A983" s="194">
        <v>2140139</v>
      </c>
      <c r="B983" s="248" t="s">
        <v>866</v>
      </c>
      <c r="C983" s="131">
        <v>0</v>
      </c>
    </row>
    <row r="984" ht="16.5" customHeight="1" spans="1:3">
      <c r="A984" s="194">
        <v>2140199</v>
      </c>
      <c r="B984" s="247" t="s">
        <v>867</v>
      </c>
      <c r="C984" s="131">
        <v>385</v>
      </c>
    </row>
    <row r="985" ht="16.5" hidden="1" customHeight="1" spans="1:3">
      <c r="A985" s="194">
        <v>21402</v>
      </c>
      <c r="B985" s="248" t="s">
        <v>868</v>
      </c>
      <c r="C985" s="131">
        <f>SUM(C986:C994)</f>
        <v>0</v>
      </c>
    </row>
    <row r="986" ht="16.5" hidden="1" customHeight="1" spans="1:3">
      <c r="A986" s="194">
        <v>2140201</v>
      </c>
      <c r="B986" s="248" t="s">
        <v>120</v>
      </c>
      <c r="C986" s="131">
        <v>0</v>
      </c>
    </row>
    <row r="987" ht="16.5" hidden="1" customHeight="1" spans="1:3">
      <c r="A987" s="194">
        <v>2140202</v>
      </c>
      <c r="B987" s="248" t="s">
        <v>121</v>
      </c>
      <c r="C987" s="131">
        <v>0</v>
      </c>
    </row>
    <row r="988" ht="16.5" hidden="1" customHeight="1" spans="1:3">
      <c r="A988" s="194">
        <v>2140203</v>
      </c>
      <c r="B988" s="248" t="s">
        <v>122</v>
      </c>
      <c r="C988" s="131">
        <v>0</v>
      </c>
    </row>
    <row r="989" ht="16.5" hidden="1" customHeight="1" spans="1:3">
      <c r="A989" s="194">
        <v>2140204</v>
      </c>
      <c r="B989" s="248" t="s">
        <v>869</v>
      </c>
      <c r="C989" s="131">
        <v>0</v>
      </c>
    </row>
    <row r="990" ht="16.5" hidden="1" customHeight="1" spans="1:3">
      <c r="A990" s="194">
        <v>2140205</v>
      </c>
      <c r="B990" s="247" t="s">
        <v>870</v>
      </c>
      <c r="C990" s="131">
        <v>0</v>
      </c>
    </row>
    <row r="991" ht="16.5" hidden="1" customHeight="1" spans="1:3">
      <c r="A991" s="194">
        <v>2140206</v>
      </c>
      <c r="B991" s="248" t="s">
        <v>871</v>
      </c>
      <c r="C991" s="131">
        <v>0</v>
      </c>
    </row>
    <row r="992" ht="16.5" hidden="1" customHeight="1" spans="1:3">
      <c r="A992" s="194">
        <v>2140207</v>
      </c>
      <c r="B992" s="248" t="s">
        <v>872</v>
      </c>
      <c r="C992" s="131">
        <v>0</v>
      </c>
    </row>
    <row r="993" ht="16.5" hidden="1" customHeight="1" spans="1:3">
      <c r="A993" s="194">
        <v>2140208</v>
      </c>
      <c r="B993" s="248" t="s">
        <v>873</v>
      </c>
      <c r="C993" s="131">
        <v>0</v>
      </c>
    </row>
    <row r="994" ht="16.5" hidden="1" customHeight="1" spans="1:3">
      <c r="A994" s="194">
        <v>2140299</v>
      </c>
      <c r="B994" s="248" t="s">
        <v>874</v>
      </c>
      <c r="C994" s="131">
        <v>0</v>
      </c>
    </row>
    <row r="995" ht="16.5" hidden="1" customHeight="1" spans="1:3">
      <c r="A995" s="194">
        <v>21403</v>
      </c>
      <c r="B995" s="248" t="s">
        <v>875</v>
      </c>
      <c r="C995" s="131">
        <f>SUM(C996:C1004)</f>
        <v>0</v>
      </c>
    </row>
    <row r="996" ht="16.5" hidden="1" customHeight="1" spans="1:3">
      <c r="A996" s="194">
        <v>2140301</v>
      </c>
      <c r="B996" s="248" t="s">
        <v>120</v>
      </c>
      <c r="C996" s="131">
        <v>0</v>
      </c>
    </row>
    <row r="997" ht="16.5" hidden="1" customHeight="1" spans="1:3">
      <c r="A997" s="194">
        <v>2140302</v>
      </c>
      <c r="B997" s="247" t="s">
        <v>121</v>
      </c>
      <c r="C997" s="131">
        <v>0</v>
      </c>
    </row>
    <row r="998" ht="16.5" hidden="1" customHeight="1" spans="1:3">
      <c r="A998" s="194">
        <v>2140303</v>
      </c>
      <c r="B998" s="248" t="s">
        <v>122</v>
      </c>
      <c r="C998" s="131">
        <v>0</v>
      </c>
    </row>
    <row r="999" ht="16.5" hidden="1" customHeight="1" spans="1:3">
      <c r="A999" s="194">
        <v>2140304</v>
      </c>
      <c r="B999" s="248" t="s">
        <v>876</v>
      </c>
      <c r="C999" s="131">
        <v>0</v>
      </c>
    </row>
    <row r="1000" ht="16.5" hidden="1" customHeight="1" spans="1:3">
      <c r="A1000" s="194">
        <v>2140305</v>
      </c>
      <c r="B1000" s="248" t="s">
        <v>877</v>
      </c>
      <c r="C1000" s="131">
        <v>0</v>
      </c>
    </row>
    <row r="1001" ht="16.5" hidden="1" customHeight="1" spans="1:3">
      <c r="A1001" s="194">
        <v>2140306</v>
      </c>
      <c r="B1001" s="248" t="s">
        <v>878</v>
      </c>
      <c r="C1001" s="131">
        <v>0</v>
      </c>
    </row>
    <row r="1002" ht="16.5" hidden="1" customHeight="1" spans="1:3">
      <c r="A1002" s="194">
        <v>2140307</v>
      </c>
      <c r="B1002" s="248" t="s">
        <v>879</v>
      </c>
      <c r="C1002" s="131">
        <v>0</v>
      </c>
    </row>
    <row r="1003" ht="16.5" hidden="1" customHeight="1" spans="1:3">
      <c r="A1003" s="194">
        <v>2140308</v>
      </c>
      <c r="B1003" s="248" t="s">
        <v>880</v>
      </c>
      <c r="C1003" s="131">
        <v>0</v>
      </c>
    </row>
    <row r="1004" ht="16.5" hidden="1" customHeight="1" spans="1:3">
      <c r="A1004" s="194">
        <v>2140399</v>
      </c>
      <c r="B1004" s="247" t="s">
        <v>881</v>
      </c>
      <c r="C1004" s="131">
        <v>0</v>
      </c>
    </row>
    <row r="1005" ht="16.5" customHeight="1" spans="1:3">
      <c r="A1005" s="194">
        <v>21404</v>
      </c>
      <c r="B1005" s="248" t="s">
        <v>882</v>
      </c>
      <c r="C1005" s="131">
        <f>SUM(C1006:C1009)</f>
        <v>858</v>
      </c>
    </row>
    <row r="1006" ht="16.5" hidden="1" customHeight="1" spans="1:3">
      <c r="A1006" s="194">
        <v>2140401</v>
      </c>
      <c r="B1006" s="248" t="s">
        <v>883</v>
      </c>
      <c r="C1006" s="131">
        <v>0</v>
      </c>
    </row>
    <row r="1007" ht="16.5" hidden="1" customHeight="1" spans="1:3">
      <c r="A1007" s="194">
        <v>2140402</v>
      </c>
      <c r="B1007" s="247" t="s">
        <v>884</v>
      </c>
      <c r="C1007" s="131">
        <v>0</v>
      </c>
    </row>
    <row r="1008" ht="16.5" hidden="1" customHeight="1" spans="1:3">
      <c r="A1008" s="194">
        <v>2140403</v>
      </c>
      <c r="B1008" s="248" t="s">
        <v>885</v>
      </c>
      <c r="C1008" s="131">
        <v>0</v>
      </c>
    </row>
    <row r="1009" ht="16.5" customHeight="1" spans="1:3">
      <c r="A1009" s="194">
        <v>2140499</v>
      </c>
      <c r="B1009" s="248" t="s">
        <v>886</v>
      </c>
      <c r="C1009" s="131">
        <v>858</v>
      </c>
    </row>
    <row r="1010" ht="16.5" hidden="1" customHeight="1" spans="1:3">
      <c r="A1010" s="194">
        <v>21405</v>
      </c>
      <c r="B1010" s="248" t="s">
        <v>887</v>
      </c>
      <c r="C1010" s="131">
        <f>SUM(C1011:C1016)</f>
        <v>0</v>
      </c>
    </row>
    <row r="1011" ht="16.5" hidden="1" customHeight="1" spans="1:3">
      <c r="A1011" s="194">
        <v>2140501</v>
      </c>
      <c r="B1011" s="248" t="s">
        <v>120</v>
      </c>
      <c r="C1011" s="131">
        <v>0</v>
      </c>
    </row>
    <row r="1012" ht="16.5" hidden="1" customHeight="1" spans="1:3">
      <c r="A1012" s="194">
        <v>2140502</v>
      </c>
      <c r="B1012" s="247" t="s">
        <v>121</v>
      </c>
      <c r="C1012" s="131">
        <v>0</v>
      </c>
    </row>
    <row r="1013" ht="16.5" hidden="1" customHeight="1" spans="1:3">
      <c r="A1013" s="194">
        <v>2140503</v>
      </c>
      <c r="B1013" s="248" t="s">
        <v>122</v>
      </c>
      <c r="C1013" s="131">
        <v>0</v>
      </c>
    </row>
    <row r="1014" ht="16.5" hidden="1" customHeight="1" spans="1:3">
      <c r="A1014" s="194">
        <v>2140504</v>
      </c>
      <c r="B1014" s="248" t="s">
        <v>873</v>
      </c>
      <c r="C1014" s="131">
        <v>0</v>
      </c>
    </row>
    <row r="1015" ht="16.5" hidden="1" customHeight="1" spans="1:3">
      <c r="A1015" s="194">
        <v>2140505</v>
      </c>
      <c r="B1015" s="248" t="s">
        <v>888</v>
      </c>
      <c r="C1015" s="131">
        <v>0</v>
      </c>
    </row>
    <row r="1016" ht="16.5" hidden="1" customHeight="1" spans="1:3">
      <c r="A1016" s="194">
        <v>2140599</v>
      </c>
      <c r="B1016" s="248" t="s">
        <v>889</v>
      </c>
      <c r="C1016" s="131">
        <v>0</v>
      </c>
    </row>
    <row r="1017" ht="16.5" customHeight="1" spans="1:3">
      <c r="A1017" s="194">
        <v>21406</v>
      </c>
      <c r="B1017" s="247" t="s">
        <v>890</v>
      </c>
      <c r="C1017" s="131">
        <f>SUM(C1018:C1021)</f>
        <v>1330</v>
      </c>
    </row>
    <row r="1018" ht="16.5" customHeight="1" spans="1:3">
      <c r="A1018" s="194">
        <v>2140601</v>
      </c>
      <c r="B1018" s="248" t="s">
        <v>891</v>
      </c>
      <c r="C1018" s="131">
        <v>1330</v>
      </c>
    </row>
    <row r="1019" ht="16.5" hidden="1" customHeight="1" spans="1:3">
      <c r="A1019" s="194">
        <v>2140602</v>
      </c>
      <c r="B1019" s="248" t="s">
        <v>892</v>
      </c>
      <c r="C1019" s="131">
        <v>0</v>
      </c>
    </row>
    <row r="1020" ht="16.5" hidden="1" customHeight="1" spans="1:3">
      <c r="A1020" s="194">
        <v>2140603</v>
      </c>
      <c r="B1020" s="248" t="s">
        <v>893</v>
      </c>
      <c r="C1020" s="131">
        <v>0</v>
      </c>
    </row>
    <row r="1021" ht="16.5" hidden="1" customHeight="1" spans="1:3">
      <c r="A1021" s="194">
        <v>2140699</v>
      </c>
      <c r="B1021" s="248" t="s">
        <v>894</v>
      </c>
      <c r="C1021" s="131">
        <v>0</v>
      </c>
    </row>
    <row r="1022" ht="16.5" customHeight="1" spans="1:3">
      <c r="A1022" s="194">
        <v>21499</v>
      </c>
      <c r="B1022" s="247" t="s">
        <v>895</v>
      </c>
      <c r="C1022" s="131">
        <f>SUM(C1023:C1024)</f>
        <v>283</v>
      </c>
    </row>
    <row r="1023" ht="16.5" hidden="1" customHeight="1" spans="1:3">
      <c r="A1023" s="194">
        <v>2149901</v>
      </c>
      <c r="B1023" s="248" t="s">
        <v>896</v>
      </c>
      <c r="C1023" s="131">
        <v>0</v>
      </c>
    </row>
    <row r="1024" ht="16.5" customHeight="1" spans="1:3">
      <c r="A1024" s="194">
        <v>2149999</v>
      </c>
      <c r="B1024" s="248" t="s">
        <v>897</v>
      </c>
      <c r="C1024" s="131">
        <v>283</v>
      </c>
    </row>
    <row r="1025" ht="16.5" customHeight="1" spans="1:3">
      <c r="A1025" s="194">
        <v>215</v>
      </c>
      <c r="B1025" s="251" t="s">
        <v>898</v>
      </c>
      <c r="C1025" s="131">
        <f>C1026+C1036+C1052+C1057+C1068+C1075+C1083</f>
        <v>8187</v>
      </c>
    </row>
    <row r="1026" ht="16.5" customHeight="1" spans="1:3">
      <c r="A1026" s="194">
        <v>21501</v>
      </c>
      <c r="B1026" s="248" t="s">
        <v>899</v>
      </c>
      <c r="C1026" s="131">
        <f>SUM(C1027:C1035)</f>
        <v>909</v>
      </c>
    </row>
    <row r="1027" ht="16.5" customHeight="1" spans="1:3">
      <c r="A1027" s="194">
        <v>2150101</v>
      </c>
      <c r="B1027" s="248" t="s">
        <v>120</v>
      </c>
      <c r="C1027" s="131">
        <v>521</v>
      </c>
    </row>
    <row r="1028" ht="16.5" customHeight="1" spans="1:3">
      <c r="A1028" s="194">
        <v>2150102</v>
      </c>
      <c r="B1028" s="248" t="s">
        <v>121</v>
      </c>
      <c r="C1028" s="131">
        <v>53</v>
      </c>
    </row>
    <row r="1029" ht="16.5" hidden="1" customHeight="1" spans="1:3">
      <c r="A1029" s="194">
        <v>2150103</v>
      </c>
      <c r="B1029" s="248" t="s">
        <v>122</v>
      </c>
      <c r="C1029" s="131">
        <v>0</v>
      </c>
    </row>
    <row r="1030" ht="16.5" hidden="1" customHeight="1" spans="1:3">
      <c r="A1030" s="194">
        <v>2150104</v>
      </c>
      <c r="B1030" s="247" t="s">
        <v>900</v>
      </c>
      <c r="C1030" s="131">
        <v>0</v>
      </c>
    </row>
    <row r="1031" ht="16.5" hidden="1" customHeight="1" spans="1:3">
      <c r="A1031" s="194">
        <v>2150105</v>
      </c>
      <c r="B1031" s="248" t="s">
        <v>901</v>
      </c>
      <c r="C1031" s="131">
        <v>0</v>
      </c>
    </row>
    <row r="1032" ht="16.5" hidden="1" customHeight="1" spans="1:3">
      <c r="A1032" s="194">
        <v>2150106</v>
      </c>
      <c r="B1032" s="248" t="s">
        <v>902</v>
      </c>
      <c r="C1032" s="131">
        <v>0</v>
      </c>
    </row>
    <row r="1033" ht="16.5" hidden="1" customHeight="1" spans="1:3">
      <c r="A1033" s="194">
        <v>2150107</v>
      </c>
      <c r="B1033" s="249" t="s">
        <v>903</v>
      </c>
      <c r="C1033" s="131">
        <v>0</v>
      </c>
    </row>
    <row r="1034" ht="16.5" hidden="1" customHeight="1" spans="1:3">
      <c r="A1034" s="194">
        <v>2150108</v>
      </c>
      <c r="B1034" s="247" t="s">
        <v>904</v>
      </c>
      <c r="C1034" s="131">
        <v>0</v>
      </c>
    </row>
    <row r="1035" ht="16.5" customHeight="1" spans="1:3">
      <c r="A1035" s="194">
        <v>2150199</v>
      </c>
      <c r="B1035" s="248" t="s">
        <v>905</v>
      </c>
      <c r="C1035" s="131">
        <v>335</v>
      </c>
    </row>
    <row r="1036" ht="16.5" hidden="1" customHeight="1" spans="1:3">
      <c r="A1036" s="194">
        <v>21502</v>
      </c>
      <c r="B1036" s="248" t="s">
        <v>906</v>
      </c>
      <c r="C1036" s="131">
        <f>SUM(C1037:C1051)</f>
        <v>0</v>
      </c>
    </row>
    <row r="1037" ht="16.5" hidden="1" customHeight="1" spans="1:3">
      <c r="A1037" s="194">
        <v>2150201</v>
      </c>
      <c r="B1037" s="248" t="s">
        <v>120</v>
      </c>
      <c r="C1037" s="131">
        <v>0</v>
      </c>
    </row>
    <row r="1038" ht="16.5" hidden="1" customHeight="1" spans="1:3">
      <c r="A1038" s="194">
        <v>2150202</v>
      </c>
      <c r="B1038" s="248" t="s">
        <v>121</v>
      </c>
      <c r="C1038" s="131">
        <v>0</v>
      </c>
    </row>
    <row r="1039" ht="16.5" hidden="1" customHeight="1" spans="1:3">
      <c r="A1039" s="194">
        <v>2150203</v>
      </c>
      <c r="B1039" s="248" t="s">
        <v>122</v>
      </c>
      <c r="C1039" s="131">
        <v>0</v>
      </c>
    </row>
    <row r="1040" ht="16.5" hidden="1" customHeight="1" spans="1:3">
      <c r="A1040" s="194">
        <v>2150204</v>
      </c>
      <c r="B1040" s="248" t="s">
        <v>907</v>
      </c>
      <c r="C1040" s="131">
        <v>0</v>
      </c>
    </row>
    <row r="1041" ht="16.5" hidden="1" customHeight="1" spans="1:3">
      <c r="A1041" s="194">
        <v>2150205</v>
      </c>
      <c r="B1041" s="248" t="s">
        <v>908</v>
      </c>
      <c r="C1041" s="131">
        <v>0</v>
      </c>
    </row>
    <row r="1042" ht="16.5" hidden="1" customHeight="1" spans="1:3">
      <c r="A1042" s="194">
        <v>2150206</v>
      </c>
      <c r="B1042" s="248" t="s">
        <v>909</v>
      </c>
      <c r="C1042" s="131">
        <v>0</v>
      </c>
    </row>
    <row r="1043" ht="16.5" hidden="1" customHeight="1" spans="1:3">
      <c r="A1043" s="194">
        <v>2150207</v>
      </c>
      <c r="B1043" s="248" t="s">
        <v>910</v>
      </c>
      <c r="C1043" s="131">
        <v>0</v>
      </c>
    </row>
    <row r="1044" ht="16.5" hidden="1" customHeight="1" spans="1:3">
      <c r="A1044" s="194">
        <v>2150208</v>
      </c>
      <c r="B1044" s="248" t="s">
        <v>911</v>
      </c>
      <c r="C1044" s="131">
        <v>0</v>
      </c>
    </row>
    <row r="1045" ht="16.5" hidden="1" customHeight="1" spans="1:3">
      <c r="A1045" s="194">
        <v>2150209</v>
      </c>
      <c r="B1045" s="248" t="s">
        <v>912</v>
      </c>
      <c r="C1045" s="131">
        <v>0</v>
      </c>
    </row>
    <row r="1046" ht="16.5" hidden="1" customHeight="1" spans="1:3">
      <c r="A1046" s="194">
        <v>2150210</v>
      </c>
      <c r="B1046" s="248" t="s">
        <v>913</v>
      </c>
      <c r="C1046" s="131">
        <v>0</v>
      </c>
    </row>
    <row r="1047" ht="16.5" hidden="1" customHeight="1" spans="1:3">
      <c r="A1047" s="194">
        <v>2150212</v>
      </c>
      <c r="B1047" s="248" t="s">
        <v>914</v>
      </c>
      <c r="C1047" s="131">
        <v>0</v>
      </c>
    </row>
    <row r="1048" ht="16.5" hidden="1" customHeight="1" spans="1:3">
      <c r="A1048" s="194">
        <v>2150213</v>
      </c>
      <c r="B1048" s="248" t="s">
        <v>915</v>
      </c>
      <c r="C1048" s="131">
        <v>0</v>
      </c>
    </row>
    <row r="1049" ht="16.5" hidden="1" customHeight="1" spans="1:3">
      <c r="A1049" s="194">
        <v>2150214</v>
      </c>
      <c r="B1049" s="248" t="s">
        <v>916</v>
      </c>
      <c r="C1049" s="131">
        <v>0</v>
      </c>
    </row>
    <row r="1050" ht="16.5" hidden="1" customHeight="1" spans="1:3">
      <c r="A1050" s="194">
        <v>2150215</v>
      </c>
      <c r="B1050" s="248" t="s">
        <v>917</v>
      </c>
      <c r="C1050" s="131">
        <v>0</v>
      </c>
    </row>
    <row r="1051" ht="16.5" hidden="1" customHeight="1" spans="1:3">
      <c r="A1051" s="194">
        <v>2150299</v>
      </c>
      <c r="B1051" s="248" t="s">
        <v>918</v>
      </c>
      <c r="C1051" s="131">
        <v>0</v>
      </c>
    </row>
    <row r="1052" ht="16.5" hidden="1" customHeight="1" spans="1:3">
      <c r="A1052" s="194">
        <v>21503</v>
      </c>
      <c r="B1052" s="248" t="s">
        <v>919</v>
      </c>
      <c r="C1052" s="131">
        <f>SUM(C1053:C1056)</f>
        <v>0</v>
      </c>
    </row>
    <row r="1053" ht="16.5" hidden="1" customHeight="1" spans="1:3">
      <c r="A1053" s="194">
        <v>2150301</v>
      </c>
      <c r="B1053" s="248" t="s">
        <v>120</v>
      </c>
      <c r="C1053" s="131">
        <v>0</v>
      </c>
    </row>
    <row r="1054" ht="16.5" hidden="1" customHeight="1" spans="1:3">
      <c r="A1054" s="194">
        <v>2150302</v>
      </c>
      <c r="B1054" s="248" t="s">
        <v>121</v>
      </c>
      <c r="C1054" s="131">
        <v>0</v>
      </c>
    </row>
    <row r="1055" ht="16.5" hidden="1" customHeight="1" spans="1:3">
      <c r="A1055" s="194">
        <v>2150303</v>
      </c>
      <c r="B1055" s="248" t="s">
        <v>122</v>
      </c>
      <c r="C1055" s="131">
        <v>0</v>
      </c>
    </row>
    <row r="1056" ht="16.5" hidden="1" customHeight="1" spans="1:3">
      <c r="A1056" s="194">
        <v>2150399</v>
      </c>
      <c r="B1056" s="248" t="s">
        <v>920</v>
      </c>
      <c r="C1056" s="131">
        <v>0</v>
      </c>
    </row>
    <row r="1057" ht="16.5" customHeight="1" spans="1:3">
      <c r="A1057" s="194">
        <v>21505</v>
      </c>
      <c r="B1057" s="247" t="s">
        <v>921</v>
      </c>
      <c r="C1057" s="131">
        <f>SUM(C1058:C1067)</f>
        <v>5000</v>
      </c>
    </row>
    <row r="1058" ht="16.5" hidden="1" customHeight="1" spans="1:3">
      <c r="A1058" s="194">
        <v>2150501</v>
      </c>
      <c r="B1058" s="248" t="s">
        <v>120</v>
      </c>
      <c r="C1058" s="131">
        <v>0</v>
      </c>
    </row>
    <row r="1059" ht="16.5" hidden="1" customHeight="1" spans="1:3">
      <c r="A1059" s="194">
        <v>2150502</v>
      </c>
      <c r="B1059" s="248" t="s">
        <v>121</v>
      </c>
      <c r="C1059" s="131">
        <v>0</v>
      </c>
    </row>
    <row r="1060" ht="16.5" hidden="1" customHeight="1" spans="1:3">
      <c r="A1060" s="194">
        <v>2150503</v>
      </c>
      <c r="B1060" s="248" t="s">
        <v>122</v>
      </c>
      <c r="C1060" s="131">
        <v>0</v>
      </c>
    </row>
    <row r="1061" ht="16.5" hidden="1" customHeight="1" spans="1:3">
      <c r="A1061" s="194">
        <v>2150505</v>
      </c>
      <c r="B1061" s="248" t="s">
        <v>922</v>
      </c>
      <c r="C1061" s="131">
        <v>0</v>
      </c>
    </row>
    <row r="1062" ht="16.5" hidden="1" customHeight="1" spans="1:3">
      <c r="A1062" s="194">
        <v>2150507</v>
      </c>
      <c r="B1062" s="248" t="s">
        <v>923</v>
      </c>
      <c r="C1062" s="131">
        <v>0</v>
      </c>
    </row>
    <row r="1063" ht="16.5" hidden="1" customHeight="1" spans="1:3">
      <c r="A1063" s="194">
        <v>2150508</v>
      </c>
      <c r="B1063" s="248" t="s">
        <v>924</v>
      </c>
      <c r="C1063" s="131">
        <v>0</v>
      </c>
    </row>
    <row r="1064" ht="16.5" customHeight="1" spans="1:3">
      <c r="A1064" s="194">
        <v>2150516</v>
      </c>
      <c r="B1064" s="248" t="s">
        <v>925</v>
      </c>
      <c r="C1064" s="131">
        <v>5000</v>
      </c>
    </row>
    <row r="1065" ht="16.5" hidden="1" customHeight="1" spans="1:3">
      <c r="A1065" s="194">
        <v>2150517</v>
      </c>
      <c r="B1065" s="248" t="s">
        <v>926</v>
      </c>
      <c r="C1065" s="131">
        <v>0</v>
      </c>
    </row>
    <row r="1066" ht="16.5" hidden="1" customHeight="1" spans="1:3">
      <c r="A1066" s="194">
        <v>2150550</v>
      </c>
      <c r="B1066" s="248" t="s">
        <v>129</v>
      </c>
      <c r="C1066" s="131">
        <v>0</v>
      </c>
    </row>
    <row r="1067" ht="16.5" hidden="1" customHeight="1" spans="1:3">
      <c r="A1067" s="194">
        <v>2150599</v>
      </c>
      <c r="B1067" s="247" t="s">
        <v>927</v>
      </c>
      <c r="C1067" s="131">
        <v>0</v>
      </c>
    </row>
    <row r="1068" ht="16.5" customHeight="1" spans="1:3">
      <c r="A1068" s="194">
        <v>21507</v>
      </c>
      <c r="B1068" s="248" t="s">
        <v>928</v>
      </c>
      <c r="C1068" s="131">
        <f>SUM(C1069:C1074)</f>
        <v>246</v>
      </c>
    </row>
    <row r="1069" ht="16.5" customHeight="1" spans="1:3">
      <c r="A1069" s="194">
        <v>2150701</v>
      </c>
      <c r="B1069" s="248" t="s">
        <v>120</v>
      </c>
      <c r="C1069" s="131">
        <v>246</v>
      </c>
    </row>
    <row r="1070" ht="16.5" hidden="1" customHeight="1" spans="1:3">
      <c r="A1070" s="194">
        <v>2150702</v>
      </c>
      <c r="B1070" s="248" t="s">
        <v>121</v>
      </c>
      <c r="C1070" s="131">
        <v>0</v>
      </c>
    </row>
    <row r="1071" ht="16.5" hidden="1" customHeight="1" spans="1:3">
      <c r="A1071" s="194">
        <v>2150703</v>
      </c>
      <c r="B1071" s="248" t="s">
        <v>122</v>
      </c>
      <c r="C1071" s="131">
        <v>0</v>
      </c>
    </row>
    <row r="1072" ht="16.5" hidden="1" customHeight="1" spans="1:3">
      <c r="A1072" s="194">
        <v>2150704</v>
      </c>
      <c r="B1072" s="248" t="s">
        <v>929</v>
      </c>
      <c r="C1072" s="131">
        <v>0</v>
      </c>
    </row>
    <row r="1073" ht="16.5" hidden="1" customHeight="1" spans="1:3">
      <c r="A1073" s="194">
        <v>2150705</v>
      </c>
      <c r="B1073" s="248" t="s">
        <v>930</v>
      </c>
      <c r="C1073" s="131">
        <v>0</v>
      </c>
    </row>
    <row r="1074" ht="16.5" hidden="1" customHeight="1" spans="1:3">
      <c r="A1074" s="194">
        <v>2150799</v>
      </c>
      <c r="B1074" s="248" t="s">
        <v>931</v>
      </c>
      <c r="C1074" s="131">
        <v>0</v>
      </c>
    </row>
    <row r="1075" ht="16.5" customHeight="1" spans="1:3">
      <c r="A1075" s="194">
        <v>21508</v>
      </c>
      <c r="B1075" s="248" t="s">
        <v>932</v>
      </c>
      <c r="C1075" s="131">
        <f>SUM(C1076:C1082)</f>
        <v>1314</v>
      </c>
    </row>
    <row r="1076" ht="16.5" hidden="1" customHeight="1" spans="1:3">
      <c r="A1076" s="194">
        <v>2150801</v>
      </c>
      <c r="B1076" s="248" t="s">
        <v>120</v>
      </c>
      <c r="C1076" s="131">
        <v>0</v>
      </c>
    </row>
    <row r="1077" ht="16.5" hidden="1" customHeight="1" spans="1:3">
      <c r="A1077" s="194">
        <v>2150802</v>
      </c>
      <c r="B1077" s="247" t="s">
        <v>121</v>
      </c>
      <c r="C1077" s="131">
        <v>0</v>
      </c>
    </row>
    <row r="1078" ht="16.5" hidden="1" customHeight="1" spans="1:3">
      <c r="A1078" s="194">
        <v>2150803</v>
      </c>
      <c r="B1078" s="248" t="s">
        <v>122</v>
      </c>
      <c r="C1078" s="131">
        <v>0</v>
      </c>
    </row>
    <row r="1079" ht="16.5" hidden="1" customHeight="1" spans="1:3">
      <c r="A1079" s="194">
        <v>2150804</v>
      </c>
      <c r="B1079" s="248" t="s">
        <v>933</v>
      </c>
      <c r="C1079" s="131">
        <v>0</v>
      </c>
    </row>
    <row r="1080" ht="16.5" customHeight="1" spans="1:3">
      <c r="A1080" s="194">
        <v>2150805</v>
      </c>
      <c r="B1080" s="248" t="s">
        <v>934</v>
      </c>
      <c r="C1080" s="131">
        <v>667</v>
      </c>
    </row>
    <row r="1081" ht="16.5" hidden="1" customHeight="1" spans="1:3">
      <c r="A1081" s="194">
        <v>2150806</v>
      </c>
      <c r="B1081" s="248" t="s">
        <v>935</v>
      </c>
      <c r="C1081" s="131">
        <v>0</v>
      </c>
    </row>
    <row r="1082" ht="16.5" customHeight="1" spans="1:3">
      <c r="A1082" s="194">
        <v>2150899</v>
      </c>
      <c r="B1082" s="247" t="s">
        <v>936</v>
      </c>
      <c r="C1082" s="131">
        <v>647</v>
      </c>
    </row>
    <row r="1083" ht="16.5" customHeight="1" spans="1:3">
      <c r="A1083" s="194">
        <v>21599</v>
      </c>
      <c r="B1083" s="248" t="s">
        <v>937</v>
      </c>
      <c r="C1083" s="131">
        <f>SUM(C1084:C1088)</f>
        <v>718</v>
      </c>
    </row>
    <row r="1084" ht="16.5" hidden="1" customHeight="1" spans="1:3">
      <c r="A1084" s="194">
        <v>2159901</v>
      </c>
      <c r="B1084" s="248" t="s">
        <v>938</v>
      </c>
      <c r="C1084" s="131">
        <v>0</v>
      </c>
    </row>
    <row r="1085" ht="16.5" hidden="1" customHeight="1" spans="1:3">
      <c r="A1085" s="194">
        <v>2159904</v>
      </c>
      <c r="B1085" s="248" t="s">
        <v>939</v>
      </c>
      <c r="C1085" s="131">
        <v>0</v>
      </c>
    </row>
    <row r="1086" ht="16.5" hidden="1" customHeight="1" spans="1:3">
      <c r="A1086" s="194">
        <v>2159905</v>
      </c>
      <c r="B1086" s="248" t="s">
        <v>940</v>
      </c>
      <c r="C1086" s="131">
        <v>0</v>
      </c>
    </row>
    <row r="1087" ht="16.5" hidden="1" customHeight="1" spans="1:3">
      <c r="A1087" s="194">
        <v>2159906</v>
      </c>
      <c r="B1087" s="248" t="s">
        <v>941</v>
      </c>
      <c r="C1087" s="131">
        <v>0</v>
      </c>
    </row>
    <row r="1088" ht="16.5" customHeight="1" spans="1:3">
      <c r="A1088" s="194">
        <v>2159999</v>
      </c>
      <c r="B1088" s="248" t="s">
        <v>942</v>
      </c>
      <c r="C1088" s="131">
        <v>718</v>
      </c>
    </row>
    <row r="1089" ht="16.5" customHeight="1" spans="1:3">
      <c r="A1089" s="194">
        <v>216</v>
      </c>
      <c r="B1089" s="251" t="s">
        <v>943</v>
      </c>
      <c r="C1089" s="131">
        <f>C1090+C1100+C1106</f>
        <v>647</v>
      </c>
    </row>
    <row r="1090" ht="16.5" customHeight="1" spans="1:3">
      <c r="A1090" s="194">
        <v>21602</v>
      </c>
      <c r="B1090" s="248" t="s">
        <v>944</v>
      </c>
      <c r="C1090" s="131">
        <f>SUM(C1091:C1099)</f>
        <v>597</v>
      </c>
    </row>
    <row r="1091" ht="16.5" customHeight="1" spans="1:3">
      <c r="A1091" s="194">
        <v>2160201</v>
      </c>
      <c r="B1091" s="248" t="s">
        <v>120</v>
      </c>
      <c r="C1091" s="364">
        <f>297+1</f>
        <v>298</v>
      </c>
    </row>
    <row r="1092" ht="16.5" hidden="1" customHeight="1" spans="1:3">
      <c r="A1092" s="194">
        <v>2160202</v>
      </c>
      <c r="B1092" s="248" t="s">
        <v>121</v>
      </c>
      <c r="C1092" s="131">
        <v>0</v>
      </c>
    </row>
    <row r="1093" ht="16.5" hidden="1" customHeight="1" spans="1:3">
      <c r="A1093" s="194">
        <v>2160203</v>
      </c>
      <c r="B1093" s="248" t="s">
        <v>122</v>
      </c>
      <c r="C1093" s="131">
        <v>0</v>
      </c>
    </row>
    <row r="1094" ht="16.5" hidden="1" customHeight="1" spans="1:3">
      <c r="A1094" s="194">
        <v>2160216</v>
      </c>
      <c r="B1094" s="247" t="s">
        <v>945</v>
      </c>
      <c r="C1094" s="131">
        <v>0</v>
      </c>
    </row>
    <row r="1095" ht="16.5" customHeight="1" spans="1:3">
      <c r="A1095" s="194">
        <v>2160217</v>
      </c>
      <c r="B1095" s="248" t="s">
        <v>946</v>
      </c>
      <c r="C1095" s="131">
        <v>13</v>
      </c>
    </row>
    <row r="1096" ht="16.5" hidden="1" customHeight="1" spans="1:3">
      <c r="A1096" s="194">
        <v>2160218</v>
      </c>
      <c r="B1096" s="248" t="s">
        <v>947</v>
      </c>
      <c r="C1096" s="131">
        <v>0</v>
      </c>
    </row>
    <row r="1097" ht="16.5" hidden="1" customHeight="1" spans="1:3">
      <c r="A1097" s="194">
        <v>2160219</v>
      </c>
      <c r="B1097" s="248" t="s">
        <v>948</v>
      </c>
      <c r="C1097" s="131">
        <v>0</v>
      </c>
    </row>
    <row r="1098" ht="16.5" hidden="1" customHeight="1" spans="1:3">
      <c r="A1098" s="194">
        <v>2160250</v>
      </c>
      <c r="B1098" s="248" t="s">
        <v>129</v>
      </c>
      <c r="C1098" s="131">
        <v>0</v>
      </c>
    </row>
    <row r="1099" ht="16.5" customHeight="1" spans="1:3">
      <c r="A1099" s="194">
        <v>2160299</v>
      </c>
      <c r="B1099" s="247" t="s">
        <v>949</v>
      </c>
      <c r="C1099" s="131">
        <v>286</v>
      </c>
    </row>
    <row r="1100" ht="16.5" customHeight="1" spans="1:3">
      <c r="A1100" s="194">
        <v>21606</v>
      </c>
      <c r="B1100" s="248" t="s">
        <v>950</v>
      </c>
      <c r="C1100" s="131">
        <f>SUM(C1101:C1105)</f>
        <v>5</v>
      </c>
    </row>
    <row r="1101" ht="16.5" hidden="1" customHeight="1" spans="1:3">
      <c r="A1101" s="194">
        <v>2160601</v>
      </c>
      <c r="B1101" s="248" t="s">
        <v>120</v>
      </c>
      <c r="C1101" s="131">
        <v>0</v>
      </c>
    </row>
    <row r="1102" ht="16.5" hidden="1" customHeight="1" spans="1:3">
      <c r="A1102" s="194">
        <v>2160602</v>
      </c>
      <c r="B1102" s="248" t="s">
        <v>121</v>
      </c>
      <c r="C1102" s="131">
        <v>0</v>
      </c>
    </row>
    <row r="1103" ht="16.5" hidden="1" customHeight="1" spans="1:3">
      <c r="A1103" s="194">
        <v>2160603</v>
      </c>
      <c r="B1103" s="248" t="s">
        <v>122</v>
      </c>
      <c r="C1103" s="131">
        <v>0</v>
      </c>
    </row>
    <row r="1104" ht="16.5" hidden="1" customHeight="1" spans="1:3">
      <c r="A1104" s="194">
        <v>2160607</v>
      </c>
      <c r="B1104" s="247" t="s">
        <v>951</v>
      </c>
      <c r="C1104" s="131">
        <v>0</v>
      </c>
    </row>
    <row r="1105" ht="16.5" customHeight="1" spans="1:3">
      <c r="A1105" s="194">
        <v>2160699</v>
      </c>
      <c r="B1105" s="248" t="s">
        <v>952</v>
      </c>
      <c r="C1105" s="131">
        <v>5</v>
      </c>
    </row>
    <row r="1106" ht="16.5" customHeight="1" spans="1:3">
      <c r="A1106" s="194">
        <v>21699</v>
      </c>
      <c r="B1106" s="248" t="s">
        <v>953</v>
      </c>
      <c r="C1106" s="131">
        <f>SUM(C1107:C1108)</f>
        <v>45</v>
      </c>
    </row>
    <row r="1107" ht="16.5" hidden="1" customHeight="1" spans="1:3">
      <c r="A1107" s="194">
        <v>2169901</v>
      </c>
      <c r="B1107" s="248" t="s">
        <v>954</v>
      </c>
      <c r="C1107" s="131">
        <v>0</v>
      </c>
    </row>
    <row r="1108" ht="16.5" customHeight="1" spans="1:3">
      <c r="A1108" s="194">
        <v>2169999</v>
      </c>
      <c r="B1108" s="248" t="s">
        <v>955</v>
      </c>
      <c r="C1108" s="131">
        <v>45</v>
      </c>
    </row>
    <row r="1109" ht="16.5" hidden="1" customHeight="1" spans="1:3">
      <c r="A1109" s="194">
        <v>217</v>
      </c>
      <c r="B1109" s="247" t="s">
        <v>956</v>
      </c>
      <c r="C1109" s="131">
        <f>C1110+C1117+C1127+C1133+C1136</f>
        <v>0</v>
      </c>
    </row>
    <row r="1110" ht="16.5" hidden="1" customHeight="1" spans="1:3">
      <c r="A1110" s="194">
        <v>21701</v>
      </c>
      <c r="B1110" s="248" t="s">
        <v>957</v>
      </c>
      <c r="C1110" s="131">
        <f>SUM(C1111:C1116)</f>
        <v>0</v>
      </c>
    </row>
    <row r="1111" ht="16.5" hidden="1" customHeight="1" spans="1:3">
      <c r="A1111" s="194">
        <v>2170101</v>
      </c>
      <c r="B1111" s="248" t="s">
        <v>120</v>
      </c>
      <c r="C1111" s="131">
        <v>0</v>
      </c>
    </row>
    <row r="1112" ht="16.5" hidden="1" customHeight="1" spans="1:3">
      <c r="A1112" s="194">
        <v>2170102</v>
      </c>
      <c r="B1112" s="248" t="s">
        <v>121</v>
      </c>
      <c r="C1112" s="131">
        <v>0</v>
      </c>
    </row>
    <row r="1113" ht="16.5" hidden="1" customHeight="1" spans="1:3">
      <c r="A1113" s="194">
        <v>2170103</v>
      </c>
      <c r="B1113" s="248" t="s">
        <v>122</v>
      </c>
      <c r="C1113" s="131">
        <v>0</v>
      </c>
    </row>
    <row r="1114" ht="16.5" hidden="1" customHeight="1" spans="1:3">
      <c r="A1114" s="194">
        <v>2170104</v>
      </c>
      <c r="B1114" s="248" t="s">
        <v>958</v>
      </c>
      <c r="C1114" s="131">
        <v>0</v>
      </c>
    </row>
    <row r="1115" ht="16.5" hidden="1" customHeight="1" spans="1:3">
      <c r="A1115" s="194">
        <v>2170150</v>
      </c>
      <c r="B1115" s="248" t="s">
        <v>129</v>
      </c>
      <c r="C1115" s="131">
        <v>0</v>
      </c>
    </row>
    <row r="1116" ht="16.5" hidden="1" customHeight="1" spans="1:3">
      <c r="A1116" s="194">
        <v>2170199</v>
      </c>
      <c r="B1116" s="248" t="s">
        <v>959</v>
      </c>
      <c r="C1116" s="131">
        <v>0</v>
      </c>
    </row>
    <row r="1117" ht="16.5" hidden="1" customHeight="1" spans="1:3">
      <c r="A1117" s="194">
        <v>21702</v>
      </c>
      <c r="B1117" s="248" t="s">
        <v>960</v>
      </c>
      <c r="C1117" s="131">
        <f>SUM(C1118:C1126)</f>
        <v>0</v>
      </c>
    </row>
    <row r="1118" ht="16.5" hidden="1" customHeight="1" spans="1:3">
      <c r="A1118" s="194">
        <v>2170201</v>
      </c>
      <c r="B1118" s="247" t="s">
        <v>961</v>
      </c>
      <c r="C1118" s="131">
        <v>0</v>
      </c>
    </row>
    <row r="1119" ht="16.5" hidden="1" customHeight="1" spans="1:3">
      <c r="A1119" s="194">
        <v>2170202</v>
      </c>
      <c r="B1119" s="248" t="s">
        <v>962</v>
      </c>
      <c r="C1119" s="131">
        <v>0</v>
      </c>
    </row>
    <row r="1120" ht="16.5" hidden="1" customHeight="1" spans="1:3">
      <c r="A1120" s="194">
        <v>2170203</v>
      </c>
      <c r="B1120" s="248" t="s">
        <v>963</v>
      </c>
      <c r="C1120" s="131">
        <v>0</v>
      </c>
    </row>
    <row r="1121" ht="16.5" hidden="1" customHeight="1" spans="1:3">
      <c r="A1121" s="194">
        <v>2170204</v>
      </c>
      <c r="B1121" s="248" t="s">
        <v>964</v>
      </c>
      <c r="C1121" s="131">
        <v>0</v>
      </c>
    </row>
    <row r="1122" ht="16.5" hidden="1" customHeight="1" spans="1:3">
      <c r="A1122" s="194">
        <v>2170205</v>
      </c>
      <c r="B1122" s="248" t="s">
        <v>965</v>
      </c>
      <c r="C1122" s="131">
        <v>0</v>
      </c>
    </row>
    <row r="1123" ht="16.5" hidden="1" customHeight="1" spans="1:3">
      <c r="A1123" s="194">
        <v>2170206</v>
      </c>
      <c r="B1123" s="248" t="s">
        <v>966</v>
      </c>
      <c r="C1123" s="131">
        <v>0</v>
      </c>
    </row>
    <row r="1124" ht="16.5" hidden="1" customHeight="1" spans="1:3">
      <c r="A1124" s="194">
        <v>2170207</v>
      </c>
      <c r="B1124" s="248" t="s">
        <v>967</v>
      </c>
      <c r="C1124" s="131">
        <v>0</v>
      </c>
    </row>
    <row r="1125" ht="16.5" hidden="1" customHeight="1" spans="1:3">
      <c r="A1125" s="194">
        <v>2170208</v>
      </c>
      <c r="B1125" s="247" t="s">
        <v>968</v>
      </c>
      <c r="C1125" s="131">
        <v>0</v>
      </c>
    </row>
    <row r="1126" ht="16.5" hidden="1" customHeight="1" spans="1:3">
      <c r="A1126" s="194">
        <v>2170299</v>
      </c>
      <c r="B1126" s="248" t="s">
        <v>969</v>
      </c>
      <c r="C1126" s="131">
        <v>0</v>
      </c>
    </row>
    <row r="1127" ht="16.5" hidden="1" customHeight="1" spans="1:3">
      <c r="A1127" s="194">
        <v>21703</v>
      </c>
      <c r="B1127" s="248" t="s">
        <v>970</v>
      </c>
      <c r="C1127" s="131">
        <f>SUM(C1128:C1132)</f>
        <v>0</v>
      </c>
    </row>
    <row r="1128" ht="16.5" hidden="1" customHeight="1" spans="1:3">
      <c r="A1128" s="194">
        <v>2170301</v>
      </c>
      <c r="B1128" s="248" t="s">
        <v>971</v>
      </c>
      <c r="C1128" s="131">
        <v>0</v>
      </c>
    </row>
    <row r="1129" ht="16.5" hidden="1" customHeight="1" spans="1:3">
      <c r="A1129" s="194">
        <v>2170302</v>
      </c>
      <c r="B1129" s="248" t="s">
        <v>972</v>
      </c>
      <c r="C1129" s="131">
        <v>0</v>
      </c>
    </row>
    <row r="1130" ht="16.5" hidden="1" customHeight="1" spans="1:3">
      <c r="A1130" s="194">
        <v>2170303</v>
      </c>
      <c r="B1130" s="248" t="s">
        <v>973</v>
      </c>
      <c r="C1130" s="131">
        <v>0</v>
      </c>
    </row>
    <row r="1131" ht="16.5" hidden="1" customHeight="1" spans="1:3">
      <c r="A1131" s="194">
        <v>2170304</v>
      </c>
      <c r="B1131" s="248" t="s">
        <v>974</v>
      </c>
      <c r="C1131" s="131">
        <v>0</v>
      </c>
    </row>
    <row r="1132" ht="16.5" hidden="1" customHeight="1" spans="1:3">
      <c r="A1132" s="194">
        <v>2170399</v>
      </c>
      <c r="B1132" s="248" t="s">
        <v>975</v>
      </c>
      <c r="C1132" s="131">
        <v>0</v>
      </c>
    </row>
    <row r="1133" ht="16.5" hidden="1" customHeight="1" spans="1:3">
      <c r="A1133" s="194">
        <v>21704</v>
      </c>
      <c r="B1133" s="248" t="s">
        <v>976</v>
      </c>
      <c r="C1133" s="131">
        <f>SUM(C1134:C1135)</f>
        <v>0</v>
      </c>
    </row>
    <row r="1134" ht="16.5" hidden="1" customHeight="1" spans="1:3">
      <c r="A1134" s="194">
        <v>2170401</v>
      </c>
      <c r="B1134" s="247" t="s">
        <v>977</v>
      </c>
      <c r="C1134" s="131">
        <v>0</v>
      </c>
    </row>
    <row r="1135" ht="16.5" hidden="1" customHeight="1" spans="1:3">
      <c r="A1135" s="194">
        <v>2170499</v>
      </c>
      <c r="B1135" s="248" t="s">
        <v>978</v>
      </c>
      <c r="C1135" s="131">
        <v>0</v>
      </c>
    </row>
    <row r="1136" ht="16.5" hidden="1" customHeight="1" spans="1:3">
      <c r="A1136" s="194">
        <v>21799</v>
      </c>
      <c r="B1136" s="248" t="s">
        <v>979</v>
      </c>
      <c r="C1136" s="131">
        <f>C1137+C1138</f>
        <v>0</v>
      </c>
    </row>
    <row r="1137" ht="16.5" hidden="1" customHeight="1" spans="1:3">
      <c r="A1137" s="194">
        <v>2179902</v>
      </c>
      <c r="B1137" s="247" t="s">
        <v>980</v>
      </c>
      <c r="C1137" s="131">
        <v>0</v>
      </c>
    </row>
    <row r="1138" ht="16.5" hidden="1" customHeight="1" spans="1:3">
      <c r="A1138" s="194">
        <v>2179999</v>
      </c>
      <c r="B1138" s="248" t="s">
        <v>981</v>
      </c>
      <c r="C1138" s="131">
        <v>0</v>
      </c>
    </row>
    <row r="1139" ht="16.5" hidden="1" customHeight="1" spans="1:3">
      <c r="A1139" s="194">
        <v>219</v>
      </c>
      <c r="B1139" s="248" t="s">
        <v>982</v>
      </c>
      <c r="C1139" s="131">
        <f>SUM(C1140:C1148)</f>
        <v>0</v>
      </c>
    </row>
    <row r="1140" ht="16.5" hidden="1" customHeight="1" spans="1:3">
      <c r="A1140" s="194">
        <v>21901</v>
      </c>
      <c r="B1140" s="247" t="s">
        <v>983</v>
      </c>
      <c r="C1140" s="131">
        <v>0</v>
      </c>
    </row>
    <row r="1141" ht="16.5" hidden="1" customHeight="1" spans="1:3">
      <c r="A1141" s="194">
        <v>21902</v>
      </c>
      <c r="B1141" s="247" t="s">
        <v>984</v>
      </c>
      <c r="C1141" s="131">
        <v>0</v>
      </c>
    </row>
    <row r="1142" ht="16.5" hidden="1" customHeight="1" spans="1:3">
      <c r="A1142" s="194">
        <v>21903</v>
      </c>
      <c r="B1142" s="248" t="s">
        <v>985</v>
      </c>
      <c r="C1142" s="131">
        <v>0</v>
      </c>
    </row>
    <row r="1143" ht="16.5" hidden="1" customHeight="1" spans="1:3">
      <c r="A1143" s="194">
        <v>21904</v>
      </c>
      <c r="B1143" s="248" t="s">
        <v>986</v>
      </c>
      <c r="C1143" s="131">
        <v>0</v>
      </c>
    </row>
    <row r="1144" ht="16.5" hidden="1" customHeight="1" spans="1:3">
      <c r="A1144" s="194">
        <v>21905</v>
      </c>
      <c r="B1144" s="248" t="s">
        <v>987</v>
      </c>
      <c r="C1144" s="131">
        <v>0</v>
      </c>
    </row>
    <row r="1145" ht="16.5" hidden="1" customHeight="1" spans="1:3">
      <c r="A1145" s="194">
        <v>21906</v>
      </c>
      <c r="B1145" s="247" t="s">
        <v>988</v>
      </c>
      <c r="C1145" s="131">
        <v>0</v>
      </c>
    </row>
    <row r="1146" ht="16.5" hidden="1" customHeight="1" spans="1:3">
      <c r="A1146" s="194">
        <v>21907</v>
      </c>
      <c r="B1146" s="248" t="s">
        <v>989</v>
      </c>
      <c r="C1146" s="131">
        <v>0</v>
      </c>
    </row>
    <row r="1147" ht="16.5" hidden="1" customHeight="1" spans="1:3">
      <c r="A1147" s="194">
        <v>21908</v>
      </c>
      <c r="B1147" s="248" t="s">
        <v>990</v>
      </c>
      <c r="C1147" s="131">
        <v>0</v>
      </c>
    </row>
    <row r="1148" ht="16.5" hidden="1" customHeight="1" spans="1:3">
      <c r="A1148" s="194">
        <v>21999</v>
      </c>
      <c r="B1148" s="249" t="s">
        <v>991</v>
      </c>
      <c r="C1148" s="131">
        <v>0</v>
      </c>
    </row>
    <row r="1149" ht="16.5" customHeight="1" spans="1:3">
      <c r="A1149" s="194">
        <v>220</v>
      </c>
      <c r="B1149" s="251" t="s">
        <v>992</v>
      </c>
      <c r="C1149" s="131">
        <f>C1150+C1177+C1192</f>
        <v>5918</v>
      </c>
    </row>
    <row r="1150" ht="16.5" customHeight="1" spans="1:3">
      <c r="A1150" s="194">
        <v>22001</v>
      </c>
      <c r="B1150" s="248" t="s">
        <v>993</v>
      </c>
      <c r="C1150" s="131">
        <f>SUM(C1151:C1176)</f>
        <v>5560</v>
      </c>
    </row>
    <row r="1151" ht="16.5" customHeight="1" spans="1:3">
      <c r="A1151" s="194">
        <v>2200101</v>
      </c>
      <c r="B1151" s="248" t="s">
        <v>120</v>
      </c>
      <c r="C1151" s="131">
        <v>1349</v>
      </c>
    </row>
    <row r="1152" ht="16.5" hidden="1" customHeight="1" spans="1:3">
      <c r="A1152" s="194">
        <v>2200102</v>
      </c>
      <c r="B1152" s="248" t="s">
        <v>121</v>
      </c>
      <c r="C1152" s="131">
        <v>0</v>
      </c>
    </row>
    <row r="1153" ht="16.5" hidden="1" customHeight="1" spans="1:3">
      <c r="A1153" s="194">
        <v>2200103</v>
      </c>
      <c r="B1153" s="248" t="s">
        <v>122</v>
      </c>
      <c r="C1153" s="131">
        <v>0</v>
      </c>
    </row>
    <row r="1154" ht="16.5" hidden="1" customHeight="1" spans="1:3">
      <c r="A1154" s="194">
        <v>2200104</v>
      </c>
      <c r="B1154" s="248" t="s">
        <v>994</v>
      </c>
      <c r="C1154" s="131">
        <v>0</v>
      </c>
    </row>
    <row r="1155" ht="16.5" hidden="1" customHeight="1" spans="1:3">
      <c r="A1155" s="194">
        <v>2200106</v>
      </c>
      <c r="B1155" s="248" t="s">
        <v>995</v>
      </c>
      <c r="C1155" s="131">
        <v>0</v>
      </c>
    </row>
    <row r="1156" ht="16.5" hidden="1" customHeight="1" spans="1:3">
      <c r="A1156" s="194">
        <v>2200107</v>
      </c>
      <c r="B1156" s="248" t="s">
        <v>996</v>
      </c>
      <c r="C1156" s="131">
        <v>0</v>
      </c>
    </row>
    <row r="1157" ht="16.5" hidden="1" customHeight="1" spans="1:3">
      <c r="A1157" s="194">
        <v>2200108</v>
      </c>
      <c r="B1157" s="248" t="s">
        <v>997</v>
      </c>
      <c r="C1157" s="131">
        <v>0</v>
      </c>
    </row>
    <row r="1158" ht="16.5" hidden="1" customHeight="1" spans="1:3">
      <c r="A1158" s="194">
        <v>2200109</v>
      </c>
      <c r="B1158" s="248" t="s">
        <v>998</v>
      </c>
      <c r="C1158" s="131">
        <v>0</v>
      </c>
    </row>
    <row r="1159" ht="16.5" hidden="1" customHeight="1" spans="1:3">
      <c r="A1159" s="194">
        <v>2200112</v>
      </c>
      <c r="B1159" s="247" t="s">
        <v>999</v>
      </c>
      <c r="C1159" s="131">
        <v>0</v>
      </c>
    </row>
    <row r="1160" ht="16.5" hidden="1" customHeight="1" spans="1:3">
      <c r="A1160" s="194">
        <v>2200113</v>
      </c>
      <c r="B1160" s="248" t="s">
        <v>1000</v>
      </c>
      <c r="C1160" s="131">
        <v>0</v>
      </c>
    </row>
    <row r="1161" ht="16.5" hidden="1" customHeight="1" spans="1:3">
      <c r="A1161" s="194">
        <v>2200114</v>
      </c>
      <c r="B1161" s="248" t="s">
        <v>1001</v>
      </c>
      <c r="C1161" s="131">
        <v>0</v>
      </c>
    </row>
    <row r="1162" ht="16.5" hidden="1" customHeight="1" spans="1:3">
      <c r="A1162" s="194">
        <v>2200115</v>
      </c>
      <c r="B1162" s="248" t="s">
        <v>1002</v>
      </c>
      <c r="C1162" s="131">
        <v>0</v>
      </c>
    </row>
    <row r="1163" ht="16.5" hidden="1" customHeight="1" spans="1:3">
      <c r="A1163" s="194">
        <v>2200116</v>
      </c>
      <c r="B1163" s="248" t="s">
        <v>1003</v>
      </c>
      <c r="C1163" s="131">
        <v>0</v>
      </c>
    </row>
    <row r="1164" ht="16.5" hidden="1" customHeight="1" spans="1:3">
      <c r="A1164" s="194">
        <v>2200119</v>
      </c>
      <c r="B1164" s="248" t="s">
        <v>1004</v>
      </c>
      <c r="C1164" s="131">
        <v>0</v>
      </c>
    </row>
    <row r="1165" ht="16.5" hidden="1" customHeight="1" spans="1:3">
      <c r="A1165" s="194">
        <v>2200120</v>
      </c>
      <c r="B1165" s="248" t="s">
        <v>1005</v>
      </c>
      <c r="C1165" s="131">
        <v>0</v>
      </c>
    </row>
    <row r="1166" ht="16.5" hidden="1" customHeight="1" spans="1:3">
      <c r="A1166" s="194">
        <v>2200121</v>
      </c>
      <c r="B1166" s="248" t="s">
        <v>1006</v>
      </c>
      <c r="C1166" s="131">
        <v>0</v>
      </c>
    </row>
    <row r="1167" ht="16.5" hidden="1" customHeight="1" spans="1:3">
      <c r="A1167" s="194">
        <v>2200122</v>
      </c>
      <c r="B1167" s="248" t="s">
        <v>1007</v>
      </c>
      <c r="C1167" s="131">
        <v>0</v>
      </c>
    </row>
    <row r="1168" ht="16.5" hidden="1" customHeight="1" spans="1:3">
      <c r="A1168" s="194">
        <v>2200123</v>
      </c>
      <c r="B1168" s="248" t="s">
        <v>1008</v>
      </c>
      <c r="C1168" s="131">
        <v>0</v>
      </c>
    </row>
    <row r="1169" ht="16.5" hidden="1" customHeight="1" spans="1:3">
      <c r="A1169" s="194">
        <v>2200124</v>
      </c>
      <c r="B1169" s="248" t="s">
        <v>1009</v>
      </c>
      <c r="C1169" s="131">
        <v>0</v>
      </c>
    </row>
    <row r="1170" ht="16.5" hidden="1" customHeight="1" spans="1:3">
      <c r="A1170" s="194">
        <v>2200125</v>
      </c>
      <c r="B1170" s="248" t="s">
        <v>1010</v>
      </c>
      <c r="C1170" s="131">
        <v>0</v>
      </c>
    </row>
    <row r="1171" ht="16.5" hidden="1" customHeight="1" spans="1:3">
      <c r="A1171" s="194">
        <v>2200126</v>
      </c>
      <c r="B1171" s="248" t="s">
        <v>1011</v>
      </c>
      <c r="C1171" s="131">
        <v>0</v>
      </c>
    </row>
    <row r="1172" ht="16.5" hidden="1" customHeight="1" spans="1:3">
      <c r="A1172" s="194">
        <v>2200127</v>
      </c>
      <c r="B1172" s="248" t="s">
        <v>1012</v>
      </c>
      <c r="C1172" s="131">
        <v>0</v>
      </c>
    </row>
    <row r="1173" ht="16.5" hidden="1" customHeight="1" spans="1:3">
      <c r="A1173" s="194">
        <v>2200128</v>
      </c>
      <c r="B1173" s="248" t="s">
        <v>1013</v>
      </c>
      <c r="C1173" s="131">
        <v>0</v>
      </c>
    </row>
    <row r="1174" ht="16.5" hidden="1" customHeight="1" spans="1:3">
      <c r="A1174" s="194">
        <v>2200129</v>
      </c>
      <c r="B1174" s="248" t="s">
        <v>1014</v>
      </c>
      <c r="C1174" s="131">
        <v>0</v>
      </c>
    </row>
    <row r="1175" ht="16.5" customHeight="1" spans="1:3">
      <c r="A1175" s="194">
        <v>2200150</v>
      </c>
      <c r="B1175" s="247" t="s">
        <v>129</v>
      </c>
      <c r="C1175" s="364">
        <f>4210+1</f>
        <v>4211</v>
      </c>
    </row>
    <row r="1176" ht="16.5" hidden="1" customHeight="1" spans="1:3">
      <c r="A1176" s="194">
        <v>2200199</v>
      </c>
      <c r="B1176" s="248" t="s">
        <v>1015</v>
      </c>
      <c r="C1176" s="131">
        <v>0</v>
      </c>
    </row>
    <row r="1177" ht="16.5" customHeight="1" spans="1:3">
      <c r="A1177" s="194">
        <v>22005</v>
      </c>
      <c r="B1177" s="248" t="s">
        <v>1016</v>
      </c>
      <c r="C1177" s="131">
        <f>SUM(C1178:C1191)</f>
        <v>358</v>
      </c>
    </row>
    <row r="1178" ht="16.5" hidden="1" customHeight="1" spans="1:3">
      <c r="A1178" s="194">
        <v>2200501</v>
      </c>
      <c r="B1178" s="248" t="s">
        <v>120</v>
      </c>
      <c r="C1178" s="131">
        <v>0</v>
      </c>
    </row>
    <row r="1179" ht="16.5" hidden="1" customHeight="1" spans="1:3">
      <c r="A1179" s="194">
        <v>2200502</v>
      </c>
      <c r="B1179" s="248" t="s">
        <v>121</v>
      </c>
      <c r="C1179" s="131">
        <v>0</v>
      </c>
    </row>
    <row r="1180" ht="16.5" hidden="1" customHeight="1" spans="1:3">
      <c r="A1180" s="194">
        <v>2200503</v>
      </c>
      <c r="B1180" s="247" t="s">
        <v>122</v>
      </c>
      <c r="C1180" s="131">
        <v>0</v>
      </c>
    </row>
    <row r="1181" ht="16.5" customHeight="1" spans="1:3">
      <c r="A1181" s="194">
        <v>2200504</v>
      </c>
      <c r="B1181" s="248" t="s">
        <v>1017</v>
      </c>
      <c r="C1181" s="131">
        <v>62</v>
      </c>
    </row>
    <row r="1182" ht="16.5" hidden="1" customHeight="1" spans="1:3">
      <c r="A1182" s="194">
        <v>2200506</v>
      </c>
      <c r="B1182" s="248" t="s">
        <v>1018</v>
      </c>
      <c r="C1182" s="131">
        <v>0</v>
      </c>
    </row>
    <row r="1183" ht="16.5" hidden="1" customHeight="1" spans="1:3">
      <c r="A1183" s="194">
        <v>2200507</v>
      </c>
      <c r="B1183" s="248" t="s">
        <v>1019</v>
      </c>
      <c r="C1183" s="131">
        <v>0</v>
      </c>
    </row>
    <row r="1184" ht="16.5" hidden="1" customHeight="1" spans="1:3">
      <c r="A1184" s="194">
        <v>2200508</v>
      </c>
      <c r="B1184" s="248" t="s">
        <v>1020</v>
      </c>
      <c r="C1184" s="131">
        <v>0</v>
      </c>
    </row>
    <row r="1185" ht="16.5" hidden="1" customHeight="1" spans="1:3">
      <c r="A1185" s="194">
        <v>2200509</v>
      </c>
      <c r="B1185" s="248" t="s">
        <v>1021</v>
      </c>
      <c r="C1185" s="131">
        <v>0</v>
      </c>
    </row>
    <row r="1186" ht="16.5" hidden="1" customHeight="1" spans="1:3">
      <c r="A1186" s="194">
        <v>2200510</v>
      </c>
      <c r="B1186" s="248" t="s">
        <v>1022</v>
      </c>
      <c r="C1186" s="131">
        <v>0</v>
      </c>
    </row>
    <row r="1187" ht="16.5" hidden="1" customHeight="1" spans="1:3">
      <c r="A1187" s="194">
        <v>2200511</v>
      </c>
      <c r="B1187" s="248" t="s">
        <v>1023</v>
      </c>
      <c r="C1187" s="131">
        <v>0</v>
      </c>
    </row>
    <row r="1188" ht="16.5" hidden="1" customHeight="1" spans="1:3">
      <c r="A1188" s="194">
        <v>2200512</v>
      </c>
      <c r="B1188" s="248" t="s">
        <v>1024</v>
      </c>
      <c r="C1188" s="131">
        <v>0</v>
      </c>
    </row>
    <row r="1189" ht="16.5" hidden="1" customHeight="1" spans="1:3">
      <c r="A1189" s="194">
        <v>2200513</v>
      </c>
      <c r="B1189" s="248" t="s">
        <v>1025</v>
      </c>
      <c r="C1189" s="131">
        <v>0</v>
      </c>
    </row>
    <row r="1190" ht="16.5" hidden="1" customHeight="1" spans="1:3">
      <c r="A1190" s="194">
        <v>2200514</v>
      </c>
      <c r="B1190" s="248" t="s">
        <v>1026</v>
      </c>
      <c r="C1190" s="131">
        <v>0</v>
      </c>
    </row>
    <row r="1191" ht="16.5" customHeight="1" spans="1:3">
      <c r="A1191" s="194">
        <v>2200599</v>
      </c>
      <c r="B1191" s="248" t="s">
        <v>1027</v>
      </c>
      <c r="C1191" s="131">
        <v>296</v>
      </c>
    </row>
    <row r="1192" ht="16.5" hidden="1" customHeight="1" spans="1:3">
      <c r="A1192" s="194">
        <v>22099</v>
      </c>
      <c r="B1192" s="248" t="s">
        <v>1028</v>
      </c>
      <c r="C1192" s="131">
        <f>C1193</f>
        <v>0</v>
      </c>
    </row>
    <row r="1193" ht="16.5" hidden="1" customHeight="1" spans="1:3">
      <c r="A1193" s="194">
        <v>2209999</v>
      </c>
      <c r="B1193" s="248" t="s">
        <v>1029</v>
      </c>
      <c r="C1193" s="131">
        <v>0</v>
      </c>
    </row>
    <row r="1194" ht="16.5" customHeight="1" spans="1:3">
      <c r="A1194" s="194">
        <v>221</v>
      </c>
      <c r="B1194" s="251" t="s">
        <v>1030</v>
      </c>
      <c r="C1194" s="131">
        <f>SUM(C1195,C1206,C1210)</f>
        <v>23253</v>
      </c>
    </row>
    <row r="1195" ht="16.5" customHeight="1" spans="1:3">
      <c r="A1195" s="194">
        <v>22101</v>
      </c>
      <c r="B1195" s="248" t="s">
        <v>1031</v>
      </c>
      <c r="C1195" s="131">
        <f>SUM(C1196:C1205)</f>
        <v>3176</v>
      </c>
    </row>
    <row r="1196" ht="16.5" hidden="1" customHeight="1" spans="1:3">
      <c r="A1196" s="194">
        <v>2210101</v>
      </c>
      <c r="B1196" s="248" t="s">
        <v>1032</v>
      </c>
      <c r="C1196" s="131">
        <v>0</v>
      </c>
    </row>
    <row r="1197" ht="16.5" hidden="1" customHeight="1" spans="1:3">
      <c r="A1197" s="194">
        <v>2210102</v>
      </c>
      <c r="B1197" s="248" t="s">
        <v>1033</v>
      </c>
      <c r="C1197" s="131">
        <v>0</v>
      </c>
    </row>
    <row r="1198" ht="16.5" customHeight="1" spans="1:3">
      <c r="A1198" s="194">
        <v>2210103</v>
      </c>
      <c r="B1198" s="248" t="s">
        <v>1034</v>
      </c>
      <c r="C1198" s="131">
        <v>2</v>
      </c>
    </row>
    <row r="1199" ht="16.5" hidden="1" customHeight="1" spans="1:3">
      <c r="A1199" s="194">
        <v>2210104</v>
      </c>
      <c r="B1199" s="248" t="s">
        <v>1035</v>
      </c>
      <c r="C1199" s="131">
        <v>0</v>
      </c>
    </row>
    <row r="1200" ht="16.5" customHeight="1" spans="1:3">
      <c r="A1200" s="194">
        <v>2210105</v>
      </c>
      <c r="B1200" s="248" t="s">
        <v>1036</v>
      </c>
      <c r="C1200" s="131">
        <v>1100</v>
      </c>
    </row>
    <row r="1201" ht="16.5" hidden="1" customHeight="1" spans="1:3">
      <c r="A1201" s="194">
        <v>2210106</v>
      </c>
      <c r="B1201" s="247" t="s">
        <v>1037</v>
      </c>
      <c r="C1201" s="131">
        <v>0</v>
      </c>
    </row>
    <row r="1202" ht="16.5" customHeight="1" spans="1:3">
      <c r="A1202" s="194">
        <v>2210107</v>
      </c>
      <c r="B1202" s="248" t="s">
        <v>1038</v>
      </c>
      <c r="C1202" s="131">
        <v>27</v>
      </c>
    </row>
    <row r="1203" ht="16.5" customHeight="1" spans="1:3">
      <c r="A1203" s="194">
        <v>2210108</v>
      </c>
      <c r="B1203" s="248" t="s">
        <v>1039</v>
      </c>
      <c r="C1203" s="131">
        <v>950</v>
      </c>
    </row>
    <row r="1204" ht="16.5" hidden="1" customHeight="1" spans="1:3">
      <c r="A1204" s="194">
        <v>2210109</v>
      </c>
      <c r="B1204" s="248" t="s">
        <v>1040</v>
      </c>
      <c r="C1204" s="131">
        <v>0</v>
      </c>
    </row>
    <row r="1205" ht="16.5" customHeight="1" spans="1:3">
      <c r="A1205" s="194">
        <v>2210199</v>
      </c>
      <c r="B1205" s="248" t="s">
        <v>1041</v>
      </c>
      <c r="C1205" s="131">
        <v>1097</v>
      </c>
    </row>
    <row r="1206" ht="16.5" customHeight="1" spans="1:3">
      <c r="A1206" s="194">
        <v>22102</v>
      </c>
      <c r="B1206" s="248" t="s">
        <v>1042</v>
      </c>
      <c r="C1206" s="131">
        <f>SUM(C1207:C1209)</f>
        <v>19343</v>
      </c>
    </row>
    <row r="1207" ht="16.5" customHeight="1" spans="1:3">
      <c r="A1207" s="194">
        <v>2210201</v>
      </c>
      <c r="B1207" s="248" t="s">
        <v>1043</v>
      </c>
      <c r="C1207" s="131">
        <v>19343</v>
      </c>
    </row>
    <row r="1208" ht="16.5" hidden="1" customHeight="1" spans="1:3">
      <c r="A1208" s="194">
        <v>2210202</v>
      </c>
      <c r="B1208" s="247" t="s">
        <v>1044</v>
      </c>
      <c r="C1208" s="131">
        <v>0</v>
      </c>
    </row>
    <row r="1209" ht="16.5" hidden="1" customHeight="1" spans="1:3">
      <c r="A1209" s="194">
        <v>2210203</v>
      </c>
      <c r="B1209" s="248" t="s">
        <v>1045</v>
      </c>
      <c r="C1209" s="131">
        <v>0</v>
      </c>
    </row>
    <row r="1210" ht="16.5" customHeight="1" spans="1:3">
      <c r="A1210" s="194">
        <v>22103</v>
      </c>
      <c r="B1210" s="248" t="s">
        <v>1046</v>
      </c>
      <c r="C1210" s="131">
        <f>SUM(C1211:C1213)</f>
        <v>734</v>
      </c>
    </row>
    <row r="1211" ht="16.5" hidden="1" customHeight="1" spans="1:3">
      <c r="A1211" s="194">
        <v>2210301</v>
      </c>
      <c r="B1211" s="248" t="s">
        <v>1047</v>
      </c>
      <c r="C1211" s="131">
        <v>0</v>
      </c>
    </row>
    <row r="1212" ht="16.5" hidden="1" customHeight="1" spans="1:3">
      <c r="A1212" s="194">
        <v>2210302</v>
      </c>
      <c r="B1212" s="247" t="s">
        <v>1048</v>
      </c>
      <c r="C1212" s="131">
        <v>0</v>
      </c>
    </row>
    <row r="1213" ht="16.5" customHeight="1" spans="1:3">
      <c r="A1213" s="194">
        <v>2210399</v>
      </c>
      <c r="B1213" s="248" t="s">
        <v>1049</v>
      </c>
      <c r="C1213" s="131">
        <v>734</v>
      </c>
    </row>
    <row r="1214" ht="16.5" customHeight="1" spans="1:3">
      <c r="A1214" s="194">
        <v>222</v>
      </c>
      <c r="B1214" s="250" t="s">
        <v>1050</v>
      </c>
      <c r="C1214" s="131">
        <f>C1215+C1233+C1239+C1245</f>
        <v>517</v>
      </c>
    </row>
    <row r="1215" ht="16.5" hidden="1" customHeight="1" spans="1:3">
      <c r="A1215" s="194">
        <v>22201</v>
      </c>
      <c r="B1215" s="248" t="s">
        <v>1051</v>
      </c>
      <c r="C1215" s="131">
        <f>SUM(C1216:C1232)</f>
        <v>0</v>
      </c>
    </row>
    <row r="1216" ht="16.5" hidden="1" customHeight="1" spans="1:3">
      <c r="A1216" s="194">
        <v>2220101</v>
      </c>
      <c r="B1216" s="248" t="s">
        <v>120</v>
      </c>
      <c r="C1216" s="131">
        <v>0</v>
      </c>
    </row>
    <row r="1217" ht="16.5" hidden="1" customHeight="1" spans="1:3">
      <c r="A1217" s="194">
        <v>2220102</v>
      </c>
      <c r="B1217" s="248" t="s">
        <v>121</v>
      </c>
      <c r="C1217" s="131">
        <v>0</v>
      </c>
    </row>
    <row r="1218" ht="16.5" hidden="1" customHeight="1" spans="1:3">
      <c r="A1218" s="194">
        <v>2220103</v>
      </c>
      <c r="B1218" s="249" t="s">
        <v>122</v>
      </c>
      <c r="C1218" s="131">
        <v>0</v>
      </c>
    </row>
    <row r="1219" ht="16.5" hidden="1" customHeight="1" spans="1:3">
      <c r="A1219" s="194">
        <v>2220104</v>
      </c>
      <c r="B1219" s="247" t="s">
        <v>1052</v>
      </c>
      <c r="C1219" s="131">
        <v>0</v>
      </c>
    </row>
    <row r="1220" ht="16.5" hidden="1" customHeight="1" spans="1:3">
      <c r="A1220" s="194">
        <v>2220105</v>
      </c>
      <c r="B1220" s="248" t="s">
        <v>1053</v>
      </c>
      <c r="C1220" s="131">
        <v>0</v>
      </c>
    </row>
    <row r="1221" ht="16.5" hidden="1" customHeight="1" spans="1:3">
      <c r="A1221" s="194">
        <v>2220106</v>
      </c>
      <c r="B1221" s="248" t="s">
        <v>1054</v>
      </c>
      <c r="C1221" s="131">
        <v>0</v>
      </c>
    </row>
    <row r="1222" ht="16.5" hidden="1" customHeight="1" spans="1:3">
      <c r="A1222" s="194">
        <v>2220107</v>
      </c>
      <c r="B1222" s="248" t="s">
        <v>1055</v>
      </c>
      <c r="C1222" s="131">
        <v>0</v>
      </c>
    </row>
    <row r="1223" ht="16.5" hidden="1" customHeight="1" spans="1:3">
      <c r="A1223" s="194">
        <v>2220112</v>
      </c>
      <c r="B1223" s="248" t="s">
        <v>1056</v>
      </c>
      <c r="C1223" s="131">
        <v>0</v>
      </c>
    </row>
    <row r="1224" ht="16.5" hidden="1" customHeight="1" spans="1:3">
      <c r="A1224" s="194">
        <v>2220113</v>
      </c>
      <c r="B1224" s="248" t="s">
        <v>1057</v>
      </c>
      <c r="C1224" s="131">
        <v>0</v>
      </c>
    </row>
    <row r="1225" ht="16.5" hidden="1" customHeight="1" spans="1:3">
      <c r="A1225" s="194">
        <v>2220114</v>
      </c>
      <c r="B1225" s="248" t="s">
        <v>1058</v>
      </c>
      <c r="C1225" s="131">
        <v>0</v>
      </c>
    </row>
    <row r="1226" ht="16.5" hidden="1" customHeight="1" spans="1:3">
      <c r="A1226" s="194">
        <v>2220115</v>
      </c>
      <c r="B1226" s="248" t="s">
        <v>1059</v>
      </c>
      <c r="C1226" s="131">
        <v>0</v>
      </c>
    </row>
    <row r="1227" ht="16.5" hidden="1" customHeight="1" spans="1:3">
      <c r="A1227" s="194">
        <v>2220118</v>
      </c>
      <c r="B1227" s="248" t="s">
        <v>1060</v>
      </c>
      <c r="C1227" s="131">
        <v>0</v>
      </c>
    </row>
    <row r="1228" ht="16.5" hidden="1" customHeight="1" spans="1:3">
      <c r="A1228" s="194">
        <v>2220119</v>
      </c>
      <c r="B1228" s="248" t="s">
        <v>1061</v>
      </c>
      <c r="C1228" s="131">
        <v>0</v>
      </c>
    </row>
    <row r="1229" ht="16.5" hidden="1" customHeight="1" spans="1:3">
      <c r="A1229" s="194">
        <v>2220120</v>
      </c>
      <c r="B1229" s="247" t="s">
        <v>1062</v>
      </c>
      <c r="C1229" s="131">
        <v>0</v>
      </c>
    </row>
    <row r="1230" ht="16.5" hidden="1" customHeight="1" spans="1:3">
      <c r="A1230" s="194">
        <v>2220121</v>
      </c>
      <c r="B1230" s="248" t="s">
        <v>1063</v>
      </c>
      <c r="C1230" s="131">
        <v>0</v>
      </c>
    </row>
    <row r="1231" ht="16.5" hidden="1" customHeight="1" spans="1:3">
      <c r="A1231" s="194">
        <v>2220150</v>
      </c>
      <c r="B1231" s="248" t="s">
        <v>129</v>
      </c>
      <c r="C1231" s="131">
        <v>0</v>
      </c>
    </row>
    <row r="1232" ht="16.5" hidden="1" customHeight="1" spans="1:3">
      <c r="A1232" s="194">
        <v>2220199</v>
      </c>
      <c r="B1232" s="248" t="s">
        <v>1064</v>
      </c>
      <c r="C1232" s="131">
        <v>0</v>
      </c>
    </row>
    <row r="1233" ht="16.5" hidden="1" customHeight="1" spans="1:3">
      <c r="A1233" s="194">
        <v>22203</v>
      </c>
      <c r="B1233" s="248" t="s">
        <v>1065</v>
      </c>
      <c r="C1233" s="131">
        <f>SUM(C1234:C1238)</f>
        <v>0</v>
      </c>
    </row>
    <row r="1234" ht="16.5" hidden="1" customHeight="1" spans="1:3">
      <c r="A1234" s="194">
        <v>2220301</v>
      </c>
      <c r="B1234" s="248" t="s">
        <v>1066</v>
      </c>
      <c r="C1234" s="131">
        <v>0</v>
      </c>
    </row>
    <row r="1235" ht="16.5" hidden="1" customHeight="1" spans="1:3">
      <c r="A1235" s="194">
        <v>2220303</v>
      </c>
      <c r="B1235" s="247" t="s">
        <v>1067</v>
      </c>
      <c r="C1235" s="131">
        <v>0</v>
      </c>
    </row>
    <row r="1236" ht="16.5" hidden="1" customHeight="1" spans="1:3">
      <c r="A1236" s="194">
        <v>2220304</v>
      </c>
      <c r="B1236" s="248" t="s">
        <v>1068</v>
      </c>
      <c r="C1236" s="131">
        <v>0</v>
      </c>
    </row>
    <row r="1237" ht="16.5" hidden="1" customHeight="1" spans="1:3">
      <c r="A1237" s="194">
        <v>2220305</v>
      </c>
      <c r="B1237" s="248" t="s">
        <v>1069</v>
      </c>
      <c r="C1237" s="131">
        <v>0</v>
      </c>
    </row>
    <row r="1238" ht="16.5" hidden="1" customHeight="1" spans="1:3">
      <c r="A1238" s="194">
        <v>2220399</v>
      </c>
      <c r="B1238" s="249" t="s">
        <v>1070</v>
      </c>
      <c r="C1238" s="131">
        <v>0</v>
      </c>
    </row>
    <row r="1239" ht="16.5" customHeight="1" spans="1:3">
      <c r="A1239" s="194">
        <v>22204</v>
      </c>
      <c r="B1239" s="247" t="s">
        <v>1071</v>
      </c>
      <c r="C1239" s="131">
        <f>SUM(C1240:C1244)</f>
        <v>517</v>
      </c>
    </row>
    <row r="1240" ht="16.5" customHeight="1" spans="1:3">
      <c r="A1240" s="194">
        <v>2220401</v>
      </c>
      <c r="B1240" s="248" t="s">
        <v>1072</v>
      </c>
      <c r="C1240" s="131">
        <v>517</v>
      </c>
    </row>
    <row r="1241" ht="16.5" hidden="1" customHeight="1" spans="1:3">
      <c r="A1241" s="194">
        <v>2220402</v>
      </c>
      <c r="B1241" s="248" t="s">
        <v>1073</v>
      </c>
      <c r="C1241" s="131">
        <v>0</v>
      </c>
    </row>
    <row r="1242" ht="16.5" hidden="1" customHeight="1" spans="1:3">
      <c r="A1242" s="194">
        <v>2220403</v>
      </c>
      <c r="B1242" s="248" t="s">
        <v>1074</v>
      </c>
      <c r="C1242" s="131">
        <v>0</v>
      </c>
    </row>
    <row r="1243" ht="16.5" hidden="1" customHeight="1" spans="1:3">
      <c r="A1243" s="194">
        <v>2220404</v>
      </c>
      <c r="B1243" s="248" t="s">
        <v>1075</v>
      </c>
      <c r="C1243" s="131">
        <v>0</v>
      </c>
    </row>
    <row r="1244" ht="16.5" hidden="1" customHeight="1" spans="1:3">
      <c r="A1244" s="194">
        <v>2220499</v>
      </c>
      <c r="B1244" s="248" t="s">
        <v>1076</v>
      </c>
      <c r="C1244" s="131">
        <v>0</v>
      </c>
    </row>
    <row r="1245" ht="16.5" hidden="1" customHeight="1" spans="1:3">
      <c r="A1245" s="194">
        <v>22205</v>
      </c>
      <c r="B1245" s="248" t="s">
        <v>1077</v>
      </c>
      <c r="C1245" s="131">
        <f>SUM(C1246:C1257)</f>
        <v>0</v>
      </c>
    </row>
    <row r="1246" ht="16.5" hidden="1" customHeight="1" spans="1:3">
      <c r="A1246" s="194">
        <v>2220501</v>
      </c>
      <c r="B1246" s="247" t="s">
        <v>1078</v>
      </c>
      <c r="C1246" s="131">
        <v>0</v>
      </c>
    </row>
    <row r="1247" ht="16.5" hidden="1" customHeight="1" spans="1:3">
      <c r="A1247" s="194">
        <v>2220502</v>
      </c>
      <c r="B1247" s="248" t="s">
        <v>1079</v>
      </c>
      <c r="C1247" s="131">
        <v>0</v>
      </c>
    </row>
    <row r="1248" ht="16.5" hidden="1" customHeight="1" spans="1:3">
      <c r="A1248" s="194">
        <v>2220503</v>
      </c>
      <c r="B1248" s="248" t="s">
        <v>1080</v>
      </c>
      <c r="C1248" s="131">
        <v>0</v>
      </c>
    </row>
    <row r="1249" ht="16.5" hidden="1" customHeight="1" spans="1:3">
      <c r="A1249" s="194">
        <v>2220504</v>
      </c>
      <c r="B1249" s="248" t="s">
        <v>1081</v>
      </c>
      <c r="C1249" s="131">
        <v>0</v>
      </c>
    </row>
    <row r="1250" ht="16.5" hidden="1" customHeight="1" spans="1:3">
      <c r="A1250" s="194">
        <v>2220505</v>
      </c>
      <c r="B1250" s="248" t="s">
        <v>1082</v>
      </c>
      <c r="C1250" s="131">
        <v>0</v>
      </c>
    </row>
    <row r="1251" ht="16.5" hidden="1" customHeight="1" spans="1:3">
      <c r="A1251" s="194">
        <v>2220506</v>
      </c>
      <c r="B1251" s="248" t="s">
        <v>1083</v>
      </c>
      <c r="C1251" s="131">
        <v>0</v>
      </c>
    </row>
    <row r="1252" ht="16.5" hidden="1" customHeight="1" spans="1:3">
      <c r="A1252" s="194">
        <v>2220507</v>
      </c>
      <c r="B1252" s="248" t="s">
        <v>1084</v>
      </c>
      <c r="C1252" s="131">
        <v>0</v>
      </c>
    </row>
    <row r="1253" ht="16.5" hidden="1" customHeight="1" spans="1:3">
      <c r="A1253" s="194">
        <v>2220508</v>
      </c>
      <c r="B1253" s="248" t="s">
        <v>1085</v>
      </c>
      <c r="C1253" s="131">
        <v>0</v>
      </c>
    </row>
    <row r="1254" ht="16.5" hidden="1" customHeight="1" spans="1:3">
      <c r="A1254" s="194">
        <v>2220509</v>
      </c>
      <c r="B1254" s="248" t="s">
        <v>1086</v>
      </c>
      <c r="C1254" s="131">
        <v>0</v>
      </c>
    </row>
    <row r="1255" ht="16.5" hidden="1" customHeight="1" spans="1:3">
      <c r="A1255" s="194">
        <v>2220510</v>
      </c>
      <c r="B1255" s="248" t="s">
        <v>1087</v>
      </c>
      <c r="C1255" s="131">
        <v>0</v>
      </c>
    </row>
    <row r="1256" ht="16.5" hidden="1" customHeight="1" spans="1:3">
      <c r="A1256" s="194">
        <v>2220511</v>
      </c>
      <c r="B1256" s="247" t="s">
        <v>1088</v>
      </c>
      <c r="C1256" s="131">
        <v>0</v>
      </c>
    </row>
    <row r="1257" ht="16.5" hidden="1" customHeight="1" spans="1:3">
      <c r="A1257" s="194">
        <v>2220599</v>
      </c>
      <c r="B1257" s="248" t="s">
        <v>1089</v>
      </c>
      <c r="C1257" s="131">
        <v>0</v>
      </c>
    </row>
    <row r="1258" ht="16.5" customHeight="1" spans="1:3">
      <c r="A1258" s="194">
        <v>224</v>
      </c>
      <c r="B1258" s="250" t="s">
        <v>1090</v>
      </c>
      <c r="C1258" s="131">
        <f>C1259+C1271+C1277+C1283+C1291+C1304+C1308+C1312</f>
        <v>6343</v>
      </c>
    </row>
    <row r="1259" ht="16.5" customHeight="1" spans="1:3">
      <c r="A1259" s="194">
        <v>22401</v>
      </c>
      <c r="B1259" s="248" t="s">
        <v>1091</v>
      </c>
      <c r="C1259" s="131">
        <f>SUM(C1260:C1270)</f>
        <v>2989</v>
      </c>
    </row>
    <row r="1260" ht="16.5" customHeight="1" spans="1:3">
      <c r="A1260" s="194">
        <v>2240101</v>
      </c>
      <c r="B1260" s="248" t="s">
        <v>120</v>
      </c>
      <c r="C1260" s="131">
        <v>1118</v>
      </c>
    </row>
    <row r="1261" ht="16.5" hidden="1" customHeight="1" spans="1:3">
      <c r="A1261" s="194">
        <v>2240102</v>
      </c>
      <c r="B1261" s="248" t="s">
        <v>121</v>
      </c>
      <c r="C1261" s="131">
        <v>0</v>
      </c>
    </row>
    <row r="1262" ht="16.5" hidden="1" customHeight="1" spans="1:3">
      <c r="A1262" s="194">
        <v>2240103</v>
      </c>
      <c r="B1262" s="247" t="s">
        <v>122</v>
      </c>
      <c r="C1262" s="131">
        <v>0</v>
      </c>
    </row>
    <row r="1263" ht="16.5" hidden="1" customHeight="1" spans="1:3">
      <c r="A1263" s="194">
        <v>2240104</v>
      </c>
      <c r="B1263" s="248" t="s">
        <v>1092</v>
      </c>
      <c r="C1263" s="131">
        <v>0</v>
      </c>
    </row>
    <row r="1264" ht="16.5" hidden="1" customHeight="1" spans="1:3">
      <c r="A1264" s="194">
        <v>2240105</v>
      </c>
      <c r="B1264" s="248" t="s">
        <v>1093</v>
      </c>
      <c r="C1264" s="131">
        <v>0</v>
      </c>
    </row>
    <row r="1265" ht="16.5" hidden="1" customHeight="1" spans="1:3">
      <c r="A1265" s="194">
        <v>2240106</v>
      </c>
      <c r="B1265" s="248" t="s">
        <v>1094</v>
      </c>
      <c r="C1265" s="131">
        <v>0</v>
      </c>
    </row>
    <row r="1266" ht="16.5" hidden="1" customHeight="1" spans="1:3">
      <c r="A1266" s="194">
        <v>2240107</v>
      </c>
      <c r="B1266" s="248" t="s">
        <v>1095</v>
      </c>
      <c r="C1266" s="131">
        <v>0</v>
      </c>
    </row>
    <row r="1267" ht="16.5" hidden="1" customHeight="1" spans="1:3">
      <c r="A1267" s="194">
        <v>2240108</v>
      </c>
      <c r="B1267" s="247" t="s">
        <v>1096</v>
      </c>
      <c r="C1267" s="131">
        <v>0</v>
      </c>
    </row>
    <row r="1268" ht="16.5" hidden="1" customHeight="1" spans="1:3">
      <c r="A1268" s="194">
        <v>2240109</v>
      </c>
      <c r="B1268" s="248" t="s">
        <v>1097</v>
      </c>
      <c r="C1268" s="131">
        <v>0</v>
      </c>
    </row>
    <row r="1269" ht="16.5" customHeight="1" spans="1:3">
      <c r="A1269" s="194">
        <v>2240150</v>
      </c>
      <c r="B1269" s="249" t="s">
        <v>129</v>
      </c>
      <c r="C1269" s="131">
        <v>1848</v>
      </c>
    </row>
    <row r="1270" ht="16.5" customHeight="1" spans="1:3">
      <c r="A1270" s="194">
        <v>2240199</v>
      </c>
      <c r="B1270" s="247" t="s">
        <v>1098</v>
      </c>
      <c r="C1270" s="131">
        <v>23</v>
      </c>
    </row>
    <row r="1271" ht="16.5" hidden="1" customHeight="1" spans="1:3">
      <c r="A1271" s="194">
        <v>22402</v>
      </c>
      <c r="B1271" s="247" t="s">
        <v>1099</v>
      </c>
      <c r="C1271" s="131">
        <f>SUM(C1272:C1276)</f>
        <v>0</v>
      </c>
    </row>
    <row r="1272" ht="16.5" hidden="1" customHeight="1" spans="1:3">
      <c r="A1272" s="194">
        <v>2240201</v>
      </c>
      <c r="B1272" s="247" t="s">
        <v>120</v>
      </c>
      <c r="C1272" s="131">
        <v>0</v>
      </c>
    </row>
    <row r="1273" ht="16.5" hidden="1" customHeight="1" spans="1:3">
      <c r="A1273" s="194">
        <v>2240202</v>
      </c>
      <c r="B1273" s="247" t="s">
        <v>121</v>
      </c>
      <c r="C1273" s="131">
        <v>0</v>
      </c>
    </row>
    <row r="1274" ht="16.5" hidden="1" customHeight="1" spans="1:3">
      <c r="A1274" s="194">
        <v>2240203</v>
      </c>
      <c r="B1274" s="247" t="s">
        <v>122</v>
      </c>
      <c r="C1274" s="131">
        <v>0</v>
      </c>
    </row>
    <row r="1275" ht="16.5" hidden="1" customHeight="1" spans="1:3">
      <c r="A1275" s="194">
        <v>2240204</v>
      </c>
      <c r="B1275" s="247" t="s">
        <v>1100</v>
      </c>
      <c r="C1275" s="131">
        <v>0</v>
      </c>
    </row>
    <row r="1276" ht="16.5" hidden="1" customHeight="1" spans="1:3">
      <c r="A1276" s="194">
        <v>2240299</v>
      </c>
      <c r="B1276" s="247" t="s">
        <v>1101</v>
      </c>
      <c r="C1276" s="131">
        <v>0</v>
      </c>
    </row>
    <row r="1277" ht="16.5" hidden="1" customHeight="1" spans="1:3">
      <c r="A1277" s="194">
        <v>22403</v>
      </c>
      <c r="B1277" s="247" t="s">
        <v>1102</v>
      </c>
      <c r="C1277" s="131">
        <f>SUM(C1278:C1282)</f>
        <v>0</v>
      </c>
    </row>
    <row r="1278" ht="16.5" hidden="1" customHeight="1" spans="1:3">
      <c r="A1278" s="194">
        <v>2240301</v>
      </c>
      <c r="B1278" s="247" t="s">
        <v>120</v>
      </c>
      <c r="C1278" s="131">
        <v>0</v>
      </c>
    </row>
    <row r="1279" ht="16.5" hidden="1" customHeight="1" spans="1:3">
      <c r="A1279" s="194">
        <v>2240302</v>
      </c>
      <c r="B1279" s="249" t="s">
        <v>121</v>
      </c>
      <c r="C1279" s="131">
        <v>0</v>
      </c>
    </row>
    <row r="1280" ht="16.5" hidden="1" customHeight="1" spans="1:3">
      <c r="A1280" s="194">
        <v>2240303</v>
      </c>
      <c r="B1280" s="247" t="s">
        <v>122</v>
      </c>
      <c r="C1280" s="131">
        <v>0</v>
      </c>
    </row>
    <row r="1281" ht="16.5" hidden="1" customHeight="1" spans="1:3">
      <c r="A1281" s="194">
        <v>2240304</v>
      </c>
      <c r="B1281" s="248" t="s">
        <v>1103</v>
      </c>
      <c r="C1281" s="131">
        <v>0</v>
      </c>
    </row>
    <row r="1282" ht="16.5" hidden="1" customHeight="1" spans="1:3">
      <c r="A1282" s="194">
        <v>2240399</v>
      </c>
      <c r="B1282" s="248" t="s">
        <v>1104</v>
      </c>
      <c r="C1282" s="131">
        <v>0</v>
      </c>
    </row>
    <row r="1283" ht="16.5" hidden="1" customHeight="1" spans="1:3">
      <c r="A1283" s="194">
        <v>22404</v>
      </c>
      <c r="B1283" s="248" t="s">
        <v>1105</v>
      </c>
      <c r="C1283" s="131">
        <f>SUM(C1284:C1290)</f>
        <v>0</v>
      </c>
    </row>
    <row r="1284" ht="16.5" hidden="1" customHeight="1" spans="1:3">
      <c r="A1284" s="194">
        <v>2240401</v>
      </c>
      <c r="B1284" s="248" t="s">
        <v>120</v>
      </c>
      <c r="C1284" s="131">
        <v>0</v>
      </c>
    </row>
    <row r="1285" ht="16.5" hidden="1" customHeight="1" spans="1:3">
      <c r="A1285" s="194">
        <v>2240402</v>
      </c>
      <c r="B1285" s="248" t="s">
        <v>121</v>
      </c>
      <c r="C1285" s="131">
        <v>0</v>
      </c>
    </row>
    <row r="1286" ht="16.5" hidden="1" customHeight="1" spans="1:3">
      <c r="A1286" s="194">
        <v>2240403</v>
      </c>
      <c r="B1286" s="248" t="s">
        <v>122</v>
      </c>
      <c r="C1286" s="131">
        <v>0</v>
      </c>
    </row>
    <row r="1287" ht="16.5" hidden="1" customHeight="1" spans="1:3">
      <c r="A1287" s="194">
        <v>2240404</v>
      </c>
      <c r="B1287" s="248" t="s">
        <v>1106</v>
      </c>
      <c r="C1287" s="131">
        <v>0</v>
      </c>
    </row>
    <row r="1288" ht="16.5" hidden="1" customHeight="1" spans="1:3">
      <c r="A1288" s="194">
        <v>2240405</v>
      </c>
      <c r="B1288" s="248" t="s">
        <v>1107</v>
      </c>
      <c r="C1288" s="131">
        <v>0</v>
      </c>
    </row>
    <row r="1289" ht="16.5" hidden="1" customHeight="1" spans="1:3">
      <c r="A1289" s="194">
        <v>2240450</v>
      </c>
      <c r="B1289" s="248" t="s">
        <v>129</v>
      </c>
      <c r="C1289" s="131">
        <v>0</v>
      </c>
    </row>
    <row r="1290" ht="16.5" hidden="1" customHeight="1" spans="1:3">
      <c r="A1290" s="194">
        <v>2240499</v>
      </c>
      <c r="B1290" s="248" t="s">
        <v>1108</v>
      </c>
      <c r="C1290" s="131">
        <v>0</v>
      </c>
    </row>
    <row r="1291" ht="16.5" hidden="1" customHeight="1" spans="1:3">
      <c r="A1291" s="194">
        <v>22405</v>
      </c>
      <c r="B1291" s="248" t="s">
        <v>1109</v>
      </c>
      <c r="C1291" s="131">
        <f>SUM(C1292:C1303)</f>
        <v>0</v>
      </c>
    </row>
    <row r="1292" ht="16.5" hidden="1" customHeight="1" spans="1:3">
      <c r="A1292" s="194">
        <v>2240501</v>
      </c>
      <c r="B1292" s="248" t="s">
        <v>120</v>
      </c>
      <c r="C1292" s="131">
        <v>0</v>
      </c>
    </row>
    <row r="1293" ht="16.5" hidden="1" customHeight="1" spans="1:3">
      <c r="A1293" s="194">
        <v>2240502</v>
      </c>
      <c r="B1293" s="248" t="s">
        <v>121</v>
      </c>
      <c r="C1293" s="131">
        <v>0</v>
      </c>
    </row>
    <row r="1294" ht="16.5" hidden="1" customHeight="1" spans="1:3">
      <c r="A1294" s="194">
        <v>2240503</v>
      </c>
      <c r="B1294" s="248" t="s">
        <v>122</v>
      </c>
      <c r="C1294" s="131">
        <v>0</v>
      </c>
    </row>
    <row r="1295" ht="16.5" hidden="1" customHeight="1" spans="1:3">
      <c r="A1295" s="194">
        <v>2240504</v>
      </c>
      <c r="B1295" s="248" t="s">
        <v>1110</v>
      </c>
      <c r="C1295" s="131">
        <v>0</v>
      </c>
    </row>
    <row r="1296" ht="16.5" hidden="1" customHeight="1" spans="1:3">
      <c r="A1296" s="194">
        <v>2240505</v>
      </c>
      <c r="B1296" s="248" t="s">
        <v>1111</v>
      </c>
      <c r="C1296" s="131">
        <v>0</v>
      </c>
    </row>
    <row r="1297" ht="16.5" hidden="1" customHeight="1" spans="1:3">
      <c r="A1297" s="194">
        <v>2240506</v>
      </c>
      <c r="B1297" s="248" t="s">
        <v>1112</v>
      </c>
      <c r="C1297" s="131">
        <v>0</v>
      </c>
    </row>
    <row r="1298" ht="16.5" hidden="1" customHeight="1" spans="1:3">
      <c r="A1298" s="194">
        <v>2240507</v>
      </c>
      <c r="B1298" s="248" t="s">
        <v>1113</v>
      </c>
      <c r="C1298" s="131">
        <v>0</v>
      </c>
    </row>
    <row r="1299" ht="16.5" hidden="1" customHeight="1" spans="1:3">
      <c r="A1299" s="194">
        <v>2240508</v>
      </c>
      <c r="B1299" s="247" t="s">
        <v>1114</v>
      </c>
      <c r="C1299" s="131">
        <v>0</v>
      </c>
    </row>
    <row r="1300" ht="16.5" hidden="1" customHeight="1" spans="1:3">
      <c r="A1300" s="194">
        <v>2240509</v>
      </c>
      <c r="B1300" s="248" t="s">
        <v>1115</v>
      </c>
      <c r="C1300" s="131">
        <v>0</v>
      </c>
    </row>
    <row r="1301" ht="16.5" hidden="1" customHeight="1" spans="1:3">
      <c r="A1301" s="194">
        <v>2240510</v>
      </c>
      <c r="B1301" s="248" t="s">
        <v>1116</v>
      </c>
      <c r="C1301" s="131">
        <v>0</v>
      </c>
    </row>
    <row r="1302" ht="16.5" hidden="1" customHeight="1" spans="1:3">
      <c r="A1302" s="194">
        <v>2240550</v>
      </c>
      <c r="B1302" s="248" t="s">
        <v>1117</v>
      </c>
      <c r="C1302" s="131">
        <v>0</v>
      </c>
    </row>
    <row r="1303" ht="16.5" hidden="1" customHeight="1" spans="1:3">
      <c r="A1303" s="194">
        <v>2240599</v>
      </c>
      <c r="B1303" s="248" t="s">
        <v>1118</v>
      </c>
      <c r="C1303" s="131">
        <v>0</v>
      </c>
    </row>
    <row r="1304" ht="16.5" customHeight="1" spans="1:3">
      <c r="A1304" s="194">
        <v>22406</v>
      </c>
      <c r="B1304" s="248" t="s">
        <v>1119</v>
      </c>
      <c r="C1304" s="131">
        <f>SUM(C1305:C1307)</f>
        <v>2977</v>
      </c>
    </row>
    <row r="1305" ht="16.5" customHeight="1" spans="1:3">
      <c r="A1305" s="194">
        <v>2240601</v>
      </c>
      <c r="B1305" s="248" t="s">
        <v>1120</v>
      </c>
      <c r="C1305" s="131">
        <v>2741</v>
      </c>
    </row>
    <row r="1306" ht="16.5" hidden="1" customHeight="1" spans="1:3">
      <c r="A1306" s="194">
        <v>2240602</v>
      </c>
      <c r="B1306" s="248" t="s">
        <v>1121</v>
      </c>
      <c r="C1306" s="131">
        <v>0</v>
      </c>
    </row>
    <row r="1307" ht="16.5" customHeight="1" spans="1:3">
      <c r="A1307" s="194">
        <v>2240699</v>
      </c>
      <c r="B1307" s="248" t="s">
        <v>1122</v>
      </c>
      <c r="C1307" s="131">
        <v>236</v>
      </c>
    </row>
    <row r="1308" ht="16.5" customHeight="1" spans="1:3">
      <c r="A1308" s="194">
        <v>22407</v>
      </c>
      <c r="B1308" s="248" t="s">
        <v>1123</v>
      </c>
      <c r="C1308" s="131">
        <f>SUM(C1309:C1311)</f>
        <v>377</v>
      </c>
    </row>
    <row r="1309" ht="16.5" customHeight="1" spans="1:3">
      <c r="A1309" s="194">
        <v>2240703</v>
      </c>
      <c r="B1309" s="248" t="s">
        <v>1124</v>
      </c>
      <c r="C1309" s="131">
        <v>377</v>
      </c>
    </row>
    <row r="1310" ht="16.5" hidden="1" customHeight="1" spans="1:3">
      <c r="A1310" s="194">
        <v>2240704</v>
      </c>
      <c r="B1310" s="248" t="s">
        <v>1125</v>
      </c>
      <c r="C1310" s="131">
        <v>0</v>
      </c>
    </row>
    <row r="1311" ht="16.5" hidden="1" customHeight="1" spans="1:3">
      <c r="A1311" s="194">
        <v>2240799</v>
      </c>
      <c r="B1311" s="248" t="s">
        <v>1126</v>
      </c>
      <c r="C1311" s="131">
        <v>0</v>
      </c>
    </row>
    <row r="1312" ht="16.5" hidden="1" customHeight="1" spans="1:3">
      <c r="A1312" s="194">
        <v>22499</v>
      </c>
      <c r="B1312" s="248" t="s">
        <v>1127</v>
      </c>
      <c r="C1312" s="131">
        <f t="shared" ref="C1312:C1315" si="2">C1313</f>
        <v>0</v>
      </c>
    </row>
    <row r="1313" ht="16.5" hidden="1" customHeight="1" spans="1:3">
      <c r="A1313" s="194">
        <v>2249999</v>
      </c>
      <c r="B1313" s="248" t="s">
        <v>1128</v>
      </c>
      <c r="C1313" s="131">
        <v>0</v>
      </c>
    </row>
    <row r="1314" ht="16.5" customHeight="1" spans="1:3">
      <c r="A1314" s="194">
        <v>229</v>
      </c>
      <c r="B1314" s="250" t="s">
        <v>1129</v>
      </c>
      <c r="C1314" s="131">
        <f t="shared" si="2"/>
        <v>90</v>
      </c>
    </row>
    <row r="1315" ht="16.5" customHeight="1" spans="1:3">
      <c r="A1315" s="194">
        <v>22999</v>
      </c>
      <c r="B1315" s="248" t="s">
        <v>991</v>
      </c>
      <c r="C1315" s="131">
        <f t="shared" si="2"/>
        <v>90</v>
      </c>
    </row>
    <row r="1316" ht="16.5" customHeight="1" spans="1:3">
      <c r="A1316" s="194">
        <v>2299999</v>
      </c>
      <c r="B1316" s="248" t="s">
        <v>273</v>
      </c>
      <c r="C1316" s="131">
        <v>90</v>
      </c>
    </row>
    <row r="1317" ht="16.5" customHeight="1" spans="1:3">
      <c r="A1317" s="194">
        <v>232</v>
      </c>
      <c r="B1317" s="250" t="s">
        <v>1130</v>
      </c>
      <c r="C1317" s="131">
        <f>SUM(C1318:C1320)</f>
        <v>18732</v>
      </c>
    </row>
    <row r="1318" ht="16.5" hidden="1" customHeight="1" spans="1:3">
      <c r="A1318" s="194">
        <v>23201</v>
      </c>
      <c r="B1318" s="247" t="s">
        <v>1131</v>
      </c>
      <c r="C1318" s="131">
        <v>0</v>
      </c>
    </row>
    <row r="1319" ht="16.5" hidden="1" customHeight="1" spans="1:3">
      <c r="A1319" s="194">
        <v>23202</v>
      </c>
      <c r="B1319" s="248" t="s">
        <v>1132</v>
      </c>
      <c r="C1319" s="131">
        <v>0</v>
      </c>
    </row>
    <row r="1320" ht="16.5" customHeight="1" spans="1:3">
      <c r="A1320" s="194">
        <v>23203</v>
      </c>
      <c r="B1320" s="248" t="s">
        <v>1133</v>
      </c>
      <c r="C1320" s="131">
        <f>SUM(C1321:C1324)</f>
        <v>18732</v>
      </c>
    </row>
    <row r="1321" ht="16.5" customHeight="1" spans="1:3">
      <c r="A1321" s="194">
        <v>2320301</v>
      </c>
      <c r="B1321" s="248" t="s">
        <v>1134</v>
      </c>
      <c r="C1321" s="131">
        <v>18509</v>
      </c>
    </row>
    <row r="1322" ht="16.5" hidden="1" customHeight="1" spans="1:3">
      <c r="A1322" s="194">
        <v>2320302</v>
      </c>
      <c r="B1322" s="248" t="s">
        <v>1135</v>
      </c>
      <c r="C1322" s="131">
        <v>0</v>
      </c>
    </row>
    <row r="1323" ht="16.5" customHeight="1" spans="1:3">
      <c r="A1323" s="194">
        <v>2320303</v>
      </c>
      <c r="B1323" s="248" t="s">
        <v>1136</v>
      </c>
      <c r="C1323" s="131">
        <v>223</v>
      </c>
    </row>
    <row r="1324" ht="16.5" hidden="1" customHeight="1" spans="1:3">
      <c r="A1324" s="194">
        <v>2320399</v>
      </c>
      <c r="B1324" s="248" t="s">
        <v>1137</v>
      </c>
      <c r="C1324" s="131">
        <v>0</v>
      </c>
    </row>
    <row r="1325" ht="16.5" customHeight="1" spans="1:3">
      <c r="A1325" s="194">
        <v>233</v>
      </c>
      <c r="B1325" s="250" t="s">
        <v>1138</v>
      </c>
      <c r="C1325" s="131">
        <f>SUM(C1326:C1328)</f>
        <v>4</v>
      </c>
    </row>
    <row r="1326" ht="16.5" hidden="1" customHeight="1" spans="1:3">
      <c r="A1326" s="194">
        <v>23301</v>
      </c>
      <c r="B1326" s="248" t="s">
        <v>1139</v>
      </c>
      <c r="C1326" s="131">
        <v>0</v>
      </c>
    </row>
    <row r="1327" ht="16.5" hidden="1" customHeight="1" spans="1:3">
      <c r="A1327" s="194">
        <v>23302</v>
      </c>
      <c r="B1327" s="247" t="s">
        <v>1140</v>
      </c>
      <c r="C1327" s="131">
        <v>0</v>
      </c>
    </row>
    <row r="1328" ht="16.5" customHeight="1" spans="1:3">
      <c r="A1328" s="194">
        <v>23303</v>
      </c>
      <c r="B1328" s="248" t="s">
        <v>1141</v>
      </c>
      <c r="C1328" s="131">
        <v>4</v>
      </c>
    </row>
    <row r="1329" ht="32.25" customHeight="1" spans="2:11">
      <c r="B1329" s="437" t="s">
        <v>1142</v>
      </c>
      <c r="C1329" s="437"/>
      <c r="D1329" s="194"/>
      <c r="E1329" s="194"/>
      <c r="F1329" s="194"/>
      <c r="G1329" s="194"/>
      <c r="H1329" s="194"/>
      <c r="I1329" s="194"/>
      <c r="J1329" s="194"/>
      <c r="K1329" s="194"/>
    </row>
    <row r="1330" hidden="1" customHeight="1"/>
    <row r="1331" hidden="1" customHeight="1" spans="3:3">
      <c r="C1331" s="428" t="s">
        <v>1143</v>
      </c>
    </row>
  </sheetData>
  <autoFilter ref="A5:K1331">
    <filterColumn colId="2">
      <filters>
        <filter val="100"/>
        <filter val="1,100"/>
        <filter val="1"/>
        <filter val="32,901"/>
        <filter val="2"/>
        <filter val="1,102"/>
        <filter val="21,902"/>
        <filter val="3"/>
        <filter val="4"/>
        <filter val="504"/>
        <filter val="5"/>
        <filter val="105"/>
        <filter val="505"/>
        <filter val="7,505"/>
        <filter val="6"/>
        <filter val="12,106"/>
        <filter val="107"/>
        <filter val="8"/>
        <filter val="109"/>
        <filter val="909"/>
        <filter val="18,509"/>
        <filter val="20,111"/>
        <filter val="112"/>
        <filter val="514"/>
        <filter val="5,516"/>
        <filter val="117"/>
        <filter val="517"/>
        <filter val="1,517"/>
        <filter val="118"/>
        <filter val="1,118"/>
        <filter val="2,118"/>
        <filter val="5,918"/>
        <filter val="150,948"/>
        <filter val="119"/>
        <filter val="1,119"/>
        <filter val="1,120"/>
        <filter val="521"/>
        <filter val="122"/>
        <filter val="1,522"/>
        <filter val="123"/>
        <filter val="125"/>
        <filter val="127"/>
        <filter val="3,127"/>
        <filter val="9,527"/>
        <filter val="3,128"/>
        <filter val="129"/>
        <filter val="529"/>
        <filter val="3,929"/>
        <filter val="130"/>
        <filter val="6,530"/>
        <filter val="9,930"/>
        <filter val="103,520"/>
        <filter val="1,133"/>
        <filter val="1,134"/>
        <filter val="135"/>
        <filter val="935"/>
        <filter val="136"/>
        <filter val="137"/>
        <filter val="140"/>
        <filter val="2,540"/>
        <filter val="3,942"/>
        <filter val="20,543"/>
        <filter val="144"/>
        <filter val="544"/>
        <filter val="150"/>
        <filter val="550"/>
        <filter val="950"/>
        <filter val="151"/>
        <filter val="65,551"/>
        <filter val="152"/>
        <filter val="552"/>
        <filter val="153"/>
        <filter val="16,954"/>
        <filter val="556"/>
        <filter val="1,156"/>
        <filter val="157"/>
        <filter val="28,957"/>
        <filter val="5,560"/>
        <filter val="161"/>
        <filter val="961"/>
        <filter val="962"/>
        <filter val="163"/>
        <filter val="164"/>
        <filter val="1,565"/>
        <filter val="1,965"/>
        <filter val="38,165"/>
        <filter val="172"/>
        <filter val="注：本表详细反映2021年一般公共预算本级支出情况，按预算法要求细化到功能分类项级科目。"/>
        <filter val="174"/>
        <filter val="1,174"/>
        <filter val="3,176"/>
        <filter val="4,176"/>
        <filter val="2,977"/>
        <filter val="578"/>
        <filter val="579"/>
        <filter val="1,579"/>
        <filter val="1,180"/>
        <filter val="1,580"/>
        <filter val="85,981"/>
        <filter val="582"/>
        <filter val="22,582"/>
        <filter val="583"/>
        <filter val="2,983"/>
        <filter val="8,983"/>
        <filter val="186"/>
        <filter val="8,187"/>
        <filter val="988"/>
        <filter val="189"/>
        <filter val="2,989"/>
        <filter val="12,989"/>
        <filter val="190"/>
        <filter val="590"/>
        <filter val="3,590"/>
        <filter val="8,191"/>
        <filter val="193"/>
        <filter val="1,594"/>
        <filter val="1,595"/>
        <filter val="4,995"/>
        <filter val="2,996"/>
        <filter val="597"/>
        <filter val="997"/>
        <filter val="30,997"/>
        <filter val="200"/>
        <filter val="4,602"/>
        <filter val="604"/>
        <filter val="26,604"/>
        <filter val="205"/>
        <filter val="605"/>
        <filter val="206"/>
        <filter val="606"/>
        <filter val="208"/>
        <filter val="4,608"/>
        <filter val="5,208"/>
        <filter val="1,609"/>
        <filter val="210"/>
        <filter val="1,610"/>
        <filter val="2,210"/>
        <filter val="211"/>
        <filter val="4,211"/>
        <filter val="212"/>
        <filter val="1,613"/>
        <filter val="34,614"/>
        <filter val="215"/>
        <filter val="618"/>
        <filter val="220"/>
        <filter val="223"/>
        <filter val="225"/>
        <filter val="228"/>
        <filter val="2,231"/>
        <filter val="236"/>
        <filter val="4,238"/>
        <filter val="241"/>
        <filter val="244"/>
        <filter val="645"/>
        <filter val="246"/>
        <filter val="1,646"/>
        <filter val="647"/>
        <filter val="248"/>
        <filter val="1,249"/>
        <filter val="1,250"/>
        <filter val="9,251"/>
        <filter val="23,253"/>
        <filter val="15,260"/>
        <filter val="3,661"/>
        <filter val="264"/>
        <filter val="664"/>
        <filter val="266"/>
        <filter val="667"/>
        <filter val="268"/>
        <filter val="270"/>
        <filter val="271"/>
        <filter val="673"/>
        <filter val="274"/>
        <filter val="1,275"/>
        <filter val="3,680"/>
        <filter val="26,681"/>
        <filter val="73,281"/>
        <filter val="283"/>
        <filter val="24,685"/>
        <filter val="286"/>
        <filter val="289"/>
        <filter val="3,689"/>
        <filter val="693"/>
        <filter val="1,694"/>
        <filter val="2,294"/>
        <filter val="296"/>
        <filter val="696"/>
        <filter val="297"/>
        <filter val="298"/>
        <filter val="699"/>
        <filter val="1,700"/>
        <filter val="11,300"/>
        <filter val="701"/>
        <filter val="303"/>
        <filter val="1,303"/>
        <filter val="3,703"/>
        <filter val="3,304"/>
        <filter val="305"/>
        <filter val="705"/>
        <filter val="707"/>
        <filter val="709"/>
        <filter val="1,310"/>
        <filter val="2,311"/>
        <filter val="313"/>
        <filter val="17,713"/>
        <filter val="314"/>
        <filter val="1,314"/>
        <filter val="317"/>
        <filter val="718"/>
        <filter val="320"/>
        <filter val="321"/>
        <filter val="3,722"/>
        <filter val="725"/>
        <filter val="326"/>
        <filter val="17,728"/>
        <filter val="1,330"/>
        <filter val="8,332"/>
        <filter val="18,732"/>
        <filter val="333"/>
        <filter val="3,333"/>
        <filter val="734"/>
        <filter val="335"/>
        <filter val="2,737"/>
        <filter val="2,741"/>
        <filter val="6,343"/>
        <filter val="19,343"/>
        <filter val="755,713"/>
        <filter val="2,346"/>
        <filter val="348"/>
        <filter val="349"/>
        <filter val="749"/>
        <filter val="1,349"/>
        <filter val="2,349"/>
        <filter val="4,749"/>
        <filter val="7,350"/>
        <filter val="17,750"/>
        <filter val="1,751"/>
        <filter val="1,752"/>
        <filter val="354"/>
        <filter val="8,356"/>
        <filter val="757"/>
        <filter val="358"/>
        <filter val="760"/>
        <filter val="1,363"/>
        <filter val="365"/>
        <filter val="10,366"/>
        <filter val="367"/>
        <filter val="6,769"/>
        <filter val="370"/>
        <filter val="371"/>
        <filter val="3,372"/>
        <filter val="5,372"/>
        <filter val="373"/>
        <filter val="3,373"/>
        <filter val="2,375"/>
        <filter val="377"/>
        <filter val="380"/>
        <filter val="5,380"/>
        <filter val="6,780"/>
        <filter val="1,781"/>
        <filter val="783"/>
        <filter val="3,383"/>
        <filter val="385"/>
        <filter val="387"/>
        <filter val="1,390"/>
        <filter val="791"/>
        <filter val="2,392"/>
        <filter val="396"/>
        <filter val="796"/>
        <filter val="399"/>
        <filter val="800"/>
        <filter val="1,000"/>
        <filter val="5,000"/>
        <filter val="401"/>
        <filter val="1,401"/>
        <filter val="807"/>
        <filter val="10"/>
        <filter val="811"/>
        <filter val="4,412"/>
        <filter val="13"/>
        <filter val="14"/>
        <filter val="15"/>
        <filter val="2,016"/>
        <filter val="2,816"/>
        <filter val="18"/>
        <filter val="20"/>
        <filter val="21"/>
        <filter val="8,421"/>
        <filter val="22"/>
        <filter val="23"/>
        <filter val="1,023"/>
        <filter val="824"/>
        <filter val="2,425"/>
        <filter val="27"/>
        <filter val="28"/>
        <filter val="428"/>
        <filter val="29"/>
        <filter val="30"/>
        <filter val="31"/>
        <filter val="2,831"/>
        <filter val="32"/>
        <filter val="18,034"/>
        <filter val="3,835"/>
        <filter val="436"/>
        <filter val="37"/>
        <filter val="40"/>
        <filter val="1,040"/>
        <filter val="14,040"/>
        <filter val="41"/>
        <filter val="43"/>
        <filter val="443"/>
        <filter val="2,843"/>
        <filter val="78,444"/>
        <filter val="45"/>
        <filter val="46"/>
        <filter val="47"/>
        <filter val="1,848"/>
        <filter val="1,451"/>
        <filter val="52"/>
        <filter val="1,052"/>
        <filter val="53"/>
        <filter val="1,053"/>
        <filter val="54"/>
        <filter val="3,856"/>
        <filter val="1,457"/>
        <filter val="58"/>
        <filter val="858"/>
        <filter val="33,058"/>
        <filter val="237,488"/>
        <filter val="60"/>
        <filter val="62"/>
        <filter val="63"/>
        <filter val="463"/>
        <filter val="65"/>
        <filter val="66"/>
        <filter val="68"/>
        <filter val="868"/>
        <filter val="1,468"/>
        <filter val="2,068"/>
        <filter val="69"/>
        <filter val="70"/>
        <filter val="870"/>
        <filter val="73"/>
        <filter val="3,075"/>
        <filter val="77"/>
        <filter val="477"/>
        <filter val="1,477"/>
        <filter val="3,477"/>
        <filter val="478"/>
        <filter val="879"/>
        <filter val="3,079"/>
        <filter val="80"/>
        <filter val="882"/>
        <filter val="483"/>
        <filter val="884"/>
        <filter val="2,485"/>
        <filter val="86"/>
        <filter val="886"/>
        <filter val="87"/>
        <filter val="887"/>
        <filter val="88"/>
        <filter val="3,888"/>
        <filter val="89"/>
        <filter val="13,489"/>
        <filter val="19,489"/>
        <filter val="90"/>
        <filter val="491"/>
        <filter val="891"/>
        <filter val="18,891"/>
        <filter val="892"/>
        <filter val="493"/>
        <filter val="5,893"/>
        <filter val="15,493"/>
        <filter val="94"/>
        <filter val="3,496"/>
        <filter val="1,097"/>
        <filter val="2,098"/>
        <filter val="99"/>
        <filter val="222,499"/>
      </filters>
    </filterColumn>
    <extLst/>
  </autoFilter>
  <mergeCells count="4">
    <mergeCell ref="B1:C1"/>
    <mergeCell ref="B2:C2"/>
    <mergeCell ref="B4:C4"/>
    <mergeCell ref="B1329:C1329"/>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8"/>
  <sheetViews>
    <sheetView zoomScale="130" zoomScaleNormal="130" topLeftCell="A7" workbookViewId="0">
      <selection activeCell="A5" sqref="A5:B5"/>
    </sheetView>
  </sheetViews>
  <sheetFormatPr defaultColWidth="9" defaultRowHeight="13.5" outlineLevelCol="2"/>
  <cols>
    <col min="1" max="1" width="9.875" style="113" customWidth="1"/>
    <col min="2" max="2" width="26.75" style="113" customWidth="1"/>
    <col min="3" max="3" width="26.825" style="113" customWidth="1"/>
    <col min="4" max="16384" width="9" style="113"/>
  </cols>
  <sheetData>
    <row r="1" ht="18.75" spans="1:3">
      <c r="A1" s="98" t="s">
        <v>1144</v>
      </c>
      <c r="B1" s="98"/>
      <c r="C1" s="98"/>
    </row>
    <row r="2" ht="25.5" customHeight="1" spans="1:3">
      <c r="A2" s="99" t="s">
        <v>1145</v>
      </c>
      <c r="B2" s="99"/>
      <c r="C2" s="99"/>
    </row>
    <row r="3" ht="20.25" customHeight="1" spans="1:3">
      <c r="A3" s="100" t="s">
        <v>1146</v>
      </c>
      <c r="B3" s="100"/>
      <c r="C3" s="100"/>
    </row>
    <row r="4" ht="14.25" customHeight="1" spans="1:3">
      <c r="A4" s="167"/>
      <c r="B4" s="167"/>
      <c r="C4" s="102" t="s">
        <v>35</v>
      </c>
    </row>
    <row r="5" ht="21.75" customHeight="1" spans="1:3">
      <c r="A5" s="169" t="s">
        <v>1147</v>
      </c>
      <c r="B5" s="424"/>
      <c r="C5" s="170" t="s">
        <v>40</v>
      </c>
    </row>
    <row r="6" s="112" customFormat="1" ht="22.5" customHeight="1" spans="1:3">
      <c r="A6" s="425" t="s">
        <v>1148</v>
      </c>
      <c r="B6" s="426"/>
      <c r="C6" s="427">
        <f>SUM(C7:C46)</f>
        <v>130695.04</v>
      </c>
    </row>
    <row r="7" s="112" customFormat="1" ht="14.25" customHeight="1" spans="1:3">
      <c r="A7" s="118" t="s">
        <v>1149</v>
      </c>
      <c r="B7" s="119"/>
      <c r="C7" s="120">
        <v>3187.78</v>
      </c>
    </row>
    <row r="8" s="112" customFormat="1" ht="14.25" customHeight="1" spans="1:3">
      <c r="A8" s="118" t="s">
        <v>1150</v>
      </c>
      <c r="B8" s="119"/>
      <c r="C8" s="120">
        <v>3402.51</v>
      </c>
    </row>
    <row r="9" ht="14.25" customHeight="1" spans="1:3">
      <c r="A9" s="118" t="s">
        <v>1151</v>
      </c>
      <c r="B9" s="119"/>
      <c r="C9" s="120">
        <v>3128.88</v>
      </c>
    </row>
    <row r="10" s="112" customFormat="1" ht="14.25" customHeight="1" spans="1:3">
      <c r="A10" s="118" t="s">
        <v>1152</v>
      </c>
      <c r="B10" s="119"/>
      <c r="C10" s="120">
        <v>3394.72</v>
      </c>
    </row>
    <row r="11" ht="14.25" customHeight="1" spans="1:3">
      <c r="A11" s="118" t="s">
        <v>1153</v>
      </c>
      <c r="B11" s="119"/>
      <c r="C11" s="120">
        <v>2961.63</v>
      </c>
    </row>
    <row r="12" ht="14.25" customHeight="1" spans="1:3">
      <c r="A12" s="118" t="s">
        <v>1154</v>
      </c>
      <c r="B12" s="119"/>
      <c r="C12" s="120">
        <v>3997.58</v>
      </c>
    </row>
    <row r="13" ht="14.25" customHeight="1" spans="1:3">
      <c r="A13" s="118" t="s">
        <v>1155</v>
      </c>
      <c r="B13" s="119"/>
      <c r="C13" s="120">
        <v>5304.78</v>
      </c>
    </row>
    <row r="14" ht="14.25" customHeight="1" spans="1:3">
      <c r="A14" s="118" t="s">
        <v>1156</v>
      </c>
      <c r="B14" s="119"/>
      <c r="C14" s="120">
        <v>3564.86</v>
      </c>
    </row>
    <row r="15" ht="14.25" customHeight="1" spans="1:3">
      <c r="A15" s="118" t="s">
        <v>1157</v>
      </c>
      <c r="B15" s="119"/>
      <c r="C15" s="120">
        <v>2716.42</v>
      </c>
    </row>
    <row r="16" ht="14.25" customHeight="1" spans="1:3">
      <c r="A16" s="118" t="s">
        <v>1158</v>
      </c>
      <c r="B16" s="119"/>
      <c r="C16" s="120">
        <v>2445.85</v>
      </c>
    </row>
    <row r="17" ht="14.25" customHeight="1" spans="1:3">
      <c r="A17" s="118" t="s">
        <v>1159</v>
      </c>
      <c r="B17" s="119"/>
      <c r="C17" s="120">
        <v>1981.91</v>
      </c>
    </row>
    <row r="18" s="112" customFormat="1" ht="14.25" customHeight="1" spans="1:3">
      <c r="A18" s="118" t="s">
        <v>1160</v>
      </c>
      <c r="B18" s="119"/>
      <c r="C18" s="120">
        <v>3054.47</v>
      </c>
    </row>
    <row r="19" s="112" customFormat="1" ht="14.25" customHeight="1" spans="1:3">
      <c r="A19" s="118" t="s">
        <v>1161</v>
      </c>
      <c r="B19" s="119"/>
      <c r="C19" s="120">
        <v>2219.81</v>
      </c>
    </row>
    <row r="20" s="112" customFormat="1" ht="14.25" customHeight="1" spans="1:3">
      <c r="A20" s="118" t="s">
        <v>1162</v>
      </c>
      <c r="B20" s="119"/>
      <c r="C20" s="120">
        <v>3467</v>
      </c>
    </row>
    <row r="21" s="112" customFormat="1" ht="14.25" customHeight="1" spans="1:3">
      <c r="A21" s="118" t="s">
        <v>1163</v>
      </c>
      <c r="B21" s="119"/>
      <c r="C21" s="120">
        <v>2120.31</v>
      </c>
    </row>
    <row r="22" s="112" customFormat="1" ht="14.25" customHeight="1" spans="1:3">
      <c r="A22" s="118" t="s">
        <v>1164</v>
      </c>
      <c r="B22" s="119"/>
      <c r="C22" s="120">
        <v>3446.89</v>
      </c>
    </row>
    <row r="23" s="112" customFormat="1" ht="14.25" customHeight="1" spans="1:3">
      <c r="A23" s="118" t="s">
        <v>1165</v>
      </c>
      <c r="B23" s="119"/>
      <c r="C23" s="120">
        <v>2719.61</v>
      </c>
    </row>
    <row r="24" s="112" customFormat="1" ht="14.25" customHeight="1" spans="1:3">
      <c r="A24" s="118" t="s">
        <v>1166</v>
      </c>
      <c r="B24" s="119"/>
      <c r="C24" s="120">
        <v>4821.75</v>
      </c>
    </row>
    <row r="25" s="112" customFormat="1" ht="14.25" customHeight="1" spans="1:3">
      <c r="A25" s="118" t="s">
        <v>1167</v>
      </c>
      <c r="B25" s="119"/>
      <c r="C25" s="120">
        <v>1349.23</v>
      </c>
    </row>
    <row r="26" s="112" customFormat="1" ht="14.25" customHeight="1" spans="1:3">
      <c r="A26" s="118" t="s">
        <v>1168</v>
      </c>
      <c r="B26" s="119"/>
      <c r="C26" s="120">
        <v>1602.01</v>
      </c>
    </row>
    <row r="27" s="112" customFormat="1" ht="14.25" customHeight="1" spans="1:3">
      <c r="A27" s="118" t="s">
        <v>1169</v>
      </c>
      <c r="B27" s="119"/>
      <c r="C27" s="120">
        <v>2898.04</v>
      </c>
    </row>
    <row r="28" s="112" customFormat="1" ht="14.25" customHeight="1" spans="1:3">
      <c r="A28" s="118" t="s">
        <v>1170</v>
      </c>
      <c r="B28" s="119"/>
      <c r="C28" s="120">
        <v>4964.33</v>
      </c>
    </row>
    <row r="29" s="112" customFormat="1" ht="14.25" customHeight="1" spans="1:3">
      <c r="A29" s="118" t="s">
        <v>1171</v>
      </c>
      <c r="B29" s="119"/>
      <c r="C29" s="120">
        <v>2474.76</v>
      </c>
    </row>
    <row r="30" s="112" customFormat="1" ht="14.25" customHeight="1" spans="1:3">
      <c r="A30" s="118" t="s">
        <v>1172</v>
      </c>
      <c r="B30" s="119"/>
      <c r="C30" s="120">
        <v>2452.4</v>
      </c>
    </row>
    <row r="31" s="112" customFormat="1" ht="14.25" customHeight="1" spans="1:3">
      <c r="A31" s="118" t="s">
        <v>1173</v>
      </c>
      <c r="B31" s="119"/>
      <c r="C31" s="120">
        <v>2513.58</v>
      </c>
    </row>
    <row r="32" s="112" customFormat="1" ht="14.25" customHeight="1" spans="1:3">
      <c r="A32" s="118" t="s">
        <v>1174</v>
      </c>
      <c r="B32" s="119"/>
      <c r="C32" s="120">
        <v>3634.95</v>
      </c>
    </row>
    <row r="33" s="112" customFormat="1" ht="14.25" customHeight="1" spans="1:3">
      <c r="A33" s="118" t="s">
        <v>1175</v>
      </c>
      <c r="B33" s="119"/>
      <c r="C33" s="120">
        <v>2029.94</v>
      </c>
    </row>
    <row r="34" s="112" customFormat="1" ht="14.25" customHeight="1" spans="1:3">
      <c r="A34" s="118" t="s">
        <v>1176</v>
      </c>
      <c r="B34" s="119"/>
      <c r="C34" s="120">
        <v>3957.95</v>
      </c>
    </row>
    <row r="35" s="112" customFormat="1" ht="14.25" customHeight="1" spans="1:3">
      <c r="A35" s="118" t="s">
        <v>1177</v>
      </c>
      <c r="B35" s="119"/>
      <c r="C35" s="120">
        <v>2033.9</v>
      </c>
    </row>
    <row r="36" s="112" customFormat="1" ht="14.25" customHeight="1" spans="1:3">
      <c r="A36" s="118" t="s">
        <v>1178</v>
      </c>
      <c r="B36" s="119"/>
      <c r="C36" s="120">
        <v>2695.96</v>
      </c>
    </row>
    <row r="37" s="112" customFormat="1" ht="14.25" customHeight="1" spans="1:3">
      <c r="A37" s="118" t="s">
        <v>1179</v>
      </c>
      <c r="B37" s="119"/>
      <c r="C37" s="120">
        <v>5751.11</v>
      </c>
    </row>
    <row r="38" s="112" customFormat="1" ht="14.25" customHeight="1" spans="1:3">
      <c r="A38" s="118" t="s">
        <v>1180</v>
      </c>
      <c r="B38" s="119"/>
      <c r="C38" s="120">
        <v>4454.58</v>
      </c>
    </row>
    <row r="39" s="112" customFormat="1" ht="14.25" customHeight="1" spans="1:3">
      <c r="A39" s="118" t="s">
        <v>1181</v>
      </c>
      <c r="B39" s="119"/>
      <c r="C39" s="120">
        <v>4712.73</v>
      </c>
    </row>
    <row r="40" s="112" customFormat="1" ht="14.25" customHeight="1" spans="1:3">
      <c r="A40" s="118" t="s">
        <v>1182</v>
      </c>
      <c r="B40" s="119"/>
      <c r="C40" s="120">
        <v>2473.89</v>
      </c>
    </row>
    <row r="41" s="112" customFormat="1" ht="14.25" customHeight="1" spans="1:3">
      <c r="A41" s="118" t="s">
        <v>1183</v>
      </c>
      <c r="B41" s="119"/>
      <c r="C41" s="120">
        <v>2638.59</v>
      </c>
    </row>
    <row r="42" s="112" customFormat="1" ht="14.25" customHeight="1" spans="1:3">
      <c r="A42" s="118" t="s">
        <v>1184</v>
      </c>
      <c r="B42" s="119"/>
      <c r="C42" s="120">
        <v>5343.12</v>
      </c>
    </row>
    <row r="43" s="112" customFormat="1" ht="14.25" customHeight="1" spans="1:3">
      <c r="A43" s="118" t="s">
        <v>1185</v>
      </c>
      <c r="B43" s="119"/>
      <c r="C43" s="120">
        <v>1605.77</v>
      </c>
    </row>
    <row r="44" s="112" customFormat="1" ht="14.25" customHeight="1" spans="1:3">
      <c r="A44" s="118" t="s">
        <v>1186</v>
      </c>
      <c r="B44" s="119"/>
      <c r="C44" s="120">
        <v>5323.75</v>
      </c>
    </row>
    <row r="45" s="112" customFormat="1" ht="14.25" customHeight="1" spans="1:3">
      <c r="A45" s="118" t="s">
        <v>1187</v>
      </c>
      <c r="B45" s="119"/>
      <c r="C45" s="120">
        <v>5596.75</v>
      </c>
    </row>
    <row r="46" s="112" customFormat="1" ht="14.25" customHeight="1" spans="1:3">
      <c r="A46" s="118" t="s">
        <v>1188</v>
      </c>
      <c r="B46" s="119"/>
      <c r="C46" s="120">
        <v>2250.94</v>
      </c>
    </row>
    <row r="47" s="112" customFormat="1" ht="14.25" customHeight="1" spans="1:3">
      <c r="A47" s="118"/>
      <c r="B47" s="119"/>
      <c r="C47" s="120"/>
    </row>
    <row r="48" ht="14.25" customHeight="1" spans="1:3">
      <c r="A48" s="121"/>
      <c r="B48" s="122"/>
      <c r="C48" s="123"/>
    </row>
  </sheetData>
  <mergeCells count="47">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01"/>
  <sheetViews>
    <sheetView showZeros="0" zoomScale="130" zoomScaleNormal="130" workbookViewId="0">
      <selection activeCell="B6" sqref="B6"/>
    </sheetView>
  </sheetViews>
  <sheetFormatPr defaultColWidth="10" defaultRowHeight="13.5" outlineLevelCol="1"/>
  <cols>
    <col min="1" max="1" width="56.625" style="96" customWidth="1"/>
    <col min="2" max="2" width="20.125" style="97" customWidth="1"/>
    <col min="3" max="16384" width="10" style="97"/>
  </cols>
  <sheetData>
    <row r="1" ht="18.75" spans="1:2">
      <c r="A1" s="98" t="s">
        <v>1189</v>
      </c>
      <c r="B1" s="98"/>
    </row>
    <row r="2" ht="24" spans="1:2">
      <c r="A2" s="99" t="s">
        <v>1145</v>
      </c>
      <c r="B2" s="99"/>
    </row>
    <row r="3" spans="1:2">
      <c r="A3" s="100" t="s">
        <v>1190</v>
      </c>
      <c r="B3" s="100"/>
    </row>
    <row r="4" ht="20.25" customHeight="1" spans="1:2">
      <c r="A4" s="101"/>
      <c r="B4" s="102" t="s">
        <v>35</v>
      </c>
    </row>
    <row r="5" ht="24" customHeight="1" spans="1:2">
      <c r="A5" s="169" t="s">
        <v>1191</v>
      </c>
      <c r="B5" s="170" t="s">
        <v>40</v>
      </c>
    </row>
    <row r="6" ht="24" customHeight="1" spans="1:2">
      <c r="A6" s="421" t="s">
        <v>1192</v>
      </c>
      <c r="B6" s="422">
        <f>SUM(B7:B10)</f>
        <v>130695</v>
      </c>
    </row>
    <row r="7" ht="20.1" customHeight="1" spans="1:2">
      <c r="A7" s="175" t="s">
        <v>1193</v>
      </c>
      <c r="B7" s="108">
        <v>32068</v>
      </c>
    </row>
    <row r="8" ht="20.1" customHeight="1" spans="1:2">
      <c r="A8" s="175" t="s">
        <v>1194</v>
      </c>
      <c r="B8" s="108">
        <v>67246</v>
      </c>
    </row>
    <row r="9" ht="20.1" customHeight="1" spans="1:2">
      <c r="A9" s="175" t="s">
        <v>1195</v>
      </c>
      <c r="B9" s="108">
        <v>2152</v>
      </c>
    </row>
    <row r="10" ht="20.1" customHeight="1" spans="1:2">
      <c r="A10" s="423" t="s">
        <v>1196</v>
      </c>
      <c r="B10" s="108">
        <v>29229</v>
      </c>
    </row>
    <row r="11" ht="49.5" customHeight="1" spans="1:2">
      <c r="A11" s="111" t="s">
        <v>1197</v>
      </c>
      <c r="B11" s="111"/>
    </row>
    <row r="12" ht="20.1" customHeight="1"/>
    <row r="13" ht="20.1" customHeight="1" spans="1:1">
      <c r="A13" s="97"/>
    </row>
    <row r="14" ht="20.1" customHeight="1" spans="1:1">
      <c r="A14" s="97"/>
    </row>
    <row r="15" ht="20.1" customHeight="1" spans="1:1">
      <c r="A15" s="97"/>
    </row>
    <row r="16" ht="20.1" customHeight="1" spans="1:1">
      <c r="A16" s="97"/>
    </row>
    <row r="17" ht="20.1" customHeight="1" spans="1:1">
      <c r="A17" s="97"/>
    </row>
    <row r="18" ht="20.1" customHeight="1" spans="1:1">
      <c r="A18" s="97"/>
    </row>
    <row r="19" ht="20.1" customHeight="1" spans="1:1">
      <c r="A19" s="97"/>
    </row>
    <row r="20" ht="20.1" customHeight="1" spans="1:1">
      <c r="A20" s="97"/>
    </row>
    <row r="21" ht="20.1" customHeight="1" spans="1:1">
      <c r="A21" s="97"/>
    </row>
    <row r="22" ht="20.1" customHeight="1" spans="1:1">
      <c r="A22" s="97"/>
    </row>
    <row r="23" ht="20.1" customHeight="1" spans="1:1">
      <c r="A23" s="97"/>
    </row>
    <row r="24" ht="20.1" customHeight="1" spans="1:1">
      <c r="A24" s="97"/>
    </row>
    <row r="25" ht="20.1" customHeight="1" spans="1:1">
      <c r="A25" s="97"/>
    </row>
    <row r="26" ht="20.1" customHeight="1" spans="1:1">
      <c r="A26" s="97"/>
    </row>
    <row r="27" ht="20.1" customHeight="1" spans="1:1">
      <c r="A27" s="97"/>
    </row>
    <row r="28" ht="20.1" customHeight="1" spans="1:1">
      <c r="A28" s="97"/>
    </row>
    <row r="29" ht="20.1" customHeight="1" spans="1:1">
      <c r="A29" s="97"/>
    </row>
    <row r="30" ht="20.1" customHeight="1" spans="1:1">
      <c r="A30" s="97"/>
    </row>
    <row r="31" ht="20.1" customHeight="1" spans="1:1">
      <c r="A31" s="97"/>
    </row>
    <row r="32" ht="20.1" customHeight="1" spans="1:1">
      <c r="A32" s="97"/>
    </row>
    <row r="33" ht="20.1" customHeight="1" spans="1:1">
      <c r="A33" s="97"/>
    </row>
    <row r="34" spans="1:1">
      <c r="A34" s="97"/>
    </row>
    <row r="35" spans="1:1">
      <c r="A35" s="97"/>
    </row>
    <row r="36" spans="1:1">
      <c r="A36" s="97"/>
    </row>
    <row r="37" spans="1:1">
      <c r="A37" s="97"/>
    </row>
    <row r="38" spans="1:1">
      <c r="A38" s="97"/>
    </row>
    <row r="39" spans="1:1">
      <c r="A39" s="97"/>
    </row>
    <row r="40" spans="1:1">
      <c r="A40" s="97"/>
    </row>
    <row r="41" spans="1:1">
      <c r="A41" s="97"/>
    </row>
    <row r="42" spans="1:1">
      <c r="A42" s="97"/>
    </row>
    <row r="43" spans="1:1">
      <c r="A43" s="97"/>
    </row>
    <row r="44" spans="1:1">
      <c r="A44" s="97"/>
    </row>
    <row r="45" spans="1:1">
      <c r="A45" s="97"/>
    </row>
    <row r="46" spans="1:1">
      <c r="A46" s="97"/>
    </row>
    <row r="47" spans="1:1">
      <c r="A47" s="97"/>
    </row>
    <row r="48" spans="1:1">
      <c r="A48" s="97"/>
    </row>
    <row r="49" spans="1:1">
      <c r="A49" s="97"/>
    </row>
    <row r="50" spans="1:1">
      <c r="A50" s="97"/>
    </row>
    <row r="51" spans="1:1">
      <c r="A51" s="97"/>
    </row>
    <row r="52" spans="1:1">
      <c r="A52" s="97"/>
    </row>
    <row r="53" spans="1:1">
      <c r="A53" s="97"/>
    </row>
    <row r="54" spans="1:1">
      <c r="A54" s="97"/>
    </row>
    <row r="55" spans="1:1">
      <c r="A55" s="97"/>
    </row>
    <row r="56" spans="1:1">
      <c r="A56" s="97"/>
    </row>
    <row r="57" spans="1:1">
      <c r="A57" s="97"/>
    </row>
    <row r="58" spans="1:1">
      <c r="A58" s="97"/>
    </row>
    <row r="59" spans="1:1">
      <c r="A59" s="97"/>
    </row>
    <row r="60" spans="1:1">
      <c r="A60" s="97"/>
    </row>
    <row r="61" spans="1:1">
      <c r="A61" s="97"/>
    </row>
    <row r="62" spans="1:1">
      <c r="A62" s="97"/>
    </row>
    <row r="63" spans="1:1">
      <c r="A63" s="97"/>
    </row>
    <row r="64" spans="1:1">
      <c r="A64" s="97"/>
    </row>
    <row r="65" spans="1:1">
      <c r="A65" s="97"/>
    </row>
    <row r="66" spans="1:1">
      <c r="A66" s="97"/>
    </row>
    <row r="67" spans="1:1">
      <c r="A67" s="97"/>
    </row>
    <row r="68" spans="1:1">
      <c r="A68" s="97"/>
    </row>
    <row r="69" spans="1:1">
      <c r="A69" s="97"/>
    </row>
    <row r="70" spans="1:1">
      <c r="A70" s="97"/>
    </row>
    <row r="71" spans="1:1">
      <c r="A71" s="97"/>
    </row>
    <row r="72" spans="1:1">
      <c r="A72" s="97"/>
    </row>
    <row r="73" spans="1:1">
      <c r="A73" s="97"/>
    </row>
    <row r="74" spans="1:1">
      <c r="A74" s="97"/>
    </row>
    <row r="75" spans="1:1">
      <c r="A75" s="97"/>
    </row>
    <row r="76" spans="1:1">
      <c r="A76" s="97"/>
    </row>
    <row r="77" spans="1:1">
      <c r="A77" s="97"/>
    </row>
    <row r="78" spans="1:1">
      <c r="A78" s="97"/>
    </row>
    <row r="79" spans="1:1">
      <c r="A79" s="97"/>
    </row>
    <row r="80" spans="1:1">
      <c r="A80" s="97"/>
    </row>
    <row r="81" spans="1:1">
      <c r="A81" s="97"/>
    </row>
    <row r="82" spans="1:1">
      <c r="A82" s="97"/>
    </row>
    <row r="83" spans="1:1">
      <c r="A83" s="97"/>
    </row>
    <row r="84" spans="1:1">
      <c r="A84" s="97"/>
    </row>
    <row r="85" spans="1:1">
      <c r="A85" s="97"/>
    </row>
    <row r="86" spans="1:1">
      <c r="A86" s="97"/>
    </row>
    <row r="87" spans="1:1">
      <c r="A87" s="97"/>
    </row>
    <row r="88" spans="1:1">
      <c r="A88" s="97"/>
    </row>
    <row r="89" spans="1:1">
      <c r="A89" s="97"/>
    </row>
    <row r="90" spans="1:1">
      <c r="A90" s="97"/>
    </row>
    <row r="91" spans="1:1">
      <c r="A91" s="97"/>
    </row>
    <row r="92" spans="1:1">
      <c r="A92" s="97"/>
    </row>
    <row r="93" spans="1:1">
      <c r="A93" s="97"/>
    </row>
    <row r="94" spans="1:1">
      <c r="A94" s="97"/>
    </row>
    <row r="95" spans="1:1">
      <c r="A95" s="97"/>
    </row>
    <row r="96" spans="1:1">
      <c r="A96" s="97"/>
    </row>
    <row r="97" spans="1:1">
      <c r="A97" s="97"/>
    </row>
    <row r="98" spans="1:1">
      <c r="A98" s="97"/>
    </row>
    <row r="99" spans="1:1">
      <c r="A99" s="97"/>
    </row>
    <row r="100" spans="1:1">
      <c r="A100" s="97"/>
    </row>
    <row r="101" spans="1:1">
      <c r="A101" s="97"/>
    </row>
  </sheetData>
  <mergeCells count="4">
    <mergeCell ref="A1:B1"/>
    <mergeCell ref="A2:B2"/>
    <mergeCell ref="A3:B3"/>
    <mergeCell ref="A11:B11"/>
  </mergeCells>
  <printOptions horizontalCentered="1"/>
  <pageMargins left="0.236220472440945" right="0.236220472440945" top="0.511811023622047" bottom="0.47244094488189" header="0.31496062992126" footer="0.196850393700787"/>
  <pageSetup paperSize="9" fitToHeight="0"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7"/>
  <sheetViews>
    <sheetView showZeros="0" topLeftCell="E1" workbookViewId="0">
      <selection activeCell="O1" sqref="O$1:P$1048576"/>
    </sheetView>
  </sheetViews>
  <sheetFormatPr defaultColWidth="9" defaultRowHeight="14.25"/>
  <cols>
    <col min="1" max="1" width="39.125" style="366" customWidth="1"/>
    <col min="2" max="2" width="15" style="366" customWidth="1"/>
    <col min="3" max="5" width="11.125" style="367" customWidth="1"/>
    <col min="6" max="6" width="12.625" style="368" customWidth="1"/>
    <col min="7" max="7" width="11.75" style="368" customWidth="1"/>
    <col min="8" max="8" width="35.125" style="369" customWidth="1"/>
    <col min="9" max="9" width="13.375" style="369" customWidth="1"/>
    <col min="10" max="13" width="11.125" style="367" customWidth="1"/>
    <col min="14" max="14" width="12.625" style="368" customWidth="1"/>
    <col min="15" max="15" width="11.75" style="368" customWidth="1"/>
    <col min="16" max="16384" width="9" style="370"/>
  </cols>
  <sheetData>
    <row r="1" ht="18" customHeight="1" spans="1:15">
      <c r="A1" s="3" t="s">
        <v>1198</v>
      </c>
      <c r="B1" s="3"/>
      <c r="C1" s="3"/>
      <c r="D1" s="3"/>
      <c r="E1" s="3"/>
      <c r="F1" s="294"/>
      <c r="G1" s="294"/>
      <c r="H1" s="3"/>
      <c r="I1" s="3"/>
      <c r="J1" s="3"/>
      <c r="K1" s="3"/>
      <c r="L1" s="3"/>
      <c r="M1" s="3"/>
      <c r="N1" s="294"/>
      <c r="O1" s="294"/>
    </row>
    <row r="2" ht="33" customHeight="1" spans="1:15">
      <c r="A2" s="28" t="s">
        <v>1199</v>
      </c>
      <c r="B2" s="28"/>
      <c r="C2" s="28"/>
      <c r="D2" s="28"/>
      <c r="E2" s="28"/>
      <c r="F2" s="295"/>
      <c r="G2" s="295"/>
      <c r="H2" s="28"/>
      <c r="I2" s="28"/>
      <c r="J2" s="28"/>
      <c r="K2" s="28"/>
      <c r="L2" s="28"/>
      <c r="M2" s="28"/>
      <c r="N2" s="295"/>
      <c r="O2" s="295"/>
    </row>
    <row r="3" ht="20.25" customHeight="1" spans="1:15">
      <c r="A3" s="371" t="s">
        <v>1200</v>
      </c>
      <c r="B3" s="371"/>
      <c r="C3" s="371"/>
      <c r="D3" s="371"/>
      <c r="E3" s="371"/>
      <c r="F3" s="372"/>
      <c r="G3" s="372"/>
      <c r="H3" s="371"/>
      <c r="I3" s="371"/>
      <c r="J3" s="371"/>
      <c r="K3" s="371"/>
      <c r="L3" s="371"/>
      <c r="M3" s="371"/>
      <c r="N3" s="372"/>
      <c r="O3" s="407" t="s">
        <v>35</v>
      </c>
    </row>
    <row r="4" ht="56.25" spans="1:15">
      <c r="A4" s="373" t="s">
        <v>1201</v>
      </c>
      <c r="B4" s="373" t="s">
        <v>37</v>
      </c>
      <c r="C4" s="34" t="s">
        <v>38</v>
      </c>
      <c r="D4" s="34" t="s">
        <v>39</v>
      </c>
      <c r="E4" s="34" t="s">
        <v>40</v>
      </c>
      <c r="F4" s="298" t="s">
        <v>41</v>
      </c>
      <c r="G4" s="298" t="s">
        <v>42</v>
      </c>
      <c r="H4" s="374" t="s">
        <v>115</v>
      </c>
      <c r="I4" s="374" t="s">
        <v>37</v>
      </c>
      <c r="J4" s="34" t="s">
        <v>38</v>
      </c>
      <c r="K4" s="34" t="s">
        <v>39</v>
      </c>
      <c r="L4" s="34" t="s">
        <v>44</v>
      </c>
      <c r="M4" s="34" t="s">
        <v>40</v>
      </c>
      <c r="N4" s="298" t="s">
        <v>45</v>
      </c>
      <c r="O4" s="408" t="s">
        <v>42</v>
      </c>
    </row>
    <row r="5" ht="20.1" customHeight="1" spans="1:15">
      <c r="A5" s="375" t="s">
        <v>46</v>
      </c>
      <c r="B5" s="376">
        <v>539214</v>
      </c>
      <c r="C5" s="376">
        <v>393931</v>
      </c>
      <c r="D5" s="376">
        <v>509152</v>
      </c>
      <c r="E5" s="376">
        <v>511906</v>
      </c>
      <c r="F5" s="329" t="s">
        <v>1202</v>
      </c>
      <c r="G5" s="329" t="s">
        <v>1202</v>
      </c>
      <c r="H5" s="377" t="s">
        <v>46</v>
      </c>
      <c r="I5" s="376">
        <v>539214</v>
      </c>
      <c r="J5" s="376">
        <v>393931</v>
      </c>
      <c r="K5" s="376">
        <v>509152</v>
      </c>
      <c r="L5" s="376">
        <v>511906</v>
      </c>
      <c r="M5" s="376">
        <v>511906</v>
      </c>
      <c r="N5" s="380"/>
      <c r="O5" s="409"/>
    </row>
    <row r="6" ht="20.1" customHeight="1" spans="1:15">
      <c r="A6" s="378" t="s">
        <v>48</v>
      </c>
      <c r="B6" s="379">
        <v>256766</v>
      </c>
      <c r="C6" s="379">
        <v>280000</v>
      </c>
      <c r="D6" s="379">
        <v>186000</v>
      </c>
      <c r="E6" s="379">
        <v>186016</v>
      </c>
      <c r="F6" s="380">
        <v>1.00008602150538</v>
      </c>
      <c r="G6" s="381">
        <v>-0.275542712041314</v>
      </c>
      <c r="H6" s="382" t="s">
        <v>49</v>
      </c>
      <c r="I6" s="379">
        <v>346350</v>
      </c>
      <c r="J6" s="379">
        <v>313831</v>
      </c>
      <c r="K6" s="379">
        <v>440217</v>
      </c>
      <c r="L6" s="379">
        <v>450723</v>
      </c>
      <c r="M6" s="379">
        <v>388853</v>
      </c>
      <c r="N6" s="380">
        <v>0.862731655584472</v>
      </c>
      <c r="O6" s="410">
        <v>0.122716904865021</v>
      </c>
    </row>
    <row r="7" ht="20.1" customHeight="1" spans="1:15">
      <c r="A7" s="383" t="s">
        <v>1203</v>
      </c>
      <c r="B7" s="383"/>
      <c r="C7" s="384"/>
      <c r="D7" s="384"/>
      <c r="E7" s="384"/>
      <c r="F7" s="385"/>
      <c r="G7" s="385"/>
      <c r="H7" s="386" t="s">
        <v>1204</v>
      </c>
      <c r="I7" s="411">
        <v>34</v>
      </c>
      <c r="J7" s="384"/>
      <c r="K7" s="384"/>
      <c r="L7" s="384"/>
      <c r="M7" s="384"/>
      <c r="N7" s="385"/>
      <c r="O7" s="412">
        <v>-1</v>
      </c>
    </row>
    <row r="8" ht="20.1" customHeight="1" spans="1:15">
      <c r="A8" s="387" t="s">
        <v>1205</v>
      </c>
      <c r="B8" s="383"/>
      <c r="C8" s="384"/>
      <c r="D8" s="384"/>
      <c r="E8" s="384"/>
      <c r="F8" s="385"/>
      <c r="G8" s="385"/>
      <c r="H8" s="386" t="s">
        <v>1206</v>
      </c>
      <c r="I8" s="411">
        <v>9056</v>
      </c>
      <c r="J8" s="384">
        <v>4744</v>
      </c>
      <c r="K8" s="384">
        <v>4744</v>
      </c>
      <c r="L8" s="384">
        <v>4780</v>
      </c>
      <c r="M8" s="384">
        <v>3309</v>
      </c>
      <c r="N8" s="388">
        <v>0.692259414225941</v>
      </c>
      <c r="O8" s="412">
        <v>-0.634606890459364</v>
      </c>
    </row>
    <row r="9" ht="20.1" customHeight="1" spans="1:15">
      <c r="A9" s="387" t="s">
        <v>1207</v>
      </c>
      <c r="B9" s="383"/>
      <c r="C9" s="384"/>
      <c r="D9" s="384"/>
      <c r="E9" s="384"/>
      <c r="F9" s="385"/>
      <c r="G9" s="385"/>
      <c r="H9" s="386" t="s">
        <v>1208</v>
      </c>
      <c r="I9" s="411">
        <v>211373</v>
      </c>
      <c r="J9" s="384">
        <v>203886</v>
      </c>
      <c r="K9" s="384">
        <v>179743</v>
      </c>
      <c r="L9" s="384">
        <v>200269</v>
      </c>
      <c r="M9" s="384">
        <v>178224</v>
      </c>
      <c r="N9" s="388">
        <v>0.889923053493052</v>
      </c>
      <c r="O9" s="412">
        <v>-0.156827030888524</v>
      </c>
    </row>
    <row r="10" ht="20.1" customHeight="1" spans="1:15">
      <c r="A10" s="387" t="s">
        <v>1209</v>
      </c>
      <c r="B10" s="383"/>
      <c r="C10" s="384"/>
      <c r="D10" s="384"/>
      <c r="E10" s="384"/>
      <c r="F10" s="385"/>
      <c r="G10" s="385"/>
      <c r="H10" s="386" t="s">
        <v>1210</v>
      </c>
      <c r="I10" s="411">
        <v>55373</v>
      </c>
      <c r="J10" s="384">
        <v>76972</v>
      </c>
      <c r="K10" s="384">
        <v>66496</v>
      </c>
      <c r="L10" s="384">
        <v>77229</v>
      </c>
      <c r="M10" s="384">
        <v>43559</v>
      </c>
      <c r="N10" s="388">
        <v>0.564023877041008</v>
      </c>
      <c r="O10" s="412">
        <v>-0.213353078215015</v>
      </c>
    </row>
    <row r="11" ht="20.1" customHeight="1" spans="1:15">
      <c r="A11" s="387" t="s">
        <v>1211</v>
      </c>
      <c r="B11" s="383">
        <v>10470</v>
      </c>
      <c r="C11" s="42">
        <v>10000</v>
      </c>
      <c r="D11" s="384">
        <v>10000</v>
      </c>
      <c r="E11" s="384">
        <v>7823</v>
      </c>
      <c r="F11" s="388">
        <v>0.7823</v>
      </c>
      <c r="G11" s="389">
        <v>-0.252817574021012</v>
      </c>
      <c r="H11" s="386" t="s">
        <v>1212</v>
      </c>
      <c r="I11" s="411"/>
      <c r="J11" s="42"/>
      <c r="K11" s="384"/>
      <c r="L11" s="384">
        <v>0</v>
      </c>
      <c r="M11" s="384"/>
      <c r="N11" s="385"/>
      <c r="O11" s="412"/>
    </row>
    <row r="12" ht="20.1" customHeight="1" spans="1:15">
      <c r="A12" s="387" t="s">
        <v>1213</v>
      </c>
      <c r="B12" s="383"/>
      <c r="C12" s="42"/>
      <c r="D12" s="384"/>
      <c r="E12" s="384"/>
      <c r="F12" s="385"/>
      <c r="G12" s="385"/>
      <c r="H12" s="386" t="s">
        <v>1214</v>
      </c>
      <c r="I12" s="411">
        <v>28134</v>
      </c>
      <c r="J12" s="42">
        <v>3390</v>
      </c>
      <c r="K12" s="384">
        <v>164395</v>
      </c>
      <c r="L12" s="384">
        <v>145808</v>
      </c>
      <c r="M12" s="384">
        <v>142064</v>
      </c>
      <c r="N12" s="388">
        <v>0.97432239657632</v>
      </c>
      <c r="O12" s="412">
        <v>4.049548588896</v>
      </c>
    </row>
    <row r="13" ht="20.1" customHeight="1" spans="1:15">
      <c r="A13" s="387" t="s">
        <v>1215</v>
      </c>
      <c r="B13" s="383">
        <v>220693</v>
      </c>
      <c r="C13" s="42">
        <v>250000</v>
      </c>
      <c r="D13" s="384">
        <v>150000</v>
      </c>
      <c r="E13" s="384">
        <v>153039</v>
      </c>
      <c r="F13" s="388">
        <v>1.02026</v>
      </c>
      <c r="G13" s="389">
        <v>-0.306552541313046</v>
      </c>
      <c r="H13" s="386" t="s">
        <v>1216</v>
      </c>
      <c r="I13" s="411">
        <v>19017</v>
      </c>
      <c r="J13" s="42">
        <v>23200</v>
      </c>
      <c r="K13" s="384">
        <v>23200</v>
      </c>
      <c r="L13" s="384">
        <v>20997</v>
      </c>
      <c r="M13" s="384">
        <v>20997</v>
      </c>
      <c r="N13" s="388">
        <v>1</v>
      </c>
      <c r="O13" s="412">
        <v>0.104117368670137</v>
      </c>
    </row>
    <row r="14" ht="20.1" customHeight="1" spans="1:15">
      <c r="A14" s="387" t="s">
        <v>1217</v>
      </c>
      <c r="B14" s="383"/>
      <c r="C14" s="42"/>
      <c r="D14" s="384"/>
      <c r="E14" s="384"/>
      <c r="F14" s="385"/>
      <c r="G14" s="385"/>
      <c r="H14" s="386" t="s">
        <v>1218</v>
      </c>
      <c r="I14" s="411">
        <v>2</v>
      </c>
      <c r="J14" s="42"/>
      <c r="K14" s="384"/>
      <c r="L14" s="384">
        <v>1</v>
      </c>
      <c r="M14" s="384">
        <v>1</v>
      </c>
      <c r="N14" s="388">
        <v>1</v>
      </c>
      <c r="O14" s="412">
        <v>-0.5</v>
      </c>
    </row>
    <row r="15" ht="20.1" customHeight="1" spans="1:15">
      <c r="A15" s="387" t="s">
        <v>1219</v>
      </c>
      <c r="B15" s="383"/>
      <c r="C15" s="42"/>
      <c r="D15" s="384"/>
      <c r="E15" s="384"/>
      <c r="F15" s="385"/>
      <c r="G15" s="385"/>
      <c r="H15" s="386" t="s">
        <v>1220</v>
      </c>
      <c r="I15" s="411">
        <v>23361</v>
      </c>
      <c r="J15" s="42">
        <v>1639</v>
      </c>
      <c r="K15" s="384">
        <v>1639</v>
      </c>
      <c r="L15" s="384">
        <v>1639</v>
      </c>
      <c r="M15" s="384">
        <v>699</v>
      </c>
      <c r="N15" s="388">
        <v>0.426479560707749</v>
      </c>
      <c r="O15" s="412">
        <v>-0.970078335687685</v>
      </c>
    </row>
    <row r="16" ht="20.1" customHeight="1" spans="1:15">
      <c r="A16" s="387" t="s">
        <v>1221</v>
      </c>
      <c r="B16" s="383"/>
      <c r="C16" s="42"/>
      <c r="D16" s="384"/>
      <c r="E16" s="384"/>
      <c r="F16" s="385"/>
      <c r="G16" s="385"/>
      <c r="H16" s="386"/>
      <c r="I16" s="411"/>
      <c r="J16" s="42"/>
      <c r="K16" s="384"/>
      <c r="L16" s="384"/>
      <c r="M16" s="384"/>
      <c r="N16" s="385"/>
      <c r="O16" s="413"/>
    </row>
    <row r="17" ht="20.1" customHeight="1" spans="1:15">
      <c r="A17" s="319" t="s">
        <v>1222</v>
      </c>
      <c r="B17" s="390">
        <v>1539</v>
      </c>
      <c r="C17" s="42">
        <v>1000</v>
      </c>
      <c r="D17" s="384">
        <v>1000</v>
      </c>
      <c r="E17" s="384">
        <v>764</v>
      </c>
      <c r="F17" s="388">
        <v>0.764</v>
      </c>
      <c r="G17" s="389">
        <v>-0.503573749187784</v>
      </c>
      <c r="H17" s="386"/>
      <c r="I17" s="411"/>
      <c r="J17" s="42"/>
      <c r="K17" s="384"/>
      <c r="L17" s="384"/>
      <c r="M17" s="384"/>
      <c r="N17" s="385"/>
      <c r="O17" s="413"/>
    </row>
    <row r="18" ht="20.1" customHeight="1" spans="1:15">
      <c r="A18" s="319" t="s">
        <v>1223</v>
      </c>
      <c r="B18" s="390"/>
      <c r="C18" s="42"/>
      <c r="D18" s="384"/>
      <c r="E18" s="384"/>
      <c r="F18" s="385"/>
      <c r="G18" s="385"/>
      <c r="H18" s="386"/>
      <c r="I18" s="411"/>
      <c r="J18" s="42"/>
      <c r="K18" s="384"/>
      <c r="L18" s="384"/>
      <c r="M18" s="384"/>
      <c r="N18" s="385"/>
      <c r="O18" s="413"/>
    </row>
    <row r="19" ht="20.1" customHeight="1" spans="1:15">
      <c r="A19" s="319" t="s">
        <v>1224</v>
      </c>
      <c r="B19" s="390">
        <v>24064</v>
      </c>
      <c r="C19" s="384">
        <v>19000</v>
      </c>
      <c r="D19" s="384">
        <v>25000</v>
      </c>
      <c r="E19" s="384">
        <v>24390</v>
      </c>
      <c r="F19" s="388">
        <v>0.9756</v>
      </c>
      <c r="G19" s="389">
        <v>0.0135472074468086</v>
      </c>
      <c r="H19" s="386"/>
      <c r="I19" s="411"/>
      <c r="J19" s="384"/>
      <c r="K19" s="384"/>
      <c r="L19" s="384"/>
      <c r="M19" s="384"/>
      <c r="N19" s="414"/>
      <c r="O19" s="413"/>
    </row>
    <row r="20" ht="20.1" customHeight="1" spans="1:15">
      <c r="A20" s="378" t="s">
        <v>96</v>
      </c>
      <c r="B20" s="391">
        <v>282448</v>
      </c>
      <c r="C20" s="391">
        <v>113931</v>
      </c>
      <c r="D20" s="391">
        <v>323152</v>
      </c>
      <c r="E20" s="391">
        <v>325890</v>
      </c>
      <c r="F20" s="329" t="s">
        <v>1202</v>
      </c>
      <c r="G20" s="317" t="s">
        <v>1202</v>
      </c>
      <c r="H20" s="382" t="s">
        <v>97</v>
      </c>
      <c r="I20" s="391">
        <v>192864</v>
      </c>
      <c r="J20" s="391">
        <v>80100</v>
      </c>
      <c r="K20" s="391">
        <v>68935</v>
      </c>
      <c r="L20" s="391">
        <v>61183</v>
      </c>
      <c r="M20" s="391">
        <v>123053</v>
      </c>
      <c r="N20" s="329" t="s">
        <v>1202</v>
      </c>
      <c r="O20" s="329" t="s">
        <v>1202</v>
      </c>
    </row>
    <row r="21" ht="20.1" customHeight="1" spans="1:15">
      <c r="A21" s="319" t="s">
        <v>98</v>
      </c>
      <c r="B21" s="390">
        <v>101268</v>
      </c>
      <c r="C21" s="392">
        <v>66200</v>
      </c>
      <c r="D21" s="393">
        <v>95421</v>
      </c>
      <c r="E21" s="393">
        <v>98159</v>
      </c>
      <c r="F21" s="394"/>
      <c r="G21" s="395"/>
      <c r="H21" s="147" t="s">
        <v>1225</v>
      </c>
      <c r="I21" s="147">
        <v>30145</v>
      </c>
      <c r="J21" s="392"/>
      <c r="K21" s="393">
        <v>38835</v>
      </c>
      <c r="L21" s="393">
        <v>22645</v>
      </c>
      <c r="M21" s="393">
        <v>22645</v>
      </c>
      <c r="N21" s="394"/>
      <c r="O21" s="415"/>
    </row>
    <row r="22" ht="20.1" customHeight="1" spans="1:15">
      <c r="A22" s="319" t="s">
        <v>1226</v>
      </c>
      <c r="B22" s="390">
        <v>63000</v>
      </c>
      <c r="C22" s="393"/>
      <c r="D22" s="393">
        <v>180000</v>
      </c>
      <c r="E22" s="393">
        <v>180000</v>
      </c>
      <c r="F22" s="394"/>
      <c r="G22" s="395"/>
      <c r="H22" s="320" t="s">
        <v>1227</v>
      </c>
      <c r="I22" s="416">
        <v>82658</v>
      </c>
      <c r="J22" s="393">
        <v>80000</v>
      </c>
      <c r="K22" s="393">
        <v>30000</v>
      </c>
      <c r="L22" s="393">
        <v>30000</v>
      </c>
      <c r="M22" s="393">
        <v>30000</v>
      </c>
      <c r="N22" s="394"/>
      <c r="O22" s="415"/>
    </row>
    <row r="23" ht="20.1" customHeight="1" spans="1:15">
      <c r="A23" s="154" t="s">
        <v>1228</v>
      </c>
      <c r="B23" s="396">
        <v>66367</v>
      </c>
      <c r="C23" s="393">
        <v>47731</v>
      </c>
      <c r="D23" s="393">
        <v>47731</v>
      </c>
      <c r="E23" s="393">
        <v>47731</v>
      </c>
      <c r="F23" s="394"/>
      <c r="G23" s="395"/>
      <c r="H23" s="397" t="s">
        <v>1229</v>
      </c>
      <c r="I23" s="417">
        <v>7030</v>
      </c>
      <c r="J23" s="393">
        <v>100</v>
      </c>
      <c r="K23" s="393">
        <v>100</v>
      </c>
      <c r="L23" s="393">
        <v>8338</v>
      </c>
      <c r="M23" s="393">
        <v>8338</v>
      </c>
      <c r="N23" s="394"/>
      <c r="O23" s="415"/>
    </row>
    <row r="24" ht="20.1" customHeight="1" spans="1:15">
      <c r="A24" s="154" t="s">
        <v>1230</v>
      </c>
      <c r="B24" s="396">
        <v>25000</v>
      </c>
      <c r="C24" s="393"/>
      <c r="D24" s="393"/>
      <c r="E24" s="393"/>
      <c r="F24" s="394"/>
      <c r="G24" s="398"/>
      <c r="H24" s="397" t="s">
        <v>1231</v>
      </c>
      <c r="I24" s="417">
        <v>25300</v>
      </c>
      <c r="J24" s="393"/>
      <c r="K24" s="393"/>
      <c r="L24" s="393">
        <v>200</v>
      </c>
      <c r="M24" s="393">
        <v>200</v>
      </c>
      <c r="N24" s="394"/>
      <c r="O24" s="418"/>
    </row>
    <row r="25" ht="20.1" customHeight="1" spans="1:15">
      <c r="A25" s="154" t="s">
        <v>1232</v>
      </c>
      <c r="B25" s="396">
        <v>25300</v>
      </c>
      <c r="C25" s="392"/>
      <c r="D25" s="393"/>
      <c r="E25" s="393"/>
      <c r="F25" s="394"/>
      <c r="G25" s="398"/>
      <c r="H25" s="397" t="s">
        <v>1233</v>
      </c>
      <c r="I25" s="417">
        <v>47731</v>
      </c>
      <c r="J25" s="392"/>
      <c r="K25" s="393"/>
      <c r="L25" s="393"/>
      <c r="M25" s="393">
        <v>61870</v>
      </c>
      <c r="N25" s="394"/>
      <c r="O25" s="418"/>
    </row>
    <row r="26" ht="20.1" customHeight="1" spans="1:15">
      <c r="A26" s="399" t="s">
        <v>1234</v>
      </c>
      <c r="B26" s="390">
        <v>1513</v>
      </c>
      <c r="C26" s="393"/>
      <c r="D26" s="393"/>
      <c r="E26" s="393"/>
      <c r="F26" s="394"/>
      <c r="G26" s="398"/>
      <c r="H26" s="400"/>
      <c r="I26" s="400"/>
      <c r="J26" s="393"/>
      <c r="K26" s="393"/>
      <c r="L26" s="393"/>
      <c r="M26" s="393"/>
      <c r="N26" s="394"/>
      <c r="O26" s="418"/>
    </row>
    <row r="27" ht="20.1" customHeight="1" spans="1:15">
      <c r="A27" s="319"/>
      <c r="B27" s="390"/>
      <c r="C27" s="393"/>
      <c r="D27" s="393"/>
      <c r="E27" s="393"/>
      <c r="F27" s="394"/>
      <c r="G27" s="398"/>
      <c r="H27" s="400"/>
      <c r="I27" s="400"/>
      <c r="J27" s="393"/>
      <c r="K27" s="393"/>
      <c r="L27" s="393"/>
      <c r="M27" s="393"/>
      <c r="N27" s="394"/>
      <c r="O27" s="418"/>
    </row>
    <row r="28" ht="20.1" customHeight="1" spans="1:15">
      <c r="A28" s="401"/>
      <c r="B28" s="402"/>
      <c r="C28" s="403"/>
      <c r="D28" s="403"/>
      <c r="E28" s="403"/>
      <c r="F28" s="404"/>
      <c r="G28" s="404"/>
      <c r="H28" s="324"/>
      <c r="I28" s="419"/>
      <c r="J28" s="403"/>
      <c r="K28" s="403"/>
      <c r="L28" s="403"/>
      <c r="M28" s="403"/>
      <c r="N28" s="404"/>
      <c r="O28" s="420"/>
    </row>
    <row r="29" ht="37.5" customHeight="1" spans="1:15">
      <c r="A29" s="405" t="s">
        <v>1235</v>
      </c>
      <c r="B29" s="405"/>
      <c r="C29" s="405"/>
      <c r="D29" s="405"/>
      <c r="E29" s="405"/>
      <c r="F29" s="406"/>
      <c r="G29" s="406"/>
      <c r="H29" s="405"/>
      <c r="I29" s="405"/>
      <c r="J29" s="405"/>
      <c r="K29" s="405"/>
      <c r="L29" s="405"/>
      <c r="M29" s="405"/>
      <c r="N29" s="406"/>
      <c r="O29" s="406"/>
    </row>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s="366" customFormat="1" ht="20.1" customHeight="1" spans="3:15">
      <c r="C51" s="367"/>
      <c r="D51" s="367"/>
      <c r="E51" s="367"/>
      <c r="F51" s="368"/>
      <c r="G51" s="368"/>
      <c r="H51" s="369"/>
      <c r="I51" s="369"/>
      <c r="J51" s="367"/>
      <c r="K51" s="367"/>
      <c r="L51" s="367"/>
      <c r="M51" s="367"/>
      <c r="N51" s="368"/>
      <c r="O51" s="368"/>
    </row>
    <row r="52" s="366" customFormat="1" ht="20.1" customHeight="1" spans="3:15">
      <c r="C52" s="367"/>
      <c r="D52" s="367"/>
      <c r="E52" s="367"/>
      <c r="F52" s="368"/>
      <c r="G52" s="368"/>
      <c r="H52" s="369"/>
      <c r="I52" s="369"/>
      <c r="J52" s="367"/>
      <c r="K52" s="367"/>
      <c r="L52" s="367"/>
      <c r="M52" s="367"/>
      <c r="N52" s="368"/>
      <c r="O52" s="368"/>
    </row>
    <row r="53" s="366" customFormat="1" ht="20.1" customHeight="1" spans="3:15">
      <c r="C53" s="367"/>
      <c r="D53" s="367"/>
      <c r="E53" s="367"/>
      <c r="F53" s="368"/>
      <c r="G53" s="368"/>
      <c r="H53" s="369"/>
      <c r="I53" s="369"/>
      <c r="J53" s="367"/>
      <c r="K53" s="367"/>
      <c r="L53" s="367"/>
      <c r="M53" s="367"/>
      <c r="N53" s="368"/>
      <c r="O53" s="368"/>
    </row>
    <row r="54" s="366" customFormat="1" ht="20.1" customHeight="1" spans="3:15">
      <c r="C54" s="367"/>
      <c r="D54" s="367"/>
      <c r="E54" s="367"/>
      <c r="F54" s="368"/>
      <c r="G54" s="368"/>
      <c r="H54" s="369"/>
      <c r="I54" s="369"/>
      <c r="J54" s="367"/>
      <c r="K54" s="367"/>
      <c r="L54" s="367"/>
      <c r="M54" s="367"/>
      <c r="N54" s="368"/>
      <c r="O54" s="368"/>
    </row>
    <row r="55" s="366" customFormat="1" ht="20.1" customHeight="1" spans="3:15">
      <c r="C55" s="367"/>
      <c r="D55" s="367"/>
      <c r="E55" s="367"/>
      <c r="F55" s="368"/>
      <c r="G55" s="368"/>
      <c r="H55" s="369"/>
      <c r="I55" s="369"/>
      <c r="J55" s="367"/>
      <c r="K55" s="367"/>
      <c r="L55" s="367"/>
      <c r="M55" s="367"/>
      <c r="N55" s="368"/>
      <c r="O55" s="368"/>
    </row>
    <row r="56" s="366" customFormat="1" ht="20.1" customHeight="1" spans="3:15">
      <c r="C56" s="367"/>
      <c r="D56" s="367"/>
      <c r="E56" s="367"/>
      <c r="F56" s="368"/>
      <c r="G56" s="368"/>
      <c r="H56" s="369"/>
      <c r="I56" s="369"/>
      <c r="J56" s="367"/>
      <c r="K56" s="367"/>
      <c r="L56" s="367"/>
      <c r="M56" s="367"/>
      <c r="N56" s="368"/>
      <c r="O56" s="368"/>
    </row>
    <row r="57" s="366" customFormat="1" ht="20.1" customHeight="1" spans="3:15">
      <c r="C57" s="367"/>
      <c r="D57" s="367"/>
      <c r="E57" s="367"/>
      <c r="F57" s="368"/>
      <c r="G57" s="368"/>
      <c r="H57" s="369"/>
      <c r="I57" s="369"/>
      <c r="J57" s="367"/>
      <c r="K57" s="367"/>
      <c r="L57" s="367"/>
      <c r="M57" s="367"/>
      <c r="N57" s="368"/>
      <c r="O57" s="368"/>
    </row>
  </sheetData>
  <mergeCells count="4">
    <mergeCell ref="A1:H1"/>
    <mergeCell ref="A2:O2"/>
    <mergeCell ref="A3:H3"/>
    <mergeCell ref="A29:O29"/>
  </mergeCells>
  <printOptions horizontalCentered="1"/>
  <pageMargins left="0.15748031496063" right="0.15748031496063" top="0.511811023622047" bottom="0.31496062992126" header="0.31496062992126" footer="0.31496062992126"/>
  <pageSetup paperSize="9" scale="69" fitToHeight="0" orientation="landscape"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D292"/>
  <sheetViews>
    <sheetView zoomScale="115" zoomScaleNormal="115" topLeftCell="B1" workbookViewId="0">
      <selection activeCell="B33" sqref="B33"/>
    </sheetView>
  </sheetViews>
  <sheetFormatPr defaultColWidth="9" defaultRowHeight="14.25" outlineLevelCol="3"/>
  <cols>
    <col min="1" max="1" width="9" style="356" hidden="1" customWidth="1"/>
    <col min="2" max="2" width="62.625" style="357" customWidth="1"/>
    <col min="3" max="3" width="20.425" style="357" customWidth="1"/>
    <col min="4" max="4" width="11.625" style="356" customWidth="1"/>
    <col min="5" max="16384" width="9" style="356"/>
  </cols>
  <sheetData>
    <row r="1" ht="18" customHeight="1" spans="2:3">
      <c r="B1" s="358" t="s">
        <v>1236</v>
      </c>
      <c r="C1" s="358"/>
    </row>
    <row r="2" ht="24" spans="2:3">
      <c r="B2" s="359" t="s">
        <v>1237</v>
      </c>
      <c r="C2" s="359"/>
    </row>
    <row r="3" ht="20.25" customHeight="1" spans="2:3">
      <c r="B3" s="100"/>
      <c r="C3" s="167" t="s">
        <v>35</v>
      </c>
    </row>
    <row r="4" ht="20.1" customHeight="1" spans="2:3">
      <c r="B4" s="360" t="s">
        <v>115</v>
      </c>
      <c r="C4" s="361" t="s">
        <v>40</v>
      </c>
    </row>
    <row r="5" ht="20.1" customHeight="1" spans="1:3">
      <c r="A5" s="356">
        <v>2</v>
      </c>
      <c r="B5" s="362" t="s">
        <v>1238</v>
      </c>
      <c r="C5" s="131">
        <f>C6+C14+C30+C42+C53+C108+C132+C184+C189+C192+C218+C236+C254</f>
        <v>388853</v>
      </c>
    </row>
    <row r="6" ht="20.1" hidden="1" customHeight="1" spans="1:3">
      <c r="A6" s="356">
        <v>206</v>
      </c>
      <c r="B6" s="133" t="s">
        <v>1239</v>
      </c>
      <c r="C6" s="131">
        <f>C7</f>
        <v>0</v>
      </c>
    </row>
    <row r="7" ht="20.1" hidden="1" customHeight="1" spans="1:3">
      <c r="A7" s="356">
        <v>20610</v>
      </c>
      <c r="B7" s="133" t="s">
        <v>1240</v>
      </c>
      <c r="C7" s="131">
        <f>SUM(C8:C13)</f>
        <v>0</v>
      </c>
    </row>
    <row r="8" ht="20.1" hidden="1" customHeight="1" spans="1:3">
      <c r="A8" s="356">
        <v>2061001</v>
      </c>
      <c r="B8" s="133" t="s">
        <v>1241</v>
      </c>
      <c r="C8" s="131">
        <v>0</v>
      </c>
    </row>
    <row r="9" ht="20.1" hidden="1" customHeight="1" spans="1:4">
      <c r="A9" s="356">
        <v>2061002</v>
      </c>
      <c r="B9" s="133" t="s">
        <v>1242</v>
      </c>
      <c r="C9" s="131">
        <v>0</v>
      </c>
      <c r="D9" s="363"/>
    </row>
    <row r="10" ht="20.1" hidden="1" customHeight="1" spans="1:4">
      <c r="A10" s="356">
        <v>2061003</v>
      </c>
      <c r="B10" s="133" t="s">
        <v>1243</v>
      </c>
      <c r="C10" s="131">
        <v>0</v>
      </c>
      <c r="D10" s="363"/>
    </row>
    <row r="11" ht="20.1" hidden="1" customHeight="1" spans="1:3">
      <c r="A11" s="356">
        <v>2061004</v>
      </c>
      <c r="B11" s="133" t="s">
        <v>1244</v>
      </c>
      <c r="C11" s="131">
        <v>0</v>
      </c>
    </row>
    <row r="12" ht="20.1" hidden="1" customHeight="1" spans="1:3">
      <c r="A12" s="356">
        <v>2061005</v>
      </c>
      <c r="B12" s="133" t="s">
        <v>1245</v>
      </c>
      <c r="C12" s="131">
        <v>0</v>
      </c>
    </row>
    <row r="13" ht="20.1" hidden="1" customHeight="1" spans="1:3">
      <c r="A13" s="356">
        <v>2061099</v>
      </c>
      <c r="B13" s="133" t="s">
        <v>1246</v>
      </c>
      <c r="C13" s="131">
        <v>0</v>
      </c>
    </row>
    <row r="14" ht="20.1" hidden="1" customHeight="1" spans="1:3">
      <c r="A14" s="356">
        <v>207</v>
      </c>
      <c r="B14" s="133" t="s">
        <v>1247</v>
      </c>
      <c r="C14" s="131">
        <f>C15+C21+C27</f>
        <v>0</v>
      </c>
    </row>
    <row r="15" ht="20.1" hidden="1" customHeight="1" spans="1:3">
      <c r="A15" s="356">
        <v>20707</v>
      </c>
      <c r="B15" s="133" t="s">
        <v>1248</v>
      </c>
      <c r="C15" s="131">
        <f>SUM(C16:C20)</f>
        <v>0</v>
      </c>
    </row>
    <row r="16" ht="20.1" hidden="1" customHeight="1" spans="1:3">
      <c r="A16" s="356">
        <v>2070701</v>
      </c>
      <c r="B16" s="133" t="s">
        <v>1249</v>
      </c>
      <c r="C16" s="131">
        <v>0</v>
      </c>
    </row>
    <row r="17" ht="20.1" hidden="1" customHeight="1" spans="1:3">
      <c r="A17" s="356">
        <v>2070702</v>
      </c>
      <c r="B17" s="133" t="s">
        <v>1250</v>
      </c>
      <c r="C17" s="131">
        <v>0</v>
      </c>
    </row>
    <row r="18" ht="20.1" hidden="1" customHeight="1" spans="1:3">
      <c r="A18" s="356">
        <v>2070703</v>
      </c>
      <c r="B18" s="133" t="s">
        <v>1251</v>
      </c>
      <c r="C18" s="131">
        <v>0</v>
      </c>
    </row>
    <row r="19" ht="20.1" hidden="1" customHeight="1" spans="1:3">
      <c r="A19" s="356">
        <v>2070704</v>
      </c>
      <c r="B19" s="133" t="s">
        <v>1252</v>
      </c>
      <c r="C19" s="131">
        <v>0</v>
      </c>
    </row>
    <row r="20" ht="20.1" hidden="1" customHeight="1" spans="1:3">
      <c r="A20" s="356">
        <v>2070799</v>
      </c>
      <c r="B20" s="133" t="s">
        <v>1253</v>
      </c>
      <c r="C20" s="131">
        <v>0</v>
      </c>
    </row>
    <row r="21" ht="20.1" hidden="1" customHeight="1" spans="1:3">
      <c r="A21" s="356">
        <v>20709</v>
      </c>
      <c r="B21" s="133" t="s">
        <v>1254</v>
      </c>
      <c r="C21" s="131">
        <f>SUM(C22:C26)</f>
        <v>0</v>
      </c>
    </row>
    <row r="22" ht="20.1" hidden="1" customHeight="1" spans="1:3">
      <c r="A22" s="356">
        <v>2070901</v>
      </c>
      <c r="B22" s="133" t="s">
        <v>1255</v>
      </c>
      <c r="C22" s="131">
        <v>0</v>
      </c>
    </row>
    <row r="23" ht="20.1" hidden="1" customHeight="1" spans="1:3">
      <c r="A23" s="356">
        <v>2070902</v>
      </c>
      <c r="B23" s="133" t="s">
        <v>1256</v>
      </c>
      <c r="C23" s="131">
        <v>0</v>
      </c>
    </row>
    <row r="24" ht="20.1" hidden="1" customHeight="1" spans="1:3">
      <c r="A24" s="356">
        <v>2070903</v>
      </c>
      <c r="B24" s="133" t="s">
        <v>1257</v>
      </c>
      <c r="C24" s="131">
        <v>0</v>
      </c>
    </row>
    <row r="25" ht="20.1" hidden="1" customHeight="1" spans="1:3">
      <c r="A25" s="356">
        <v>2070904</v>
      </c>
      <c r="B25" s="133" t="s">
        <v>1258</v>
      </c>
      <c r="C25" s="131">
        <v>0</v>
      </c>
    </row>
    <row r="26" ht="20.1" hidden="1" customHeight="1" spans="1:3">
      <c r="A26" s="356">
        <v>2070999</v>
      </c>
      <c r="B26" s="133" t="s">
        <v>1259</v>
      </c>
      <c r="C26" s="131">
        <v>0</v>
      </c>
    </row>
    <row r="27" ht="20.1" hidden="1" customHeight="1" spans="1:3">
      <c r="A27" s="356">
        <v>20710</v>
      </c>
      <c r="B27" s="133" t="s">
        <v>1260</v>
      </c>
      <c r="C27" s="131">
        <f>SUM(C28:C29)</f>
        <v>0</v>
      </c>
    </row>
    <row r="28" ht="20.1" hidden="1" customHeight="1" spans="1:3">
      <c r="A28" s="356">
        <v>2071001</v>
      </c>
      <c r="B28" s="133" t="s">
        <v>1261</v>
      </c>
      <c r="C28" s="131">
        <v>0</v>
      </c>
    </row>
    <row r="29" ht="20.1" hidden="1" customHeight="1" spans="1:3">
      <c r="A29" s="356">
        <v>2071099</v>
      </c>
      <c r="B29" s="133" t="s">
        <v>1262</v>
      </c>
      <c r="C29" s="131">
        <v>0</v>
      </c>
    </row>
    <row r="30" ht="20.1" customHeight="1" spans="1:3">
      <c r="A30" s="356">
        <v>208</v>
      </c>
      <c r="B30" s="133" t="s">
        <v>1263</v>
      </c>
      <c r="C30" s="131">
        <f>C31+C35+C39</f>
        <v>3309</v>
      </c>
    </row>
    <row r="31" ht="20.1" customHeight="1" spans="1:3">
      <c r="A31" s="356">
        <v>20822</v>
      </c>
      <c r="B31" s="133" t="s">
        <v>1264</v>
      </c>
      <c r="C31" s="131">
        <f>SUM(C32:C34)</f>
        <v>3171</v>
      </c>
    </row>
    <row r="32" ht="18" customHeight="1" spans="1:3">
      <c r="A32" s="356">
        <v>2082201</v>
      </c>
      <c r="B32" s="133" t="s">
        <v>1265</v>
      </c>
      <c r="C32" s="364">
        <f>2500-1</f>
        <v>2499</v>
      </c>
    </row>
    <row r="33" ht="20.1" customHeight="1" spans="1:3">
      <c r="A33" s="356">
        <v>2082202</v>
      </c>
      <c r="B33" s="133" t="s">
        <v>1266</v>
      </c>
      <c r="C33" s="131">
        <v>672</v>
      </c>
    </row>
    <row r="34" ht="20.1" hidden="1" customHeight="1" spans="1:3">
      <c r="A34" s="356">
        <v>2082299</v>
      </c>
      <c r="B34" s="133" t="s">
        <v>1267</v>
      </c>
      <c r="C34" s="131">
        <v>0</v>
      </c>
    </row>
    <row r="35" ht="20.1" customHeight="1" spans="1:3">
      <c r="A35" s="356">
        <v>20823</v>
      </c>
      <c r="B35" s="133" t="s">
        <v>1268</v>
      </c>
      <c r="C35" s="131">
        <f>SUM(C36:C38)</f>
        <v>138</v>
      </c>
    </row>
    <row r="36" ht="20.1" hidden="1" customHeight="1" spans="1:3">
      <c r="A36" s="356">
        <v>2082301</v>
      </c>
      <c r="B36" s="133" t="s">
        <v>1265</v>
      </c>
      <c r="C36" s="131">
        <v>0</v>
      </c>
    </row>
    <row r="37" ht="20.1" customHeight="1" spans="1:3">
      <c r="A37" s="356">
        <v>2082302</v>
      </c>
      <c r="B37" s="133" t="s">
        <v>1266</v>
      </c>
      <c r="C37" s="131">
        <v>138</v>
      </c>
    </row>
    <row r="38" ht="20.1" hidden="1" customHeight="1" spans="1:3">
      <c r="A38" s="356">
        <v>2082399</v>
      </c>
      <c r="B38" s="133" t="s">
        <v>1269</v>
      </c>
      <c r="C38" s="131">
        <v>0</v>
      </c>
    </row>
    <row r="39" ht="20.1" hidden="1" customHeight="1" spans="1:3">
      <c r="A39" s="356">
        <v>20829</v>
      </c>
      <c r="B39" s="133" t="s">
        <v>1270</v>
      </c>
      <c r="C39" s="131">
        <f>SUM(C40:C41)</f>
        <v>0</v>
      </c>
    </row>
    <row r="40" ht="20.1" hidden="1" customHeight="1" spans="1:3">
      <c r="A40" s="356">
        <v>2082901</v>
      </c>
      <c r="B40" s="133" t="s">
        <v>1266</v>
      </c>
      <c r="C40" s="131">
        <v>0</v>
      </c>
    </row>
    <row r="41" ht="20.1" hidden="1" customHeight="1" spans="1:3">
      <c r="A41" s="356">
        <v>2082999</v>
      </c>
      <c r="B41" s="133" t="s">
        <v>1271</v>
      </c>
      <c r="C41" s="131">
        <v>0</v>
      </c>
    </row>
    <row r="42" ht="20.1" hidden="1" customHeight="1" spans="1:3">
      <c r="A42" s="356">
        <v>211</v>
      </c>
      <c r="B42" s="133" t="s">
        <v>1272</v>
      </c>
      <c r="C42" s="131">
        <f>C43+C48</f>
        <v>0</v>
      </c>
    </row>
    <row r="43" ht="20.1" hidden="1" customHeight="1" spans="1:3">
      <c r="A43" s="356">
        <v>21160</v>
      </c>
      <c r="B43" s="133" t="s">
        <v>1273</v>
      </c>
      <c r="C43" s="131">
        <f>SUM(C44:C47)</f>
        <v>0</v>
      </c>
    </row>
    <row r="44" ht="20.1" hidden="1" customHeight="1" spans="1:3">
      <c r="A44" s="356">
        <v>2116001</v>
      </c>
      <c r="B44" s="133" t="s">
        <v>1274</v>
      </c>
      <c r="C44" s="131">
        <v>0</v>
      </c>
    </row>
    <row r="45" ht="20.1" hidden="1" customHeight="1" spans="1:3">
      <c r="A45" s="356">
        <v>2116002</v>
      </c>
      <c r="B45" s="133" t="s">
        <v>1275</v>
      </c>
      <c r="C45" s="131">
        <v>0</v>
      </c>
    </row>
    <row r="46" ht="20.1" hidden="1" customHeight="1" spans="1:3">
      <c r="A46" s="356">
        <v>2116003</v>
      </c>
      <c r="B46" s="133" t="s">
        <v>1276</v>
      </c>
      <c r="C46" s="131">
        <v>0</v>
      </c>
    </row>
    <row r="47" ht="20.1" hidden="1" customHeight="1" spans="1:3">
      <c r="A47" s="356">
        <v>2116099</v>
      </c>
      <c r="B47" s="133" t="s">
        <v>1277</v>
      </c>
      <c r="C47" s="131">
        <v>0</v>
      </c>
    </row>
    <row r="48" ht="20.1" hidden="1" customHeight="1" spans="1:3">
      <c r="A48" s="356">
        <v>21161</v>
      </c>
      <c r="B48" s="133" t="s">
        <v>1278</v>
      </c>
      <c r="C48" s="131">
        <f>SUM(C49:C52)</f>
        <v>0</v>
      </c>
    </row>
    <row r="49" ht="20.1" hidden="1" customHeight="1" spans="1:3">
      <c r="A49" s="356">
        <v>2116101</v>
      </c>
      <c r="B49" s="133" t="s">
        <v>1279</v>
      </c>
      <c r="C49" s="131">
        <v>0</v>
      </c>
    </row>
    <row r="50" ht="20.1" hidden="1" customHeight="1" spans="1:3">
      <c r="A50" s="356">
        <v>2116102</v>
      </c>
      <c r="B50" s="133" t="s">
        <v>1280</v>
      </c>
      <c r="C50" s="131">
        <v>0</v>
      </c>
    </row>
    <row r="51" ht="20.1" hidden="1" customHeight="1" spans="1:3">
      <c r="A51" s="356">
        <v>2116103</v>
      </c>
      <c r="B51" s="133" t="s">
        <v>1281</v>
      </c>
      <c r="C51" s="131">
        <v>0</v>
      </c>
    </row>
    <row r="52" ht="20.1" hidden="1" customHeight="1" spans="1:3">
      <c r="A52" s="356">
        <v>2116104</v>
      </c>
      <c r="B52" s="133" t="s">
        <v>1282</v>
      </c>
      <c r="C52" s="131">
        <v>0</v>
      </c>
    </row>
    <row r="53" ht="20.1" customHeight="1" spans="1:3">
      <c r="A53" s="356">
        <v>212</v>
      </c>
      <c r="B53" s="133" t="s">
        <v>1283</v>
      </c>
      <c r="C53" s="131">
        <f>C54+C67+C71+C72+C78+C82+C86+C90+C96+C99</f>
        <v>178224</v>
      </c>
    </row>
    <row r="54" ht="20.1" customHeight="1" spans="1:3">
      <c r="A54" s="356">
        <v>21208</v>
      </c>
      <c r="B54" s="133" t="s">
        <v>1284</v>
      </c>
      <c r="C54" s="131">
        <f>SUM(C55:C66)</f>
        <v>115460</v>
      </c>
    </row>
    <row r="55" ht="20.1" customHeight="1" spans="1:3">
      <c r="A55" s="356">
        <v>2120801</v>
      </c>
      <c r="B55" s="133" t="s">
        <v>1285</v>
      </c>
      <c r="C55" s="131">
        <v>8237</v>
      </c>
    </row>
    <row r="56" ht="20.1" customHeight="1" spans="1:3">
      <c r="A56" s="356">
        <v>2120802</v>
      </c>
      <c r="B56" s="133" t="s">
        <v>1286</v>
      </c>
      <c r="C56" s="131">
        <v>34122</v>
      </c>
    </row>
    <row r="57" ht="20.1" customHeight="1" spans="1:3">
      <c r="A57" s="356">
        <v>2120803</v>
      </c>
      <c r="B57" s="133" t="s">
        <v>1287</v>
      </c>
      <c r="C57" s="131">
        <v>58721</v>
      </c>
    </row>
    <row r="58" ht="20.1" customHeight="1" spans="1:3">
      <c r="A58" s="356">
        <v>2120804</v>
      </c>
      <c r="B58" s="133" t="s">
        <v>1288</v>
      </c>
      <c r="C58" s="364">
        <f>2247+1</f>
        <v>2248</v>
      </c>
    </row>
    <row r="59" ht="20.1" hidden="1" customHeight="1" spans="1:3">
      <c r="A59" s="356">
        <v>2120805</v>
      </c>
      <c r="B59" s="133" t="s">
        <v>1289</v>
      </c>
      <c r="C59" s="131">
        <v>0</v>
      </c>
    </row>
    <row r="60" ht="20.1" customHeight="1" spans="1:3">
      <c r="A60" s="356">
        <v>2120806</v>
      </c>
      <c r="B60" s="133" t="s">
        <v>1290</v>
      </c>
      <c r="C60" s="131">
        <v>307</v>
      </c>
    </row>
    <row r="61" ht="20.1" hidden="1" customHeight="1" spans="1:3">
      <c r="A61" s="356">
        <v>2120807</v>
      </c>
      <c r="B61" s="133" t="s">
        <v>1291</v>
      </c>
      <c r="C61" s="131">
        <v>0</v>
      </c>
    </row>
    <row r="62" ht="20.1" hidden="1" customHeight="1" spans="1:3">
      <c r="A62" s="356">
        <v>2120809</v>
      </c>
      <c r="B62" s="133" t="s">
        <v>1292</v>
      </c>
      <c r="C62" s="131">
        <v>0</v>
      </c>
    </row>
    <row r="63" ht="20.1" hidden="1" customHeight="1" spans="1:3">
      <c r="A63" s="356">
        <v>2120810</v>
      </c>
      <c r="B63" s="133" t="s">
        <v>1293</v>
      </c>
      <c r="C63" s="131">
        <v>0</v>
      </c>
    </row>
    <row r="64" ht="20.1" hidden="1" customHeight="1" spans="1:3">
      <c r="A64" s="356">
        <v>2120811</v>
      </c>
      <c r="B64" s="133" t="s">
        <v>1294</v>
      </c>
      <c r="C64" s="131">
        <v>0</v>
      </c>
    </row>
    <row r="65" ht="20.1" hidden="1" customHeight="1" spans="1:3">
      <c r="A65" s="356">
        <v>2120813</v>
      </c>
      <c r="B65" s="133" t="s">
        <v>1038</v>
      </c>
      <c r="C65" s="131">
        <v>0</v>
      </c>
    </row>
    <row r="66" ht="20.1" customHeight="1" spans="1:3">
      <c r="A66" s="356">
        <v>2120899</v>
      </c>
      <c r="B66" s="133" t="s">
        <v>1295</v>
      </c>
      <c r="C66" s="131">
        <v>11825</v>
      </c>
    </row>
    <row r="67" ht="20.1" hidden="1" customHeight="1" spans="1:3">
      <c r="A67" s="356">
        <v>21210</v>
      </c>
      <c r="B67" s="133" t="s">
        <v>1296</v>
      </c>
      <c r="C67" s="131">
        <f>SUM(C68:C70)</f>
        <v>0</v>
      </c>
    </row>
    <row r="68" ht="20.1" hidden="1" customHeight="1" spans="1:3">
      <c r="A68" s="356">
        <v>2121001</v>
      </c>
      <c r="B68" s="133" t="s">
        <v>1285</v>
      </c>
      <c r="C68" s="131">
        <v>0</v>
      </c>
    </row>
    <row r="69" ht="20.1" hidden="1" customHeight="1" spans="1:3">
      <c r="A69" s="356">
        <v>2121002</v>
      </c>
      <c r="B69" s="133" t="s">
        <v>1286</v>
      </c>
      <c r="C69" s="131">
        <v>0</v>
      </c>
    </row>
    <row r="70" ht="20.1" hidden="1" customHeight="1" spans="1:3">
      <c r="A70" s="356">
        <v>2121099</v>
      </c>
      <c r="B70" s="133" t="s">
        <v>1297</v>
      </c>
      <c r="C70" s="131">
        <v>0</v>
      </c>
    </row>
    <row r="71" ht="20.1" hidden="1" customHeight="1" spans="1:3">
      <c r="A71" s="356">
        <v>21211</v>
      </c>
      <c r="B71" s="133" t="s">
        <v>1298</v>
      </c>
      <c r="C71" s="131">
        <v>0</v>
      </c>
    </row>
    <row r="72" ht="20.1" customHeight="1" spans="1:3">
      <c r="A72" s="356">
        <v>21213</v>
      </c>
      <c r="B72" s="133" t="s">
        <v>1299</v>
      </c>
      <c r="C72" s="131">
        <f>SUM(C73:C77)</f>
        <v>22764</v>
      </c>
    </row>
    <row r="73" ht="20.1" customHeight="1" spans="1:3">
      <c r="A73" s="356">
        <v>2121301</v>
      </c>
      <c r="B73" s="133" t="s">
        <v>1300</v>
      </c>
      <c r="C73" s="131">
        <v>3129</v>
      </c>
    </row>
    <row r="74" ht="20.1" customHeight="1" spans="1:3">
      <c r="A74" s="356">
        <v>2121302</v>
      </c>
      <c r="B74" s="133" t="s">
        <v>1301</v>
      </c>
      <c r="C74" s="364">
        <f>12247-1</f>
        <v>12246</v>
      </c>
    </row>
    <row r="75" ht="20.1" hidden="1" customHeight="1" spans="1:3">
      <c r="A75" s="356">
        <v>2121303</v>
      </c>
      <c r="B75" s="133" t="s">
        <v>1302</v>
      </c>
      <c r="C75" s="131">
        <v>0</v>
      </c>
    </row>
    <row r="76" ht="20.1" hidden="1" customHeight="1" spans="1:3">
      <c r="A76" s="356">
        <v>2121304</v>
      </c>
      <c r="B76" s="133" t="s">
        <v>1303</v>
      </c>
      <c r="C76" s="131">
        <v>0</v>
      </c>
    </row>
    <row r="77" ht="20.1" customHeight="1" spans="1:3">
      <c r="A77" s="356">
        <v>2121399</v>
      </c>
      <c r="B77" s="133" t="s">
        <v>1304</v>
      </c>
      <c r="C77" s="131">
        <v>7389</v>
      </c>
    </row>
    <row r="78" ht="20.1" hidden="1" customHeight="1" spans="1:3">
      <c r="A78" s="356">
        <v>21214</v>
      </c>
      <c r="B78" s="133" t="s">
        <v>1305</v>
      </c>
      <c r="C78" s="131">
        <f>SUM(C79:C81)</f>
        <v>0</v>
      </c>
    </row>
    <row r="79" ht="20.1" hidden="1" customHeight="1" spans="1:3">
      <c r="A79" s="356">
        <v>2121401</v>
      </c>
      <c r="B79" s="133" t="s">
        <v>1306</v>
      </c>
      <c r="C79" s="131">
        <v>0</v>
      </c>
    </row>
    <row r="80" ht="20.1" hidden="1" customHeight="1" spans="1:3">
      <c r="A80" s="356">
        <v>2121402</v>
      </c>
      <c r="B80" s="133" t="s">
        <v>1307</v>
      </c>
      <c r="C80" s="131">
        <v>0</v>
      </c>
    </row>
    <row r="81" ht="20.1" hidden="1" customHeight="1" spans="1:3">
      <c r="A81" s="356">
        <v>2121499</v>
      </c>
      <c r="B81" s="133" t="s">
        <v>1308</v>
      </c>
      <c r="C81" s="131">
        <v>0</v>
      </c>
    </row>
    <row r="82" ht="20.1" hidden="1" customHeight="1" spans="1:3">
      <c r="A82" s="356">
        <v>21215</v>
      </c>
      <c r="B82" s="133" t="s">
        <v>1309</v>
      </c>
      <c r="C82" s="131">
        <f>SUM(C83:C85)</f>
        <v>0</v>
      </c>
    </row>
    <row r="83" ht="20.1" hidden="1" customHeight="1" spans="1:3">
      <c r="A83" s="356">
        <v>2121501</v>
      </c>
      <c r="B83" s="133" t="s">
        <v>1285</v>
      </c>
      <c r="C83" s="131">
        <v>0</v>
      </c>
    </row>
    <row r="84" ht="20.1" hidden="1" customHeight="1" spans="1:3">
      <c r="A84" s="356">
        <v>2121502</v>
      </c>
      <c r="B84" s="133" t="s">
        <v>1286</v>
      </c>
      <c r="C84" s="131">
        <v>0</v>
      </c>
    </row>
    <row r="85" ht="20.1" hidden="1" customHeight="1" spans="1:3">
      <c r="A85" s="356">
        <v>2121599</v>
      </c>
      <c r="B85" s="133" t="s">
        <v>1310</v>
      </c>
      <c r="C85" s="131">
        <v>0</v>
      </c>
    </row>
    <row r="86" ht="20.1" customHeight="1" spans="1:3">
      <c r="A86" s="356">
        <v>21216</v>
      </c>
      <c r="B86" s="133" t="s">
        <v>1311</v>
      </c>
      <c r="C86" s="131">
        <f>SUM(C87:C89)</f>
        <v>40000</v>
      </c>
    </row>
    <row r="87" ht="20.1" customHeight="1" spans="1:3">
      <c r="A87" s="356">
        <v>2121601</v>
      </c>
      <c r="B87" s="133" t="s">
        <v>1285</v>
      </c>
      <c r="C87" s="131">
        <v>19500</v>
      </c>
    </row>
    <row r="88" ht="20.1" hidden="1" customHeight="1" spans="1:3">
      <c r="A88" s="356">
        <v>2121602</v>
      </c>
      <c r="B88" s="133" t="s">
        <v>1286</v>
      </c>
      <c r="C88" s="131">
        <v>0</v>
      </c>
    </row>
    <row r="89" ht="20.1" customHeight="1" spans="1:3">
      <c r="A89" s="356">
        <v>2121699</v>
      </c>
      <c r="B89" s="133" t="s">
        <v>1312</v>
      </c>
      <c r="C89" s="131">
        <v>20500</v>
      </c>
    </row>
    <row r="90" ht="20.1" hidden="1" customHeight="1" spans="1:3">
      <c r="A90" s="356">
        <v>21217</v>
      </c>
      <c r="B90" s="133" t="s">
        <v>1313</v>
      </c>
      <c r="C90" s="131">
        <f>SUM(C91:C95)</f>
        <v>0</v>
      </c>
    </row>
    <row r="91" ht="20.1" hidden="1" customHeight="1" spans="1:3">
      <c r="A91" s="356">
        <v>2121701</v>
      </c>
      <c r="B91" s="133" t="s">
        <v>1300</v>
      </c>
      <c r="C91" s="131">
        <v>0</v>
      </c>
    </row>
    <row r="92" ht="20.1" hidden="1" customHeight="1" spans="1:3">
      <c r="A92" s="356">
        <v>2121702</v>
      </c>
      <c r="B92" s="133" t="s">
        <v>1301</v>
      </c>
      <c r="C92" s="131">
        <v>0</v>
      </c>
    </row>
    <row r="93" ht="20.1" hidden="1" customHeight="1" spans="1:3">
      <c r="A93" s="356">
        <v>2121703</v>
      </c>
      <c r="B93" s="133" t="s">
        <v>1302</v>
      </c>
      <c r="C93" s="131">
        <v>0</v>
      </c>
    </row>
    <row r="94" ht="20.1" hidden="1" customHeight="1" spans="1:3">
      <c r="A94" s="356">
        <v>2121704</v>
      </c>
      <c r="B94" s="133" t="s">
        <v>1303</v>
      </c>
      <c r="C94" s="131">
        <v>0</v>
      </c>
    </row>
    <row r="95" ht="20.1" hidden="1" customHeight="1" spans="1:3">
      <c r="A95" s="356">
        <v>2121799</v>
      </c>
      <c r="B95" s="133" t="s">
        <v>1314</v>
      </c>
      <c r="C95" s="131">
        <v>0</v>
      </c>
    </row>
    <row r="96" ht="20.1" hidden="1" customHeight="1" spans="1:3">
      <c r="A96" s="356">
        <v>21218</v>
      </c>
      <c r="B96" s="133" t="s">
        <v>1315</v>
      </c>
      <c r="C96" s="131">
        <f>SUM(C97:C98)</f>
        <v>0</v>
      </c>
    </row>
    <row r="97" ht="20.1" hidden="1" customHeight="1" spans="1:3">
      <c r="A97" s="356">
        <v>2121801</v>
      </c>
      <c r="B97" s="133" t="s">
        <v>1306</v>
      </c>
      <c r="C97" s="131">
        <v>0</v>
      </c>
    </row>
    <row r="98" ht="20.1" hidden="1" customHeight="1" spans="1:3">
      <c r="A98" s="356">
        <v>2121899</v>
      </c>
      <c r="B98" s="133" t="s">
        <v>1316</v>
      </c>
      <c r="C98" s="131">
        <v>0</v>
      </c>
    </row>
    <row r="99" ht="20.1" hidden="1" customHeight="1" spans="1:3">
      <c r="A99" s="356">
        <v>21219</v>
      </c>
      <c r="B99" s="133" t="s">
        <v>1317</v>
      </c>
      <c r="C99" s="131">
        <f>SUM(C100:C107)</f>
        <v>0</v>
      </c>
    </row>
    <row r="100" ht="20.1" hidden="1" customHeight="1" spans="1:3">
      <c r="A100" s="356">
        <v>2121901</v>
      </c>
      <c r="B100" s="133" t="s">
        <v>1285</v>
      </c>
      <c r="C100" s="131">
        <v>0</v>
      </c>
    </row>
    <row r="101" ht="20.1" hidden="1" customHeight="1" spans="1:3">
      <c r="A101" s="356">
        <v>2121902</v>
      </c>
      <c r="B101" s="133" t="s">
        <v>1286</v>
      </c>
      <c r="C101" s="131">
        <v>0</v>
      </c>
    </row>
    <row r="102" ht="20.1" hidden="1" customHeight="1" spans="1:3">
      <c r="A102" s="356">
        <v>2121903</v>
      </c>
      <c r="B102" s="133" t="s">
        <v>1287</v>
      </c>
      <c r="C102" s="131">
        <v>0</v>
      </c>
    </row>
    <row r="103" ht="20.1" hidden="1" customHeight="1" spans="1:3">
      <c r="A103" s="356">
        <v>2121904</v>
      </c>
      <c r="B103" s="133" t="s">
        <v>1288</v>
      </c>
      <c r="C103" s="131">
        <v>0</v>
      </c>
    </row>
    <row r="104" ht="20.1" hidden="1" customHeight="1" spans="1:3">
      <c r="A104" s="356">
        <v>2121905</v>
      </c>
      <c r="B104" s="133" t="s">
        <v>1291</v>
      </c>
      <c r="C104" s="131">
        <v>0</v>
      </c>
    </row>
    <row r="105" ht="20.1" hidden="1" customHeight="1" spans="1:3">
      <c r="A105" s="356">
        <v>2121906</v>
      </c>
      <c r="B105" s="133" t="s">
        <v>1293</v>
      </c>
      <c r="C105" s="131">
        <v>0</v>
      </c>
    </row>
    <row r="106" ht="20.1" hidden="1" customHeight="1" spans="1:3">
      <c r="A106" s="356">
        <v>2121907</v>
      </c>
      <c r="B106" s="133" t="s">
        <v>1294</v>
      </c>
      <c r="C106" s="131">
        <v>0</v>
      </c>
    </row>
    <row r="107" ht="20.1" hidden="1" customHeight="1" spans="1:3">
      <c r="A107" s="356">
        <v>2121999</v>
      </c>
      <c r="B107" s="133" t="s">
        <v>1318</v>
      </c>
      <c r="C107" s="131">
        <v>0</v>
      </c>
    </row>
    <row r="108" ht="20.1" customHeight="1" spans="1:3">
      <c r="A108" s="356">
        <v>213</v>
      </c>
      <c r="B108" s="133" t="s">
        <v>1319</v>
      </c>
      <c r="C108" s="131">
        <f>C109+C114+C119+C124+C127</f>
        <v>43559</v>
      </c>
    </row>
    <row r="109" ht="20.1" hidden="1" customHeight="1" spans="1:3">
      <c r="A109" s="356">
        <v>21366</v>
      </c>
      <c r="B109" s="133" t="s">
        <v>1320</v>
      </c>
      <c r="C109" s="131">
        <f>SUM(C110:C113)</f>
        <v>0</v>
      </c>
    </row>
    <row r="110" ht="20.1" hidden="1" customHeight="1" spans="1:3">
      <c r="A110" s="356">
        <v>2136601</v>
      </c>
      <c r="B110" s="133" t="s">
        <v>1266</v>
      </c>
      <c r="C110" s="131">
        <v>0</v>
      </c>
    </row>
    <row r="111" ht="20.1" hidden="1" customHeight="1" spans="1:3">
      <c r="A111" s="356">
        <v>2136602</v>
      </c>
      <c r="B111" s="133" t="s">
        <v>1321</v>
      </c>
      <c r="C111" s="131">
        <v>0</v>
      </c>
    </row>
    <row r="112" ht="20.1" hidden="1" customHeight="1" spans="1:3">
      <c r="A112" s="356">
        <v>2136603</v>
      </c>
      <c r="B112" s="133" t="s">
        <v>1322</v>
      </c>
      <c r="C112" s="131">
        <v>0</v>
      </c>
    </row>
    <row r="113" ht="20.1" hidden="1" customHeight="1" spans="1:3">
      <c r="A113" s="356">
        <v>2136699</v>
      </c>
      <c r="B113" s="133" t="s">
        <v>1323</v>
      </c>
      <c r="C113" s="131">
        <v>0</v>
      </c>
    </row>
    <row r="114" ht="20.1" customHeight="1" spans="1:3">
      <c r="A114" s="356">
        <v>21367</v>
      </c>
      <c r="B114" s="133" t="s">
        <v>1324</v>
      </c>
      <c r="C114" s="131">
        <f>SUM(C115:C118)</f>
        <v>6930</v>
      </c>
    </row>
    <row r="115" ht="20.1" customHeight="1" spans="1:3">
      <c r="A115" s="356">
        <v>2136701</v>
      </c>
      <c r="B115" s="133" t="s">
        <v>1266</v>
      </c>
      <c r="C115" s="364">
        <f>4056+1</f>
        <v>4057</v>
      </c>
    </row>
    <row r="116" ht="20.1" customHeight="1" spans="1:3">
      <c r="A116" s="356">
        <v>2136702</v>
      </c>
      <c r="B116" s="133" t="s">
        <v>1321</v>
      </c>
      <c r="C116" s="131">
        <v>2743</v>
      </c>
    </row>
    <row r="117" ht="20.1" hidden="1" customHeight="1" spans="1:3">
      <c r="A117" s="356">
        <v>2136703</v>
      </c>
      <c r="B117" s="133" t="s">
        <v>1325</v>
      </c>
      <c r="C117" s="131">
        <v>0</v>
      </c>
    </row>
    <row r="118" ht="20.1" customHeight="1" spans="1:3">
      <c r="A118" s="356">
        <v>2136799</v>
      </c>
      <c r="B118" s="133" t="s">
        <v>1326</v>
      </c>
      <c r="C118" s="131">
        <v>130</v>
      </c>
    </row>
    <row r="119" ht="20.1" customHeight="1" spans="1:3">
      <c r="A119" s="356">
        <v>21369</v>
      </c>
      <c r="B119" s="133" t="s">
        <v>1327</v>
      </c>
      <c r="C119" s="131">
        <f>SUM(C120:C123)</f>
        <v>36629</v>
      </c>
    </row>
    <row r="120" ht="20.1" hidden="1" customHeight="1" spans="1:3">
      <c r="A120" s="356">
        <v>2136901</v>
      </c>
      <c r="B120" s="133" t="s">
        <v>816</v>
      </c>
      <c r="C120" s="131">
        <v>0</v>
      </c>
    </row>
    <row r="121" ht="20.1" customHeight="1" spans="1:3">
      <c r="A121" s="356">
        <v>2136902</v>
      </c>
      <c r="B121" s="133" t="s">
        <v>1328</v>
      </c>
      <c r="C121" s="364">
        <f>36629-1+1</f>
        <v>36629</v>
      </c>
    </row>
    <row r="122" ht="20.1" hidden="1" customHeight="1" spans="1:3">
      <c r="A122" s="356">
        <v>2136903</v>
      </c>
      <c r="B122" s="133" t="s">
        <v>1329</v>
      </c>
      <c r="C122" s="131">
        <v>0</v>
      </c>
    </row>
    <row r="123" ht="20.1" hidden="1" customHeight="1" spans="1:3">
      <c r="A123" s="356">
        <v>2136999</v>
      </c>
      <c r="B123" s="133" t="s">
        <v>1330</v>
      </c>
      <c r="C123" s="131">
        <v>0</v>
      </c>
    </row>
    <row r="124" ht="20.1" hidden="1" customHeight="1" spans="1:3">
      <c r="A124" s="356">
        <v>21370</v>
      </c>
      <c r="B124" s="133" t="s">
        <v>1331</v>
      </c>
      <c r="C124" s="131">
        <f>SUM(C125:C126)</f>
        <v>0</v>
      </c>
    </row>
    <row r="125" ht="20.1" hidden="1" customHeight="1" spans="1:3">
      <c r="A125" s="356">
        <v>2137001</v>
      </c>
      <c r="B125" s="133" t="s">
        <v>1266</v>
      </c>
      <c r="C125" s="131">
        <v>0</v>
      </c>
    </row>
    <row r="126" ht="20.1" hidden="1" customHeight="1" spans="1:3">
      <c r="A126" s="356">
        <v>2137099</v>
      </c>
      <c r="B126" s="133" t="s">
        <v>1332</v>
      </c>
      <c r="C126" s="131">
        <v>0</v>
      </c>
    </row>
    <row r="127" ht="20.1" hidden="1" customHeight="1" spans="1:3">
      <c r="A127" s="356">
        <v>21371</v>
      </c>
      <c r="B127" s="133" t="s">
        <v>1333</v>
      </c>
      <c r="C127" s="131">
        <f>SUM(C128:C131)</f>
        <v>0</v>
      </c>
    </row>
    <row r="128" ht="20.1" hidden="1" customHeight="1" spans="1:3">
      <c r="A128" s="356">
        <v>2137101</v>
      </c>
      <c r="B128" s="133" t="s">
        <v>816</v>
      </c>
      <c r="C128" s="131">
        <v>0</v>
      </c>
    </row>
    <row r="129" ht="20.1" hidden="1" customHeight="1" spans="1:3">
      <c r="A129" s="356">
        <v>2137102</v>
      </c>
      <c r="B129" s="133" t="s">
        <v>1334</v>
      </c>
      <c r="C129" s="131">
        <v>0</v>
      </c>
    </row>
    <row r="130" ht="20.1" hidden="1" customHeight="1" spans="1:3">
      <c r="A130" s="356">
        <v>2137103</v>
      </c>
      <c r="B130" s="133" t="s">
        <v>1329</v>
      </c>
      <c r="C130" s="131">
        <v>0</v>
      </c>
    </row>
    <row r="131" ht="20.1" hidden="1" customHeight="1" spans="1:3">
      <c r="A131" s="356">
        <v>2137199</v>
      </c>
      <c r="B131" s="133" t="s">
        <v>1335</v>
      </c>
      <c r="C131" s="131">
        <v>0</v>
      </c>
    </row>
    <row r="132" ht="20.1" hidden="1" customHeight="1" spans="1:3">
      <c r="A132" s="356">
        <v>214</v>
      </c>
      <c r="B132" s="133" t="s">
        <v>1336</v>
      </c>
      <c r="C132" s="131">
        <f>C133+C138+C143+C148+C157+C164+C173+C176+C179+C180</f>
        <v>0</v>
      </c>
    </row>
    <row r="133" ht="20.1" hidden="1" customHeight="1" spans="1:3">
      <c r="A133" s="356">
        <v>21460</v>
      </c>
      <c r="B133" s="133" t="s">
        <v>1337</v>
      </c>
      <c r="C133" s="131">
        <f>SUM(C134:C137)</f>
        <v>0</v>
      </c>
    </row>
    <row r="134" ht="20.1" hidden="1" customHeight="1" spans="1:3">
      <c r="A134" s="356">
        <v>2146001</v>
      </c>
      <c r="B134" s="133" t="s">
        <v>849</v>
      </c>
      <c r="C134" s="131">
        <v>0</v>
      </c>
    </row>
    <row r="135" ht="20.1" hidden="1" customHeight="1" spans="1:3">
      <c r="A135" s="356">
        <v>2146002</v>
      </c>
      <c r="B135" s="133" t="s">
        <v>850</v>
      </c>
      <c r="C135" s="131">
        <v>0</v>
      </c>
    </row>
    <row r="136" ht="20.1" hidden="1" customHeight="1" spans="1:3">
      <c r="A136" s="356">
        <v>2146003</v>
      </c>
      <c r="B136" s="133" t="s">
        <v>1338</v>
      </c>
      <c r="C136" s="131">
        <v>0</v>
      </c>
    </row>
    <row r="137" ht="20.1" hidden="1" customHeight="1" spans="1:3">
      <c r="A137" s="356">
        <v>2146099</v>
      </c>
      <c r="B137" s="133" t="s">
        <v>1339</v>
      </c>
      <c r="C137" s="131">
        <v>0</v>
      </c>
    </row>
    <row r="138" ht="20.1" hidden="1" customHeight="1" spans="1:3">
      <c r="A138" s="356">
        <v>21462</v>
      </c>
      <c r="B138" s="133" t="s">
        <v>1340</v>
      </c>
      <c r="C138" s="131">
        <f>SUM(C139:C142)</f>
        <v>0</v>
      </c>
    </row>
    <row r="139" ht="20.1" hidden="1" customHeight="1" spans="1:3">
      <c r="A139" s="356">
        <v>2146201</v>
      </c>
      <c r="B139" s="133" t="s">
        <v>1338</v>
      </c>
      <c r="C139" s="131">
        <v>0</v>
      </c>
    </row>
    <row r="140" ht="20.1" hidden="1" customHeight="1" spans="1:3">
      <c r="A140" s="356">
        <v>2146202</v>
      </c>
      <c r="B140" s="133" t="s">
        <v>1341</v>
      </c>
      <c r="C140" s="131">
        <v>0</v>
      </c>
    </row>
    <row r="141" ht="20.1" hidden="1" customHeight="1" spans="1:3">
      <c r="A141" s="356">
        <v>2146203</v>
      </c>
      <c r="B141" s="133" t="s">
        <v>1342</v>
      </c>
      <c r="C141" s="131">
        <v>0</v>
      </c>
    </row>
    <row r="142" ht="20.1" hidden="1" customHeight="1" spans="1:3">
      <c r="A142" s="356">
        <v>2146299</v>
      </c>
      <c r="B142" s="133" t="s">
        <v>1343</v>
      </c>
      <c r="C142" s="131">
        <v>0</v>
      </c>
    </row>
    <row r="143" ht="20.1" hidden="1" customHeight="1" spans="1:3">
      <c r="A143" s="356">
        <v>21463</v>
      </c>
      <c r="B143" s="133" t="s">
        <v>1344</v>
      </c>
      <c r="C143" s="131">
        <f>SUM(C144:C147)</f>
        <v>0</v>
      </c>
    </row>
    <row r="144" ht="20.1" hidden="1" customHeight="1" spans="1:3">
      <c r="A144" s="356">
        <v>2146301</v>
      </c>
      <c r="B144" s="133" t="s">
        <v>856</v>
      </c>
      <c r="C144" s="131">
        <v>0</v>
      </c>
    </row>
    <row r="145" ht="20.1" hidden="1" customHeight="1" spans="1:3">
      <c r="A145" s="356">
        <v>2146302</v>
      </c>
      <c r="B145" s="133" t="s">
        <v>1345</v>
      </c>
      <c r="C145" s="131">
        <v>0</v>
      </c>
    </row>
    <row r="146" ht="20.1" hidden="1" customHeight="1" spans="1:3">
      <c r="A146" s="356">
        <v>2146303</v>
      </c>
      <c r="B146" s="133" t="s">
        <v>1346</v>
      </c>
      <c r="C146" s="131">
        <v>0</v>
      </c>
    </row>
    <row r="147" ht="20.1" hidden="1" customHeight="1" spans="1:3">
      <c r="A147" s="356">
        <v>2146399</v>
      </c>
      <c r="B147" s="133" t="s">
        <v>1347</v>
      </c>
      <c r="C147" s="131">
        <v>0</v>
      </c>
    </row>
    <row r="148" ht="20.1" hidden="1" customHeight="1" spans="1:3">
      <c r="A148" s="356">
        <v>21464</v>
      </c>
      <c r="B148" s="133" t="s">
        <v>1348</v>
      </c>
      <c r="C148" s="131">
        <f>SUM(C149:C156)</f>
        <v>0</v>
      </c>
    </row>
    <row r="149" ht="20.1" hidden="1" customHeight="1" spans="1:3">
      <c r="A149" s="356">
        <v>2146401</v>
      </c>
      <c r="B149" s="133" t="s">
        <v>1349</v>
      </c>
      <c r="C149" s="131">
        <v>0</v>
      </c>
    </row>
    <row r="150" ht="20.1" hidden="1" customHeight="1" spans="1:3">
      <c r="A150" s="356">
        <v>2146402</v>
      </c>
      <c r="B150" s="133" t="s">
        <v>1350</v>
      </c>
      <c r="C150" s="131">
        <v>0</v>
      </c>
    </row>
    <row r="151" ht="20.1" hidden="1" customHeight="1" spans="1:3">
      <c r="A151" s="356">
        <v>2146403</v>
      </c>
      <c r="B151" s="133" t="s">
        <v>1351</v>
      </c>
      <c r="C151" s="131">
        <v>0</v>
      </c>
    </row>
    <row r="152" ht="20.1" hidden="1" customHeight="1" spans="1:3">
      <c r="A152" s="356">
        <v>2146404</v>
      </c>
      <c r="B152" s="133" t="s">
        <v>1352</v>
      </c>
      <c r="C152" s="131">
        <v>0</v>
      </c>
    </row>
    <row r="153" ht="20.1" hidden="1" customHeight="1" spans="1:3">
      <c r="A153" s="356">
        <v>2146405</v>
      </c>
      <c r="B153" s="133" t="s">
        <v>1353</v>
      </c>
      <c r="C153" s="131">
        <v>0</v>
      </c>
    </row>
    <row r="154" ht="20.1" hidden="1" customHeight="1" spans="1:3">
      <c r="A154" s="356">
        <v>2146406</v>
      </c>
      <c r="B154" s="133" t="s">
        <v>1354</v>
      </c>
      <c r="C154" s="131">
        <v>0</v>
      </c>
    </row>
    <row r="155" ht="20.1" hidden="1" customHeight="1" spans="1:3">
      <c r="A155" s="356">
        <v>2146407</v>
      </c>
      <c r="B155" s="133" t="s">
        <v>1355</v>
      </c>
      <c r="C155" s="131">
        <v>0</v>
      </c>
    </row>
    <row r="156" ht="20.1" hidden="1" customHeight="1" spans="1:3">
      <c r="A156" s="356">
        <v>2146499</v>
      </c>
      <c r="B156" s="133" t="s">
        <v>1356</v>
      </c>
      <c r="C156" s="131">
        <v>0</v>
      </c>
    </row>
    <row r="157" ht="20.1" hidden="1" customHeight="1" spans="1:3">
      <c r="A157" s="356">
        <v>21468</v>
      </c>
      <c r="B157" s="133" t="s">
        <v>1357</v>
      </c>
      <c r="C157" s="131">
        <f>SUM(C158:C163)</f>
        <v>0</v>
      </c>
    </row>
    <row r="158" ht="20.1" hidden="1" customHeight="1" spans="1:3">
      <c r="A158" s="356">
        <v>2146801</v>
      </c>
      <c r="B158" s="133" t="s">
        <v>1358</v>
      </c>
      <c r="C158" s="131">
        <v>0</v>
      </c>
    </row>
    <row r="159" ht="20.1" hidden="1" customHeight="1" spans="1:3">
      <c r="A159" s="356">
        <v>2146802</v>
      </c>
      <c r="B159" s="133" t="s">
        <v>1359</v>
      </c>
      <c r="C159" s="131">
        <v>0</v>
      </c>
    </row>
    <row r="160" ht="20.1" hidden="1" customHeight="1" spans="1:3">
      <c r="A160" s="356">
        <v>2146803</v>
      </c>
      <c r="B160" s="133" t="s">
        <v>1360</v>
      </c>
      <c r="C160" s="131">
        <v>0</v>
      </c>
    </row>
    <row r="161" ht="20.1" hidden="1" customHeight="1" spans="1:3">
      <c r="A161" s="356">
        <v>2146804</v>
      </c>
      <c r="B161" s="133" t="s">
        <v>1361</v>
      </c>
      <c r="C161" s="131">
        <v>0</v>
      </c>
    </row>
    <row r="162" ht="20.1" hidden="1" customHeight="1" spans="1:3">
      <c r="A162" s="356">
        <v>2146805</v>
      </c>
      <c r="B162" s="133" t="s">
        <v>1362</v>
      </c>
      <c r="C162" s="131">
        <v>0</v>
      </c>
    </row>
    <row r="163" ht="20.1" hidden="1" customHeight="1" spans="1:3">
      <c r="A163" s="356">
        <v>2146899</v>
      </c>
      <c r="B163" s="133" t="s">
        <v>1363</v>
      </c>
      <c r="C163" s="131">
        <v>0</v>
      </c>
    </row>
    <row r="164" ht="20.1" hidden="1" customHeight="1" spans="1:3">
      <c r="A164" s="356">
        <v>21469</v>
      </c>
      <c r="B164" s="133" t="s">
        <v>1364</v>
      </c>
      <c r="C164" s="131">
        <f>SUM(C165:C172)</f>
        <v>0</v>
      </c>
    </row>
    <row r="165" ht="20.1" hidden="1" customHeight="1" spans="1:3">
      <c r="A165" s="356">
        <v>2146901</v>
      </c>
      <c r="B165" s="133" t="s">
        <v>1365</v>
      </c>
      <c r="C165" s="131">
        <v>0</v>
      </c>
    </row>
    <row r="166" ht="20.1" hidden="1" customHeight="1" spans="1:3">
      <c r="A166" s="356">
        <v>2146902</v>
      </c>
      <c r="B166" s="133" t="s">
        <v>877</v>
      </c>
      <c r="C166" s="131">
        <v>0</v>
      </c>
    </row>
    <row r="167" ht="20.1" hidden="1" customHeight="1" spans="1:3">
      <c r="A167" s="356">
        <v>2146903</v>
      </c>
      <c r="B167" s="133" t="s">
        <v>1366</v>
      </c>
      <c r="C167" s="131">
        <v>0</v>
      </c>
    </row>
    <row r="168" ht="20.1" hidden="1" customHeight="1" spans="1:3">
      <c r="A168" s="356">
        <v>2146904</v>
      </c>
      <c r="B168" s="133" t="s">
        <v>1367</v>
      </c>
      <c r="C168" s="131">
        <v>0</v>
      </c>
    </row>
    <row r="169" ht="20.1" hidden="1" customHeight="1" spans="1:3">
      <c r="A169" s="356">
        <v>2146906</v>
      </c>
      <c r="B169" s="133" t="s">
        <v>1368</v>
      </c>
      <c r="C169" s="131">
        <v>0</v>
      </c>
    </row>
    <row r="170" ht="20.1" hidden="1" customHeight="1" spans="1:3">
      <c r="A170" s="356">
        <v>2146907</v>
      </c>
      <c r="B170" s="133" t="s">
        <v>1369</v>
      </c>
      <c r="C170" s="131">
        <v>0</v>
      </c>
    </row>
    <row r="171" ht="20.1" hidden="1" customHeight="1" spans="1:3">
      <c r="A171" s="356">
        <v>2146908</v>
      </c>
      <c r="B171" s="133" t="s">
        <v>1370</v>
      </c>
      <c r="C171" s="131">
        <v>0</v>
      </c>
    </row>
    <row r="172" ht="20.1" hidden="1" customHeight="1" spans="1:3">
      <c r="A172" s="356">
        <v>2146999</v>
      </c>
      <c r="B172" s="133" t="s">
        <v>1371</v>
      </c>
      <c r="C172" s="131">
        <v>0</v>
      </c>
    </row>
    <row r="173" ht="20.1" hidden="1" customHeight="1" spans="1:3">
      <c r="A173" s="356">
        <v>21470</v>
      </c>
      <c r="B173" s="133" t="s">
        <v>1372</v>
      </c>
      <c r="C173" s="131">
        <f>SUM(C174:C175)</f>
        <v>0</v>
      </c>
    </row>
    <row r="174" ht="20.1" hidden="1" customHeight="1" spans="1:3">
      <c r="A174" s="356">
        <v>2147001</v>
      </c>
      <c r="B174" s="133" t="s">
        <v>849</v>
      </c>
      <c r="C174" s="131">
        <v>0</v>
      </c>
    </row>
    <row r="175" ht="20.1" hidden="1" customHeight="1" spans="1:3">
      <c r="A175" s="356">
        <v>2147099</v>
      </c>
      <c r="B175" s="133" t="s">
        <v>1373</v>
      </c>
      <c r="C175" s="131">
        <v>0</v>
      </c>
    </row>
    <row r="176" ht="20.1" hidden="1" customHeight="1" spans="1:3">
      <c r="A176" s="356">
        <v>21471</v>
      </c>
      <c r="B176" s="133" t="s">
        <v>1374</v>
      </c>
      <c r="C176" s="131">
        <f>SUM(C177:C178)</f>
        <v>0</v>
      </c>
    </row>
    <row r="177" ht="20.1" hidden="1" customHeight="1" spans="1:3">
      <c r="A177" s="356">
        <v>2147101</v>
      </c>
      <c r="B177" s="133" t="s">
        <v>849</v>
      </c>
      <c r="C177" s="131">
        <v>0</v>
      </c>
    </row>
    <row r="178" ht="20.1" hidden="1" customHeight="1" spans="1:3">
      <c r="A178" s="356">
        <v>2147199</v>
      </c>
      <c r="B178" s="133" t="s">
        <v>1375</v>
      </c>
      <c r="C178" s="131">
        <v>0</v>
      </c>
    </row>
    <row r="179" ht="20.1" hidden="1" customHeight="1" spans="1:3">
      <c r="A179" s="356">
        <v>21472</v>
      </c>
      <c r="B179" s="133" t="s">
        <v>1376</v>
      </c>
      <c r="C179" s="131">
        <v>0</v>
      </c>
    </row>
    <row r="180" ht="20.1" hidden="1" customHeight="1" spans="1:3">
      <c r="A180" s="356">
        <v>21473</v>
      </c>
      <c r="B180" s="133" t="s">
        <v>1377</v>
      </c>
      <c r="C180" s="131">
        <f>SUM(C181:C183)</f>
        <v>0</v>
      </c>
    </row>
    <row r="181" ht="20.1" hidden="1" customHeight="1" spans="1:3">
      <c r="A181" s="356">
        <v>2147301</v>
      </c>
      <c r="B181" s="133" t="s">
        <v>856</v>
      </c>
      <c r="C181" s="131">
        <v>0</v>
      </c>
    </row>
    <row r="182" ht="20.1" hidden="1" customHeight="1" spans="1:3">
      <c r="A182" s="356">
        <v>2147303</v>
      </c>
      <c r="B182" s="133" t="s">
        <v>1346</v>
      </c>
      <c r="C182" s="131">
        <v>0</v>
      </c>
    </row>
    <row r="183" ht="20.1" hidden="1" customHeight="1" spans="1:3">
      <c r="A183" s="356">
        <v>2147399</v>
      </c>
      <c r="B183" s="133" t="s">
        <v>1378</v>
      </c>
      <c r="C183" s="131">
        <v>0</v>
      </c>
    </row>
    <row r="184" ht="20.1" hidden="1" customHeight="1" spans="1:3">
      <c r="A184" s="356">
        <v>215</v>
      </c>
      <c r="B184" s="133" t="s">
        <v>898</v>
      </c>
      <c r="C184" s="131">
        <f>C185</f>
        <v>0</v>
      </c>
    </row>
    <row r="185" ht="20.1" hidden="1" customHeight="1" spans="1:3">
      <c r="A185" s="356">
        <v>21562</v>
      </c>
      <c r="B185" s="133" t="s">
        <v>1379</v>
      </c>
      <c r="C185" s="131">
        <f>SUM(C186:C188)</f>
        <v>0</v>
      </c>
    </row>
    <row r="186" ht="20.1" hidden="1" customHeight="1" spans="1:3">
      <c r="A186" s="356">
        <v>2156201</v>
      </c>
      <c r="B186" s="133" t="s">
        <v>1380</v>
      </c>
      <c r="C186" s="131">
        <v>0</v>
      </c>
    </row>
    <row r="187" ht="20.1" hidden="1" customHeight="1" spans="1:3">
      <c r="A187" s="356">
        <v>2156202</v>
      </c>
      <c r="B187" s="133" t="s">
        <v>1381</v>
      </c>
      <c r="C187" s="131">
        <v>0</v>
      </c>
    </row>
    <row r="188" ht="20.1" hidden="1" customHeight="1" spans="1:3">
      <c r="A188" s="356">
        <v>2156299</v>
      </c>
      <c r="B188" s="133" t="s">
        <v>1382</v>
      </c>
      <c r="C188" s="131">
        <v>0</v>
      </c>
    </row>
    <row r="189" ht="20.1" hidden="1" customHeight="1" spans="1:3">
      <c r="A189" s="356">
        <v>217</v>
      </c>
      <c r="B189" s="133" t="s">
        <v>956</v>
      </c>
      <c r="C189" s="131">
        <f>SUM(C190:C191)</f>
        <v>0</v>
      </c>
    </row>
    <row r="190" ht="20.1" hidden="1" customHeight="1" spans="1:3">
      <c r="A190" s="356">
        <v>2170402</v>
      </c>
      <c r="B190" s="133" t="s">
        <v>1383</v>
      </c>
      <c r="C190" s="131">
        <v>0</v>
      </c>
    </row>
    <row r="191" ht="20.1" hidden="1" customHeight="1" spans="1:3">
      <c r="A191" s="356">
        <v>2170403</v>
      </c>
      <c r="B191" s="133" t="s">
        <v>1384</v>
      </c>
      <c r="C191" s="131">
        <v>0</v>
      </c>
    </row>
    <row r="192" ht="20.1" customHeight="1" spans="1:3">
      <c r="A192" s="356">
        <v>229</v>
      </c>
      <c r="B192" s="133" t="s">
        <v>1385</v>
      </c>
      <c r="C192" s="131">
        <f>C193+C197+C206</f>
        <v>142064</v>
      </c>
    </row>
    <row r="193" ht="20.1" customHeight="1" spans="1:3">
      <c r="A193" s="356">
        <v>22904</v>
      </c>
      <c r="B193" s="133" t="s">
        <v>1386</v>
      </c>
      <c r="C193" s="131">
        <f>SUM(C194:C196)</f>
        <v>138611</v>
      </c>
    </row>
    <row r="194" ht="20.1" hidden="1" customHeight="1" spans="1:3">
      <c r="A194" s="356">
        <v>2290401</v>
      </c>
      <c r="B194" s="133" t="s">
        <v>1387</v>
      </c>
      <c r="C194" s="131">
        <v>0</v>
      </c>
    </row>
    <row r="195" ht="20.1" customHeight="1" spans="1:3">
      <c r="A195" s="356">
        <v>2290402</v>
      </c>
      <c r="B195" s="133" t="s">
        <v>1388</v>
      </c>
      <c r="C195" s="131">
        <v>138611</v>
      </c>
    </row>
    <row r="196" ht="20.1" hidden="1" customHeight="1" spans="1:3">
      <c r="A196" s="356">
        <v>2290403</v>
      </c>
      <c r="B196" s="133" t="s">
        <v>1389</v>
      </c>
      <c r="C196" s="131">
        <v>0</v>
      </c>
    </row>
    <row r="197" ht="20.1" customHeight="1" spans="1:3">
      <c r="A197" s="356">
        <v>22908</v>
      </c>
      <c r="B197" s="133" t="s">
        <v>1390</v>
      </c>
      <c r="C197" s="131">
        <f>SUM(C198:C205)</f>
        <v>14</v>
      </c>
    </row>
    <row r="198" ht="20.1" hidden="1" customHeight="1" spans="1:3">
      <c r="A198" s="356">
        <v>2290802</v>
      </c>
      <c r="B198" s="133" t="s">
        <v>1391</v>
      </c>
      <c r="C198" s="131">
        <v>0</v>
      </c>
    </row>
    <row r="199" ht="20.1" hidden="1" customHeight="1" spans="1:3">
      <c r="A199" s="356">
        <v>2290803</v>
      </c>
      <c r="B199" s="133" t="s">
        <v>1392</v>
      </c>
      <c r="C199" s="131">
        <v>0</v>
      </c>
    </row>
    <row r="200" ht="20.1" hidden="1" customHeight="1" spans="1:3">
      <c r="A200" s="356">
        <v>2290804</v>
      </c>
      <c r="B200" s="133" t="s">
        <v>1393</v>
      </c>
      <c r="C200" s="131">
        <v>0</v>
      </c>
    </row>
    <row r="201" ht="20.1" hidden="1" customHeight="1" spans="1:3">
      <c r="A201" s="356">
        <v>2290805</v>
      </c>
      <c r="B201" s="133" t="s">
        <v>1394</v>
      </c>
      <c r="C201" s="131">
        <v>0</v>
      </c>
    </row>
    <row r="202" ht="20.1" hidden="1" customHeight="1" spans="1:3">
      <c r="A202" s="356">
        <v>2290806</v>
      </c>
      <c r="B202" s="133" t="s">
        <v>1395</v>
      </c>
      <c r="C202" s="131">
        <v>0</v>
      </c>
    </row>
    <row r="203" ht="20.1" hidden="1" customHeight="1" spans="1:3">
      <c r="A203" s="356">
        <v>2290807</v>
      </c>
      <c r="B203" s="133" t="s">
        <v>1396</v>
      </c>
      <c r="C203" s="131">
        <v>0</v>
      </c>
    </row>
    <row r="204" ht="20.1" customHeight="1" spans="1:3">
      <c r="A204" s="356">
        <v>2290808</v>
      </c>
      <c r="B204" s="133" t="s">
        <v>1397</v>
      </c>
      <c r="C204" s="131">
        <v>14</v>
      </c>
    </row>
    <row r="205" ht="20.1" hidden="1" customHeight="1" spans="1:3">
      <c r="A205" s="356">
        <v>2290899</v>
      </c>
      <c r="B205" s="133" t="s">
        <v>1398</v>
      </c>
      <c r="C205" s="131">
        <v>0</v>
      </c>
    </row>
    <row r="206" ht="20.1" customHeight="1" spans="1:3">
      <c r="A206" s="356">
        <v>22960</v>
      </c>
      <c r="B206" s="133" t="s">
        <v>1399</v>
      </c>
      <c r="C206" s="131">
        <f>SUM(C207:C217)</f>
        <v>3439</v>
      </c>
    </row>
    <row r="207" ht="20.1" hidden="1" customHeight="1" spans="1:3">
      <c r="A207" s="356">
        <v>2296001</v>
      </c>
      <c r="B207" s="133" t="s">
        <v>1400</v>
      </c>
      <c r="C207" s="131">
        <v>0</v>
      </c>
    </row>
    <row r="208" ht="20.1" customHeight="1" spans="1:3">
      <c r="A208" s="356">
        <v>2296002</v>
      </c>
      <c r="B208" s="133" t="s">
        <v>1401</v>
      </c>
      <c r="C208" s="131">
        <v>1829</v>
      </c>
    </row>
    <row r="209" ht="20.1" customHeight="1" spans="1:3">
      <c r="A209" s="356">
        <v>2296003</v>
      </c>
      <c r="B209" s="133" t="s">
        <v>1402</v>
      </c>
      <c r="C209" s="364">
        <f>851-1</f>
        <v>850</v>
      </c>
    </row>
    <row r="210" ht="20.1" customHeight="1" spans="1:3">
      <c r="A210" s="356">
        <v>2296004</v>
      </c>
      <c r="B210" s="133" t="s">
        <v>1403</v>
      </c>
      <c r="C210" s="131">
        <v>93</v>
      </c>
    </row>
    <row r="211" ht="20.1" hidden="1" customHeight="1" spans="1:3">
      <c r="A211" s="356">
        <v>2296005</v>
      </c>
      <c r="B211" s="133" t="s">
        <v>1404</v>
      </c>
      <c r="C211" s="131">
        <v>0</v>
      </c>
    </row>
    <row r="212" ht="20.1" customHeight="1" spans="1:3">
      <c r="A212" s="356">
        <v>2296006</v>
      </c>
      <c r="B212" s="133" t="s">
        <v>1405</v>
      </c>
      <c r="C212" s="131">
        <v>192</v>
      </c>
    </row>
    <row r="213" ht="20.1" hidden="1" customHeight="1" spans="1:3">
      <c r="A213" s="356">
        <v>2296010</v>
      </c>
      <c r="B213" s="133" t="s">
        <v>1406</v>
      </c>
      <c r="C213" s="131">
        <v>0</v>
      </c>
    </row>
    <row r="214" ht="20.1" hidden="1" customHeight="1" spans="1:3">
      <c r="A214" s="356">
        <v>2296011</v>
      </c>
      <c r="B214" s="133" t="s">
        <v>1407</v>
      </c>
      <c r="C214" s="131">
        <v>0</v>
      </c>
    </row>
    <row r="215" ht="20.1" hidden="1" customHeight="1" spans="1:3">
      <c r="A215" s="356">
        <v>2296012</v>
      </c>
      <c r="B215" s="133" t="s">
        <v>1408</v>
      </c>
      <c r="C215" s="131">
        <v>0</v>
      </c>
    </row>
    <row r="216" ht="20.1" customHeight="1" spans="1:3">
      <c r="A216" s="356">
        <v>2296013</v>
      </c>
      <c r="B216" s="133" t="s">
        <v>1409</v>
      </c>
      <c r="C216" s="131">
        <v>233</v>
      </c>
    </row>
    <row r="217" ht="20.1" customHeight="1" spans="1:3">
      <c r="A217" s="356">
        <v>2296099</v>
      </c>
      <c r="B217" s="133" t="s">
        <v>1410</v>
      </c>
      <c r="C217" s="131">
        <v>242</v>
      </c>
    </row>
    <row r="218" ht="20.1" customHeight="1" spans="1:3">
      <c r="A218" s="356">
        <v>232</v>
      </c>
      <c r="B218" s="133" t="s">
        <v>1411</v>
      </c>
      <c r="C218" s="131">
        <f>C219</f>
        <v>20997</v>
      </c>
    </row>
    <row r="219" ht="20.1" customHeight="1" spans="1:3">
      <c r="A219" s="356">
        <v>23204</v>
      </c>
      <c r="B219" s="133" t="s">
        <v>1412</v>
      </c>
      <c r="C219" s="131">
        <f>SUM(C220:C235)</f>
        <v>20997</v>
      </c>
    </row>
    <row r="220" ht="20.1" hidden="1" customHeight="1" spans="1:3">
      <c r="A220" s="356">
        <v>2320401</v>
      </c>
      <c r="B220" s="133" t="s">
        <v>1413</v>
      </c>
      <c r="C220" s="131">
        <v>0</v>
      </c>
    </row>
    <row r="221" ht="20.1" hidden="1" customHeight="1" spans="1:3">
      <c r="A221" s="356">
        <v>2320402</v>
      </c>
      <c r="B221" s="133" t="s">
        <v>1414</v>
      </c>
      <c r="C221" s="131">
        <v>0</v>
      </c>
    </row>
    <row r="222" ht="20.1" hidden="1" customHeight="1" spans="1:3">
      <c r="A222" s="356">
        <v>2320405</v>
      </c>
      <c r="B222" s="133" t="s">
        <v>1415</v>
      </c>
      <c r="C222" s="131">
        <v>0</v>
      </c>
    </row>
    <row r="223" ht="20.1" customHeight="1" spans="1:3">
      <c r="A223" s="356">
        <v>2320411</v>
      </c>
      <c r="B223" s="133" t="s">
        <v>1416</v>
      </c>
      <c r="C223" s="131">
        <v>14398</v>
      </c>
    </row>
    <row r="224" ht="20.1" hidden="1" customHeight="1" spans="1:3">
      <c r="A224" s="356">
        <v>2320413</v>
      </c>
      <c r="B224" s="133" t="s">
        <v>1417</v>
      </c>
      <c r="C224" s="131">
        <v>0</v>
      </c>
    </row>
    <row r="225" ht="20.1" hidden="1" customHeight="1" spans="1:3">
      <c r="A225" s="356">
        <v>2320414</v>
      </c>
      <c r="B225" s="133" t="s">
        <v>1418</v>
      </c>
      <c r="C225" s="131">
        <v>0</v>
      </c>
    </row>
    <row r="226" ht="20.1" hidden="1" customHeight="1" spans="1:3">
      <c r="A226" s="356">
        <v>2320416</v>
      </c>
      <c r="B226" s="133" t="s">
        <v>1419</v>
      </c>
      <c r="C226" s="131">
        <v>0</v>
      </c>
    </row>
    <row r="227" ht="20.1" hidden="1" customHeight="1" spans="1:3">
      <c r="A227" s="356">
        <v>2320417</v>
      </c>
      <c r="B227" s="133" t="s">
        <v>1420</v>
      </c>
      <c r="C227" s="131">
        <v>0</v>
      </c>
    </row>
    <row r="228" ht="20.1" hidden="1" customHeight="1" spans="1:3">
      <c r="A228" s="356">
        <v>2320418</v>
      </c>
      <c r="B228" s="133" t="s">
        <v>1421</v>
      </c>
      <c r="C228" s="131">
        <v>0</v>
      </c>
    </row>
    <row r="229" ht="20.1" hidden="1" customHeight="1" spans="1:3">
      <c r="A229" s="356">
        <v>2320419</v>
      </c>
      <c r="B229" s="133" t="s">
        <v>1422</v>
      </c>
      <c r="C229" s="131">
        <v>0</v>
      </c>
    </row>
    <row r="230" ht="20.1" hidden="1" customHeight="1" spans="1:3">
      <c r="A230" s="356">
        <v>2320420</v>
      </c>
      <c r="B230" s="133" t="s">
        <v>1423</v>
      </c>
      <c r="C230" s="131">
        <v>0</v>
      </c>
    </row>
    <row r="231" ht="20.1" customHeight="1" spans="1:3">
      <c r="A231" s="356">
        <v>2320431</v>
      </c>
      <c r="B231" s="133" t="s">
        <v>1424</v>
      </c>
      <c r="C231" s="131">
        <v>1532</v>
      </c>
    </row>
    <row r="232" ht="20.1" hidden="1" customHeight="1" spans="1:3">
      <c r="A232" s="356">
        <v>2320432</v>
      </c>
      <c r="B232" s="133" t="s">
        <v>1425</v>
      </c>
      <c r="C232" s="131">
        <v>0</v>
      </c>
    </row>
    <row r="233" ht="20.1" customHeight="1" spans="1:3">
      <c r="A233" s="356">
        <v>2320433</v>
      </c>
      <c r="B233" s="133" t="s">
        <v>1426</v>
      </c>
      <c r="C233" s="131">
        <v>2919</v>
      </c>
    </row>
    <row r="234" ht="20.1" customHeight="1" spans="1:3">
      <c r="A234" s="356">
        <v>2320498</v>
      </c>
      <c r="B234" s="133" t="s">
        <v>1427</v>
      </c>
      <c r="C234" s="131">
        <v>2148</v>
      </c>
    </row>
    <row r="235" ht="20.1" hidden="1" customHeight="1" spans="1:3">
      <c r="A235" s="356">
        <v>2320499</v>
      </c>
      <c r="B235" s="133" t="s">
        <v>1428</v>
      </c>
      <c r="C235" s="131">
        <v>0</v>
      </c>
    </row>
    <row r="236" ht="20.1" customHeight="1" spans="1:3">
      <c r="A236" s="356">
        <v>233</v>
      </c>
      <c r="B236" s="133" t="s">
        <v>1429</v>
      </c>
      <c r="C236" s="131">
        <f>C237</f>
        <v>1</v>
      </c>
    </row>
    <row r="237" ht="20.1" customHeight="1" spans="1:3">
      <c r="A237" s="356">
        <v>23304</v>
      </c>
      <c r="B237" s="133" t="s">
        <v>1430</v>
      </c>
      <c r="C237" s="131">
        <f>SUM(C238:C253)</f>
        <v>1</v>
      </c>
    </row>
    <row r="238" ht="20.1" hidden="1" customHeight="1" spans="1:3">
      <c r="A238" s="356">
        <v>2330401</v>
      </c>
      <c r="B238" s="133" t="s">
        <v>1431</v>
      </c>
      <c r="C238" s="131">
        <v>0</v>
      </c>
    </row>
    <row r="239" ht="20.1" hidden="1" customHeight="1" spans="1:3">
      <c r="A239" s="356">
        <v>2330402</v>
      </c>
      <c r="B239" s="133" t="s">
        <v>1432</v>
      </c>
      <c r="C239" s="131">
        <v>0</v>
      </c>
    </row>
    <row r="240" ht="20.1" hidden="1" customHeight="1" spans="1:3">
      <c r="A240" s="356">
        <v>2330405</v>
      </c>
      <c r="B240" s="133" t="s">
        <v>1433</v>
      </c>
      <c r="C240" s="131">
        <v>0</v>
      </c>
    </row>
    <row r="241" ht="20.1" customHeight="1" spans="1:3">
      <c r="A241" s="356">
        <v>2330411</v>
      </c>
      <c r="B241" s="133" t="s">
        <v>1434</v>
      </c>
      <c r="C241" s="131">
        <v>1</v>
      </c>
    </row>
    <row r="242" ht="20.1" hidden="1" customHeight="1" spans="1:3">
      <c r="A242" s="356">
        <v>2330413</v>
      </c>
      <c r="B242" s="133" t="s">
        <v>1435</v>
      </c>
      <c r="C242" s="131">
        <v>0</v>
      </c>
    </row>
    <row r="243" ht="20.1" hidden="1" customHeight="1" spans="1:3">
      <c r="A243" s="356">
        <v>2330414</v>
      </c>
      <c r="B243" s="133" t="s">
        <v>1436</v>
      </c>
      <c r="C243" s="131">
        <v>0</v>
      </c>
    </row>
    <row r="244" ht="20.1" hidden="1" customHeight="1" spans="1:3">
      <c r="A244" s="356">
        <v>2330416</v>
      </c>
      <c r="B244" s="133" t="s">
        <v>1437</v>
      </c>
      <c r="C244" s="131">
        <v>0</v>
      </c>
    </row>
    <row r="245" ht="20.1" hidden="1" customHeight="1" spans="1:3">
      <c r="A245" s="356">
        <v>2330417</v>
      </c>
      <c r="B245" s="133" t="s">
        <v>1438</v>
      </c>
      <c r="C245" s="131">
        <v>0</v>
      </c>
    </row>
    <row r="246" ht="20.1" hidden="1" customHeight="1" spans="1:3">
      <c r="A246" s="356">
        <v>2330418</v>
      </c>
      <c r="B246" s="133" t="s">
        <v>1439</v>
      </c>
      <c r="C246" s="131">
        <v>0</v>
      </c>
    </row>
    <row r="247" ht="20.1" hidden="1" customHeight="1" spans="1:3">
      <c r="A247" s="356">
        <v>2330419</v>
      </c>
      <c r="B247" s="133" t="s">
        <v>1440</v>
      </c>
      <c r="C247" s="131">
        <v>0</v>
      </c>
    </row>
    <row r="248" ht="20.1" hidden="1" customHeight="1" spans="1:3">
      <c r="A248" s="356">
        <v>2330420</v>
      </c>
      <c r="B248" s="133" t="s">
        <v>1441</v>
      </c>
      <c r="C248" s="131">
        <v>0</v>
      </c>
    </row>
    <row r="249" ht="20.1" hidden="1" customHeight="1" spans="1:3">
      <c r="A249" s="356">
        <v>2330431</v>
      </c>
      <c r="B249" s="133" t="s">
        <v>1442</v>
      </c>
      <c r="C249" s="131">
        <v>0</v>
      </c>
    </row>
    <row r="250" ht="20.1" hidden="1" customHeight="1" spans="1:3">
      <c r="A250" s="356">
        <v>2330432</v>
      </c>
      <c r="B250" s="133" t="s">
        <v>1443</v>
      </c>
      <c r="C250" s="131">
        <v>0</v>
      </c>
    </row>
    <row r="251" ht="20.1" hidden="1" customHeight="1" spans="1:3">
      <c r="A251" s="356">
        <v>2330433</v>
      </c>
      <c r="B251" s="133" t="s">
        <v>1444</v>
      </c>
      <c r="C251" s="131">
        <v>0</v>
      </c>
    </row>
    <row r="252" ht="20.1" hidden="1" customHeight="1" spans="1:3">
      <c r="A252" s="356">
        <v>2330498</v>
      </c>
      <c r="B252" s="133" t="s">
        <v>1445</v>
      </c>
      <c r="C252" s="131">
        <v>0</v>
      </c>
    </row>
    <row r="253" ht="20.1" hidden="1" customHeight="1" spans="1:3">
      <c r="A253" s="356">
        <v>2330499</v>
      </c>
      <c r="B253" s="133" t="s">
        <v>1446</v>
      </c>
      <c r="C253" s="131">
        <v>0</v>
      </c>
    </row>
    <row r="254" ht="20.1" customHeight="1" spans="1:3">
      <c r="A254" s="356">
        <v>234</v>
      </c>
      <c r="B254" s="133" t="s">
        <v>1447</v>
      </c>
      <c r="C254" s="131">
        <f>SUM(C255,C268)</f>
        <v>699</v>
      </c>
    </row>
    <row r="255" ht="20.1" customHeight="1" spans="1:3">
      <c r="A255" s="356">
        <v>23401</v>
      </c>
      <c r="B255" s="133" t="s">
        <v>1448</v>
      </c>
      <c r="C255" s="131">
        <f>SUM(C256:C267)</f>
        <v>560</v>
      </c>
    </row>
    <row r="256" ht="20.1" customHeight="1" spans="1:3">
      <c r="A256" s="356">
        <v>2340101</v>
      </c>
      <c r="B256" s="133" t="s">
        <v>1449</v>
      </c>
      <c r="C256" s="131">
        <v>158</v>
      </c>
    </row>
    <row r="257" ht="20.1" hidden="1" customHeight="1" spans="1:3">
      <c r="A257" s="356">
        <v>2340102</v>
      </c>
      <c r="B257" s="133" t="s">
        <v>1450</v>
      </c>
      <c r="C257" s="131">
        <v>0</v>
      </c>
    </row>
    <row r="258" ht="20.1" customHeight="1" spans="1:3">
      <c r="A258" s="356">
        <v>2340103</v>
      </c>
      <c r="B258" s="133" t="s">
        <v>1451</v>
      </c>
      <c r="C258" s="131">
        <v>286</v>
      </c>
    </row>
    <row r="259" ht="20.1" hidden="1" customHeight="1" spans="1:3">
      <c r="A259" s="356">
        <v>2340104</v>
      </c>
      <c r="B259" s="133" t="s">
        <v>1452</v>
      </c>
      <c r="C259" s="131">
        <v>0</v>
      </c>
    </row>
    <row r="260" ht="20.1" hidden="1" customHeight="1" spans="1:3">
      <c r="A260" s="356">
        <v>2340105</v>
      </c>
      <c r="B260" s="133" t="s">
        <v>1453</v>
      </c>
      <c r="C260" s="131">
        <v>0</v>
      </c>
    </row>
    <row r="261" ht="20.1" hidden="1" customHeight="1" spans="1:3">
      <c r="A261" s="356">
        <v>2340106</v>
      </c>
      <c r="B261" s="133" t="s">
        <v>1454</v>
      </c>
      <c r="C261" s="131">
        <v>0</v>
      </c>
    </row>
    <row r="262" ht="20.1" hidden="1" customHeight="1" spans="1:3">
      <c r="A262" s="356">
        <v>2340107</v>
      </c>
      <c r="B262" s="133" t="s">
        <v>1455</v>
      </c>
      <c r="C262" s="131">
        <v>0</v>
      </c>
    </row>
    <row r="263" ht="20.1" customHeight="1" spans="1:3">
      <c r="A263" s="356">
        <v>2340108</v>
      </c>
      <c r="B263" s="133" t="s">
        <v>1456</v>
      </c>
      <c r="C263" s="131">
        <v>116</v>
      </c>
    </row>
    <row r="264" ht="20.1" hidden="1" customHeight="1" spans="1:3">
      <c r="A264" s="356">
        <v>2340109</v>
      </c>
      <c r="B264" s="133" t="s">
        <v>1457</v>
      </c>
      <c r="C264" s="131">
        <v>0</v>
      </c>
    </row>
    <row r="265" ht="20.1" hidden="1" customHeight="1" spans="1:3">
      <c r="A265" s="356">
        <v>2340110</v>
      </c>
      <c r="B265" s="133" t="s">
        <v>1458</v>
      </c>
      <c r="C265" s="131">
        <v>0</v>
      </c>
    </row>
    <row r="266" ht="20.1" hidden="1" customHeight="1" spans="1:3">
      <c r="A266" s="356">
        <v>2340111</v>
      </c>
      <c r="B266" s="133" t="s">
        <v>1459</v>
      </c>
      <c r="C266" s="131">
        <v>0</v>
      </c>
    </row>
    <row r="267" ht="20.1" hidden="1" customHeight="1" spans="1:3">
      <c r="A267" s="356">
        <v>2340199</v>
      </c>
      <c r="B267" s="133" t="s">
        <v>1460</v>
      </c>
      <c r="C267" s="131">
        <v>0</v>
      </c>
    </row>
    <row r="268" ht="20.1" customHeight="1" spans="1:3">
      <c r="A268" s="356">
        <v>23402</v>
      </c>
      <c r="B268" s="133" t="s">
        <v>1461</v>
      </c>
      <c r="C268" s="131">
        <f>SUM(C269:C274)</f>
        <v>139</v>
      </c>
    </row>
    <row r="269" ht="20.1" hidden="1" customHeight="1" spans="1:3">
      <c r="A269" s="356">
        <v>2340201</v>
      </c>
      <c r="B269" s="133" t="s">
        <v>1462</v>
      </c>
      <c r="C269" s="131">
        <v>0</v>
      </c>
    </row>
    <row r="270" ht="20.1" hidden="1" customHeight="1" spans="1:3">
      <c r="A270" s="356">
        <v>2340202</v>
      </c>
      <c r="B270" s="133" t="s">
        <v>1463</v>
      </c>
      <c r="C270" s="131">
        <v>0</v>
      </c>
    </row>
    <row r="271" ht="20.1" hidden="1" customHeight="1" spans="1:3">
      <c r="A271" s="356">
        <v>2340203</v>
      </c>
      <c r="B271" s="133" t="s">
        <v>1464</v>
      </c>
      <c r="C271" s="131">
        <v>0</v>
      </c>
    </row>
    <row r="272" ht="20.1" hidden="1" customHeight="1" spans="1:3">
      <c r="A272" s="356">
        <v>2340204</v>
      </c>
      <c r="B272" s="133" t="s">
        <v>1465</v>
      </c>
      <c r="C272" s="131">
        <v>0</v>
      </c>
    </row>
    <row r="273" ht="20.1" hidden="1" customHeight="1" spans="1:3">
      <c r="A273" s="356">
        <v>2340205</v>
      </c>
      <c r="B273" s="133" t="s">
        <v>1466</v>
      </c>
      <c r="C273" s="131">
        <v>0</v>
      </c>
    </row>
    <row r="274" ht="20.1" customHeight="1" spans="1:3">
      <c r="A274" s="356">
        <v>2340299</v>
      </c>
      <c r="B274" s="133" t="s">
        <v>1467</v>
      </c>
      <c r="C274" s="131">
        <v>139</v>
      </c>
    </row>
    <row r="275" ht="36" customHeight="1" spans="2:3">
      <c r="B275" s="365" t="s">
        <v>1468</v>
      </c>
      <c r="C275" s="365"/>
    </row>
    <row r="276" ht="35.1" customHeight="1"/>
    <row r="289" spans="2:3">
      <c r="B289" s="356"/>
      <c r="C289" s="356"/>
    </row>
    <row r="290" spans="2:3">
      <c r="B290" s="356"/>
      <c r="C290" s="356"/>
    </row>
    <row r="291" spans="2:3">
      <c r="B291" s="356"/>
      <c r="C291" s="356"/>
    </row>
    <row r="292" spans="2:3">
      <c r="B292" s="356"/>
      <c r="C292" s="356"/>
    </row>
  </sheetData>
  <autoFilter ref="A4:D275">
    <filterColumn colId="2">
      <filters>
        <filter val="850"/>
        <filter val="192"/>
        <filter val="93"/>
        <filter val="14"/>
        <filter val="116"/>
        <filter val="4,057"/>
        <filter val="20,997"/>
        <filter val="158"/>
        <filter val="14,398"/>
        <filter val="699"/>
        <filter val="2,499"/>
        <filter val="2,919"/>
        <filter val="43,559"/>
        <filter val="560"/>
        <filter val="58,721"/>
        <filter val="34,122"/>
        <filter val="22,764"/>
        <filter val="11,825"/>
        <filter val="1,829"/>
        <filter val="3,129"/>
        <filter val="36,629"/>
        <filter val="130"/>
        <filter val="6,930"/>
        <filter val="115,460"/>
        <filter val="3,171"/>
        <filter val="672"/>
        <filter val="1,532"/>
        <filter val="注：本表详细反映2021年政府性基金预算本级支出情况，按《预算法》要求细化到功能分类项级科目。"/>
        <filter val="233"/>
        <filter val="142,064"/>
        <filter val="178,224"/>
        <filter val="8,237"/>
        <filter val="138"/>
        <filter val="139"/>
        <filter val="3,439"/>
        <filter val="19,500"/>
        <filter val="20,500"/>
        <filter val="40,000"/>
        <filter val="1"/>
        <filter val="138,611"/>
        <filter val="242"/>
        <filter val="2,743"/>
        <filter val="388,853"/>
        <filter val="286"/>
        <filter val="12,246"/>
        <filter val="307"/>
        <filter val="2,148"/>
        <filter val="2,248"/>
        <filter val="3,309"/>
        <filter val="7,389"/>
      </filters>
    </filterColumn>
    <extLst/>
  </autoFilter>
  <mergeCells count="3">
    <mergeCell ref="B1:C1"/>
    <mergeCell ref="B2:C2"/>
    <mergeCell ref="B275:C275"/>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9"/>
  <sheetViews>
    <sheetView zoomScale="130" zoomScaleNormal="130" workbookViewId="0">
      <selection activeCell="E9" sqref="E9"/>
    </sheetView>
  </sheetViews>
  <sheetFormatPr defaultColWidth="9" defaultRowHeight="13.5" outlineLevelCol="2"/>
  <cols>
    <col min="1" max="1" width="9.875" style="113" customWidth="1"/>
    <col min="2" max="2" width="26.75" style="113" customWidth="1"/>
    <col min="3" max="3" width="26.75" style="347" customWidth="1"/>
    <col min="4" max="16384" width="9" style="113"/>
  </cols>
  <sheetData>
    <row r="1" ht="18.75" spans="1:3">
      <c r="A1" s="98" t="s">
        <v>1469</v>
      </c>
      <c r="B1" s="98"/>
      <c r="C1" s="348"/>
    </row>
    <row r="2" ht="25.5" customHeight="1" spans="1:3">
      <c r="A2" s="99" t="s">
        <v>1470</v>
      </c>
      <c r="B2" s="99"/>
      <c r="C2" s="349"/>
    </row>
    <row r="3" ht="20.25" customHeight="1" spans="1:3">
      <c r="A3" s="100" t="s">
        <v>1146</v>
      </c>
      <c r="B3" s="100"/>
      <c r="C3" s="350"/>
    </row>
    <row r="4" ht="14.25" customHeight="1" spans="1:3">
      <c r="A4" s="167"/>
      <c r="B4" s="167"/>
      <c r="C4" s="351" t="s">
        <v>35</v>
      </c>
    </row>
    <row r="5" ht="19.5" customHeight="1" spans="1:3">
      <c r="A5" s="103" t="s">
        <v>1147</v>
      </c>
      <c r="B5" s="115"/>
      <c r="C5" s="352" t="s">
        <v>40</v>
      </c>
    </row>
    <row r="6" s="112" customFormat="1" ht="18.75" customHeight="1" spans="1:3">
      <c r="A6" s="105" t="s">
        <v>1148</v>
      </c>
      <c r="B6" s="116"/>
      <c r="C6" s="353">
        <f>SUM(C7:C49)</f>
        <v>22645</v>
      </c>
    </row>
    <row r="7" s="112" customFormat="1" ht="14.25" customHeight="1" spans="1:3">
      <c r="A7" s="118" t="s">
        <v>1149</v>
      </c>
      <c r="B7" s="119"/>
      <c r="C7" s="354">
        <v>1547</v>
      </c>
    </row>
    <row r="8" s="112" customFormat="1" ht="14.25" customHeight="1" spans="1:3">
      <c r="A8" s="118" t="s">
        <v>1150</v>
      </c>
      <c r="B8" s="119"/>
      <c r="C8" s="354">
        <v>-408</v>
      </c>
    </row>
    <row r="9" ht="14.25" customHeight="1" spans="1:3">
      <c r="A9" s="118" t="s">
        <v>1151</v>
      </c>
      <c r="B9" s="119"/>
      <c r="C9" s="354">
        <v>14</v>
      </c>
    </row>
    <row r="10" s="112" customFormat="1" ht="14.25" customHeight="1" spans="1:3">
      <c r="A10" s="118" t="s">
        <v>1152</v>
      </c>
      <c r="B10" s="119"/>
      <c r="C10" s="354">
        <v>4475</v>
      </c>
    </row>
    <row r="11" ht="14.25" customHeight="1" spans="1:3">
      <c r="A11" s="118" t="s">
        <v>1153</v>
      </c>
      <c r="B11" s="119"/>
      <c r="C11" s="354">
        <v>3495</v>
      </c>
    </row>
    <row r="12" ht="14.25" customHeight="1" spans="1:3">
      <c r="A12" s="118" t="s">
        <v>1154</v>
      </c>
      <c r="B12" s="119"/>
      <c r="C12" s="354">
        <v>3083</v>
      </c>
    </row>
    <row r="13" ht="14.25" customHeight="1" spans="1:3">
      <c r="A13" s="118" t="s">
        <v>1155</v>
      </c>
      <c r="B13" s="119"/>
      <c r="C13" s="354">
        <v>-680</v>
      </c>
    </row>
    <row r="14" ht="14.25" customHeight="1" spans="1:3">
      <c r="A14" s="118" t="s">
        <v>1156</v>
      </c>
      <c r="B14" s="119"/>
      <c r="C14" s="354">
        <v>76</v>
      </c>
    </row>
    <row r="15" ht="14.25" customHeight="1" spans="1:3">
      <c r="A15" s="118" t="s">
        <v>1157</v>
      </c>
      <c r="B15" s="119"/>
      <c r="C15" s="354">
        <v>-23</v>
      </c>
    </row>
    <row r="16" ht="14.25" customHeight="1" spans="1:3">
      <c r="A16" s="118" t="s">
        <v>1158</v>
      </c>
      <c r="B16" s="119"/>
      <c r="C16" s="354">
        <v>3936</v>
      </c>
    </row>
    <row r="17" ht="14.25" customHeight="1" spans="1:3">
      <c r="A17" s="118" t="s">
        <v>1159</v>
      </c>
      <c r="B17" s="119"/>
      <c r="C17" s="354">
        <v>232</v>
      </c>
    </row>
    <row r="18" s="112" customFormat="1" ht="14.25" customHeight="1" spans="1:3">
      <c r="A18" s="118" t="s">
        <v>1160</v>
      </c>
      <c r="B18" s="119"/>
      <c r="C18" s="354">
        <v>29</v>
      </c>
    </row>
    <row r="19" s="112" customFormat="1" ht="14.25" customHeight="1" spans="1:3">
      <c r="A19" s="118" t="s">
        <v>1161</v>
      </c>
      <c r="B19" s="119"/>
      <c r="C19" s="354">
        <v>41</v>
      </c>
    </row>
    <row r="20" s="112" customFormat="1" ht="14.25" customHeight="1" spans="1:3">
      <c r="A20" s="118" t="s">
        <v>1162</v>
      </c>
      <c r="B20" s="119"/>
      <c r="C20" s="354">
        <v>36</v>
      </c>
    </row>
    <row r="21" s="112" customFormat="1" ht="14.25" customHeight="1" spans="1:3">
      <c r="A21" s="118" t="s">
        <v>1163</v>
      </c>
      <c r="B21" s="119"/>
      <c r="C21" s="354">
        <v>30</v>
      </c>
    </row>
    <row r="22" s="112" customFormat="1" ht="14.25" customHeight="1" spans="1:3">
      <c r="A22" s="118" t="s">
        <v>1164</v>
      </c>
      <c r="B22" s="119"/>
      <c r="C22" s="354">
        <v>65</v>
      </c>
    </row>
    <row r="23" s="112" customFormat="1" ht="14.25" customHeight="1" spans="1:3">
      <c r="A23" s="118" t="s">
        <v>1165</v>
      </c>
      <c r="B23" s="119"/>
      <c r="C23" s="354">
        <v>53</v>
      </c>
    </row>
    <row r="24" s="112" customFormat="1" ht="14.25" customHeight="1" spans="1:3">
      <c r="A24" s="118" t="s">
        <v>1166</v>
      </c>
      <c r="B24" s="119"/>
      <c r="C24" s="354">
        <v>18</v>
      </c>
    </row>
    <row r="25" s="112" customFormat="1" ht="14.25" customHeight="1" spans="1:3">
      <c r="A25" s="118" t="s">
        <v>1167</v>
      </c>
      <c r="B25" s="119"/>
      <c r="C25" s="354">
        <v>15</v>
      </c>
    </row>
    <row r="26" s="112" customFormat="1" ht="14.25" customHeight="1" spans="1:3">
      <c r="A26" s="118" t="s">
        <v>1168</v>
      </c>
      <c r="B26" s="119"/>
      <c r="C26" s="354">
        <v>24</v>
      </c>
    </row>
    <row r="27" s="112" customFormat="1" ht="14.25" customHeight="1" spans="1:3">
      <c r="A27" s="118" t="s">
        <v>1169</v>
      </c>
      <c r="B27" s="119"/>
      <c r="C27" s="354">
        <v>27</v>
      </c>
    </row>
    <row r="28" s="112" customFormat="1" ht="14.25" customHeight="1" spans="1:3">
      <c r="A28" s="118" t="s">
        <v>1170</v>
      </c>
      <c r="B28" s="119"/>
      <c r="C28" s="354">
        <v>125</v>
      </c>
    </row>
    <row r="29" s="112" customFormat="1" ht="14.25" customHeight="1" spans="1:3">
      <c r="A29" s="118" t="s">
        <v>1171</v>
      </c>
      <c r="B29" s="119"/>
      <c r="C29" s="354">
        <v>281</v>
      </c>
    </row>
    <row r="30" s="112" customFormat="1" ht="14.25" customHeight="1" spans="1:3">
      <c r="A30" s="118" t="s">
        <v>1172</v>
      </c>
      <c r="B30" s="119"/>
      <c r="C30" s="354">
        <v>49</v>
      </c>
    </row>
    <row r="31" s="112" customFormat="1" ht="14.25" customHeight="1" spans="1:3">
      <c r="A31" s="118" t="s">
        <v>1173</v>
      </c>
      <c r="B31" s="119"/>
      <c r="C31" s="354">
        <v>36</v>
      </c>
    </row>
    <row r="32" s="112" customFormat="1" ht="14.25" customHeight="1" spans="1:3">
      <c r="A32" s="118" t="s">
        <v>1174</v>
      </c>
      <c r="B32" s="119"/>
      <c r="C32" s="354">
        <v>18</v>
      </c>
    </row>
    <row r="33" s="112" customFormat="1" ht="14.25" customHeight="1" spans="1:3">
      <c r="A33" s="118" t="s">
        <v>1175</v>
      </c>
      <c r="B33" s="119"/>
      <c r="C33" s="354">
        <v>17</v>
      </c>
    </row>
    <row r="34" s="112" customFormat="1" ht="14.25" customHeight="1" spans="1:3">
      <c r="A34" s="118" t="s">
        <v>1176</v>
      </c>
      <c r="B34" s="119"/>
      <c r="C34" s="354">
        <v>34</v>
      </c>
    </row>
    <row r="35" s="112" customFormat="1" ht="14.25" customHeight="1" spans="1:3">
      <c r="A35" s="118" t="s">
        <v>1177</v>
      </c>
      <c r="B35" s="119"/>
      <c r="C35" s="354">
        <v>33</v>
      </c>
    </row>
    <row r="36" s="112" customFormat="1" ht="14.25" customHeight="1" spans="1:3">
      <c r="A36" s="118" t="s">
        <v>1178</v>
      </c>
      <c r="B36" s="119"/>
      <c r="C36" s="354">
        <v>39</v>
      </c>
    </row>
    <row r="37" s="112" customFormat="1" ht="14.25" customHeight="1" spans="1:3">
      <c r="A37" s="118" t="s">
        <v>1179</v>
      </c>
      <c r="B37" s="119"/>
      <c r="C37" s="354">
        <v>55</v>
      </c>
    </row>
    <row r="38" s="112" customFormat="1" ht="14.25" customHeight="1" spans="1:3">
      <c r="A38" s="118" t="s">
        <v>1180</v>
      </c>
      <c r="B38" s="119"/>
      <c r="C38" s="354">
        <v>1240</v>
      </c>
    </row>
    <row r="39" s="112" customFormat="1" ht="14.25" customHeight="1" spans="1:3">
      <c r="A39" s="118" t="s">
        <v>1181</v>
      </c>
      <c r="B39" s="119"/>
      <c r="C39" s="354">
        <v>36</v>
      </c>
    </row>
    <row r="40" s="112" customFormat="1" ht="14.25" customHeight="1" spans="1:3">
      <c r="A40" s="118" t="s">
        <v>1182</v>
      </c>
      <c r="B40" s="119"/>
      <c r="C40" s="354">
        <v>145</v>
      </c>
    </row>
    <row r="41" s="112" customFormat="1" ht="14.25" customHeight="1" spans="1:3">
      <c r="A41" s="118" t="s">
        <v>1183</v>
      </c>
      <c r="B41" s="119"/>
      <c r="C41" s="354">
        <v>27</v>
      </c>
    </row>
    <row r="42" s="112" customFormat="1" ht="14.25" customHeight="1" spans="1:3">
      <c r="A42" s="118" t="s">
        <v>1184</v>
      </c>
      <c r="B42" s="119"/>
      <c r="C42" s="354">
        <v>35</v>
      </c>
    </row>
    <row r="43" s="112" customFormat="1" ht="14.25" customHeight="1" spans="1:3">
      <c r="A43" s="118" t="s">
        <v>1185</v>
      </c>
      <c r="B43" s="119"/>
      <c r="C43" s="354">
        <v>14</v>
      </c>
    </row>
    <row r="44" s="112" customFormat="1" ht="14.25" customHeight="1" spans="1:3">
      <c r="A44" s="118" t="s">
        <v>1186</v>
      </c>
      <c r="B44" s="119"/>
      <c r="C44" s="354">
        <v>58</v>
      </c>
    </row>
    <row r="45" s="112" customFormat="1" ht="14.25" customHeight="1" spans="1:3">
      <c r="A45" s="118" t="s">
        <v>1187</v>
      </c>
      <c r="B45" s="119"/>
      <c r="C45" s="354">
        <v>984</v>
      </c>
    </row>
    <row r="46" s="112" customFormat="1" ht="14.25" customHeight="1" spans="1:3">
      <c r="A46" s="118" t="s">
        <v>1188</v>
      </c>
      <c r="B46" s="119"/>
      <c r="C46" s="354">
        <f>3674-340</f>
        <v>3334</v>
      </c>
    </row>
    <row r="47" s="112" customFormat="1" ht="14.25" customHeight="1" spans="1:3">
      <c r="A47" s="118"/>
      <c r="B47" s="119"/>
      <c r="C47" s="354"/>
    </row>
    <row r="48" s="112" customFormat="1" ht="14.25" customHeight="1" spans="1:3">
      <c r="A48" s="118"/>
      <c r="B48" s="119"/>
      <c r="C48" s="354"/>
    </row>
    <row r="49" ht="14.25" customHeight="1" spans="1:3">
      <c r="A49" s="121"/>
      <c r="B49" s="122"/>
      <c r="C49" s="355"/>
    </row>
  </sheetData>
  <mergeCells count="47">
    <mergeCell ref="A1:C1"/>
    <mergeCell ref="A2:C2"/>
    <mergeCell ref="A3:C3"/>
    <mergeCell ref="A5:B5"/>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封面</vt:lpstr>
      <vt:lpstr>目录</vt:lpstr>
      <vt:lpstr>01-2021公共平衡 </vt:lpstr>
      <vt:lpstr>02-2021公共本级支出功能 </vt:lpstr>
      <vt:lpstr>03-2021公共转移支付分地区</vt:lpstr>
      <vt:lpstr>04-2021公共转移支付分项目 </vt:lpstr>
      <vt:lpstr>5-2021基金平衡</vt:lpstr>
      <vt:lpstr>6-2021基金支出</vt:lpstr>
      <vt:lpstr>7-2021基金转移支付分地区</vt:lpstr>
      <vt:lpstr>8-2021基金转移支付分项目 </vt:lpstr>
      <vt:lpstr>9-2021国资平衡</vt:lpstr>
      <vt:lpstr>10-2021社保平衡</vt:lpstr>
      <vt:lpstr>11-2021社保结余</vt:lpstr>
      <vt:lpstr>12-2022公共平衡</vt:lpstr>
      <vt:lpstr>13-2022公共本级支出功能 </vt:lpstr>
      <vt:lpstr>14-2022公共基本和项目 </vt:lpstr>
      <vt:lpstr>15-2022公共本级基本支出</vt:lpstr>
      <vt:lpstr>16-2022公共转移支付分地区</vt:lpstr>
      <vt:lpstr>17-2022公共转移支付分项目</vt:lpstr>
      <vt:lpstr>18-2022基金平衡</vt:lpstr>
      <vt:lpstr>19-2022基金支出</vt:lpstr>
      <vt:lpstr>20-2022基金转移支付分地区</vt:lpstr>
      <vt:lpstr>21-2022基金转移支付分项目</vt:lpstr>
      <vt:lpstr>22-2022国资平衡</vt:lpstr>
      <vt:lpstr>23-2022社保平衡</vt:lpstr>
      <vt:lpstr>24-2022社保结余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唐世韬</cp:lastModifiedBy>
  <dcterms:created xsi:type="dcterms:W3CDTF">2006-09-13T11:21:00Z</dcterms:created>
  <dcterms:modified xsi:type="dcterms:W3CDTF">2022-01-17T01:15:56Z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2052-11.1.0.8822</vt:lpwstr>
  </property>
</Properties>
</file>