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7695" firstSheet="21" activeTab="21"/>
  </bookViews>
  <sheets>
    <sheet name="封面" sheetId="43" r:id="rId1"/>
    <sheet name="目录" sheetId="42" r:id="rId2"/>
    <sheet name="01-2023全区公共平衡 " sheetId="73" r:id="rId3"/>
    <sheet name="02-2023全区公共本级支出功能  " sheetId="74" r:id="rId4"/>
    <sheet name="03-2023区级公共平衡 " sheetId="75" r:id="rId5"/>
    <sheet name="04-2023区级公共本级支出功能 " sheetId="76" r:id="rId6"/>
    <sheet name="05-2023公共转移支付收入" sheetId="77" r:id="rId7"/>
    <sheet name="06-2023公共转移支付支出分地区" sheetId="78" r:id="rId8"/>
    <sheet name="07-2023公共转移支付支出分项目 " sheetId="79" r:id="rId9"/>
    <sheet name="08-2023全区基金平衡 " sheetId="80" r:id="rId10"/>
    <sheet name="09-2023全区基金支出 " sheetId="81" r:id="rId11"/>
    <sheet name="10-2023区级基金平衡" sheetId="82" r:id="rId12"/>
    <sheet name="11-2023区级基金支出" sheetId="83" r:id="rId13"/>
    <sheet name="12-2023基金转移支付收入" sheetId="84" r:id="rId14"/>
    <sheet name="13-2023基金转移支付支出分地区" sheetId="85" r:id="rId15"/>
    <sheet name="14-2023基金转移支付支出分项目 " sheetId="86" r:id="rId16"/>
    <sheet name="15-2023全区国资平衡" sheetId="87" r:id="rId17"/>
    <sheet name="16-2023区级国资平衡" sheetId="88" r:id="rId18"/>
    <sheet name="17-2023社保平衡" sheetId="89" r:id="rId19"/>
    <sheet name="18-2023社保结余" sheetId="90" r:id="rId20"/>
    <sheet name="19-2024全区公共预算平衡" sheetId="24" r:id="rId21"/>
    <sheet name="20-2024全区公共支出功能 " sheetId="93" r:id="rId22"/>
    <sheet name="21-2024区级公共预算平衡 " sheetId="91" r:id="rId23"/>
    <sheet name="22-2024区级公共支出功能  " sheetId="94" r:id="rId24"/>
    <sheet name="23-2024公共基本和项目" sheetId="97" r:id="rId25"/>
    <sheet name="24-2024公共本级基本支出" sheetId="98" r:id="rId26"/>
    <sheet name="25-2024公共转移支付收入" sheetId="28" r:id="rId27"/>
    <sheet name="26-2024公共转移支付支出分项目" sheetId="29" r:id="rId28"/>
    <sheet name="27-2024公共转移支付支付分地区" sheetId="99" r:id="rId29"/>
    <sheet name="28-2024全区基金预算平衡" sheetId="92" r:id="rId30"/>
    <sheet name="29-2024全区基金支出" sheetId="96" r:id="rId31"/>
    <sheet name="30-2024区级基金预算平衡 " sheetId="95" r:id="rId32"/>
    <sheet name="31-2024区级基金支出 " sheetId="33" r:id="rId33"/>
    <sheet name="32-2024基金转移支付收入" sheetId="34" r:id="rId34"/>
    <sheet name="33-2024基金转移支付支出分项目" sheetId="35" r:id="rId35"/>
    <sheet name="34-2024基金转移支付支出分地区" sheetId="108" r:id="rId36"/>
    <sheet name="35-2024全区国资预算平衡" sheetId="100" r:id="rId37"/>
    <sheet name="36-2024区级国资预算平衡" sheetId="38" r:id="rId38"/>
    <sheet name="37-2024社保平衡" sheetId="101" r:id="rId39"/>
    <sheet name="38-2024社保支出" sheetId="41" r:id="rId40"/>
    <sheet name="39-2023债务限额、余额" sheetId="68" r:id="rId41"/>
    <sheet name="40-一般债务余额" sheetId="69" r:id="rId42"/>
    <sheet name="41-专项债务余额" sheetId="70" r:id="rId43"/>
    <sheet name="42-债务还本付息" sheetId="71" r:id="rId44"/>
    <sheet name="43-2024年提前下达" sheetId="72" r:id="rId45"/>
    <sheet name="44-2024新增债券安排" sheetId="49" r:id="rId46"/>
    <sheet name="45-2022区级一般公共预算“三公”经费预算" sheetId="66" r:id="rId47"/>
    <sheet name="46-2023年直达资金情况" sheetId="67" r:id="rId48"/>
    <sheet name="47-残疾人事业发展" sheetId="102" r:id="rId49"/>
    <sheet name="48-万开隧道日常养护" sheetId="103" r:id="rId50"/>
    <sheet name="49-城区综治志愿者补助" sheetId="104" r:id="rId51"/>
    <sheet name="50-盛景小学新校建设" sheetId="105" r:id="rId52"/>
    <sheet name="51-松材线虫病防控除治" sheetId="106" r:id="rId53"/>
    <sheet name="52-工业和信息化专项" sheetId="107" r:id="rId54"/>
  </sheets>
  <definedNames>
    <definedName name="_xlnm._FilterDatabase" localSheetId="3" hidden="1">'02-2023全区公共本级支出功能  '!$A$5:$XFC$1322</definedName>
    <definedName name="_xlnm._FilterDatabase" localSheetId="5" hidden="1">'04-2023区级公共本级支出功能 '!$A$5:$XFC$1322</definedName>
    <definedName name="_xlnm._FilterDatabase" localSheetId="10" hidden="1">'09-2023全区基金支出 '!$A$4:$D$277</definedName>
    <definedName name="_xlnm._FilterDatabase" localSheetId="12" hidden="1">'11-2023区级基金支出'!$A$4:$D$277</definedName>
    <definedName name="_xlnm._FilterDatabase" localSheetId="21" hidden="1">'20-2024全区公共支出功能 '!$4:$1356</definedName>
    <definedName name="_xlnm._FilterDatabase" localSheetId="23" hidden="1">'22-2024区级公共支出功能  '!$4:$1326</definedName>
    <definedName name="_xlnm._FilterDatabase" localSheetId="30" hidden="1">'29-2024全区基金支出'!$A$4:$Q$266</definedName>
    <definedName name="_xlnm._FilterDatabase" localSheetId="32" hidden="1">'31-2024区级基金支出 '!$A$4:$Q$267</definedName>
    <definedName name="_xlnm._FilterDatabase" localSheetId="40" hidden="1">'39-2023债务限额、余额'!$A$6:$G$55</definedName>
    <definedName name="fa">#REF!</definedName>
    <definedName name="_xlnm.Print_Titles" localSheetId="20">'19-2024全区公共预算平衡'!$1:$4</definedName>
    <definedName name="_xlnm.Print_Titles" localSheetId="37">'36-2024区级国资预算平衡'!$1:$4</definedName>
    <definedName name="_xlnm.Print_Titles" localSheetId="39">'38-2024社保支出'!$1:$4</definedName>
    <definedName name="地区名称">#REF!</definedName>
    <definedName name="fa" localSheetId="40">#REF!</definedName>
    <definedName name="地区名称" localSheetId="40">#REF!</definedName>
    <definedName name="fa" localSheetId="41">#REF!</definedName>
    <definedName name="地区名称" localSheetId="41">#REF!</definedName>
    <definedName name="fa" localSheetId="42">#REF!</definedName>
    <definedName name="地区名称" localSheetId="42">#REF!</definedName>
    <definedName name="fa" localSheetId="43">#REF!</definedName>
    <definedName name="_xlnm.Print_Area" localSheetId="43">'42-债务还本付息'!$A$1:$D$26</definedName>
    <definedName name="地区名称" localSheetId="43">#REF!</definedName>
    <definedName name="fa" localSheetId="44">#REF!</definedName>
    <definedName name="地区名称" localSheetId="44">#REF!</definedName>
    <definedName name="fa" localSheetId="2">#REF!</definedName>
    <definedName name="地区名称" localSheetId="2">#REF!</definedName>
    <definedName name="fa" localSheetId="3">#REF!</definedName>
    <definedName name="地区名称" localSheetId="3">#REF!</definedName>
    <definedName name="_xlnm.Print_Area" localSheetId="3">'02-2023全区公共本级支出功能  '!$B$1:$C$1110</definedName>
    <definedName name="_xlnm.Print_Titles" localSheetId="3">'02-2023全区公共本级支出功能  '!$5:$5</definedName>
    <definedName name="fa" localSheetId="4">#REF!</definedName>
    <definedName name="地区名称" localSheetId="4">#REF!</definedName>
    <definedName name="_xlnm.Print_Area" localSheetId="4">'03-2023区级公共平衡 '!$A$1:$N$44</definedName>
    <definedName name="_xlnm.Print_Titles" localSheetId="4">'03-2023区级公共平衡 '!$2:$4</definedName>
    <definedName name="fa" localSheetId="5">#REF!</definedName>
    <definedName name="地区名称" localSheetId="5">#REF!</definedName>
    <definedName name="_xlnm.Print_Area" localSheetId="5">'04-2023区级公共本级支出功能 '!$B$1:$C$1110</definedName>
    <definedName name="_xlnm.Print_Titles" localSheetId="5">'04-2023区级公共本级支出功能 '!$5:$5</definedName>
    <definedName name="fa" localSheetId="6">#REF!</definedName>
    <definedName name="地区名称" localSheetId="6">#REF!</definedName>
    <definedName name="fa" localSheetId="7">#REF!</definedName>
    <definedName name="_xlnm.Print_Area" localSheetId="7">'06-2023公共转移支付支出分地区'!$A$1:$C$46</definedName>
    <definedName name="_xlnm.Print_Titles" localSheetId="7">'06-2023公共转移支付支出分地区'!$2:$6</definedName>
    <definedName name="地区名称" localSheetId="7">#REF!</definedName>
    <definedName name="_xlnm._FilterDatabase" localSheetId="8" hidden="1">'07-2023公共转移支付支出分项目 '!$A$5:$A$6</definedName>
    <definedName name="fa" localSheetId="8">#REF!</definedName>
    <definedName name="_xlnm.Print_Area" localSheetId="8">'07-2023公共转移支付支出分项目 '!$A$1:$B$10</definedName>
    <definedName name="_xlnm.Print_Titles" localSheetId="8">'07-2023公共转移支付支出分项目 '!$2:$5</definedName>
    <definedName name="地区名称" localSheetId="8">#REF!</definedName>
    <definedName name="fa" localSheetId="9">#REF!</definedName>
    <definedName name="地区名称" localSheetId="9">#REF!</definedName>
    <definedName name="_xlnm.Print_Area" localSheetId="9">'08-2023全区基金平衡 '!$A$1:$P$30</definedName>
    <definedName name="_xlnm.Print_Titles" localSheetId="9">'08-2023全区基金平衡 '!$1:$4</definedName>
    <definedName name="fa" localSheetId="10">#REF!</definedName>
    <definedName name="地区名称" localSheetId="10">#REF!</definedName>
    <definedName name="_xlnm.Print_Area" localSheetId="10">'09-2023全区基金支出 '!$B$1:$C$276</definedName>
    <definedName name="_xlnm.Print_Titles" localSheetId="10">'09-2023全区基金支出 '!$4:$4</definedName>
    <definedName name="fa" localSheetId="11">#REF!</definedName>
    <definedName name="_xlnm.Print_Area" localSheetId="11">'10-2023区级基金平衡'!$A$1:$P$30</definedName>
    <definedName name="_xlnm.Print_Titles" localSheetId="11">'10-2023区级基金平衡'!$1:$4</definedName>
    <definedName name="地区名称" localSheetId="11">#REF!</definedName>
    <definedName name="fa" localSheetId="12">#REF!</definedName>
    <definedName name="_xlnm.Print_Area" localSheetId="12">'11-2023区级基金支出'!$B$1:$C$276</definedName>
    <definedName name="_xlnm.Print_Titles" localSheetId="12">'11-2023区级基金支出'!$4:$4</definedName>
    <definedName name="地区名称" localSheetId="12">#REF!</definedName>
    <definedName name="fa" localSheetId="13">#REF!</definedName>
    <definedName name="地区名称" localSheetId="13">#REF!</definedName>
    <definedName name="fa" localSheetId="14">#REF!</definedName>
    <definedName name="_xlnm.Print_Area" localSheetId="14">'13-2023基金转移支付支出分地区'!$A$1:$C$48</definedName>
    <definedName name="_xlnm.Print_Titles" localSheetId="14">'13-2023基金转移支付支出分地区'!$2:$6</definedName>
    <definedName name="地区名称" localSheetId="14">#REF!</definedName>
    <definedName name="_xlnm._FilterDatabase" localSheetId="15" hidden="1">'14-2023基金转移支付支出分项目 '!$A$5:$A$6</definedName>
    <definedName name="fa" localSheetId="15">#REF!</definedName>
    <definedName name="_xlnm.Print_Area" localSheetId="15">'14-2023基金转移支付支出分项目 '!$A$1:$B$17</definedName>
    <definedName name="_xlnm.Print_Titles" localSheetId="15">'14-2023基金转移支付支出分项目 '!$2:$5</definedName>
    <definedName name="地区名称" localSheetId="15">#REF!</definedName>
    <definedName name="fa" localSheetId="16">#REF!</definedName>
    <definedName name="地区名称" localSheetId="16">#REF!</definedName>
    <definedName name="fa" localSheetId="17">#REF!</definedName>
    <definedName name="_xlnm.Print_Area" localSheetId="17">'16-2023区级国资平衡'!$A$1:$P$23</definedName>
    <definedName name="地区名称" localSheetId="17">#REF!</definedName>
    <definedName name="fa" localSheetId="18">#REF!</definedName>
    <definedName name="_xlnm.Print_Area" localSheetId="18">'17-2023社保平衡'!$A$1:$K$17</definedName>
    <definedName name="地区名称" localSheetId="18">#REF!</definedName>
    <definedName name="fa" localSheetId="19">#REF!</definedName>
    <definedName name="地区名称" localSheetId="19">#REF!</definedName>
    <definedName name="_xlnm.Print_Titles" localSheetId="22">'21-2024区级公共预算平衡 '!$1:$4</definedName>
    <definedName name="fa" localSheetId="21">#REF!</definedName>
    <definedName name="地区名称" localSheetId="21">#REF!</definedName>
    <definedName name="_xlnm.Print_Titles" localSheetId="21">'20-2024全区公共支出功能 '!$4:$4</definedName>
    <definedName name="fa" localSheetId="23">#REF!</definedName>
    <definedName name="地区名称" localSheetId="23">#REF!</definedName>
    <definedName name="_xlnm.Print_Titles" localSheetId="23">'22-2024区级公共支出功能  '!$4:$4</definedName>
    <definedName name="fa" localSheetId="24">#REF!</definedName>
    <definedName name="地区名称" localSheetId="24">#REF!</definedName>
    <definedName name="_xlnm.Print_Area" localSheetId="24">'23-2024公共基本和项目'!$B$1:$E$33</definedName>
    <definedName name="fa" localSheetId="25">#REF!</definedName>
    <definedName name="地区名称" localSheetId="25">#REF!</definedName>
    <definedName name="_xlnm.Print_Area" localSheetId="25">'24-2024公共本级基本支出'!$A$1:$B$33</definedName>
    <definedName name="_xlnm.Print_Titles" localSheetId="25">'24-2024公共本级基本支出'!$2:$5</definedName>
    <definedName name="fa" localSheetId="28">#REF!</definedName>
    <definedName name="_xlnm.Print_Area" localSheetId="28">'27-2024公共转移支付支付分地区'!$A$1:$B$48</definedName>
    <definedName name="_xlnm.Print_Titles" localSheetId="28">'27-2024公共转移支付支付分地区'!$2:$5</definedName>
    <definedName name="地区名称" localSheetId="28">#REF!</definedName>
    <definedName name="fa" localSheetId="38">#REF!</definedName>
    <definedName name="_xlnm.Print_Area" localSheetId="38">'37-2024社保平衡'!$A$1:$D$16</definedName>
    <definedName name="地区名称" localSheetId="3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<sst xmlns="http://schemas.openxmlformats.org/spreadsheetml/2006/main" count="8350" uniqueCount="2039">
  <si>
    <t>附件一</t>
  </si>
  <si>
    <t>重庆市开州区2023年预算执行情况和
2024年预算（草案）</t>
  </si>
  <si>
    <t>目    录</t>
  </si>
  <si>
    <t>一、2023年预算执行</t>
  </si>
  <si>
    <t>1、一般公共预算</t>
  </si>
  <si>
    <t>表1：2023年全区一般公共预算收支执行表</t>
  </si>
  <si>
    <t>表2：2023年全区一般公共预算支出执行表</t>
  </si>
  <si>
    <t>表3：2023年区级一般公共预算收支执行表</t>
  </si>
  <si>
    <t>表4：2023年区级一般公共预算本级支出执行表</t>
  </si>
  <si>
    <t>表5：2023年区级一般公共预算转移支付收入执行表</t>
  </si>
  <si>
    <t>表6：2023年区级一般公共预算转移支付支出执行表（分地区）</t>
  </si>
  <si>
    <t>表7：2023年区级一般公共预算转移支付支出执行表 （分项目）</t>
  </si>
  <si>
    <t>2、政府性基金预算</t>
  </si>
  <si>
    <t>表8：2023年全区政府性基金预算收支执行表</t>
  </si>
  <si>
    <t>表9：2023年全区政府性基金预算支出执行表</t>
  </si>
  <si>
    <t>表10：2023年区级政府性基金预算收支执行表</t>
  </si>
  <si>
    <t>表11：2023年区级政府性基金预算本级支出执行表</t>
  </si>
  <si>
    <t>表12：2023年区级政府性基金预算转移支付收入执行表</t>
  </si>
  <si>
    <t>表13：2023年区级政府性基金转移支付支出执行表（分地区）</t>
  </si>
  <si>
    <t>表14：2023年区级政府性基金转移支付支出执行表（分项目）</t>
  </si>
  <si>
    <t>3、国有资本经营预算</t>
  </si>
  <si>
    <t>表15：2023年全区国有资本经营预算收支执行表</t>
  </si>
  <si>
    <t>表16：2023年区级国有资本经营预算收支执行表</t>
  </si>
  <si>
    <t>4、社会保险基金预算</t>
  </si>
  <si>
    <t>表17：2023年全区社会保险基金预算收支执行表</t>
  </si>
  <si>
    <t>表18：2023年全区社会保险基金预算结余执行表</t>
  </si>
  <si>
    <t>二、2024年预算（草案）</t>
  </si>
  <si>
    <t>表19：2024年全区一般公共预算收支预算表</t>
  </si>
  <si>
    <t>表20：2024年全区一般公共预算支出预算表</t>
  </si>
  <si>
    <t>表21：2024年区级一般公共预算收支预算表</t>
  </si>
  <si>
    <t>表22：2024年区级一般公共预算本级支出预算表</t>
  </si>
  <si>
    <t>表23：2024年区级一般公共预算本级支出预算表 （基本支出和项目支出）</t>
  </si>
  <si>
    <t>表24：2024年区级一般公共预算本级基本支出预算表（按经济分类科目）</t>
  </si>
  <si>
    <t>表25：2024年区级一般公共预算转移支付收入预算表</t>
  </si>
  <si>
    <t>表26：2024年区级一般公共预算转移支付支出预算表（分项目）</t>
  </si>
  <si>
    <t xml:space="preserve">表27：2024年区级一般公共预算转移支付支出预算表（分地区） </t>
  </si>
  <si>
    <t>表28：2024年全区政府性基金预算收支预算表</t>
  </si>
  <si>
    <t xml:space="preserve">表29：2024年全区政府性基金预算支出预算表 </t>
  </si>
  <si>
    <t>表30：2024年区级政府性基金预算收支预算表</t>
  </si>
  <si>
    <t>表31：2024年区级政府性基金预算本级支出预算表</t>
  </si>
  <si>
    <t>表32：2024年区级政府性基金预算转移支付收入预算表</t>
  </si>
  <si>
    <t>表33：2024年区级政府性基金预算转移支付支出预算表（分项目）</t>
  </si>
  <si>
    <t>表34：2024年区级政府性基金预算转移支付支出预算表（分地区）</t>
  </si>
  <si>
    <t>表35：2024年全区国有资本经营预算收支执行表</t>
  </si>
  <si>
    <t>表36：2024年区级国有资本经营预算收支执行表</t>
  </si>
  <si>
    <t>表37：2024年全区社会保险基金预算收支预算表</t>
  </si>
  <si>
    <t>表38：2024年全区社会保险基金预算结余预算表</t>
  </si>
  <si>
    <t>三、债务管控情况</t>
  </si>
  <si>
    <t>表39：重庆市开州区2023年地方政府债务限额及余额情况表</t>
  </si>
  <si>
    <t>表40：重庆市开州区2023年和2024年地方政府一般债务余额情况表</t>
  </si>
  <si>
    <t>表41：重庆市开州区2023年和2024年地方政府专项债务余额情况表</t>
  </si>
  <si>
    <t>表42：重庆市开州区地方政府债券发行及还本付息情况表</t>
  </si>
  <si>
    <t>表43：重庆市开州区2024年地方政府债务限额提前下达情况表</t>
  </si>
  <si>
    <t>表44：重庆市开州区本级2024年年初新增地方政府债券资金安排表</t>
  </si>
  <si>
    <t>四、其他相关情况</t>
  </si>
  <si>
    <t>表45：2024年区级一般公共预算“三公”经费预算支出表</t>
  </si>
  <si>
    <t>表46：2023年直达资金情况</t>
  </si>
  <si>
    <t>五、2023年重庆市开州区重点绩效评价结果</t>
  </si>
  <si>
    <t>表47：残疾人事业发展</t>
  </si>
  <si>
    <t>表48：万开隧道日常养护</t>
  </si>
  <si>
    <t>表49：城区综治志愿者补助</t>
  </si>
  <si>
    <t>表50：盛景小学新校建设</t>
  </si>
  <si>
    <t>表51：松材线虫病防控除治</t>
  </si>
  <si>
    <t>表52：工业和信息化专项</t>
  </si>
  <si>
    <t>注：由于四舍五入因素，部分分项加和与总数可能略有差异，下同。</t>
  </si>
  <si>
    <t>表1</t>
  </si>
  <si>
    <t>2023年全区一般公共预算收支执行表</t>
  </si>
  <si>
    <t>单位：万元</t>
  </si>
  <si>
    <t>收      入</t>
  </si>
  <si>
    <t>上年决算数</t>
  </si>
  <si>
    <t>预算数</t>
  </si>
  <si>
    <t>调整
预算数</t>
  </si>
  <si>
    <t>执行数</t>
  </si>
  <si>
    <t>执行数
为调整
预算数的%</t>
  </si>
  <si>
    <t>执行数比
上年决算
数增长%</t>
  </si>
  <si>
    <t>支      出</t>
  </si>
  <si>
    <t>总  计</t>
  </si>
  <si>
    <t>本级收入合计</t>
  </si>
  <si>
    <t>本级支出合计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</si>
  <si>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</si>
  <si>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</si>
  <si>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</si>
  <si>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</si>
  <si>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</si>
  <si>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</si>
  <si>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</si>
  <si>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</si>
  <si>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</si>
  <si>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</si>
  <si>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</si>
  <si>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</si>
  <si>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</si>
  <si>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</si>
  <si>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</si>
  <si>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</si>
  <si>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</si>
  <si>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</si>
  <si>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</si>
  <si>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</si>
  <si>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耕地占用税</t>
  </si>
  <si>
    <t>十一、城乡社区支出</t>
  </si>
  <si>
    <t xml:space="preserve">    契税</t>
  </si>
  <si>
    <t>十二、农林水支出</t>
  </si>
  <si>
    <t xml:space="preserve">    环境保护税</t>
  </si>
  <si>
    <t>十三、交通运输支出</t>
  </si>
  <si>
    <t xml:space="preserve">    其他税收收入</t>
  </si>
  <si>
    <t>十四、资源勘探工业信息等支出</t>
  </si>
  <si>
    <t>二、一般非税收入</t>
  </si>
  <si>
    <t>十五、商业服务业等支出</t>
  </si>
  <si>
    <t xml:space="preserve">    专项收入</t>
  </si>
  <si>
    <t>十六、金融支出</t>
  </si>
  <si>
    <t xml:space="preserve">    行政事业性收费收入</t>
  </si>
  <si>
    <t>十七、援助其他地区支出</t>
  </si>
  <si>
    <t xml:space="preserve">    罚没收入</t>
  </si>
  <si>
    <t>十八、自然资源海洋气象等支出</t>
  </si>
  <si>
    <t xml:space="preserve">    国有资源（资产）有偿使用收入</t>
  </si>
  <si>
    <t>十九、住房保障支出</t>
  </si>
  <si>
    <t xml:space="preserve">    政府住房基金收入</t>
  </si>
  <si>
    <t>二十、粮油物资储备支出</t>
  </si>
  <si>
    <t xml:space="preserve">    其他收入</t>
  </si>
  <si>
    <t>二十一、灾害防治及应急管理支出</t>
  </si>
  <si>
    <t>二十二、预备费</t>
  </si>
  <si>
    <t>二十三、其他支出</t>
  </si>
  <si>
    <t>二十四、债务付息支出</t>
  </si>
  <si>
    <t>二十五、债务发行费用支出</t>
  </si>
  <si>
    <t>转移性收入合计</t>
  </si>
  <si>
    <t>转移性支出合计</t>
  </si>
  <si>
    <t>一、上级补助收入</t>
  </si>
  <si>
    <t>一、上解支出</t>
  </si>
  <si>
    <t>二、上年结转收入</t>
  </si>
  <si>
    <t>二、补助乡镇（街道）支出</t>
  </si>
  <si>
    <t>三、动用预算稳定调节基金</t>
  </si>
  <si>
    <t>三、地方政府向国际组织借款还本支出</t>
  </si>
  <si>
    <t>四、调入资金</t>
  </si>
  <si>
    <t>四、地方政府一般债务还本支出</t>
  </si>
  <si>
    <t>五、地方政府一般债务转贷收入（再融资）</t>
  </si>
  <si>
    <t>五、设置预算稳定调节基金</t>
  </si>
  <si>
    <t>六、地方政府一般债务转贷收入（新增）</t>
  </si>
  <si>
    <t>六、年终结转</t>
  </si>
  <si>
    <t>七、接受援助收入</t>
  </si>
  <si>
    <t>七、调出资金</t>
  </si>
  <si>
    <t>注：1.本表直观反映2023年一般公共预算收入与支出的平衡关系。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4.其他税收为营业税尾欠。
    5.说明：其他支出执行数为调整预算数1742.7%是年底统筹财力用于化债相关支出，根据上级要求对相关化债支出科目进行调剂形成。
    6.计划增发国债总额为27.0593亿元，其中2023年到位6.5279亿元，全部通过共同事权转移支付由中央补助到区县，即本表反映的上级补助收入当中74.2330亿元中有6.5279亿元增发的特别国债。
    7.由于四舍五入因素，部分分项加和与总数可能略有差异，下同。</t>
  </si>
  <si>
    <t>表2</t>
  </si>
  <si>
    <t>2023年全区一般公共预算支出执行表</t>
  </si>
  <si>
    <t>支        出</t>
  </si>
  <si>
    <t>一般公共预算支出合计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</si>
  <si>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</si>
  <si>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</si>
  <si>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</si>
  <si>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</si>
  <si>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</si>
  <si>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</si>
  <si>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</si>
  <si>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</si>
  <si>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</si>
  <si>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</si>
  <si>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</si>
  <si>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</si>
  <si>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</si>
  <si>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</si>
  <si>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</si>
  <si>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</si>
  <si>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</si>
  <si>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</si>
  <si>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</si>
  <si>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</si>
  <si>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</si>
  <si>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</si>
  <si>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</si>
  <si>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</si>
  <si>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</si>
  <si>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</si>
  <si>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</si>
  <si>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</si>
  <si>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</si>
  <si>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</si>
  <si>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</si>
  <si>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</si>
  <si>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</si>
  <si>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</si>
  <si>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</si>
  <si>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</si>
  <si>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</si>
  <si>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</si>
  <si>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</si>
  <si>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</si>
  <si>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</si>
  <si>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</si>
  <si>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</si>
  <si>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</si>
  <si>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</si>
  <si>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</si>
  <si>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</si>
  <si>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</si>
  <si>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</si>
  <si>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</si>
  <si>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</si>
  <si>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</si>
  <si>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</si>
  <si>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</si>
  <si>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</si>
  <si>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</si>
  <si>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</si>
  <si>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</si>
  <si>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</si>
  <si>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</si>
  <si>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</si>
  <si>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</si>
  <si>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</si>
  <si>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</si>
  <si>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</si>
  <si>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</si>
  <si>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</si>
  <si>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</si>
  <si>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</si>
  <si>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</si>
  <si>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</si>
  <si>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</si>
  <si>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</si>
  <si>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</si>
  <si>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</si>
  <si>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</si>
  <si>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</si>
  <si>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</si>
  <si>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</si>
  <si>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</si>
  <si>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</si>
  <si>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</si>
  <si>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</si>
  <si>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</si>
  <si>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</si>
  <si>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</si>
  <si>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</si>
  <si>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</si>
  <si>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</si>
  <si>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</si>
  <si>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</si>
  <si>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</si>
  <si>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</si>
  <si>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</si>
  <si>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</si>
  <si>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</si>
  <si>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</si>
  <si>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</si>
  <si>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</si>
  <si>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</si>
  <si>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</si>
  <si>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</si>
  <si>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</si>
  <si>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</si>
  <si>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</si>
  <si>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</si>
  <si>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</si>
  <si>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</si>
  <si>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</si>
  <si>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</si>
  <si>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</si>
  <si>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</si>
  <si>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</si>
  <si>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</si>
  <si>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</si>
  <si>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</si>
  <si>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</si>
  <si>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</si>
  <si>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</si>
  <si>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</si>
  <si>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</si>
  <si>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</si>
  <si>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</si>
  <si>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</si>
  <si>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</si>
  <si>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</si>
  <si>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</si>
  <si>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</si>
  <si>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</si>
  <si>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</si>
  <si>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</si>
  <si>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</si>
  <si>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</si>
  <si>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</si>
  <si>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</si>
  <si>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</si>
  <si>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</si>
  <si>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</si>
  <si>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</si>
  <si>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</si>
  <si>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</si>
  <si>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</si>
  <si>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</si>
  <si>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</si>
  <si>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</si>
  <si>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</si>
  <si>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</si>
  <si>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</si>
  <si>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</si>
  <si>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</si>
  <si>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</si>
  <si>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</si>
  <si>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</si>
  <si>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</si>
  <si>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</si>
  <si>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</si>
  <si>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</si>
  <si>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</si>
  <si>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</si>
  <si>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</si>
  <si>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</si>
  <si>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军费</t>
  </si>
  <si>
    <t xml:space="preserve">      现役部队</t>
  </si>
  <si>
    <t xml:space="preserve">      预备役部队</t>
  </si>
  <si>
    <t xml:space="preserve">      其他军费支出</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</si>
  <si>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</si>
  <si>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</si>
  <si>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</si>
  <si>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</si>
  <si>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</si>
  <si>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</si>
  <si>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</si>
  <si>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</si>
  <si>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</si>
  <si>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</si>
  <si>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</si>
  <si>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</si>
  <si>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</si>
  <si>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</si>
  <si>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</si>
  <si>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</si>
  <si>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</si>
  <si>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</si>
  <si>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</si>
  <si>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</si>
  <si>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</si>
  <si>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</si>
  <si>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</si>
  <si>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</si>
  <si>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</si>
  <si>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</si>
  <si>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</si>
  <si>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</si>
  <si>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</si>
  <si>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</si>
  <si>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</si>
  <si>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</si>
  <si>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</si>
  <si>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</si>
  <si>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</si>
  <si>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</si>
  <si>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</si>
  <si>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</si>
  <si>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</si>
  <si>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</si>
  <si>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</si>
  <si>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</si>
  <si>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</si>
  <si>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</si>
  <si>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</si>
  <si>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</si>
  <si>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</si>
  <si>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</si>
  <si>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</si>
  <si>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</si>
  <si>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</si>
  <si>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</si>
  <si>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</si>
  <si>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</si>
  <si>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</si>
  <si>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</si>
  <si>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</si>
  <si>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</si>
  <si>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</si>
  <si>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</si>
  <si>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</si>
  <si>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</si>
  <si>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</si>
  <si>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</si>
  <si>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</si>
  <si>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</si>
  <si>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</si>
  <si>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</si>
  <si>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</si>
  <si>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</si>
  <si>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</si>
  <si>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</si>
  <si>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</si>
  <si>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</si>
  <si>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</si>
  <si>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</si>
  <si>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</si>
  <si>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</si>
  <si>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</si>
  <si>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</si>
  <si>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</si>
  <si>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</si>
  <si>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</si>
  <si>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</si>
  <si>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</si>
  <si>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</si>
  <si>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</si>
  <si>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</si>
  <si>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</si>
  <si>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</si>
  <si>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</si>
  <si>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</si>
  <si>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</si>
  <si>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</si>
  <si>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</si>
  <si>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</si>
  <si>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</si>
  <si>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</si>
  <si>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</si>
  <si>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</si>
  <si>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</si>
  <si>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</si>
  <si>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</si>
  <si>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</si>
  <si>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</si>
  <si>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</si>
  <si>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</si>
  <si>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</si>
  <si>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</si>
  <si>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</si>
  <si>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</si>
  <si>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</si>
  <si>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</si>
  <si>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</si>
  <si>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</si>
  <si>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</si>
  <si>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</si>
  <si>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</si>
  <si>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</si>
  <si>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</si>
  <si>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</si>
  <si>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</si>
  <si>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</si>
  <si>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</si>
  <si>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</si>
  <si>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</si>
  <si>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</si>
  <si>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</si>
  <si>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</si>
  <si>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</si>
  <si>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</si>
  <si>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</si>
  <si>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</si>
  <si>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</si>
  <si>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</si>
  <si>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</si>
  <si>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</si>
  <si>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</si>
  <si>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</si>
  <si>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</si>
  <si>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</si>
  <si>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</si>
  <si>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</si>
  <si>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</si>
  <si>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</si>
  <si>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</si>
  <si>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</si>
  <si>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</si>
  <si>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</si>
  <si>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</si>
  <si>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</si>
  <si>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</si>
  <si>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</si>
  <si>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</si>
  <si>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</si>
  <si>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</si>
  <si>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</si>
  <si>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</si>
  <si>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</si>
  <si>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</si>
  <si>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</si>
  <si>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</si>
  <si>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</si>
  <si>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</si>
  <si>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</si>
  <si>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</si>
  <si>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</si>
  <si>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</si>
  <si>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</si>
  <si>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</si>
  <si>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</si>
  <si>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</si>
  <si>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</si>
  <si>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</si>
  <si>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</si>
  <si>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</si>
  <si>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</si>
  <si>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</si>
  <si>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</si>
  <si>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</si>
  <si>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</si>
  <si>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</si>
  <si>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</si>
  <si>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</si>
  <si>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</si>
  <si>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</si>
  <si>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</si>
  <si>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</si>
  <si>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</si>
  <si>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</si>
  <si>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</si>
  <si>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</si>
  <si>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</si>
  <si>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</si>
  <si>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</si>
  <si>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</si>
  <si>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</si>
  <si>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</si>
  <si>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</si>
  <si>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</si>
  <si>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</si>
  <si>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</si>
  <si>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</si>
  <si>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</si>
  <si>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</si>
  <si>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</si>
  <si>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</si>
  <si>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</si>
  <si>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</si>
  <si>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</si>
  <si>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</si>
  <si>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</si>
  <si>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</si>
  <si>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</si>
  <si>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</si>
  <si>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</si>
  <si>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</si>
  <si>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</si>
  <si>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</si>
  <si>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</si>
  <si>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</si>
  <si>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</si>
  <si>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</si>
  <si>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</si>
  <si>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</si>
  <si>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</si>
  <si>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</si>
  <si>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</si>
  <si>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</si>
  <si>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</si>
  <si>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</si>
  <si>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</si>
  <si>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</si>
  <si>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</si>
  <si>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</si>
  <si>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</si>
  <si>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</si>
  <si>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</si>
  <si>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</si>
  <si>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</si>
  <si>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</si>
  <si>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</si>
  <si>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</si>
  <si>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</si>
  <si>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</si>
  <si>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</si>
  <si>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</si>
  <si>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</si>
  <si>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</si>
  <si>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</si>
  <si>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</si>
  <si>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</si>
  <si>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</si>
  <si>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</si>
  <si>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</si>
  <si>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</si>
  <si>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</si>
  <si>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</si>
  <si>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</si>
  <si>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</si>
  <si>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</si>
  <si>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</si>
  <si>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</si>
  <si>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</si>
  <si>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</si>
  <si>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</si>
  <si>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</si>
  <si>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</si>
  <si>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</si>
  <si>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</si>
  <si>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</si>
  <si>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</si>
  <si>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</si>
  <si>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</si>
  <si>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</si>
  <si>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</si>
  <si>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</si>
  <si>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</si>
  <si>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</si>
  <si>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</si>
  <si>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</si>
  <si>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</si>
  <si>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</si>
  <si>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</si>
  <si>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</si>
  <si>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</si>
  <si>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</si>
  <si>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</si>
  <si>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</si>
  <si>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</si>
  <si>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</si>
  <si>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</si>
  <si>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</si>
  <si>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</si>
  <si>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</si>
  <si>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</si>
  <si>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</si>
  <si>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</si>
  <si>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</si>
  <si>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</si>
  <si>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</si>
  <si>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</si>
  <si>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</si>
  <si>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</si>
  <si>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</si>
  <si>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</si>
  <si>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</si>
  <si>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</si>
  <si>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</si>
  <si>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</si>
  <si>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</si>
  <si>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</si>
  <si>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</si>
  <si>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</si>
  <si>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</si>
  <si>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</si>
  <si>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</si>
  <si>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</si>
  <si>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</si>
  <si>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</si>
  <si>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</si>
  <si>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</si>
  <si>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</si>
  <si>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</si>
  <si>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</si>
  <si>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</si>
  <si>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</si>
  <si>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</si>
  <si>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</si>
  <si>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</si>
  <si>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</si>
  <si>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</si>
  <si>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</si>
  <si>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</si>
  <si>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</si>
  <si>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</si>
  <si>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</si>
  <si>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</si>
  <si>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</si>
  <si>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</si>
  <si>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</si>
  <si>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</si>
  <si>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</si>
  <si>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</si>
  <si>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</si>
  <si>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</si>
  <si>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</si>
  <si>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</si>
  <si>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</si>
  <si>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</si>
  <si>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</si>
  <si>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</si>
  <si>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</si>
  <si>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</si>
  <si>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</si>
  <si>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</si>
  <si>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</si>
  <si>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</si>
  <si>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</si>
  <si>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</si>
  <si>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</si>
  <si>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</si>
  <si>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</si>
  <si>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</si>
  <si>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</si>
  <si>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</si>
  <si>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</si>
  <si>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</si>
  <si>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</si>
  <si>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</si>
  <si>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</si>
  <si>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</si>
  <si>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</si>
  <si>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</si>
  <si>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</si>
  <si>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</si>
  <si>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</si>
  <si>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</si>
  <si>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</si>
  <si>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</si>
  <si>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</si>
  <si>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</si>
  <si>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</si>
  <si>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</si>
  <si>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</si>
  <si>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</si>
  <si>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</si>
  <si>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</si>
  <si>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</si>
  <si>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</si>
  <si>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</si>
  <si>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</si>
  <si>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</si>
  <si>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</si>
  <si>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</si>
  <si>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</si>
  <si>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</si>
  <si>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</si>
  <si>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</si>
  <si>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</si>
  <si>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</si>
  <si>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</si>
  <si>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</si>
  <si>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</si>
  <si>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</si>
  <si>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</si>
  <si>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</si>
  <si>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</si>
  <si>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</si>
  <si>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</si>
  <si>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</si>
  <si>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</si>
  <si>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</si>
  <si>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</si>
  <si>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</si>
  <si>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</si>
  <si>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</si>
  <si>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</si>
  <si>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</si>
  <si>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</si>
  <si>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</si>
  <si>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</si>
  <si>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</si>
  <si>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</si>
  <si>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</si>
  <si>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</si>
  <si>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</si>
  <si>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</si>
  <si>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</si>
  <si>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</si>
  <si>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</si>
  <si>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</si>
  <si>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</si>
  <si>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</si>
  <si>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</si>
  <si>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</si>
  <si>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</si>
  <si>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</si>
  <si>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</si>
  <si>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</si>
  <si>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</si>
  <si>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</si>
  <si>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</si>
  <si>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</si>
  <si>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</si>
  <si>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</si>
  <si>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</si>
  <si>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</si>
  <si>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</si>
  <si>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</si>
  <si>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</si>
  <si>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</si>
  <si>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</si>
  <si>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</si>
  <si>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</si>
  <si>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</si>
  <si>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</si>
  <si>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</si>
  <si>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</si>
  <si>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</si>
  <si>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</si>
  <si>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</si>
  <si>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</si>
  <si>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</si>
  <si>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</si>
  <si>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</si>
  <si>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</si>
  <si>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</si>
  <si>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</si>
  <si>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</si>
  <si>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</si>
  <si>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</si>
  <si>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</si>
  <si>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</si>
  <si>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</si>
  <si>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</si>
  <si>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</si>
  <si>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</si>
  <si>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</si>
  <si>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</si>
  <si>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</si>
  <si>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</si>
  <si>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</si>
  <si>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</si>
  <si>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</si>
  <si>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</si>
  <si>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</si>
  <si>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</si>
  <si>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</si>
  <si>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</si>
  <si>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</si>
  <si>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</si>
  <si>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</si>
  <si>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</si>
  <si>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</si>
  <si>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</si>
  <si>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</si>
  <si>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</si>
  <si>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</si>
  <si>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</si>
  <si>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</si>
  <si>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</si>
  <si>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</si>
  <si>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</si>
  <si>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</si>
  <si>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</si>
  <si>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</si>
  <si>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</si>
  <si>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</si>
  <si>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</si>
  <si>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</si>
  <si>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</si>
  <si>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</si>
  <si>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</si>
  <si>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</si>
  <si>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</si>
  <si>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</si>
  <si>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</si>
  <si>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</si>
  <si>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</si>
  <si>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</si>
  <si>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</si>
  <si>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</si>
  <si>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</si>
  <si>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</si>
  <si>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</si>
  <si>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</si>
  <si>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</si>
  <si>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</si>
  <si>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</si>
  <si>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</si>
  <si>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</si>
  <si>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</si>
  <si>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</si>
  <si>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</si>
  <si>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</si>
  <si>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</si>
  <si>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</si>
  <si>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</si>
  <si>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</si>
  <si>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</si>
  <si>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</si>
  <si>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</si>
  <si>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</si>
  <si>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</si>
  <si>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</si>
  <si>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</si>
  <si>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</si>
  <si>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</si>
  <si>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</si>
  <si>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</si>
  <si>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</si>
  <si>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</si>
  <si>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</si>
  <si>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</si>
  <si>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</si>
  <si>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</si>
  <si>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</si>
  <si>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</si>
  <si>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</si>
  <si>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</si>
  <si>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</si>
  <si>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</si>
  <si>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</si>
  <si>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</si>
  <si>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</si>
  <si>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</si>
  <si>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</si>
  <si>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</si>
  <si>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</si>
  <si>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</si>
  <si>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</si>
  <si>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</si>
  <si>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</si>
  <si>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</si>
  <si>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</si>
  <si>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</si>
  <si>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</si>
  <si>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</si>
  <si>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</si>
  <si>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</si>
  <si>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</si>
  <si>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</si>
  <si>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</si>
  <si>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</si>
  <si>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</si>
  <si>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</si>
  <si>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</si>
  <si>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</si>
  <si>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</si>
  <si>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</si>
  <si>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</si>
  <si>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</si>
  <si>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</si>
  <si>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</si>
  <si>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</si>
  <si>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</si>
  <si>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</si>
  <si>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</si>
  <si>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</si>
  <si>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</si>
  <si>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</si>
  <si>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</si>
  <si>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</si>
  <si>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</si>
  <si>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</si>
  <si>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</si>
  <si>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</si>
  <si>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</si>
  <si>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</si>
  <si>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</si>
  <si>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</si>
  <si>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</si>
  <si>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</si>
  <si>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</si>
  <si>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</si>
  <si>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</si>
  <si>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</si>
  <si>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</si>
  <si>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</si>
  <si>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</si>
  <si>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</si>
  <si>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</si>
  <si>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</si>
  <si>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</si>
  <si>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</si>
  <si>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</si>
  <si>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</si>
  <si>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</si>
  <si>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</si>
  <si>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</si>
  <si>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</si>
  <si>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</si>
  <si>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</si>
  <si>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</si>
  <si>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</si>
  <si>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</si>
  <si>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</si>
  <si>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</si>
  <si>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</si>
  <si>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</si>
  <si>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</si>
  <si>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</si>
  <si>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</si>
  <si>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</si>
  <si>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</si>
  <si>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</si>
  <si>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</si>
  <si>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</si>
  <si>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</si>
  <si>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</si>
  <si>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</si>
  <si>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</si>
  <si>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</si>
  <si>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</si>
  <si>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</si>
  <si>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</si>
  <si>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</si>
  <si>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</si>
  <si>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</si>
  <si>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</si>
  <si>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</si>
  <si>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</si>
  <si>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</si>
  <si>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</si>
  <si>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</si>
  <si>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</si>
  <si>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</si>
  <si>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</si>
  <si>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</si>
  <si>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</si>
  <si>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</si>
  <si>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</si>
  <si>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</si>
  <si>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</si>
  <si>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</si>
  <si>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</si>
  <si>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</si>
  <si>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</si>
  <si>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</si>
  <si>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</si>
  <si>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</si>
  <si>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</si>
  <si>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</si>
  <si>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</si>
  <si>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</si>
  <si>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</si>
  <si>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</si>
  <si>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</si>
  <si>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</si>
  <si>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</si>
  <si>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</si>
  <si>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</si>
  <si>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</si>
  <si>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</si>
  <si>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</si>
  <si>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</si>
  <si>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</si>
  <si>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</si>
  <si>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</si>
  <si>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</si>
  <si>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</si>
  <si>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</si>
  <si>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</si>
  <si>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</si>
  <si>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</si>
  <si>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</si>
  <si>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</si>
  <si>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</si>
  <si>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</si>
  <si>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</si>
  <si>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</si>
  <si>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</si>
  <si>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</si>
  <si>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</si>
  <si>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</si>
  <si>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</si>
  <si>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</si>
  <si>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</si>
  <si>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</si>
  <si>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</si>
  <si>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</si>
  <si>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</si>
  <si>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</si>
  <si>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</si>
  <si>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</si>
  <si>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</si>
  <si>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</si>
  <si>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</si>
  <si>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</si>
  <si>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</si>
  <si>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</si>
  <si>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</si>
  <si>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</si>
  <si>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</si>
  <si>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</si>
  <si>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</si>
  <si>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</si>
  <si>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</si>
  <si>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</si>
  <si>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</si>
  <si>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</si>
  <si>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</si>
  <si>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</si>
  <si>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</si>
  <si>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</si>
  <si>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保障性租赁住房</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</si>
  <si>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</si>
  <si>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</si>
  <si>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</si>
  <si>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</si>
  <si>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</si>
  <si>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</si>
  <si>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</si>
  <si>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</si>
  <si>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</si>
  <si>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</si>
  <si>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</si>
  <si>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</si>
  <si>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</si>
  <si>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</si>
  <si>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</si>
  <si>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</si>
  <si>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</si>
  <si>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</si>
  <si>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</si>
  <si>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</si>
  <si>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</si>
  <si>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</si>
  <si>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</si>
  <si>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</si>
  <si>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</si>
  <si>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</si>
  <si>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</si>
  <si>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</si>
  <si>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</si>
  <si>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</si>
  <si>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</si>
  <si>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</si>
  <si>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</si>
  <si>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</si>
  <si>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</si>
  <si>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</si>
  <si>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</si>
  <si>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</si>
  <si>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</si>
  <si>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</si>
  <si>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</si>
  <si>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</si>
  <si>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</si>
  <si>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</si>
  <si>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</si>
  <si>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</si>
  <si>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</si>
  <si>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</si>
  <si>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</si>
  <si>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</si>
  <si>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</si>
  <si>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</si>
  <si>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</si>
  <si>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</si>
  <si>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</si>
  <si>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</si>
  <si>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</si>
  <si>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</si>
  <si>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</si>
  <si>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</si>
  <si>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</si>
  <si>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</si>
  <si>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</si>
  <si>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</si>
  <si>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</si>
  <si>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</si>
  <si>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</si>
  <si>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</si>
  <si>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</si>
  <si>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</si>
  <si>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</si>
  <si>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</si>
  <si>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</si>
  <si>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</si>
  <si>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</si>
  <si>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</si>
  <si>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</si>
  <si>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</si>
  <si>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</si>
  <si>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</si>
  <si>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</si>
  <si>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</si>
  <si>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</si>
  <si>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</si>
  <si>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</si>
  <si>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</si>
  <si>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</si>
  <si>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</si>
  <si>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</si>
  <si>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</si>
  <si>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</si>
  <si>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</si>
  <si>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</si>
  <si>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</si>
  <si>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</si>
  <si>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</si>
  <si>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</si>
  <si>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</si>
  <si>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</si>
  <si>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</si>
  <si>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</si>
  <si>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注：本表详细反映2023年一般公共预算本级支出情况，按预算法要求细化到功能分类项级科目。</t>
  </si>
  <si>
    <t>注：本表详细反映2023年全区一般公共预算支出情况，按《中华人民共和国预算法》要求细化到功能分类项级科目。</t>
  </si>
  <si>
    <t>表3</t>
  </si>
  <si>
    <t>2023年区级一般公共预算收支执行表</t>
  </si>
  <si>
    <t>注：1.本表直观反映2023年一般公共预算收入与支出的平衡关系。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4.其他税收为营业税尾欠。
    5.说明：其他支出执行数为调整预算数1742.7%是年底统筹财力用于化债相关支出，根据上级要求对相关化债支出科目进行调剂形成。
    6.计划增发国债总额为27.0593亿元，其中2023年到位6.5279亿元，全部通过共同事权转移支付由中央补助到区县，即本表反映的上级补助收入当中74.2330亿元中有6.5279亿元增发的特别国债。</t>
  </si>
  <si>
    <t>表4</t>
  </si>
  <si>
    <t>2023年区级一般公共预算本级支出执行表</t>
  </si>
  <si>
    <t>注：本表详细反映2023年一般公共预算本级支出情况，按《中华人民共和国预算法》要求细化到功能分类项级科目。</t>
  </si>
  <si>
    <t>表5</t>
  </si>
  <si>
    <t>2023年区级一般公共预算转移支付收入执行表</t>
  </si>
  <si>
    <t>项    目</t>
  </si>
  <si>
    <t>本年执行数</t>
  </si>
  <si>
    <t>执行数比上年
决算数增长%</t>
  </si>
  <si>
    <t>一、返还性收入</t>
  </si>
  <si>
    <t xml:space="preserve">      增值税和消费税税收返还 </t>
  </si>
  <si>
    <t xml:space="preserve">      所得税基数返还</t>
  </si>
  <si>
    <t>二、一般性转移支付收入</t>
  </si>
  <si>
    <t xml:space="preserve">      体制补助收入</t>
  </si>
  <si>
    <t xml:space="preserve">      均衡性转移支付收入</t>
  </si>
  <si>
    <t xml:space="preserve">      县级基本财力保障机制奖补资金收入</t>
  </si>
  <si>
    <t xml:space="preserve">      结算补助收入</t>
  </si>
  <si>
    <t xml:space="preserve">      增值税留抵退税转移支付支出</t>
  </si>
  <si>
    <t xml:space="preserve">      其他退税关税降费转移支付支出</t>
  </si>
  <si>
    <t xml:space="preserve">      产粮（油）大县奖励资金收入</t>
  </si>
  <si>
    <t xml:space="preserve">      重点生态功能区转移支付收入</t>
  </si>
  <si>
    <t xml:space="preserve">      固定数额补助收入</t>
  </si>
  <si>
    <t xml:space="preserve">      巩固脱贫攻坚成果衔接乡村振兴转移支付收入</t>
  </si>
  <si>
    <t xml:space="preserve">      其他一般性转移支付收入</t>
  </si>
  <si>
    <t>三、共同财政事权转移支付收入</t>
  </si>
  <si>
    <t xml:space="preserve">      一般公共服务共同财政事权转移支付支出</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</si>
  <si>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</si>
  <si>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</si>
  <si>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</si>
  <si>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</si>
  <si>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</si>
  <si>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</si>
  <si>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</si>
  <si>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农林水共同财政事权转移支付收入</t>
  </si>
  <si>
    <t xml:space="preserve">      住房保障共同财政事权转移支付收入</t>
  </si>
  <si>
    <t xml:space="preserve">      交通运输共同财政事权转移支付收入</t>
  </si>
  <si>
    <t>四、专项转移支付收入</t>
  </si>
  <si>
    <t xml:space="preserve">      一般公共服务</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</si>
  <si>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</si>
  <si>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</si>
  <si>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</si>
  <si>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</si>
  <si>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</si>
  <si>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</si>
  <si>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</si>
  <si>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</si>
  <si>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</si>
  <si>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</si>
  <si>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</si>
  <si>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</si>
  <si>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</si>
  <si>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</si>
  <si>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</si>
  <si>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</si>
  <si>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</si>
  <si>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</si>
  <si>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</si>
  <si>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合    计</t>
  </si>
  <si>
    <t>备注：产粮（油）大县奖励资金收入上级口径调整到农林水共同财政事权转移支付收入涉及金额3689万元</t>
  </si>
  <si>
    <t>表6</t>
  </si>
  <si>
    <t xml:space="preserve">2023年区级一般公共预算转移支付支出执行表 </t>
  </si>
  <si>
    <t>（分地区）</t>
  </si>
  <si>
    <t>乡镇（街道）</t>
  </si>
  <si>
    <t>补助乡镇（街道）合计</t>
  </si>
  <si>
    <t>汉丰</t>
  </si>
  <si>
    <t>文峰</t>
  </si>
  <si>
    <t>云枫</t>
  </si>
  <si>
    <t>丰乐</t>
  </si>
  <si>
    <t>镇东</t>
  </si>
  <si>
    <t>白鹤</t>
  </si>
  <si>
    <t>赵家</t>
  </si>
  <si>
    <t>大德</t>
  </si>
  <si>
    <t>正安</t>
  </si>
  <si>
    <t>厚坝</t>
  </si>
  <si>
    <t>金峰</t>
  </si>
  <si>
    <t>郭家</t>
  </si>
  <si>
    <t>白桥</t>
  </si>
  <si>
    <t>温泉</t>
  </si>
  <si>
    <t>和谦</t>
  </si>
  <si>
    <t>大进</t>
  </si>
  <si>
    <t>谭家</t>
  </si>
  <si>
    <t>满月</t>
  </si>
  <si>
    <t>关面</t>
  </si>
  <si>
    <t>雪宝山</t>
  </si>
  <si>
    <t>河堰</t>
  </si>
  <si>
    <t>敦好</t>
  </si>
  <si>
    <t>高桥</t>
  </si>
  <si>
    <t>麻柳</t>
  </si>
  <si>
    <t>紫水</t>
  </si>
  <si>
    <t>九龙</t>
  </si>
  <si>
    <t>天和</t>
  </si>
  <si>
    <t>中和</t>
  </si>
  <si>
    <t>三汇</t>
  </si>
  <si>
    <t>义和</t>
  </si>
  <si>
    <t>临江</t>
  </si>
  <si>
    <t>竹溪</t>
  </si>
  <si>
    <t>铁桥</t>
  </si>
  <si>
    <t>巫山</t>
  </si>
  <si>
    <t>南雅</t>
  </si>
  <si>
    <t>岳溪</t>
  </si>
  <si>
    <t>五通</t>
  </si>
  <si>
    <t>南门</t>
  </si>
  <si>
    <t>长沙</t>
  </si>
  <si>
    <t>渠口</t>
  </si>
  <si>
    <t>表7</t>
  </si>
  <si>
    <t>（分项目）</t>
  </si>
  <si>
    <t>补助乡镇（街道）支出</t>
  </si>
  <si>
    <t xml:space="preserve">    人员类补助支出</t>
  </si>
  <si>
    <t xml:space="preserve">    运转类补助支出</t>
  </si>
  <si>
    <t xml:space="preserve">    特定目标类补助支出</t>
  </si>
  <si>
    <t>注：本表直观反映区对各乡镇（街道）的转移支付分项目情况。</t>
  </si>
  <si>
    <t>表8</t>
  </si>
  <si>
    <t>2023年全区政府性基金预算收支执行表</t>
  </si>
  <si>
    <t xml:space="preserve"> </t>
  </si>
  <si>
    <t>收        入</t>
  </si>
  <si>
    <t>变动
预算数</t>
  </si>
  <si>
    <t>执行数
为变动
预算数的%</t>
  </si>
  <si>
    <t>一、农网还贷资金收入</t>
  </si>
  <si>
    <t>一、文化旅游体育与传媒支出</t>
  </si>
  <si>
    <t>二、港口建设费收入</t>
  </si>
  <si>
    <t>二、社会保障和就业支出</t>
  </si>
  <si>
    <t>53.0</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</si>
  <si>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</si>
  <si>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</si>
  <si>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</si>
  <si>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</si>
  <si>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</si>
  <si>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</si>
  <si>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</si>
  <si>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</si>
  <si>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</si>
  <si>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</si>
  <si>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100.0</t>
  </si>
  <si>
    <t>八、大中型水库库区基金收入</t>
  </si>
  <si>
    <t>八、债务发行费用支出</t>
  </si>
  <si>
    <t>九、彩票公益金收入</t>
  </si>
  <si>
    <t>九、抗疫特别国债安排的支出</t>
  </si>
  <si>
    <t>十、小型水库移民扶助基金收入</t>
  </si>
  <si>
    <t>十一、污水处理费收入</t>
  </si>
  <si>
    <t>十二、彩票发行机构和彩票销售机构的业务费用</t>
  </si>
  <si>
    <t>十三、城市基础设施配套费收入</t>
  </si>
  <si>
    <t>十四、专项债券对应项目专项收入</t>
  </si>
  <si>
    <t>一、补助乡镇（街道）支出</t>
  </si>
  <si>
    <t>二、地方政府专项债务转贷收入（新增债券）</t>
  </si>
  <si>
    <t>二、调出资金</t>
  </si>
  <si>
    <t>三、上年结转</t>
  </si>
  <si>
    <t>三、上解支出</t>
  </si>
  <si>
    <t>四、抗疫特别国债转移支付收入</t>
  </si>
  <si>
    <t>四、债务还本支出</t>
  </si>
  <si>
    <t>五、地方政府专项债务转贷收入（再融资）</t>
  </si>
  <si>
    <t>五、结转下年</t>
  </si>
  <si>
    <t>六、调入资金</t>
  </si>
  <si>
    <t>注：1.本表直观反映2023年政府性基金预算收入与支出的平衡关系。
    2.收入总计（本级收入合计+转移性收入合计）=支出总计（本级支出合计+转移性支出合计）。
    3.调整预算数是指根据预算法规定，经区人大常委会审查批准对年初预算进行调整后形成的预算数，下同。
    4.说明：其他支出执行数为调整预算数的43.3%是由于市级对专项债24.45亿元进行科目调剂，在12月上人大常委会调整预算方案使用的是2290402-其他地方自行试点项目收益专项债券收入安排的支出，在年底调剂为2121999-其他国有土地使用权出让收入对应专项债务收入安排的支出。</t>
  </si>
  <si>
    <t>表9</t>
  </si>
  <si>
    <t>2023年全区政府性基金预算支出执行表</t>
  </si>
  <si>
    <t>支出合计</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</si>
  <si>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</si>
  <si>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</si>
  <si>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</si>
  <si>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</si>
  <si>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</si>
  <si>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</si>
  <si>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</si>
  <si>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</si>
  <si>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</si>
  <si>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</si>
  <si>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</si>
  <si>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</si>
  <si>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</si>
  <si>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</si>
  <si>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</si>
  <si>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</si>
  <si>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</si>
  <si>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</si>
  <si>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</si>
  <si>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</si>
  <si>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</si>
  <si>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</si>
  <si>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</si>
  <si>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</si>
  <si>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</si>
  <si>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</si>
  <si>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</si>
  <si>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</si>
  <si>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</si>
  <si>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</si>
  <si>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</si>
  <si>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</si>
  <si>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</si>
  <si>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</si>
  <si>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</si>
  <si>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</si>
  <si>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</si>
  <si>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</si>
  <si>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</si>
  <si>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</si>
  <si>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</si>
  <si>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</si>
  <si>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</si>
  <si>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</si>
  <si>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</si>
  <si>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</si>
  <si>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</si>
  <si>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</si>
  <si>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</si>
  <si>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</si>
  <si>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</si>
  <si>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</si>
  <si>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</si>
  <si>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</si>
  <si>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</si>
  <si>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</si>
  <si>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</si>
  <si>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</si>
  <si>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</si>
  <si>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</si>
  <si>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</si>
  <si>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</si>
  <si>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</si>
  <si>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</si>
  <si>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</si>
  <si>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</si>
  <si>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</si>
  <si>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</si>
  <si>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</si>
  <si>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</si>
  <si>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</si>
  <si>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</si>
  <si>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</si>
  <si>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</si>
  <si>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</si>
  <si>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</si>
  <si>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</si>
  <si>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</si>
  <si>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</si>
  <si>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</si>
  <si>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</si>
  <si>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</si>
  <si>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</si>
  <si>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</si>
  <si>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</si>
  <si>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</si>
  <si>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</si>
  <si>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</si>
  <si>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</si>
  <si>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</si>
  <si>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</si>
  <si>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</si>
  <si>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</si>
  <si>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</si>
  <si>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</si>
  <si>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</si>
  <si>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</si>
  <si>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</si>
  <si>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</si>
  <si>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</si>
  <si>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</si>
  <si>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</si>
  <si>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</si>
  <si>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</si>
  <si>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</si>
  <si>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</si>
  <si>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</si>
  <si>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</si>
  <si>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</si>
  <si>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</si>
  <si>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</si>
  <si>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</si>
  <si>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</si>
  <si>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</si>
  <si>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</si>
  <si>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</si>
  <si>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</si>
  <si>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</si>
  <si>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</si>
  <si>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</si>
  <si>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</si>
  <si>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</si>
  <si>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</si>
  <si>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</si>
  <si>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民航科教和信息建设</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</si>
  <si>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</si>
  <si>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</si>
  <si>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</si>
  <si>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</si>
  <si>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</si>
  <si>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</si>
  <si>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</si>
  <si>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</si>
  <si>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</si>
  <si>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</si>
  <si>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</si>
  <si>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</si>
  <si>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</si>
  <si>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</si>
  <si>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</si>
  <si>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</si>
  <si>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</si>
  <si>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</si>
  <si>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</si>
  <si>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</si>
  <si>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</si>
  <si>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</si>
  <si>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</si>
  <si>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</si>
  <si>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</si>
  <si>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</si>
  <si>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</si>
  <si>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</si>
  <si>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</si>
  <si>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</si>
  <si>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</si>
  <si>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</si>
  <si>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</si>
  <si>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</si>
  <si>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</si>
  <si>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</si>
  <si>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</si>
  <si>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</si>
  <si>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</si>
  <si>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</si>
  <si>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</si>
  <si>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</si>
  <si>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</si>
  <si>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</si>
  <si>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</si>
  <si>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</si>
  <si>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</si>
  <si>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</si>
  <si>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</si>
  <si>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</si>
  <si>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</si>
  <si>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</si>
  <si>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</si>
  <si>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</si>
  <si>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</si>
  <si>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</si>
  <si>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</si>
  <si>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</si>
  <si>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</si>
  <si>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</si>
  <si>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</si>
  <si>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</si>
  <si>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</si>
  <si>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</si>
  <si>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</si>
  <si>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</si>
  <si>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</si>
  <si>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</si>
  <si>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</si>
  <si>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</si>
  <si>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</si>
  <si>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</si>
  <si>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</si>
  <si>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</si>
  <si>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</si>
  <si>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</si>
  <si>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</si>
  <si>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</si>
  <si>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</si>
  <si>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</si>
  <si>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</si>
  <si>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</si>
  <si>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</si>
  <si>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</si>
  <si>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</si>
  <si>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</si>
  <si>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</si>
  <si>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</si>
  <si>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</si>
  <si>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注：本表详细反映2023年全区政府性基金预算支出情况，按《中华人民共和国预算法》要求细化到功能分类项级科目。</t>
  </si>
  <si>
    <t>表10</t>
  </si>
  <si>
    <t>2023年区级政府性基金预算收支执行表</t>
  </si>
  <si>
    <t>注：1.本表直观反映2023年政府性基金预算收入与支出的平衡关系。
    2.收入总计（本级收入合计+转移性收入合计）=支出总计（本级支出合计+转移性支出合计）。
    3.说明：其他支出执行数为调整预算数的43.3%是由于市级对专项债24.45亿元进行科目调剂，在12月上人大常委会调整预算方案使用的是2290402-其他地方自行试点项目收益专项债券收入安排的支出，在年底调剂为2121999-其他国有土地使用权出让收入对应专项债务收入安排的支出。</t>
  </si>
  <si>
    <t>表11</t>
  </si>
  <si>
    <t>2023年区级政府性基金预算本级支出执行表</t>
  </si>
  <si>
    <t>注：本表详细反映2023年区级政府性基金预算本级支出情况，按《中华人民共和国预算法》要求细化到功能分类项级科目。</t>
  </si>
  <si>
    <t>表12</t>
  </si>
  <si>
    <t>2023年区级政府性基金预算转移支付收入执行表</t>
  </si>
  <si>
    <t xml:space="preserve">    国家电影事业发展专项资金</t>
  </si>
  <si>
    <t xml:space="preserve">    大中型水库移民后期扶持基金</t>
  </si>
  <si>
    <t xml:space="preserve">    小型水库移民扶助基金</t>
  </si>
  <si>
    <t xml:space="preserve">    大中型水库库区基金</t>
  </si>
  <si>
    <t xml:space="preserve">    国有土地使用权出让相关收入</t>
  </si>
  <si>
    <t xml:space="preserve">    城市基础设施配套费相关收入</t>
  </si>
  <si>
    <t xml:space="preserve">    污水处理费相关收入</t>
  </si>
  <si>
    <t xml:space="preserve">    三峡水库库区基金</t>
  </si>
  <si>
    <t xml:space="preserve">    国家重大水利工程建设基金</t>
  </si>
  <si>
    <t xml:space="preserve">    旅游发展基金</t>
  </si>
  <si>
    <t xml:space="preserve">    彩票发行销售机构业务费</t>
  </si>
  <si>
    <t xml:space="preserve">    彩票公益金</t>
  </si>
  <si>
    <t xml:space="preserve">    其他政府性基金</t>
  </si>
  <si>
    <t>合计</t>
  </si>
  <si>
    <t>表13</t>
  </si>
  <si>
    <t xml:space="preserve">2023年区级政府性基金转移支付支出执行表 </t>
  </si>
  <si>
    <t>表14</t>
  </si>
  <si>
    <t xml:space="preserve">2023年区级政府性基金预算转移支付执行表 </t>
  </si>
  <si>
    <t>专项补助</t>
  </si>
  <si>
    <t>表15</t>
  </si>
  <si>
    <t>2023年全区国有资本经营预算收支执行表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</si>
  <si>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</si>
  <si>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</si>
  <si>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</si>
  <si>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</si>
  <si>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</si>
  <si>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</si>
  <si>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</si>
  <si>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</si>
  <si>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</si>
  <si>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</si>
  <si>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</si>
  <si>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</si>
  <si>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</si>
  <si>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</si>
  <si>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</si>
  <si>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</si>
  <si>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</si>
  <si>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</si>
  <si>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二、上年结转</t>
  </si>
  <si>
    <t>二、补助乡镇（街道）</t>
  </si>
  <si>
    <t>三、结转下年</t>
  </si>
  <si>
    <t xml:space="preserve">注：1.本表直观反映2023年国有资本经营预算收入与支出的平衡关系。
    2.收入总计（本级收入合计+转移性收入合计）=支出总计（本级支出合计+转移性支出合计）。
    3.调整预算数是指根据预算法规定，经区人大常委会审查批准对年初预算进行调整后形成的预算数，下同。
    </t>
  </si>
  <si>
    <t>表16</t>
  </si>
  <si>
    <t>2023年区级国有资本经营预算收支执行表</t>
  </si>
  <si>
    <t>表17</t>
  </si>
  <si>
    <t>2023年全区社会保险基金预算收支执行表</t>
  </si>
  <si>
    <t>（社保基金由市级统筹，故数据为空）</t>
  </si>
  <si>
    <t>执行数为
上年决算
数的%</t>
  </si>
  <si>
    <t>全市收入合计</t>
  </si>
  <si>
    <t>全市支出合计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</si>
  <si>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</si>
  <si>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</si>
  <si>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</si>
  <si>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</si>
  <si>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</si>
  <si>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</si>
  <si>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</si>
  <si>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</si>
  <si>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</si>
  <si>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</si>
  <si>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</si>
  <si>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</si>
  <si>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</si>
  <si>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</si>
  <si>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</si>
  <si>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      </t>
  </si>
  <si>
    <t>表18</t>
  </si>
  <si>
    <t>2023年全区社会保险基金预算结余执行表</t>
  </si>
  <si>
    <t>2022年决算数</t>
  </si>
  <si>
    <t>2023年执行数</t>
  </si>
  <si>
    <t>执行数为上年
决算数的%</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</si>
  <si>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</si>
  <si>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</si>
  <si>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</si>
  <si>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</si>
  <si>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</si>
  <si>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</si>
  <si>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</si>
  <si>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</si>
  <si>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</si>
  <si>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</si>
  <si>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</si>
  <si>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</si>
  <si>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</si>
  <si>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</si>
  <si>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</si>
  <si>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</si>
  <si>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表19</t>
  </si>
  <si>
    <t>2024年全区一般公共预算收支预算表</t>
  </si>
  <si>
    <t>上年预算数</t>
  </si>
  <si>
    <t>上年执行数</t>
  </si>
  <si>
    <t>预算数比
上年预算
数增长%</t>
  </si>
  <si>
    <t>预算数比
上年执行
数增长%</t>
  </si>
  <si>
    <t>注：1.本表直观反映2024年一般公共预算收入与支出的平衡关系。
    2.收入总计（本级收入合计+转移性收入合计）=支出总计（本级支出合计+转移性支出合计）
    3.计划增发中央国债总额为27.0593亿元，其中2024年到位20.5314亿元，全部通过共同事权转移支付由中央补助到区县，即本表反映的上级补助收入当中66.6480亿元中有20.5314亿元增发的特别国债。</t>
  </si>
  <si>
    <t>表20</t>
  </si>
  <si>
    <t>2024年全区一般公共预算支出预算表</t>
  </si>
  <si>
    <t>预  算  数</t>
  </si>
  <si>
    <t>预备费</t>
  </si>
  <si>
    <t>付息</t>
  </si>
  <si>
    <t>区级人员及公用经费类</t>
  </si>
  <si>
    <t>随月份进行的人员待遇结算</t>
  </si>
  <si>
    <t>公共预算A类项目</t>
  </si>
  <si>
    <t>公共预算B类项目</t>
  </si>
  <si>
    <t>发展支出</t>
  </si>
  <si>
    <t>2023年定向及专款</t>
  </si>
  <si>
    <t>乡镇</t>
  </si>
  <si>
    <t>增发国债</t>
  </si>
  <si>
    <t>上年结转</t>
  </si>
  <si>
    <t>调整项</t>
  </si>
  <si>
    <t xml:space="preserve">    信访事务</t>
  </si>
  <si>
    <t xml:space="preserve">      信访业务</t>
  </si>
  <si>
    <t xml:space="preserve">      退耕还林还草</t>
  </si>
  <si>
    <t xml:space="preserve">      地方政府一般债务发行费用支出</t>
  </si>
  <si>
    <t xml:space="preserve">  预备费</t>
  </si>
  <si>
    <t xml:space="preserve">    预备费</t>
  </si>
  <si>
    <t>注：本表详细反映2024年全区一般公共预算支出情况，按《中华人民共和国预算法》要求细化到功能分类项级科目。</t>
  </si>
  <si>
    <t>表21</t>
  </si>
  <si>
    <t>2024年区级一般公共预算收支预算表</t>
  </si>
  <si>
    <t>注：1.本表直观反映2024年一般公共预算收入与支出的平衡关系。
    2.收入总计（本级收入合计+转移性收入合计）=支出总计（本级支出合计+转移性支出合计）。
    3.计划增发中央国债总额为27.0593亿元，其中2024年到位20.5314亿元，全部通过共同事权转移支付由中央补助到区县，即本表反映的上级补助收入当中66.6480亿元中有20.5314亿元增发的特别国债。</t>
  </si>
  <si>
    <t>表22</t>
  </si>
  <si>
    <t xml:space="preserve">2024年区级一般公共预算本级支出预算表 </t>
  </si>
  <si>
    <t>注：本表详细反映2024年区级一般公共预算支出情况，按《中华人民共和国预算法》要求细化到功能分类项级科目。</t>
  </si>
  <si>
    <t>表23</t>
  </si>
  <si>
    <t>（按功能分类科目的基本支出和项目支出）</t>
  </si>
  <si>
    <t>项         目</t>
  </si>
  <si>
    <t>预 算 数</t>
  </si>
  <si>
    <t>小计</t>
  </si>
  <si>
    <t>基本支出</t>
  </si>
  <si>
    <t>项目支出</t>
  </si>
  <si>
    <t>注：在功能分类的基础上，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</si>
  <si>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表24</t>
  </si>
  <si>
    <t xml:space="preserve">2024年区级一般公共预算本级基本支出预算表 </t>
  </si>
  <si>
    <t>（按经济分类科目）</t>
  </si>
  <si>
    <t xml:space="preserve">           支       出</t>
  </si>
  <si>
    <t>本级基本支出合计</t>
  </si>
  <si>
    <t>一、机关工资福利支出</t>
  </si>
  <si>
    <t>50101-工资奖金津补贴</t>
  </si>
  <si>
    <t>50102-社会保障缴费</t>
  </si>
  <si>
    <t>50103-住房公积金</t>
  </si>
  <si>
    <t>50199-其他工资福利支出</t>
  </si>
  <si>
    <t>二、机关商品和服务支出</t>
  </si>
  <si>
    <t>50201-办公经费</t>
  </si>
  <si>
    <t>50202-会议费</t>
  </si>
  <si>
    <t>50203-培训费</t>
  </si>
  <si>
    <t>50204-专用材料购置费</t>
  </si>
  <si>
    <t>50205-委托业务费</t>
  </si>
  <si>
    <t>50206-公务接待费</t>
  </si>
  <si>
    <t>50208-公务用车运行维护费</t>
  </si>
  <si>
    <t>50209-维修（护）费</t>
  </si>
  <si>
    <t>50299-其他商品和服务支出</t>
  </si>
  <si>
    <t>50306-设备购置</t>
  </si>
  <si>
    <t>三、对事业单位经常性补助</t>
  </si>
  <si>
    <t>50501-工资福利支出</t>
  </si>
  <si>
    <t>50502-商品和服务支出</t>
  </si>
  <si>
    <t>四、对事业单位资本性补助</t>
  </si>
  <si>
    <t>50601-资本性支出</t>
  </si>
  <si>
    <t>50602-资本性支出（基本建设）</t>
  </si>
  <si>
    <t>五、对个人和家庭的补助</t>
  </si>
  <si>
    <t>50901-社会福利和救助</t>
  </si>
  <si>
    <t>50905-离退休费</t>
  </si>
  <si>
    <t>注：1.本表按照新的“政府预算支出经济分类科目” 将区本级基本支出细化到款级科目。 
    2.本表的本级基本支出合计数与表23的本级基本支出合计数相等。</t>
  </si>
  <si>
    <t>表25</t>
  </si>
  <si>
    <t>2024年区级一般公共预算转移支付收入预算表</t>
  </si>
  <si>
    <t>2023年预算数</t>
  </si>
  <si>
    <t>2024年预算数</t>
  </si>
  <si>
    <t>预算数比上年
预算数增长%</t>
  </si>
  <si>
    <t xml:space="preserve">      欠发达地区转移支付收入</t>
  </si>
  <si>
    <t xml:space="preserve">      一般公共服务共同财政事权转移支付收入</t>
  </si>
  <si>
    <t>备注：产粮（油）大县奖励资金收入上级口径调整到农林水共同财政事权转移支付收入涉及金额3903万元</t>
  </si>
  <si>
    <t>表26</t>
  </si>
  <si>
    <t>2024年区级一般公共预算转移支付支出预算表</t>
  </si>
  <si>
    <t>人员类补助</t>
  </si>
  <si>
    <t>运转类补助</t>
  </si>
  <si>
    <t>特定目标类补助</t>
  </si>
  <si>
    <t>表27</t>
  </si>
  <si>
    <t xml:space="preserve">2024年区级一般公共预算转移支付支出预算表 </t>
  </si>
  <si>
    <t>转移支付</t>
  </si>
  <si>
    <t>未落实到乡镇（街道）</t>
  </si>
  <si>
    <t>注：本表直观反映预算安排中区级对乡镇（街道）的补助情况。</t>
  </si>
  <si>
    <t>表28</t>
  </si>
  <si>
    <t>2024年全区政府性基金预算收支预算表</t>
  </si>
  <si>
    <t>注：1.本表直观反映2024年政府性基金预算收入与支出的平衡关系。
    2.收入总计（本级收入合计+转移性收入合计）=支出总计（本级支出合计+转移性支出合计）。</t>
  </si>
  <si>
    <t>表29</t>
  </si>
  <si>
    <t xml:space="preserve">2024年全区政府性基金预算支出预算表 </t>
  </si>
  <si>
    <t>土地A类项目</t>
  </si>
  <si>
    <t>土地B类项目</t>
  </si>
  <si>
    <t>消化2023年运转类暂付性款项</t>
  </si>
  <si>
    <t>水毁</t>
  </si>
  <si>
    <t>前期经费</t>
  </si>
  <si>
    <t xml:space="preserve">  2023年涉及国企应支出未支出事项</t>
  </si>
  <si>
    <t>成本等</t>
  </si>
  <si>
    <t>浦里新区结算成本</t>
  </si>
  <si>
    <t>配套费结算</t>
  </si>
  <si>
    <t>配套费A类项目</t>
  </si>
  <si>
    <t>污水处理费结算</t>
  </si>
  <si>
    <t>上年结转及新增债券</t>
  </si>
  <si>
    <t>注：本表详细反映2024年全区政府性基金预算支出安排情况，按《中华人民共和国预算法》要求细化到功能分类项级科目。</t>
  </si>
  <si>
    <t>表30</t>
  </si>
  <si>
    <t>2024年区级政府性基金预算收支预算表</t>
  </si>
  <si>
    <t>注：1.本表直观反映2024年区级政府性基金预算收入与支出的平衡关系。
    2.收入总计（本级收入合计+转移性收入合计）=支出总计（本级支出合计+转移性支出合计）。</t>
  </si>
  <si>
    <t>表31</t>
  </si>
  <si>
    <t xml:space="preserve">2024年区级政府性基金预算本级支出预算表 </t>
  </si>
  <si>
    <t>注：本表详细反映2024年政府性基金预算本级支出安排情况，按《中华人民共和国预算法》要求细化到功能分类项级科目。</t>
  </si>
  <si>
    <t>表32</t>
  </si>
  <si>
    <t>2024年区级政府性基金预算转移支付收入预算表</t>
  </si>
  <si>
    <t>表33</t>
  </si>
  <si>
    <t>2024年区级政府性基金预算转移支付支出预算表</t>
  </si>
  <si>
    <t>年初补助乡镇（街道）支出为零</t>
  </si>
  <si>
    <t>预算数为上年
预算数的%</t>
  </si>
  <si>
    <t>科学技术</t>
  </si>
  <si>
    <t>文化旅游体育与传媒</t>
  </si>
  <si>
    <t>社会保障和就业</t>
  </si>
  <si>
    <t>节能环保</t>
  </si>
  <si>
    <t>城乡社区</t>
  </si>
  <si>
    <t>农林水</t>
  </si>
  <si>
    <t>交通运输</t>
  </si>
  <si>
    <t>资源勘探工业信息等</t>
  </si>
  <si>
    <t>……</t>
  </si>
  <si>
    <t>表34</t>
  </si>
  <si>
    <t xml:space="preserve">2024年区级政府性基金预算转移支付支出预算表 </t>
  </si>
  <si>
    <t>年初政府性基金预算补助乡镇为零</t>
  </si>
  <si>
    <t>表35</t>
  </si>
  <si>
    <t>2024年全区国有资本经营预算收支执行表</t>
  </si>
  <si>
    <t xml:space="preserve">注：1.本表直观反映2024年全区国有资本经营预算收入与支出的平衡关系。
    2.收入总计（本级收入合计+转移性收入合计）=支出总计（本级支出合计+转移性支出合计）。
    </t>
  </si>
  <si>
    <t>表36</t>
  </si>
  <si>
    <t>2024年区级国有资本经营预算收支执行表</t>
  </si>
  <si>
    <t xml:space="preserve">注：1.本表直观反映2024年区级国有资本经营预算收入与支出的平衡关系。
    2.收入总计（本级收入合计+转移性收入合计）=支出总计（本级支出合计+转移性支出合计）。
    </t>
  </si>
  <si>
    <t>表37</t>
  </si>
  <si>
    <t>2024年全区社会保险基金预算收支预算表</t>
  </si>
  <si>
    <t>表38</t>
  </si>
  <si>
    <t>2024年全区社会保险基金预算结余预算表</t>
  </si>
  <si>
    <t>预算数为上年
执行数的%</t>
  </si>
  <si>
    <t>表39</t>
  </si>
  <si>
    <t>重庆市开州区2023年地方政府债务限额及余额情况表</t>
  </si>
  <si>
    <t>单位：亿元</t>
  </si>
  <si>
    <t>地   区</t>
  </si>
  <si>
    <t>2023年债务限额</t>
  </si>
  <si>
    <t>2023年债务余额预计执行数</t>
  </si>
  <si>
    <t>一般债务</t>
  </si>
  <si>
    <t>专项债务</t>
  </si>
  <si>
    <t>公  式</t>
  </si>
  <si>
    <t>A=B+C</t>
  </si>
  <si>
    <t>B</t>
  </si>
  <si>
    <t>C</t>
  </si>
  <si>
    <t>D=E+F</t>
  </si>
  <si>
    <t>E</t>
  </si>
  <si>
    <t>F</t>
  </si>
  <si>
    <t>合  计</t>
  </si>
  <si>
    <t>一、市  级</t>
  </si>
  <si>
    <t>二、区  县</t>
  </si>
  <si>
    <t>（一）主城区都市圈</t>
  </si>
  <si>
    <t>渝中区</t>
  </si>
  <si>
    <t>江北区</t>
  </si>
  <si>
    <t>沙坪坝区</t>
  </si>
  <si>
    <t>九龙坡区</t>
  </si>
  <si>
    <t>高新区</t>
  </si>
  <si>
    <t>大渡口区</t>
  </si>
  <si>
    <t>南岸区</t>
  </si>
  <si>
    <t>北碚区</t>
  </si>
  <si>
    <t>巴南区</t>
  </si>
  <si>
    <t>渝北区</t>
  </si>
  <si>
    <t>两江新区</t>
  </si>
  <si>
    <t>涪陵区</t>
  </si>
  <si>
    <t>长寿区</t>
  </si>
  <si>
    <t>江津区</t>
  </si>
  <si>
    <t>合川区</t>
  </si>
  <si>
    <t>永川区</t>
  </si>
  <si>
    <t>南川区</t>
  </si>
  <si>
    <t>綦江区</t>
  </si>
  <si>
    <t>万盛经开区</t>
  </si>
  <si>
    <t>潼南区</t>
  </si>
  <si>
    <t>铜梁区</t>
  </si>
  <si>
    <t>大足区</t>
  </si>
  <si>
    <t>荣昌区</t>
  </si>
  <si>
    <t>璧山区</t>
  </si>
  <si>
    <t>（二）渝东北三峡库区城镇群</t>
  </si>
  <si>
    <t>万州区</t>
  </si>
  <si>
    <t>梁平区</t>
  </si>
  <si>
    <t>城口县</t>
  </si>
  <si>
    <t>丰都县</t>
  </si>
  <si>
    <t>垫江县</t>
  </si>
  <si>
    <t>忠  县</t>
  </si>
  <si>
    <t>开州区</t>
  </si>
  <si>
    <t>云阳县</t>
  </si>
  <si>
    <t>奉节县</t>
  </si>
  <si>
    <t>巫山县</t>
  </si>
  <si>
    <t>巫溪县</t>
  </si>
  <si>
    <t>（三）渝东南武陵山区城镇群</t>
  </si>
  <si>
    <t>黔江区</t>
  </si>
  <si>
    <t>武隆区</t>
  </si>
  <si>
    <t>石柱县</t>
  </si>
  <si>
    <t>彭水县</t>
  </si>
  <si>
    <t>酉阳县</t>
  </si>
  <si>
    <t>秀山县</t>
  </si>
  <si>
    <t>注：1.本表反映上一年度本地区、本级及所属地区政府债务限额及余额预计执行数。</t>
  </si>
  <si>
    <t xml:space="preserve">    2.本表由县级以上地方各级财政部门在本级人民代表大会批准预算后二十日内公开。</t>
  </si>
  <si>
    <t>表40</t>
  </si>
  <si>
    <t>重庆市开州区2023年和2024年地方政府一般债务余额情况表</t>
  </si>
  <si>
    <t>一、2022年末地方政府一般债务余额实际数</t>
  </si>
  <si>
    <t>二、2023年末地方政府一般债务限额</t>
  </si>
  <si>
    <t>三、2023年地方政府一般债务发行额</t>
  </si>
  <si>
    <t xml:space="preserve">    其中：中央转贷地方的国际金融组织和外国政府贷款</t>
  </si>
  <si>
    <t xml:space="preserve">          2023年地方政府一般债券发行额</t>
  </si>
  <si>
    <t>四、2023年地方政府一般债务还本支出</t>
  </si>
  <si>
    <t>五、2023年末地方政府一般债务余额预计执行数</t>
  </si>
  <si>
    <t>六、2024年地方财政赤字</t>
  </si>
  <si>
    <t>七、2024年地方政府一般债务限额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</si>
  <si>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</si>
  <si>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表41</t>
  </si>
  <si>
    <t>重庆市开州区2023年和2024年地方政府专项债务余额情况表</t>
  </si>
  <si>
    <t>一、2022年末地方政府专项债务余额实际数</t>
  </si>
  <si>
    <t>二、2023年末地方政府专项债务限额</t>
  </si>
  <si>
    <t>三、2023年地方政府专项债务发行额</t>
  </si>
  <si>
    <t>四、2023年地方政府专项债务还本支出</t>
  </si>
  <si>
    <t>五、2023年末地方政府专项债务余额预计执行数</t>
  </si>
  <si>
    <t>六、2024年地方政府专项债务新增限额</t>
  </si>
  <si>
    <t>七、2024年末地方政府专项债务限额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</si>
  <si>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</si>
  <si>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表42</t>
  </si>
  <si>
    <t>重庆市开州区地方政府债券发行及还本付息情况表</t>
  </si>
  <si>
    <t>公式</t>
  </si>
  <si>
    <t>本地区</t>
  </si>
  <si>
    <t>本级</t>
  </si>
  <si>
    <t>一、2023年发行预计执行数</t>
  </si>
  <si>
    <t>A=B+D</t>
  </si>
  <si>
    <t>（一）一般债券</t>
  </si>
  <si>
    <t xml:space="preserve">   其中：再融资债券</t>
  </si>
  <si>
    <t>（二）专项债券</t>
  </si>
  <si>
    <t>D</t>
  </si>
  <si>
    <t>二、2023年还本支出预计执行数</t>
  </si>
  <si>
    <t>F=G+H</t>
  </si>
  <si>
    <t>G</t>
  </si>
  <si>
    <t>H</t>
  </si>
  <si>
    <t>三、2023年付息支出预计执行数</t>
  </si>
  <si>
    <t>I=J+K</t>
  </si>
  <si>
    <t>J</t>
  </si>
  <si>
    <t>K</t>
  </si>
  <si>
    <t>四、2024年还本支出预算数</t>
  </si>
  <si>
    <t>L=M+O</t>
  </si>
  <si>
    <t>M</t>
  </si>
  <si>
    <t xml:space="preserve">   其中：再融资</t>
  </si>
  <si>
    <t xml:space="preserve">         财政预算安排 </t>
  </si>
  <si>
    <t>N</t>
  </si>
  <si>
    <t>O</t>
  </si>
  <si>
    <t xml:space="preserve">         财政预算安排</t>
  </si>
  <si>
    <t>P</t>
  </si>
  <si>
    <t>五、2024年付息支出预算数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</si>
  <si>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</si>
  <si>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</si>
  <si>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</si>
  <si>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</si>
  <si>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表43</t>
  </si>
  <si>
    <t>重庆市开州区2024年地方政府债务限额提前下达情况表</t>
  </si>
  <si>
    <t>项目</t>
  </si>
  <si>
    <t>下级</t>
  </si>
  <si>
    <t>一：2023年地方政府债务限额</t>
  </si>
  <si>
    <t>其中： 一般债务限额</t>
  </si>
  <si>
    <t xml:space="preserve">       专项债务限额</t>
  </si>
  <si>
    <t>二：提前下达的2024年地方政府债务限额</t>
  </si>
  <si>
    <t>注：本表反映本地区及本级预算中列示提前下达的新增地方政府债务限额情况，由县级以上地方各级财政部门在本级人民代表大会批准预算后二十日内公开。</t>
  </si>
  <si>
    <t>表44</t>
  </si>
  <si>
    <t>重庆市开州区本级2024年年初新增地方政府债券资金安排表</t>
  </si>
  <si>
    <t>2024年年初无新增债券，故数据为空</t>
  </si>
  <si>
    <t>序号</t>
  </si>
  <si>
    <t>项目名称</t>
  </si>
  <si>
    <t>项目类型</t>
  </si>
  <si>
    <t>项目主管部门</t>
  </si>
  <si>
    <t>债券性质</t>
  </si>
  <si>
    <t>债券规模</t>
  </si>
  <si>
    <t>注：本表反映本级当年提前下达的新增地方政府债券资金使用安排，由县级以上地方各级财政部门在本级人民代表大会批准预算后二十日内公开。</t>
  </si>
  <si>
    <r>
      <rPr>
        <sz val="12"/>
        <rFont val="宋体"/>
        <charset val="134"/>
      </rPr>
      <t>表</t>
    </r>
    <r>
      <rPr>
        <sz val="12"/>
        <rFont val="Times New Roman"/>
        <charset val="134"/>
      </rPr>
      <t>45</t>
    </r>
  </si>
  <si>
    <r>
      <rPr>
        <b/>
        <sz val="18"/>
        <color rgb="FF000000"/>
        <rFont val="Times New Roman"/>
        <charset val="134"/>
      </rPr>
      <t>2024</t>
    </r>
    <r>
      <rPr>
        <b/>
        <sz val="18"/>
        <color rgb="FF000000"/>
        <rFont val="宋体"/>
        <charset val="134"/>
      </rPr>
      <t>年区级一般公共预算</t>
    </r>
    <r>
      <rPr>
        <b/>
        <sz val="18"/>
        <color rgb="FF000000"/>
        <rFont val="Times New Roman"/>
        <charset val="134"/>
      </rPr>
      <t>“</t>
    </r>
    <r>
      <rPr>
        <b/>
        <sz val="18"/>
        <color rgb="FF000000"/>
        <rFont val="宋体"/>
        <charset val="134"/>
      </rPr>
      <t>三公</t>
    </r>
    <r>
      <rPr>
        <b/>
        <sz val="18"/>
        <color rgb="FF000000"/>
        <rFont val="Times New Roman"/>
        <charset val="134"/>
      </rPr>
      <t>”</t>
    </r>
    <r>
      <rPr>
        <b/>
        <sz val="18"/>
        <color rgb="FF000000"/>
        <rFont val="宋体"/>
        <charset val="134"/>
      </rPr>
      <t>经费预算支出表</t>
    </r>
  </si>
  <si>
    <r>
      <rPr>
        <sz val="11"/>
        <color theme="1"/>
        <rFont val="宋体"/>
        <charset val="134"/>
      </rPr>
      <t>单位：万元</t>
    </r>
  </si>
  <si>
    <r>
      <rPr>
        <sz val="12"/>
        <rFont val="宋体"/>
        <charset val="134"/>
      </rPr>
      <t>年度</t>
    </r>
  </si>
  <si>
    <r>
      <rPr>
        <sz val="11"/>
        <color theme="1"/>
        <rFont val="宋体"/>
        <charset val="134"/>
      </rPr>
      <t>合计</t>
    </r>
  </si>
  <si>
    <t>因公出国
（境）费</t>
  </si>
  <si>
    <r>
      <rPr>
        <sz val="11"/>
        <color theme="1"/>
        <rFont val="宋体"/>
        <charset val="134"/>
      </rPr>
      <t>公务用车购置及运行费</t>
    </r>
  </si>
  <si>
    <t>公务接待费</t>
  </si>
  <si>
    <r>
      <rPr>
        <sz val="11"/>
        <color theme="1"/>
        <rFont val="宋体"/>
        <charset val="134"/>
      </rPr>
      <t>小计</t>
    </r>
  </si>
  <si>
    <r>
      <rPr>
        <sz val="11"/>
        <color theme="1"/>
        <rFont val="宋体"/>
        <charset val="134"/>
      </rPr>
      <t>公务用车
购置费</t>
    </r>
  </si>
  <si>
    <r>
      <rPr>
        <sz val="11"/>
        <color theme="1"/>
        <rFont val="宋体"/>
        <charset val="134"/>
      </rPr>
      <t>公务用车
运行维护费</t>
    </r>
  </si>
  <si>
    <t>说明：经多年压减，“三公”经费已无压减空间。</t>
  </si>
  <si>
    <r>
      <rPr>
        <sz val="12"/>
        <rFont val="宋体"/>
        <charset val="134"/>
      </rPr>
      <t>表</t>
    </r>
    <r>
      <rPr>
        <sz val="12"/>
        <rFont val="Times New Roman"/>
        <charset val="134"/>
      </rPr>
      <t>46</t>
    </r>
  </si>
  <si>
    <t>2024年直达资金情况</t>
  </si>
  <si>
    <t>支出功能科目</t>
  </si>
  <si>
    <t>支出数</t>
  </si>
  <si>
    <t>总金额</t>
  </si>
  <si>
    <t>中央安排</t>
  </si>
  <si>
    <t>地方配套</t>
  </si>
  <si>
    <t>[2240799]其他自然灾害救灾及恢复重建支出</t>
  </si>
  <si>
    <t>[2240199]其他应急管理支出</t>
  </si>
  <si>
    <t/>
  </si>
  <si>
    <t>[2100410]突发公共卫生事件应急处理</t>
  </si>
  <si>
    <t>[2100499]其他公共卫生支出</t>
  </si>
  <si>
    <t>[2130135]农业资源保护修复与利用</t>
  </si>
  <si>
    <t>[2130153]农田建设</t>
  </si>
  <si>
    <t>[2130122]农业生产发展</t>
  </si>
  <si>
    <t>[2130148]渔业发展</t>
  </si>
  <si>
    <t>[2130119]防灾救灾</t>
  </si>
  <si>
    <t>[2130314]防汛</t>
  </si>
  <si>
    <t>[2140601]车辆购置税用于公路等基础设施建设支出</t>
  </si>
  <si>
    <t>[2080705]公益性岗位补贴</t>
  </si>
  <si>
    <t>[2080799]其他就业补助支出</t>
  </si>
  <si>
    <t>[2080704]社会保险补贴</t>
  </si>
  <si>
    <t>[2101401]优抚对象医疗补助</t>
  </si>
  <si>
    <t>[2080802]伤残抚恤</t>
  </si>
  <si>
    <t>[2080801]死亡抚恤</t>
  </si>
  <si>
    <t>[2080803]在乡复员、退伍军人生活补助</t>
  </si>
  <si>
    <t>[2210108]老旧小区改造</t>
  </si>
  <si>
    <t>[2210106]公共租赁住房</t>
  </si>
  <si>
    <t>[2210105]农村危房改造</t>
  </si>
  <si>
    <t>[2100399]其他基层医疗卫生机构支出</t>
  </si>
  <si>
    <t>[2140106]公路养护</t>
  </si>
  <si>
    <t>[2140112]公路运输管理</t>
  </si>
  <si>
    <t>[2140104]公路建设</t>
  </si>
  <si>
    <t>[2140136]水路运输管理支出</t>
  </si>
  <si>
    <t>[2100717]计划生育服务</t>
  </si>
  <si>
    <t>[2081104]残疾人康复</t>
  </si>
  <si>
    <t>[2081105]残疾人就业</t>
  </si>
  <si>
    <t>[2050203]初中教育</t>
  </si>
  <si>
    <t>[2050202]小学教育</t>
  </si>
  <si>
    <t>[2050204]高中教育</t>
  </si>
  <si>
    <t>[2050302]中等职业教育</t>
  </si>
  <si>
    <t>[2101301]城乡医疗救助</t>
  </si>
  <si>
    <t>[2100199]其他卫生健康管理事务支出</t>
  </si>
  <si>
    <t>[2109999]其他卫生健康支出</t>
  </si>
  <si>
    <t>[2100699]其他中医药支出</t>
  </si>
  <si>
    <t>[2100299]其他公立医院支出</t>
  </si>
  <si>
    <t>[2101504]信息化建设</t>
  </si>
  <si>
    <t>[2101599]其他医疗保障管理事务支出</t>
  </si>
  <si>
    <t>[2130504]农村基础设施建设</t>
  </si>
  <si>
    <t>[2130505]生产发展</t>
  </si>
  <si>
    <t>[2130599]其他巩固脱贫攻坚成果衔接乡村振兴支出</t>
  </si>
  <si>
    <t>[2130804]创业担保贷款贴息及奖补</t>
  </si>
  <si>
    <t>[2110501]森林管护</t>
  </si>
  <si>
    <t>[2130209]森林生态效益补偿</t>
  </si>
  <si>
    <t>[2081901]城市最低生活保障金支出</t>
  </si>
  <si>
    <t>[2082101]城市特困人员救助供养支出</t>
  </si>
  <si>
    <t>[2081902]农村最低生活保障金支出</t>
  </si>
  <si>
    <t>[2082001]临时救助支出</t>
  </si>
  <si>
    <t>[2082102]农村特困人员救助供养支出</t>
  </si>
  <si>
    <t>[2081001]儿童福利</t>
  </si>
  <si>
    <t>[2081006]养老服务</t>
  </si>
  <si>
    <t>[2100408]基本公共卫生服务</t>
  </si>
  <si>
    <t>[2110304]固体废弃物与化学品</t>
  </si>
  <si>
    <t>[2040201]行政运行</t>
  </si>
  <si>
    <t>[2060502]技术创新服务体系</t>
  </si>
  <si>
    <t>[2060404]科技成果转化与扩散</t>
  </si>
  <si>
    <t>[2320301]地方政府一般债券付息支出</t>
  </si>
  <si>
    <t>表47</t>
  </si>
  <si>
    <t>2023年重庆市开州区重点绩效评价结果</t>
  </si>
  <si>
    <r>
      <rPr>
        <sz val="14.5"/>
        <rFont val="Times New Roman"/>
        <charset val="0"/>
      </rPr>
      <t>2022</t>
    </r>
    <r>
      <rPr>
        <sz val="14.5"/>
        <rFont val="方正仿宋_GBK"/>
        <charset val="134"/>
      </rPr>
      <t>年度残疾人事业发展资金</t>
    </r>
  </si>
  <si>
    <t>评价金额
（万元）</t>
  </si>
  <si>
    <t>主管部门</t>
  </si>
  <si>
    <t>重庆市开州区残疾人联合会</t>
  </si>
  <si>
    <t>评价结论</t>
  </si>
  <si>
    <t>良</t>
  </si>
  <si>
    <t>主要绩效</t>
  </si>
  <si>
    <r>
      <rPr>
        <sz val="14.5"/>
        <rFont val="方正仿宋_GBK"/>
        <charset val="134"/>
      </rPr>
      <t>专项资金对推动全区残疾人事业高质量发展发挥了积极作用，在保障和提高组织联络、康复救助、教育就业、文化体育、权益保护</t>
    </r>
    <r>
      <rPr>
        <sz val="14.5"/>
        <rFont val="Times New Roman"/>
        <charset val="0"/>
      </rPr>
      <t>“</t>
    </r>
    <r>
      <rPr>
        <sz val="14.5"/>
        <rFont val="方正仿宋_GBK"/>
        <charset val="134"/>
      </rPr>
      <t>五大服务</t>
    </r>
    <r>
      <rPr>
        <sz val="14.5"/>
        <rFont val="Times New Roman"/>
        <charset val="0"/>
      </rPr>
      <t>”</t>
    </r>
    <r>
      <rPr>
        <sz val="14.5"/>
        <rFont val="方正仿宋_GBK"/>
        <charset val="134"/>
      </rPr>
      <t>方面取得较好成效。</t>
    </r>
  </si>
  <si>
    <t>主要问题</t>
  </si>
  <si>
    <t>项目预算编制不精准不科学，预算执行调整多、预算执行率低；项目实施过程监管存在薄弱环节；精细化管理有待加强。</t>
  </si>
  <si>
    <t>改进建议</t>
  </si>
  <si>
    <t>进一步强化项目实施前绩效评估工作；进一步强化项目实施中预算绩效跟踪管理工作；进一步强化项目实施后预算绩效评价工作；进一步加强项目资金管理，规范使用项目资金。</t>
  </si>
  <si>
    <t>评价机构</t>
  </si>
  <si>
    <t>重庆市开州区财政局</t>
  </si>
  <si>
    <t>表48</t>
  </si>
  <si>
    <r>
      <rPr>
        <sz val="14.5"/>
        <rFont val="Times New Roman"/>
        <charset val="0"/>
      </rPr>
      <t>2022</t>
    </r>
    <r>
      <rPr>
        <sz val="14.5"/>
        <rFont val="方正仿宋_GBK"/>
        <charset val="134"/>
      </rPr>
      <t>年万开隧道日常养护项目</t>
    </r>
  </si>
  <si>
    <t>重庆市开州区交通局</t>
  </si>
  <si>
    <t>该项目较好地完成了对万开（浦万）快速通道范围内的全部主体工程及附属配套设施的检测和养护，保障了道路通畅、照明设施完好、隧道桥梁安全等基础设施正常运行，在提高服务水平、养护城市形象、保障居民出行便捷等方面产生了良好的效益。在项目管理过程中，及时制定相关制度，提高了资金使用效益。</t>
  </si>
  <si>
    <t>项目绩效目标编制不完善，绩效指标设置不明确；财务管理不严格，存在资金混用情况；临聘人员管理欠缺，日常巡查过程监管不力。</t>
  </si>
  <si>
    <t>完善绩效目标编制工作，细化绩效指标设置；加强财务监管，提高资金使用规范性；优化临聘人员管理细则，监管日常巡查过程。</t>
  </si>
  <si>
    <t>表49</t>
  </si>
  <si>
    <r>
      <rPr>
        <sz val="14.5"/>
        <rFont val="Times New Roman"/>
        <charset val="0"/>
      </rPr>
      <t>2022</t>
    </r>
    <r>
      <rPr>
        <sz val="14.5"/>
        <rFont val="方正仿宋_GBK"/>
        <charset val="134"/>
      </rPr>
      <t>年城区综治志愿者补助经费</t>
    </r>
  </si>
  <si>
    <t>中共重庆市开州区委政法委员会</t>
  </si>
  <si>
    <t>优</t>
  </si>
  <si>
    <r>
      <rPr>
        <sz val="14.5"/>
        <rFont val="方正仿宋_GBK"/>
        <charset val="134"/>
      </rPr>
      <t>通过组建城区综治志愿者队伍，实现了</t>
    </r>
    <r>
      <rPr>
        <sz val="14.5"/>
        <rFont val="Times New Roman"/>
        <charset val="0"/>
      </rPr>
      <t>7</t>
    </r>
    <r>
      <rPr>
        <sz val="14.5"/>
        <rFont val="方正仿宋_GBK"/>
        <charset val="134"/>
      </rPr>
      <t>个镇乡街道切实解决影响社会和谐稳定的突出问题，我区城区治安防控体系建设进一步得到提升，通过综治志愿者的社区治安巡逻和对社区流动人口的管理，我区城区治安状况逐年好转，城区治安案件逐年下降，为开州</t>
    </r>
    <r>
      <rPr>
        <sz val="14.5"/>
        <rFont val="Times New Roman"/>
        <charset val="0"/>
      </rPr>
      <t>“</t>
    </r>
    <r>
      <rPr>
        <sz val="14.5"/>
        <rFont val="方正仿宋_GBK"/>
        <charset val="134"/>
      </rPr>
      <t>提速发展、全面小康</t>
    </r>
    <r>
      <rPr>
        <sz val="14.5"/>
        <rFont val="Times New Roman"/>
        <charset val="0"/>
      </rPr>
      <t>”</t>
    </r>
    <r>
      <rPr>
        <sz val="14.5"/>
        <rFont val="方正仿宋_GBK"/>
        <charset val="134"/>
      </rPr>
      <t>营造了良好的社会治安环境。</t>
    </r>
  </si>
  <si>
    <r>
      <rPr>
        <sz val="14.5"/>
        <rFont val="方正仿宋_GBK"/>
        <charset val="134"/>
      </rPr>
      <t>项目绩效目标填报不合理，指标设置不规范</t>
    </r>
    <r>
      <rPr>
        <sz val="14.5"/>
        <rFont val="方正仿宋_GBK"/>
        <charset val="134"/>
      </rPr>
      <t>，未涵盖项目年度具体实施内容及预期效益和效果。项目绩效指标缺少可持续影响指标，社会效益指标的具体表现没有细化量化，部分产出无法获取。</t>
    </r>
  </si>
  <si>
    <r>
      <rPr>
        <sz val="14.5"/>
        <rFont val="方正仿宋_GBK"/>
        <charset val="134"/>
      </rPr>
      <t>一是规范绩效目标填报，完善绩效指标设置</t>
    </r>
    <r>
      <rPr>
        <sz val="14.5"/>
        <rFont val="方正仿宋_GBK"/>
        <charset val="134"/>
      </rPr>
      <t>。按照综治志愿者补助的预期目标，合理填报项目绩效目标，并根据绩效目标设置细化、量化和可衡量的绩效指标。</t>
    </r>
    <r>
      <rPr>
        <sz val="14.5"/>
        <rFont val="方正仿宋_GBK"/>
        <charset val="134"/>
      </rPr>
      <t>二是加强项目统筹管理，严格执行考核制度</t>
    </r>
    <r>
      <rPr>
        <sz val="14.5"/>
        <rFont val="方正仿宋_GBK"/>
        <charset val="134"/>
      </rPr>
      <t>。</t>
    </r>
    <r>
      <rPr>
        <sz val="14.5"/>
        <rFont val="方正仿宋_GBK"/>
        <charset val="134"/>
      </rPr>
      <t>纳入统筹资金范围，转型实现社区网格化管理</t>
    </r>
    <r>
      <rPr>
        <sz val="14.5"/>
        <rFont val="方正仿宋_GBK"/>
        <charset val="134"/>
      </rPr>
      <t>。由区委组织部牵头，对区委组织部、区委政法委、区城管局等部门单位的人员力量、工作经费进行了整合，</t>
    </r>
    <r>
      <rPr>
        <sz val="14.5"/>
        <rFont val="方正仿宋_GBK"/>
        <charset val="134"/>
      </rPr>
      <t>实现社区网格化。三是加强专项资金管理，建立专账进行财务核算</t>
    </r>
    <r>
      <rPr>
        <sz val="14.5"/>
        <rFont val="方正仿宋_GBK"/>
        <charset val="134"/>
      </rPr>
      <t>。坚持合理安排、突出重点、规范管理、专款专用、讲求效益的原则，符合其使用规定和用途，按照规定的程序办理。</t>
    </r>
  </si>
  <si>
    <t>表50</t>
  </si>
  <si>
    <t>开州区盛景小学新校建设项目</t>
  </si>
  <si>
    <t>重庆市开州区教育委员会</t>
  </si>
  <si>
    <t>专项资金对推进开州区盛景小学新校建设发挥了积极作用。加快了完成新校主体工程建设进度；完成了建设项目的化粪池建设、天燃气安装费、校园实验室和功能室建设、校园绿化项目、防盗防鼠网和窗帘及连廊雨棚等项目制作与安装等。</t>
  </si>
  <si>
    <r>
      <rPr>
        <sz val="14.5"/>
        <rFont val="方正仿宋_GBK"/>
        <charset val="134"/>
      </rPr>
      <t>项目财务管理制度不健全；</t>
    </r>
    <r>
      <rPr>
        <sz val="14.5"/>
        <rFont val="Times New Roman"/>
        <charset val="0"/>
      </rPr>
      <t>2022</t>
    </r>
    <r>
      <rPr>
        <sz val="14.5"/>
        <rFont val="方正仿宋_GBK"/>
        <charset val="134"/>
      </rPr>
      <t>年资金实际支付率较低；项目绩效目标未细化分解为具体的绩效指标。</t>
    </r>
  </si>
  <si>
    <t>加强项目管理，对于跨年实施的项目，要细化阶段目标任务；加强资金管理，进一步完善财务管理制度内容，规范财务收支行为；健全绩效体系，完善全过程预算绩效管理链条，把绩效评价工作贯穿于项目管理始终；加大资金争取，积极向上争取资金支持。</t>
  </si>
  <si>
    <t>表51</t>
  </si>
  <si>
    <r>
      <rPr>
        <sz val="14.5"/>
        <rFont val="Times New Roman"/>
        <charset val="0"/>
      </rPr>
      <t>2021</t>
    </r>
    <r>
      <rPr>
        <sz val="14.5"/>
        <rFont val="方正仿宋_GBK"/>
        <charset val="134"/>
      </rPr>
      <t>年度松材线虫病防控除治</t>
    </r>
  </si>
  <si>
    <r>
      <rPr>
        <sz val="14.5"/>
        <rFont val="方正仿宋_GBK"/>
        <charset val="134"/>
      </rPr>
      <t>重庆市开州区</t>
    </r>
    <r>
      <rPr>
        <sz val="14.5"/>
        <rFont val="方正仿宋_GBK"/>
        <charset val="134"/>
      </rPr>
      <t>林业局</t>
    </r>
  </si>
  <si>
    <r>
      <rPr>
        <sz val="14.5"/>
        <rFont val="方正仿宋_GBK"/>
        <charset val="134"/>
      </rPr>
      <t>专项资金对松材线虫的寄主松墨天牛进行及时除治，阻隔松墨天牛携带的松材线虫病快速传播扩散，坚持</t>
    </r>
    <r>
      <rPr>
        <sz val="14.5"/>
        <rFont val="Times New Roman"/>
        <charset val="0"/>
      </rPr>
      <t>“</t>
    </r>
    <r>
      <rPr>
        <sz val="14.5"/>
        <rFont val="方正仿宋_GBK"/>
        <charset val="134"/>
      </rPr>
      <t>预防为主、治理为要、监管为重</t>
    </r>
    <r>
      <rPr>
        <sz val="14.5"/>
        <rFont val="Times New Roman"/>
        <charset val="0"/>
      </rPr>
      <t>”</t>
    </r>
    <r>
      <rPr>
        <sz val="14.5"/>
        <rFont val="方正仿宋_GBK"/>
        <charset val="134"/>
      </rPr>
      <t>的防控理念，按照重点拔除、逐步压缩、全面控制的目标要求，实行分区分级管理、科学精准施策，以疫情监测、疫源管控、疫情除治为重点，控制增量，消减存量，有效遏制了疫情严重发生和快速扩散势头，完成松材线虫病重点区域除治任务</t>
    </r>
    <r>
      <rPr>
        <sz val="14.5"/>
        <rFont val="Times New Roman"/>
        <charset val="0"/>
      </rPr>
      <t>15.75</t>
    </r>
    <r>
      <rPr>
        <sz val="14.5"/>
        <rFont val="方正仿宋_GBK"/>
        <charset val="134"/>
      </rPr>
      <t>万亩，除治合格率</t>
    </r>
    <r>
      <rPr>
        <sz val="14.5"/>
        <rFont val="Times New Roman"/>
        <charset val="0"/>
      </rPr>
      <t>95%</t>
    </r>
    <r>
      <rPr>
        <sz val="14.5"/>
        <rFont val="方正仿宋_GBK"/>
        <charset val="134"/>
      </rPr>
      <t>，确保了全区森林资源和生态安全，达到了预期除治效果。</t>
    </r>
  </si>
  <si>
    <t>资金使用进度较慢、群众对松材线中的防控意识不强，存在农户私用枯死松木的情况；存在有个别施工队违规处理病死松木的情况。</t>
  </si>
  <si>
    <r>
      <rPr>
        <sz val="14.5"/>
        <rFont val="方正仿宋_GBK"/>
        <charset val="134"/>
      </rPr>
      <t>各乡镇街道及林场要采取形式多样的宣传方式，提高大家对松材线虫的防控意识；充分发挥乡镇在项目管理监管履职作用，应加大监督和巡查力度，督导施工企业按照合同要求履约，加强企业的责任心和使命感</t>
    </r>
    <r>
      <rPr>
        <sz val="14.5"/>
        <rFont val="方正仿宋_GBK"/>
        <charset val="134"/>
      </rPr>
      <t>；</t>
    </r>
    <r>
      <rPr>
        <sz val="14.5"/>
        <rFont val="方正仿宋_GBK"/>
        <charset val="134"/>
      </rPr>
      <t>强化资金监管，加快项目实施进度，加快资金支付进度，规范项目支出及资金使用。</t>
    </r>
  </si>
  <si>
    <t>表52</t>
  </si>
  <si>
    <r>
      <rPr>
        <sz val="14.5"/>
        <rFont val="Times New Roman"/>
        <charset val="0"/>
      </rPr>
      <t>2022</t>
    </r>
    <r>
      <rPr>
        <sz val="14.5"/>
        <rFont val="方正仿宋_GBK"/>
        <charset val="134"/>
      </rPr>
      <t>年工业和信息化专项（数字化车间）补助资金</t>
    </r>
  </si>
  <si>
    <t>重庆市开州区经济和信息化委员会</t>
  </si>
  <si>
    <r>
      <rPr>
        <sz val="14.5"/>
        <rFont val="方正仿宋_GBK"/>
        <charset val="134"/>
      </rPr>
      <t>开州区</t>
    </r>
    <r>
      <rPr>
        <sz val="14.5"/>
        <rFont val="Times New Roman"/>
        <charset val="0"/>
      </rPr>
      <t>2022</t>
    </r>
    <r>
      <rPr>
        <sz val="14.5"/>
        <rFont val="方正仿宋_GBK"/>
        <charset val="134"/>
      </rPr>
      <t>年数字化车间补助项目</t>
    </r>
    <r>
      <rPr>
        <sz val="14.5"/>
        <rFont val="Times New Roman"/>
        <charset val="0"/>
      </rPr>
      <t>2</t>
    </r>
    <r>
      <rPr>
        <sz val="14.5"/>
        <rFont val="方正仿宋_GBK"/>
        <charset val="134"/>
      </rPr>
      <t>个，市级财政补助</t>
    </r>
    <r>
      <rPr>
        <sz val="14.5"/>
        <rFont val="Times New Roman"/>
        <charset val="0"/>
      </rPr>
      <t>710</t>
    </r>
    <r>
      <rPr>
        <sz val="14.5"/>
        <rFont val="方正仿宋_GBK"/>
        <charset val="134"/>
      </rPr>
      <t>万元，两家企业均通过</t>
    </r>
    <r>
      <rPr>
        <sz val="14.5"/>
        <rFont val="Times New Roman"/>
        <charset val="0"/>
      </rPr>
      <t>MES</t>
    </r>
    <r>
      <rPr>
        <sz val="14.5"/>
        <rFont val="方正仿宋_GBK"/>
        <charset val="134"/>
      </rPr>
      <t>系统、</t>
    </r>
    <r>
      <rPr>
        <sz val="14.5"/>
        <rFont val="Times New Roman"/>
        <charset val="0"/>
      </rPr>
      <t>ERP</t>
    </r>
    <r>
      <rPr>
        <sz val="14.5"/>
        <rFont val="方正仿宋_GBK"/>
        <charset val="134"/>
      </rPr>
      <t>系统集成实现制造过程数字化、车间作业数字化管理和调度，工艺研发设计实现信息化，质量分析、设备运行管理通过可视化进行决策控制。</t>
    </r>
  </si>
  <si>
    <t>项目绩效目标虽能较好的反应项目年度预期产出和效益，但绩效目标整体完整性和明确性需进一步完善。项目绩效指标缺少可持续影响指标；社会效益指标未进一步细化分解，因此，评价认为项目绩效指标可结合项目具体情况更清晰、细化、可衡量。</t>
  </si>
  <si>
    <t>结合数字化项目文件要求，从产出（数量、质量、成本、时效）和效益（经济、社会、生态和可持续影响）两个方面，在申报时填报完整的绩效目标，并根据绩效目标设置细化、量化和可衡量的绩效指标。进一步加强财政专项资金管理，坚持合理安排、突出重点、规范管理、专款专用、讲求效益的原则，符合其使用规定和用途，按照规定的程序办理。</t>
  </si>
</sst>
</file>

<file path=xl/styles.xml><?xml version="1.0" encoding="utf-8"?>
<styleSheet xmlns="http://schemas.openxmlformats.org/spreadsheetml/2006/main" xmlns:mc="http://schemas.openxmlformats.org/markup-compatibility/2006" xmlns:xr9="http://schemas.microsoft.com/office/spreadsheetml/2016/revision9" mc:Ignorable="xr9">
  <numFmts count="1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00"/>
    <numFmt numFmtId="178" formatCode="0.00_);[Red]\(0.00\)"/>
    <numFmt numFmtId="179" formatCode="0.0"/>
    <numFmt numFmtId="180" formatCode="0_ "/>
    <numFmt numFmtId="181" formatCode="0_);[Red]\(0\)"/>
    <numFmt numFmtId="182" formatCode="0.0_ "/>
    <numFmt numFmtId="183" formatCode="0.0%"/>
    <numFmt numFmtId="184" formatCode="#,##0_);[Red]\(#,##0\)"/>
  </numFmts>
  <fonts count="118">
    <font>
      <sz val="11"/>
      <color theme="1"/>
      <name val="等线"/>
      <charset val="134"/>
      <scheme val="minor"/>
    </font>
    <font>
      <sz val="12"/>
      <name val="宋体"/>
      <charset val="134"/>
    </font>
    <font>
      <sz val="18"/>
      <name val="宋体"/>
      <charset val="134"/>
    </font>
    <font>
      <b/>
      <sz val="18"/>
      <name val="宋体"/>
      <charset val="134"/>
    </font>
    <font>
      <b/>
      <sz val="14.5"/>
      <name val="方正仿宋_GBK"/>
      <charset val="134"/>
    </font>
    <font>
      <sz val="14.5"/>
      <name val="Times New Roman"/>
      <charset val="0"/>
    </font>
    <font>
      <sz val="14.5"/>
      <name val="方正仿宋_GBK"/>
      <charset val="134"/>
    </font>
    <font>
      <sz val="14.5"/>
      <name val="Times New Roman"/>
      <charset val="134"/>
    </font>
    <font>
      <sz val="10"/>
      <name val="Arial"/>
      <charset val="0"/>
    </font>
    <font>
      <sz val="12"/>
      <name val="Times New Roman"/>
      <charset val="134"/>
    </font>
    <font>
      <b/>
      <sz val="12"/>
      <name val="宋体"/>
      <charset val="0"/>
    </font>
    <font>
      <sz val="12"/>
      <name val="宋体"/>
      <charset val="0"/>
    </font>
    <font>
      <b/>
      <sz val="18"/>
      <color rgb="FF000000"/>
      <name val="Times New Roman"/>
      <charset val="134"/>
    </font>
    <font>
      <b/>
      <sz val="18"/>
      <color indexed="8"/>
      <name val="Times New Roman"/>
      <charset val="134"/>
    </font>
    <font>
      <sz val="10"/>
      <name val="Times New Roman"/>
      <charset val="134"/>
    </font>
    <font>
      <sz val="11"/>
      <color theme="1"/>
      <name val="Times New Roman"/>
      <charset val="134"/>
    </font>
    <font>
      <sz val="11"/>
      <color theme="1"/>
      <name val="宋体"/>
      <charset val="134"/>
    </font>
    <font>
      <sz val="9"/>
      <name val="宋体"/>
      <charset val="134"/>
    </font>
    <font>
      <sz val="9"/>
      <name val="Times New Roman"/>
      <charset val="134"/>
    </font>
    <font>
      <sz val="11"/>
      <color indexed="8"/>
      <name val="方正黑体_GBK"/>
      <charset val="134"/>
    </font>
    <font>
      <sz val="16"/>
      <color indexed="8"/>
      <name val="方正小标宋_GBK"/>
      <charset val="134"/>
    </font>
    <font>
      <sz val="11"/>
      <color indexed="8"/>
      <name val="等线"/>
      <charset val="134"/>
      <scheme val="minor"/>
    </font>
    <font>
      <sz val="11"/>
      <name val="宋体"/>
      <charset val="134"/>
    </font>
    <font>
      <sz val="16"/>
      <name val="方正小标宋_GBK"/>
      <charset val="134"/>
    </font>
    <font>
      <sz val="14"/>
      <name val="SimSun"/>
      <charset val="134"/>
    </font>
    <font>
      <sz val="9"/>
      <name val="SimSun"/>
      <charset val="134"/>
    </font>
    <font>
      <b/>
      <sz val="11"/>
      <name val="SimSun"/>
      <charset val="134"/>
    </font>
    <font>
      <sz val="11"/>
      <name val="SimSun"/>
      <charset val="134"/>
    </font>
    <font>
      <sz val="11"/>
      <name val="方正黑体_GBK"/>
      <charset val="134"/>
    </font>
    <font>
      <sz val="11"/>
      <color indexed="8"/>
      <name val="Times New Roman"/>
      <charset val="134"/>
    </font>
    <font>
      <sz val="11"/>
      <name val="等线"/>
      <charset val="134"/>
      <scheme val="minor"/>
    </font>
    <font>
      <sz val="12"/>
      <color indexed="8"/>
      <name val="方正黑体_GBK"/>
      <charset val="134"/>
    </font>
    <font>
      <sz val="10"/>
      <color indexed="8"/>
      <name val="等线"/>
      <charset val="134"/>
      <scheme val="minor"/>
    </font>
    <font>
      <b/>
      <sz val="10"/>
      <name val="SimSun"/>
      <charset val="134"/>
    </font>
    <font>
      <b/>
      <sz val="10"/>
      <name val="宋体"/>
      <charset val="134"/>
    </font>
    <font>
      <sz val="10"/>
      <name val="宋体"/>
      <charset val="134"/>
    </font>
    <font>
      <sz val="10"/>
      <name val="SimSun"/>
      <charset val="134"/>
    </font>
    <font>
      <sz val="10"/>
      <color indexed="8"/>
      <name val="宋体"/>
      <charset val="134"/>
    </font>
    <font>
      <sz val="10"/>
      <color indexed="8"/>
      <name val="Times New Roman"/>
      <charset val="134"/>
    </font>
    <font>
      <sz val="14"/>
      <color theme="1"/>
      <name val="方正黑体_GBK"/>
      <charset val="134"/>
    </font>
    <font>
      <b/>
      <sz val="16"/>
      <name val="黑体"/>
      <charset val="134"/>
    </font>
    <font>
      <b/>
      <sz val="11"/>
      <name val="宋体"/>
      <charset val="134"/>
    </font>
    <font>
      <b/>
      <sz val="11"/>
      <color theme="1"/>
      <name val="宋体"/>
      <charset val="134"/>
    </font>
    <font>
      <sz val="12"/>
      <name val="仿宋_GB2312"/>
      <charset val="134"/>
    </font>
    <font>
      <sz val="18"/>
      <color theme="1"/>
      <name val="方正小标宋_GBK"/>
      <charset val="134"/>
    </font>
    <font>
      <sz val="14"/>
      <name val="黑体"/>
      <charset val="134"/>
    </font>
    <font>
      <b/>
      <sz val="12"/>
      <name val="等线"/>
      <charset val="134"/>
      <scheme val="minor"/>
    </font>
    <font>
      <b/>
      <sz val="11"/>
      <color theme="1"/>
      <name val="等线"/>
      <charset val="134"/>
      <scheme val="minor"/>
    </font>
    <font>
      <sz val="10"/>
      <color theme="1"/>
      <name val="等线"/>
      <charset val="134"/>
      <scheme val="minor"/>
    </font>
    <font>
      <sz val="10"/>
      <name val="等线"/>
      <charset val="134"/>
      <scheme val="minor"/>
    </font>
    <font>
      <sz val="11"/>
      <name val="仿宋_GB2312"/>
      <charset val="134"/>
    </font>
    <font>
      <sz val="11"/>
      <color theme="1"/>
      <name val="仿宋_GB2312"/>
      <charset val="134"/>
    </font>
    <font>
      <sz val="11"/>
      <color theme="1"/>
      <name val="黑体"/>
      <charset val="134"/>
    </font>
    <font>
      <b/>
      <sz val="18"/>
      <color theme="1"/>
      <name val="等线"/>
      <charset val="134"/>
      <scheme val="minor"/>
    </font>
    <font>
      <b/>
      <sz val="12"/>
      <color theme="1"/>
      <name val="等线"/>
      <charset val="134"/>
      <scheme val="minor"/>
    </font>
    <font>
      <sz val="12"/>
      <name val="等线"/>
      <charset val="134"/>
      <scheme val="minor"/>
    </font>
    <font>
      <sz val="14"/>
      <color theme="1"/>
      <name val="等线"/>
      <charset val="134"/>
      <scheme val="minor"/>
    </font>
    <font>
      <b/>
      <sz val="11"/>
      <name val="等线"/>
      <charset val="134"/>
      <scheme val="minor"/>
    </font>
    <font>
      <sz val="11"/>
      <name val="黑体"/>
      <charset val="134"/>
    </font>
    <font>
      <sz val="10"/>
      <color theme="1"/>
      <name val="宋体"/>
      <charset val="134"/>
    </font>
    <font>
      <sz val="12"/>
      <name val="Courier"/>
      <charset val="134"/>
    </font>
    <font>
      <sz val="11"/>
      <name val="Courier"/>
      <charset val="134"/>
    </font>
    <font>
      <sz val="11"/>
      <color rgb="FFFF0000"/>
      <name val="宋体"/>
      <charset val="134"/>
    </font>
    <font>
      <b/>
      <sz val="10"/>
      <color theme="1"/>
      <name val="宋体"/>
      <charset val="134"/>
    </font>
    <font>
      <sz val="14"/>
      <name val="方正黑体_GBK"/>
      <charset val="134"/>
    </font>
    <font>
      <sz val="18"/>
      <name val="方正小标宋_GBK"/>
      <charset val="134"/>
    </font>
    <font>
      <sz val="10"/>
      <color rgb="FF000000"/>
      <name val="宋体"/>
      <charset val="134"/>
    </font>
    <font>
      <sz val="12"/>
      <name val="黑体"/>
      <charset val="134"/>
    </font>
    <font>
      <b/>
      <sz val="12"/>
      <name val="宋体"/>
      <charset val="134"/>
    </font>
    <font>
      <sz val="10"/>
      <name val="Arial"/>
      <charset val="134"/>
    </font>
    <font>
      <sz val="12"/>
      <name val="方正楷体_GBK"/>
      <charset val="134"/>
    </font>
    <font>
      <b/>
      <sz val="10"/>
      <color indexed="8"/>
      <name val="宋体"/>
      <charset val="134"/>
    </font>
    <font>
      <sz val="19"/>
      <color theme="1"/>
      <name val="方正小标宋_GBK"/>
      <charset val="134"/>
    </font>
    <font>
      <sz val="18"/>
      <color theme="1"/>
      <name val="方正黑体_GBK"/>
      <charset val="134"/>
    </font>
    <font>
      <b/>
      <sz val="12"/>
      <color indexed="8"/>
      <name val="宋体"/>
      <charset val="134"/>
    </font>
    <font>
      <b/>
      <sz val="10"/>
      <color theme="1"/>
      <name val="等线"/>
      <charset val="134"/>
      <scheme val="minor"/>
    </font>
    <font>
      <sz val="11"/>
      <color rgb="FF000000"/>
      <name val="宋体"/>
      <charset val="134"/>
    </font>
    <font>
      <b/>
      <sz val="14"/>
      <color rgb="FF000000"/>
      <name val="黑体"/>
      <charset val="134"/>
    </font>
    <font>
      <b/>
      <sz val="11"/>
      <color rgb="FF000000"/>
      <name val="宋体"/>
      <charset val="134"/>
    </font>
    <font>
      <sz val="10"/>
      <color rgb="FFFF0000"/>
      <name val="宋体"/>
      <charset val="134"/>
    </font>
    <font>
      <sz val="12"/>
      <color theme="1"/>
      <name val="黑体"/>
      <charset val="134"/>
    </font>
    <font>
      <sz val="14"/>
      <color theme="1"/>
      <name val="黑体"/>
      <charset val="134"/>
    </font>
    <font>
      <b/>
      <sz val="18"/>
      <name val="等线"/>
      <charset val="134"/>
      <scheme val="minor"/>
    </font>
    <font>
      <b/>
      <sz val="10"/>
      <name val="Times New Roman"/>
      <charset val="134"/>
    </font>
    <font>
      <b/>
      <sz val="14"/>
      <name val="黑体"/>
      <charset val="134"/>
    </font>
    <font>
      <b/>
      <sz val="9"/>
      <name val="SimSun"/>
      <charset val="134"/>
    </font>
    <font>
      <sz val="19"/>
      <name val="方正小标宋_GBK"/>
      <charset val="134"/>
    </font>
    <font>
      <sz val="18"/>
      <name val="方正黑体_GBK"/>
      <charset val="134"/>
    </font>
    <font>
      <b/>
      <sz val="9"/>
      <color rgb="FF000000"/>
      <name val="SimSun"/>
      <charset val="134"/>
    </font>
    <font>
      <b/>
      <sz val="10"/>
      <name val="等线"/>
      <charset val="134"/>
      <scheme val="minor"/>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sz val="22"/>
      <color theme="1"/>
      <name val="华文中宋"/>
      <charset val="134"/>
    </font>
    <font>
      <sz val="18"/>
      <color theme="1"/>
      <name val="等线"/>
      <charset val="134"/>
      <scheme val="minor"/>
    </font>
    <font>
      <sz val="12"/>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1"/>
      <color indexed="8"/>
      <name val="宋体"/>
      <charset val="134"/>
    </font>
    <font>
      <b/>
      <sz val="18"/>
      <color rgb="FF000000"/>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2">
    <border>
      <left/>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0"/>
      </top>
      <bottom style="thin">
        <color indexed="0"/>
      </bottom>
      <diagonal/>
    </border>
    <border>
      <left/>
      <right style="thin">
        <color indexed="0"/>
      </right>
      <top style="thin">
        <color indexed="0"/>
      </top>
      <bottom style="thin">
        <color indexed="0"/>
      </bottom>
      <diagonal/>
    </border>
    <border>
      <left/>
      <right style="thin">
        <color indexed="0"/>
      </right>
      <top/>
      <bottom style="thin">
        <color indexed="0"/>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style="thin">
        <color auto="1"/>
      </top>
      <bottom/>
      <diagonal/>
    </border>
    <border>
      <left/>
      <right style="thin">
        <color auto="1"/>
      </right>
      <top style="medium">
        <color auto="1"/>
      </top>
      <bottom/>
      <diagonal/>
    </border>
    <border>
      <left/>
      <right/>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8">
    <xf numFmtId="0" fontId="0" fillId="0" borderId="0"/>
    <xf numFmtId="43" fontId="96" fillId="0" borderId="0" applyFont="0" applyFill="0" applyBorder="0" applyAlignment="0" applyProtection="0">
      <alignment vertical="center"/>
    </xf>
    <xf numFmtId="44" fontId="96" fillId="0" borderId="0" applyFont="0" applyFill="0" applyBorder="0" applyAlignment="0" applyProtection="0">
      <alignment vertical="center"/>
    </xf>
    <xf numFmtId="9" fontId="96" fillId="0" borderId="0" applyFont="0" applyFill="0" applyBorder="0" applyAlignment="0" applyProtection="0">
      <alignment vertical="center"/>
    </xf>
    <xf numFmtId="41" fontId="96" fillId="0" borderId="0" applyFont="0" applyFill="0" applyBorder="0" applyAlignment="0" applyProtection="0">
      <alignment vertical="center"/>
    </xf>
    <xf numFmtId="42" fontId="96" fillId="0" borderId="0" applyFont="0" applyFill="0" applyBorder="0" applyAlignment="0" applyProtection="0">
      <alignment vertical="center"/>
    </xf>
    <xf numFmtId="0" fontId="97"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6" fillId="4" borderId="34" applyNumberFormat="0" applyFont="0" applyAlignment="0" applyProtection="0">
      <alignment vertical="center"/>
    </xf>
    <xf numFmtId="0" fontId="99"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2" fillId="0" borderId="35" applyNumberFormat="0" applyFill="0" applyAlignment="0" applyProtection="0">
      <alignment vertical="center"/>
    </xf>
    <xf numFmtId="0" fontId="103" fillId="0" borderId="35" applyNumberFormat="0" applyFill="0" applyAlignment="0" applyProtection="0">
      <alignment vertical="center"/>
    </xf>
    <xf numFmtId="0" fontId="104" fillId="0" borderId="36" applyNumberFormat="0" applyFill="0" applyAlignment="0" applyProtection="0">
      <alignment vertical="center"/>
    </xf>
    <xf numFmtId="0" fontId="104" fillId="0" borderId="0" applyNumberFormat="0" applyFill="0" applyBorder="0" applyAlignment="0" applyProtection="0">
      <alignment vertical="center"/>
    </xf>
    <xf numFmtId="0" fontId="105" fillId="5" borderId="37" applyNumberFormat="0" applyAlignment="0" applyProtection="0">
      <alignment vertical="center"/>
    </xf>
    <xf numFmtId="0" fontId="106" fillId="6" borderId="38" applyNumberFormat="0" applyAlignment="0" applyProtection="0">
      <alignment vertical="center"/>
    </xf>
    <xf numFmtId="0" fontId="107" fillId="6" borderId="37" applyNumberFormat="0" applyAlignment="0" applyProtection="0">
      <alignment vertical="center"/>
    </xf>
    <xf numFmtId="0" fontId="108" fillId="7" borderId="39" applyNumberFormat="0" applyAlignment="0" applyProtection="0">
      <alignment vertical="center"/>
    </xf>
    <xf numFmtId="0" fontId="109" fillId="0" borderId="40" applyNumberFormat="0" applyFill="0" applyAlignment="0" applyProtection="0">
      <alignment vertical="center"/>
    </xf>
    <xf numFmtId="0" fontId="110" fillId="0" borderId="41" applyNumberFormat="0" applyFill="0" applyAlignment="0" applyProtection="0">
      <alignment vertical="center"/>
    </xf>
    <xf numFmtId="0" fontId="111" fillId="8" borderId="0" applyNumberFormat="0" applyBorder="0" applyAlignment="0" applyProtection="0">
      <alignment vertical="center"/>
    </xf>
    <xf numFmtId="0" fontId="112" fillId="9" borderId="0" applyNumberFormat="0" applyBorder="0" applyAlignment="0" applyProtection="0">
      <alignment vertical="center"/>
    </xf>
    <xf numFmtId="0" fontId="113" fillId="10" borderId="0" applyNumberFormat="0" applyBorder="0" applyAlignment="0" applyProtection="0">
      <alignment vertical="center"/>
    </xf>
    <xf numFmtId="0" fontId="114" fillId="11" borderId="0" applyNumberFormat="0" applyBorder="0" applyAlignment="0" applyProtection="0">
      <alignment vertical="center"/>
    </xf>
    <xf numFmtId="0" fontId="115" fillId="12" borderId="0" applyNumberFormat="0" applyBorder="0" applyAlignment="0" applyProtection="0">
      <alignment vertical="center"/>
    </xf>
    <xf numFmtId="0" fontId="115" fillId="13" borderId="0" applyNumberFormat="0" applyBorder="0" applyAlignment="0" applyProtection="0">
      <alignment vertical="center"/>
    </xf>
    <xf numFmtId="0" fontId="114" fillId="14" borderId="0" applyNumberFormat="0" applyBorder="0" applyAlignment="0" applyProtection="0">
      <alignment vertical="center"/>
    </xf>
    <xf numFmtId="0" fontId="114" fillId="15" borderId="0" applyNumberFormat="0" applyBorder="0" applyAlignment="0" applyProtection="0">
      <alignment vertical="center"/>
    </xf>
    <xf numFmtId="0" fontId="115" fillId="16" borderId="0" applyNumberFormat="0" applyBorder="0" applyAlignment="0" applyProtection="0">
      <alignment vertical="center"/>
    </xf>
    <xf numFmtId="0" fontId="115" fillId="17" borderId="0" applyNumberFormat="0" applyBorder="0" applyAlignment="0" applyProtection="0">
      <alignment vertical="center"/>
    </xf>
    <xf numFmtId="0" fontId="114" fillId="18" borderId="0" applyNumberFormat="0" applyBorder="0" applyAlignment="0" applyProtection="0">
      <alignment vertical="center"/>
    </xf>
    <xf numFmtId="0" fontId="114" fillId="19" borderId="0" applyNumberFormat="0" applyBorder="0" applyAlignment="0" applyProtection="0">
      <alignment vertical="center"/>
    </xf>
    <xf numFmtId="0" fontId="115" fillId="20" borderId="0" applyNumberFormat="0" applyBorder="0" applyAlignment="0" applyProtection="0">
      <alignment vertical="center"/>
    </xf>
    <xf numFmtId="0" fontId="115" fillId="21" borderId="0" applyNumberFormat="0" applyBorder="0" applyAlignment="0" applyProtection="0">
      <alignment vertical="center"/>
    </xf>
    <xf numFmtId="0" fontId="114" fillId="22" borderId="0" applyNumberFormat="0" applyBorder="0" applyAlignment="0" applyProtection="0">
      <alignment vertical="center"/>
    </xf>
    <xf numFmtId="0" fontId="114" fillId="23" borderId="0" applyNumberFormat="0" applyBorder="0" applyAlignment="0" applyProtection="0">
      <alignment vertical="center"/>
    </xf>
    <xf numFmtId="0" fontId="115" fillId="24" borderId="0" applyNumberFormat="0" applyBorder="0" applyAlignment="0" applyProtection="0">
      <alignment vertical="center"/>
    </xf>
    <xf numFmtId="0" fontId="115" fillId="25" borderId="0" applyNumberFormat="0" applyBorder="0" applyAlignment="0" applyProtection="0">
      <alignment vertical="center"/>
    </xf>
    <xf numFmtId="0" fontId="114" fillId="26" borderId="0" applyNumberFormat="0" applyBorder="0" applyAlignment="0" applyProtection="0">
      <alignment vertical="center"/>
    </xf>
    <xf numFmtId="0" fontId="114" fillId="27" borderId="0" applyNumberFormat="0" applyBorder="0" applyAlignment="0" applyProtection="0">
      <alignment vertical="center"/>
    </xf>
    <xf numFmtId="0" fontId="115" fillId="28" borderId="0" applyNumberFormat="0" applyBorder="0" applyAlignment="0" applyProtection="0">
      <alignment vertical="center"/>
    </xf>
    <xf numFmtId="0" fontId="115" fillId="29" borderId="0" applyNumberFormat="0" applyBorder="0" applyAlignment="0" applyProtection="0">
      <alignment vertical="center"/>
    </xf>
    <xf numFmtId="0" fontId="114" fillId="30" borderId="0" applyNumberFormat="0" applyBorder="0" applyAlignment="0" applyProtection="0">
      <alignment vertical="center"/>
    </xf>
    <xf numFmtId="0" fontId="114" fillId="31" borderId="0" applyNumberFormat="0" applyBorder="0" applyAlignment="0" applyProtection="0">
      <alignment vertical="center"/>
    </xf>
    <xf numFmtId="0" fontId="115" fillId="32" borderId="0" applyNumberFormat="0" applyBorder="0" applyAlignment="0" applyProtection="0">
      <alignment vertical="center"/>
    </xf>
    <xf numFmtId="0" fontId="115" fillId="33" borderId="0" applyNumberFormat="0" applyBorder="0" applyAlignment="0" applyProtection="0">
      <alignment vertical="center"/>
    </xf>
    <xf numFmtId="0" fontId="114" fillId="34" borderId="0" applyNumberFormat="0" applyBorder="0" applyAlignment="0" applyProtection="0">
      <alignment vertical="center"/>
    </xf>
    <xf numFmtId="0" fontId="17" fillId="0" borderId="0">
      <alignment vertical="center"/>
    </xf>
    <xf numFmtId="0" fontId="1" fillId="0" borderId="0">
      <alignment vertical="center"/>
    </xf>
    <xf numFmtId="41" fontId="116" fillId="0" borderId="0" applyFont="0" applyFill="0" applyBorder="0" applyAlignment="0" applyProtection="0">
      <alignment vertical="center"/>
    </xf>
    <xf numFmtId="0" fontId="21" fillId="0" borderId="0">
      <alignment vertical="center"/>
    </xf>
    <xf numFmtId="0" fontId="21" fillId="0" borderId="0">
      <alignment vertical="center"/>
    </xf>
    <xf numFmtId="0" fontId="1" fillId="0" borderId="0">
      <alignment vertical="center"/>
    </xf>
    <xf numFmtId="41" fontId="1" fillId="0" borderId="0" applyFont="0" applyFill="0" applyBorder="0" applyAlignment="0" applyProtection="0"/>
    <xf numFmtId="0" fontId="17" fillId="0" borderId="0">
      <alignment vertical="center"/>
    </xf>
    <xf numFmtId="0" fontId="1" fillId="0" borderId="0">
      <alignment vertical="center"/>
    </xf>
    <xf numFmtId="0" fontId="0" fillId="0" borderId="0">
      <alignment vertical="center"/>
    </xf>
    <xf numFmtId="0" fontId="69" fillId="0" borderId="0" applyBorder="0">
      <alignment vertical="center"/>
    </xf>
    <xf numFmtId="0" fontId="17" fillId="0" borderId="0">
      <alignment vertical="center"/>
    </xf>
    <xf numFmtId="0" fontId="0" fillId="0" borderId="0"/>
    <xf numFmtId="0" fontId="69" fillId="0" borderId="0"/>
    <xf numFmtId="0" fontId="0" fillId="0" borderId="0">
      <alignment vertical="center"/>
    </xf>
    <xf numFmtId="0" fontId="21" fillId="0" borderId="0">
      <alignment vertical="center"/>
    </xf>
    <xf numFmtId="0" fontId="1" fillId="0" borderId="0"/>
    <xf numFmtId="0" fontId="1" fillId="0" borderId="0"/>
    <xf numFmtId="0" fontId="0" fillId="0" borderId="0">
      <alignment vertical="center"/>
    </xf>
    <xf numFmtId="0" fontId="1" fillId="0" borderId="0"/>
    <xf numFmtId="0" fontId="8" fillId="0" borderId="0"/>
    <xf numFmtId="0" fontId="8" fillId="0" borderId="0"/>
    <xf numFmtId="0" fontId="69" fillId="0" borderId="0"/>
    <xf numFmtId="0" fontId="0" fillId="0" borderId="0">
      <alignment vertical="center"/>
    </xf>
    <xf numFmtId="0" fontId="1" fillId="0" borderId="0"/>
    <xf numFmtId="0" fontId="1" fillId="0" borderId="0">
      <alignment vertical="center"/>
    </xf>
    <xf numFmtId="0" fontId="1" fillId="0" borderId="0">
      <alignment vertical="center"/>
    </xf>
    <xf numFmtId="0" fontId="0" fillId="0" borderId="0">
      <alignment vertical="center"/>
    </xf>
    <xf numFmtId="0" fontId="1" fillId="0" borderId="0"/>
  </cellStyleXfs>
  <cellXfs count="830">
    <xf numFmtId="0" fontId="0" fillId="0" borderId="0" xfId="0"/>
    <xf numFmtId="0" fontId="1" fillId="0" borderId="0" xfId="0" applyFont="1" applyFill="1" applyBorder="1" applyAlignment="1">
      <alignment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5" xfId="0" applyFont="1" applyFill="1" applyBorder="1" applyAlignment="1">
      <alignment horizontal="justify" vertical="top" wrapText="1"/>
    </xf>
    <xf numFmtId="0" fontId="6"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5" xfId="0" applyFont="1" applyFill="1" applyBorder="1" applyAlignment="1">
      <alignment horizontal="left" vertical="center" wrapText="1" indent="2"/>
    </xf>
    <xf numFmtId="0" fontId="4" fillId="0" borderId="3" xfId="0" applyFont="1" applyFill="1" applyBorder="1" applyAlignment="1">
      <alignment horizontal="center" vertical="center" wrapText="1"/>
    </xf>
    <xf numFmtId="0" fontId="8" fillId="0" borderId="0" xfId="0" applyFont="1" applyFill="1" applyBorder="1" applyAlignment="1"/>
    <xf numFmtId="176" fontId="8" fillId="0" borderId="0" xfId="0" applyNumberFormat="1" applyFont="1" applyFill="1" applyBorder="1" applyAlignment="1"/>
    <xf numFmtId="0" fontId="9" fillId="0" borderId="0" xfId="0" applyFont="1" applyFill="1" applyBorder="1" applyAlignment="1">
      <alignment vertical="center"/>
    </xf>
    <xf numFmtId="0" fontId="3" fillId="0" borderId="0" xfId="0" applyFont="1" applyFill="1" applyAlignment="1">
      <alignment horizontal="center" vertical="center"/>
    </xf>
    <xf numFmtId="0" fontId="8" fillId="0" borderId="7" xfId="0" applyFont="1" applyFill="1" applyBorder="1" applyAlignment="1"/>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10" xfId="0" applyFont="1" applyFill="1" applyBorder="1" applyAlignment="1" applyProtection="1"/>
    <xf numFmtId="176" fontId="8" fillId="0" borderId="11" xfId="0" applyNumberFormat="1" applyFont="1" applyFill="1" applyBorder="1" applyAlignment="1" applyProtection="1"/>
    <xf numFmtId="0" fontId="8" fillId="0" borderId="12" xfId="0" applyFont="1" applyFill="1" applyBorder="1" applyAlignment="1" applyProtection="1"/>
    <xf numFmtId="176" fontId="10" fillId="0" borderId="9" xfId="0" applyNumberFormat="1" applyFont="1" applyFill="1" applyBorder="1" applyAlignment="1">
      <alignment horizontal="center" vertical="center" wrapText="1"/>
    </xf>
    <xf numFmtId="0" fontId="11" fillId="0" borderId="8" xfId="0" applyFont="1" applyFill="1" applyBorder="1" applyAlignment="1"/>
    <xf numFmtId="4" fontId="11" fillId="0" borderId="9" xfId="0" applyNumberFormat="1" applyFont="1" applyFill="1" applyBorder="1" applyAlignment="1">
      <alignment horizontal="right"/>
    </xf>
    <xf numFmtId="176" fontId="11" fillId="0" borderId="9" xfId="0" applyNumberFormat="1" applyFont="1" applyFill="1" applyBorder="1" applyAlignment="1">
      <alignment horizontal="right"/>
    </xf>
    <xf numFmtId="0" fontId="11" fillId="0" borderId="9" xfId="0" applyFont="1" applyFill="1" applyBorder="1" applyAlignment="1"/>
    <xf numFmtId="0" fontId="12" fillId="0" borderId="0" xfId="63" applyFont="1" applyFill="1" applyBorder="1" applyAlignment="1">
      <alignment horizontal="center" vertical="center"/>
    </xf>
    <xf numFmtId="0" fontId="13" fillId="0" borderId="0" xfId="63" applyFont="1" applyFill="1" applyBorder="1" applyAlignment="1">
      <alignment horizontal="center" vertical="center"/>
    </xf>
    <xf numFmtId="0" fontId="14" fillId="0" borderId="0" xfId="0" applyFont="1" applyFill="1" applyBorder="1" applyAlignment="1"/>
    <xf numFmtId="0" fontId="15" fillId="0" borderId="0" xfId="63" applyFont="1" applyFill="1" applyBorder="1" applyAlignment="1">
      <alignment vertical="center"/>
    </xf>
    <xf numFmtId="0" fontId="15" fillId="0" borderId="0" xfId="63" applyFont="1" applyFill="1" applyBorder="1" applyAlignment="1">
      <alignment horizontal="right" vertical="center"/>
    </xf>
    <xf numFmtId="0" fontId="9" fillId="0" borderId="13" xfId="0" applyFont="1" applyFill="1" applyBorder="1" applyAlignment="1">
      <alignment horizontal="center" vertical="center"/>
    </xf>
    <xf numFmtId="0" fontId="15" fillId="0" borderId="14" xfId="63" applyFont="1" applyFill="1" applyBorder="1" applyAlignment="1">
      <alignment horizontal="center" vertical="center"/>
    </xf>
    <xf numFmtId="0" fontId="15" fillId="0" borderId="7" xfId="63" applyFont="1" applyFill="1" applyBorder="1" applyAlignment="1">
      <alignment horizontal="center" vertical="center" wrapText="1"/>
    </xf>
    <xf numFmtId="0" fontId="15" fillId="0" borderId="7" xfId="63" applyFont="1" applyFill="1" applyBorder="1" applyAlignment="1">
      <alignment horizontal="center" vertical="center"/>
    </xf>
    <xf numFmtId="0" fontId="15" fillId="0" borderId="15" xfId="63" applyFont="1" applyFill="1" applyBorder="1" applyAlignment="1">
      <alignment horizontal="center" vertical="center"/>
    </xf>
    <xf numFmtId="0" fontId="16" fillId="0" borderId="16" xfId="63" applyFont="1" applyFill="1" applyBorder="1" applyAlignment="1">
      <alignment horizontal="center" vertical="center" wrapText="1"/>
    </xf>
    <xf numFmtId="0" fontId="9" fillId="0" borderId="17" xfId="0" applyFont="1" applyFill="1" applyBorder="1" applyAlignment="1">
      <alignment horizontal="center" vertical="center"/>
    </xf>
    <xf numFmtId="0" fontId="15" fillId="0" borderId="15" xfId="63" applyFont="1" applyFill="1" applyBorder="1" applyAlignment="1">
      <alignment horizontal="center" vertical="center" wrapText="1"/>
    </xf>
    <xf numFmtId="0" fontId="15" fillId="0" borderId="18" xfId="63" applyFont="1" applyFill="1" applyBorder="1" applyAlignment="1">
      <alignment horizontal="center" vertical="center"/>
    </xf>
    <xf numFmtId="0" fontId="9" fillId="0" borderId="17" xfId="0" applyFont="1" applyFill="1" applyBorder="1" applyAlignment="1">
      <alignment vertical="center"/>
    </xf>
    <xf numFmtId="0" fontId="9" fillId="0" borderId="14" xfId="0" applyFont="1" applyFill="1" applyBorder="1" applyAlignment="1">
      <alignment vertical="center"/>
    </xf>
    <xf numFmtId="0" fontId="9" fillId="0" borderId="7" xfId="0" applyFont="1" applyFill="1" applyBorder="1" applyAlignment="1">
      <alignment vertical="center"/>
    </xf>
    <xf numFmtId="0" fontId="9" fillId="0" borderId="15" xfId="0" applyFont="1" applyFill="1" applyBorder="1" applyAlignment="1">
      <alignment vertical="center"/>
    </xf>
    <xf numFmtId="0" fontId="9" fillId="0" borderId="18" xfId="0" applyFont="1" applyFill="1" applyBorder="1" applyAlignment="1">
      <alignment vertical="center"/>
    </xf>
    <xf numFmtId="0" fontId="17" fillId="0" borderId="0"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9" fillId="0" borderId="0" xfId="52" applyFont="1">
      <alignment vertical="center"/>
    </xf>
    <xf numFmtId="0" fontId="20" fillId="0" borderId="0" xfId="52" applyFont="1">
      <alignment vertical="center"/>
    </xf>
    <xf numFmtId="0" fontId="21" fillId="0" borderId="0" xfId="52">
      <alignment vertical="center"/>
    </xf>
    <xf numFmtId="0" fontId="22" fillId="0" borderId="0" xfId="56" applyFont="1" applyAlignment="1"/>
    <xf numFmtId="0" fontId="23" fillId="0" borderId="0" xfId="52" applyFont="1" applyBorder="1" applyAlignment="1">
      <alignment horizontal="center" vertical="center" wrapText="1"/>
    </xf>
    <xf numFmtId="0" fontId="24" fillId="0" borderId="0" xfId="52" applyFont="1" applyBorder="1" applyAlignment="1">
      <alignment vertical="center" wrapText="1"/>
    </xf>
    <xf numFmtId="0" fontId="25" fillId="0" borderId="0" xfId="52" applyFont="1" applyBorder="1" applyAlignment="1">
      <alignment horizontal="right" vertical="center" wrapText="1"/>
    </xf>
    <xf numFmtId="0" fontId="26" fillId="0" borderId="20" xfId="52" applyFont="1" applyBorder="1" applyAlignment="1">
      <alignment horizontal="center" vertical="center" wrapText="1"/>
    </xf>
    <xf numFmtId="0" fontId="26" fillId="0" borderId="21" xfId="52" applyFont="1" applyBorder="1" applyAlignment="1">
      <alignment horizontal="center" vertical="center" wrapText="1"/>
    </xf>
    <xf numFmtId="0" fontId="26" fillId="0" borderId="22" xfId="52" applyFont="1" applyBorder="1" applyAlignment="1">
      <alignment horizontal="center" vertical="center" wrapText="1"/>
    </xf>
    <xf numFmtId="0" fontId="27" fillId="0" borderId="23" xfId="52" applyFont="1" applyBorder="1" applyAlignment="1">
      <alignment horizontal="center" vertical="center" wrapText="1"/>
    </xf>
    <xf numFmtId="0" fontId="26" fillId="0" borderId="24" xfId="52" applyFont="1" applyBorder="1" applyAlignment="1">
      <alignment horizontal="center" vertical="center" wrapText="1"/>
    </xf>
    <xf numFmtId="0" fontId="27" fillId="0" borderId="24" xfId="52" applyFont="1" applyBorder="1" applyAlignment="1">
      <alignment horizontal="left" vertical="center" wrapText="1"/>
    </xf>
    <xf numFmtId="0" fontId="27" fillId="0" borderId="24" xfId="52" applyFont="1" applyBorder="1" applyAlignment="1">
      <alignment horizontal="center" vertical="center" wrapText="1"/>
    </xf>
    <xf numFmtId="0" fontId="26" fillId="0" borderId="25" xfId="52" applyFont="1" applyBorder="1" applyAlignment="1">
      <alignment horizontal="center" vertical="center" wrapText="1"/>
    </xf>
    <xf numFmtId="0" fontId="27" fillId="0" borderId="17" xfId="52" applyFont="1" applyBorder="1" applyAlignment="1">
      <alignment horizontal="center" vertical="center" wrapText="1"/>
    </xf>
    <xf numFmtId="0" fontId="27" fillId="0" borderId="26" xfId="52" applyFont="1" applyBorder="1" applyAlignment="1">
      <alignment vertical="center" wrapText="1"/>
    </xf>
    <xf numFmtId="177" fontId="27" fillId="0" borderId="18" xfId="52" applyNumberFormat="1" applyFont="1" applyBorder="1" applyAlignment="1">
      <alignment vertical="center" wrapText="1"/>
    </xf>
    <xf numFmtId="0" fontId="25" fillId="0" borderId="0" xfId="52" applyFont="1" applyBorder="1" applyAlignment="1">
      <alignment vertical="center" wrapText="1"/>
    </xf>
    <xf numFmtId="0" fontId="19" fillId="0" borderId="0" xfId="53" applyFont="1">
      <alignment vertical="center"/>
    </xf>
    <xf numFmtId="0" fontId="20" fillId="0" borderId="0" xfId="53" applyFont="1">
      <alignment vertical="center"/>
    </xf>
    <xf numFmtId="0" fontId="21" fillId="0" borderId="0" xfId="53">
      <alignment vertical="center"/>
    </xf>
    <xf numFmtId="0" fontId="22" fillId="0" borderId="0" xfId="56" applyFont="1" applyFill="1" applyAlignment="1"/>
    <xf numFmtId="0" fontId="28" fillId="0" borderId="0" xfId="53" applyFont="1" applyBorder="1" applyAlignment="1">
      <alignment horizontal="left" vertical="center" wrapText="1"/>
    </xf>
    <xf numFmtId="0" fontId="23" fillId="0" borderId="0" xfId="53" applyFont="1" applyBorder="1" applyAlignment="1">
      <alignment horizontal="center" vertical="center" wrapText="1"/>
    </xf>
    <xf numFmtId="0" fontId="25" fillId="0" borderId="0" xfId="53" applyFont="1" applyBorder="1" applyAlignment="1">
      <alignment vertical="center" wrapText="1"/>
    </xf>
    <xf numFmtId="0" fontId="25" fillId="0" borderId="0" xfId="53" applyFont="1" applyBorder="1" applyAlignment="1">
      <alignment horizontal="center" vertical="center" wrapText="1"/>
    </xf>
    <xf numFmtId="0" fontId="26" fillId="0" borderId="20" xfId="53" applyFont="1" applyBorder="1" applyAlignment="1">
      <alignment horizontal="center" vertical="center" wrapText="1"/>
    </xf>
    <xf numFmtId="0" fontId="26" fillId="0" borderId="21" xfId="53" applyFont="1" applyBorder="1" applyAlignment="1">
      <alignment horizontal="center" vertical="center" wrapText="1"/>
    </xf>
    <xf numFmtId="0" fontId="26" fillId="0" borderId="27" xfId="53" applyFont="1" applyBorder="1" applyAlignment="1">
      <alignment horizontal="center" vertical="center" wrapText="1"/>
    </xf>
    <xf numFmtId="0" fontId="26" fillId="0" borderId="22" xfId="53" applyFont="1" applyBorder="1" applyAlignment="1">
      <alignment horizontal="center" vertical="center" wrapText="1"/>
    </xf>
    <xf numFmtId="0" fontId="27" fillId="0" borderId="23" xfId="53" applyFont="1" applyBorder="1" applyAlignment="1">
      <alignment vertical="center" wrapText="1"/>
    </xf>
    <xf numFmtId="0" fontId="27" fillId="0" borderId="28" xfId="53" applyFont="1" applyBorder="1" applyAlignment="1">
      <alignment horizontal="center" vertical="center" wrapText="1"/>
    </xf>
    <xf numFmtId="0" fontId="29" fillId="0" borderId="28" xfId="53" applyFont="1" applyBorder="1" applyAlignment="1">
      <alignment horizontal="center" vertical="center"/>
    </xf>
    <xf numFmtId="0" fontId="29" fillId="0" borderId="0" xfId="53" applyFont="1" applyAlignment="1">
      <alignment horizontal="center" vertical="center"/>
    </xf>
    <xf numFmtId="0" fontId="27" fillId="0" borderId="25" xfId="53" applyFont="1" applyBorder="1" applyAlignment="1">
      <alignment horizontal="center" vertical="center" wrapText="1"/>
    </xf>
    <xf numFmtId="0" fontId="27" fillId="0" borderId="24" xfId="53" applyFont="1" applyBorder="1" applyAlignment="1">
      <alignment horizontal="center" vertical="center" wrapText="1"/>
    </xf>
    <xf numFmtId="0" fontId="29" fillId="0" borderId="24" xfId="53" applyFont="1" applyBorder="1" applyAlignment="1">
      <alignment horizontal="center" vertical="center"/>
    </xf>
    <xf numFmtId="0" fontId="27" fillId="0" borderId="24" xfId="53" applyFont="1" applyBorder="1" applyAlignment="1">
      <alignment vertical="center" wrapText="1"/>
    </xf>
    <xf numFmtId="0" fontId="27" fillId="0" borderId="17" xfId="53" applyFont="1" applyBorder="1" applyAlignment="1">
      <alignment vertical="center" wrapText="1"/>
    </xf>
    <xf numFmtId="0" fontId="27" fillId="0" borderId="26" xfId="53" applyFont="1" applyBorder="1" applyAlignment="1">
      <alignment horizontal="center" vertical="center" wrapText="1"/>
    </xf>
    <xf numFmtId="0" fontId="27" fillId="0" borderId="26" xfId="53" applyFont="1" applyBorder="1" applyAlignment="1">
      <alignment vertical="center" wrapText="1"/>
    </xf>
    <xf numFmtId="0" fontId="27" fillId="0" borderId="18" xfId="53" applyFont="1" applyBorder="1" applyAlignment="1">
      <alignment horizontal="center" vertical="center" wrapText="1"/>
    </xf>
    <xf numFmtId="0" fontId="19" fillId="0" borderId="0" xfId="64" applyFont="1">
      <alignment vertical="center"/>
    </xf>
    <xf numFmtId="0" fontId="20" fillId="0" borderId="0" xfId="64" applyFont="1">
      <alignment vertical="center"/>
    </xf>
    <xf numFmtId="0" fontId="21" fillId="0" borderId="0" xfId="64">
      <alignment vertical="center"/>
    </xf>
    <xf numFmtId="0" fontId="30" fillId="0" borderId="0" xfId="64" applyFont="1">
      <alignment vertical="center"/>
    </xf>
    <xf numFmtId="0" fontId="21" fillId="0" borderId="0" xfId="64" applyFill="1">
      <alignment vertical="center"/>
    </xf>
    <xf numFmtId="0" fontId="19" fillId="0" borderId="0" xfId="64" applyFont="1" applyFill="1">
      <alignment vertical="center"/>
    </xf>
    <xf numFmtId="0" fontId="23" fillId="0" borderId="0" xfId="64" applyFont="1" applyBorder="1" applyAlignment="1">
      <alignment horizontal="center" vertical="center" wrapText="1"/>
    </xf>
    <xf numFmtId="0" fontId="20" fillId="0" borderId="0" xfId="64" applyFont="1" applyFill="1">
      <alignment vertical="center"/>
    </xf>
    <xf numFmtId="0" fontId="25" fillId="0" borderId="0" xfId="64" applyFont="1" applyBorder="1" applyAlignment="1">
      <alignment horizontal="right" vertical="center" wrapText="1"/>
    </xf>
    <xf numFmtId="0" fontId="26" fillId="0" borderId="20" xfId="64" applyFont="1" applyBorder="1" applyAlignment="1">
      <alignment horizontal="center" vertical="center" wrapText="1"/>
    </xf>
    <xf numFmtId="0" fontId="26" fillId="0" borderId="21" xfId="64" applyFont="1" applyBorder="1" applyAlignment="1">
      <alignment horizontal="center" vertical="center" wrapText="1"/>
    </xf>
    <xf numFmtId="0" fontId="26" fillId="0" borderId="22" xfId="64" applyFont="1" applyBorder="1" applyAlignment="1">
      <alignment horizontal="center" vertical="center" wrapText="1"/>
    </xf>
    <xf numFmtId="0" fontId="21" fillId="0" borderId="0" xfId="64" applyBorder="1">
      <alignment vertical="center"/>
    </xf>
    <xf numFmtId="0" fontId="27" fillId="0" borderId="23" xfId="64" applyFont="1" applyBorder="1" applyAlignment="1">
      <alignment horizontal="left" vertical="center" wrapText="1"/>
    </xf>
    <xf numFmtId="0" fontId="27" fillId="0" borderId="24" xfId="64" applyFont="1" applyBorder="1" applyAlignment="1">
      <alignment horizontal="center" vertical="center" wrapText="1"/>
    </xf>
    <xf numFmtId="178" fontId="27" fillId="0" borderId="24" xfId="64" applyNumberFormat="1" applyFont="1" applyFill="1" applyBorder="1" applyAlignment="1">
      <alignment horizontal="center" vertical="center" wrapText="1"/>
    </xf>
    <xf numFmtId="178" fontId="27" fillId="0" borderId="16" xfId="64" applyNumberFormat="1" applyFont="1" applyFill="1" applyBorder="1" applyAlignment="1">
      <alignment horizontal="center" vertical="center" wrapText="1"/>
    </xf>
    <xf numFmtId="178" fontId="27" fillId="0" borderId="25" xfId="64" applyNumberFormat="1" applyFont="1" applyBorder="1" applyAlignment="1">
      <alignment horizontal="center" vertical="center" wrapText="1"/>
    </xf>
    <xf numFmtId="178" fontId="27" fillId="0" borderId="24" xfId="64" applyNumberFormat="1" applyFont="1" applyBorder="1" applyAlignment="1">
      <alignment horizontal="center" vertical="center" wrapText="1"/>
    </xf>
    <xf numFmtId="0" fontId="30" fillId="0" borderId="0" xfId="64" applyFont="1" applyBorder="1">
      <alignment vertical="center"/>
    </xf>
    <xf numFmtId="0" fontId="30" fillId="0" borderId="0" xfId="64" applyFont="1" applyFill="1">
      <alignment vertical="center"/>
    </xf>
    <xf numFmtId="0" fontId="27" fillId="0" borderId="23" xfId="64" applyFont="1" applyFill="1" applyBorder="1" applyAlignment="1">
      <alignment horizontal="left" vertical="center" wrapText="1"/>
    </xf>
    <xf numFmtId="0" fontId="27" fillId="0" borderId="24" xfId="64" applyFont="1" applyFill="1" applyBorder="1" applyAlignment="1">
      <alignment horizontal="center" vertical="center" wrapText="1"/>
    </xf>
    <xf numFmtId="178" fontId="27" fillId="0" borderId="25" xfId="64" applyNumberFormat="1" applyFont="1" applyFill="1" applyBorder="1" applyAlignment="1">
      <alignment horizontal="center" vertical="center" wrapText="1"/>
    </xf>
    <xf numFmtId="0" fontId="21" fillId="0" borderId="0" xfId="64" applyFill="1" applyBorder="1">
      <alignment vertical="center"/>
    </xf>
    <xf numFmtId="178" fontId="17" fillId="0" borderId="0" xfId="64" applyNumberFormat="1" applyFont="1" applyFill="1" applyBorder="1" applyAlignment="1">
      <alignment horizontal="center" vertical="center" wrapText="1"/>
    </xf>
    <xf numFmtId="0" fontId="27" fillId="0" borderId="17" xfId="64" applyFont="1" applyFill="1" applyBorder="1" applyAlignment="1">
      <alignment horizontal="left" vertical="center" wrapText="1"/>
    </xf>
    <xf numFmtId="0" fontId="27" fillId="0" borderId="26" xfId="64" applyFont="1" applyFill="1" applyBorder="1" applyAlignment="1">
      <alignment horizontal="center" vertical="center" wrapText="1"/>
    </xf>
    <xf numFmtId="178" fontId="27" fillId="0" borderId="26" xfId="64" applyNumberFormat="1" applyFont="1" applyFill="1" applyBorder="1" applyAlignment="1">
      <alignment horizontal="center" vertical="center" wrapText="1"/>
    </xf>
    <xf numFmtId="178" fontId="27" fillId="0" borderId="18" xfId="64" applyNumberFormat="1" applyFont="1" applyFill="1" applyBorder="1" applyAlignment="1">
      <alignment horizontal="center" vertical="center" wrapText="1"/>
    </xf>
    <xf numFmtId="0" fontId="25" fillId="0" borderId="0" xfId="64" applyFont="1" applyBorder="1" applyAlignment="1">
      <alignment vertical="center" wrapText="1"/>
    </xf>
    <xf numFmtId="0" fontId="25" fillId="0" borderId="0" xfId="64" applyFont="1" applyBorder="1" applyAlignment="1">
      <alignment horizontal="center" vertical="center" wrapText="1"/>
    </xf>
    <xf numFmtId="0" fontId="27" fillId="0" borderId="23" xfId="64" applyFont="1" applyBorder="1" applyAlignment="1">
      <alignment vertical="center" wrapText="1"/>
    </xf>
    <xf numFmtId="4" fontId="27" fillId="0" borderId="25" xfId="64" applyNumberFormat="1" applyFont="1" applyFill="1" applyBorder="1" applyAlignment="1">
      <alignment horizontal="center" vertical="center" wrapText="1"/>
    </xf>
    <xf numFmtId="4" fontId="27" fillId="0" borderId="24" xfId="64" applyNumberFormat="1" applyFont="1" applyFill="1" applyBorder="1" applyAlignment="1">
      <alignment horizontal="center" vertical="center" wrapText="1"/>
    </xf>
    <xf numFmtId="4" fontId="27" fillId="0" borderId="25" xfId="64" applyNumberFormat="1" applyFont="1" applyBorder="1" applyAlignment="1">
      <alignment horizontal="center" vertical="center" wrapText="1"/>
    </xf>
    <xf numFmtId="4" fontId="27" fillId="0" borderId="24" xfId="64" applyNumberFormat="1" applyFont="1" applyBorder="1" applyAlignment="1">
      <alignment horizontal="center" vertical="center" wrapText="1"/>
    </xf>
    <xf numFmtId="0" fontId="27" fillId="0" borderId="17" xfId="64" applyFont="1" applyBorder="1" applyAlignment="1">
      <alignment vertical="center" wrapText="1"/>
    </xf>
    <xf numFmtId="4" fontId="27" fillId="0" borderId="26" xfId="64" applyNumberFormat="1" applyFont="1" applyBorder="1" applyAlignment="1">
      <alignment horizontal="center" vertical="center" wrapText="1"/>
    </xf>
    <xf numFmtId="4" fontId="27" fillId="0" borderId="18" xfId="64" applyNumberFormat="1" applyFont="1" applyBorder="1" applyAlignment="1">
      <alignment horizontal="center" vertical="center" wrapText="1"/>
    </xf>
    <xf numFmtId="0" fontId="31" fillId="0" borderId="0" xfId="64" applyFont="1">
      <alignment vertical="center"/>
    </xf>
    <xf numFmtId="0" fontId="31" fillId="0" borderId="0" xfId="64" applyFont="1" applyFill="1">
      <alignment vertical="center"/>
    </xf>
    <xf numFmtId="178" fontId="27" fillId="0" borderId="26" xfId="64" applyNumberFormat="1" applyFont="1" applyBorder="1" applyAlignment="1">
      <alignment horizontal="center" vertical="center" wrapText="1"/>
    </xf>
    <xf numFmtId="178" fontId="27" fillId="0" borderId="18" xfId="64" applyNumberFormat="1" applyFont="1" applyBorder="1" applyAlignment="1">
      <alignment horizontal="center" vertical="center" wrapText="1"/>
    </xf>
    <xf numFmtId="0" fontId="32" fillId="0" borderId="0" xfId="64" applyFont="1" applyFill="1">
      <alignment vertical="center"/>
    </xf>
    <xf numFmtId="0" fontId="33" fillId="0" borderId="29" xfId="64" applyFont="1" applyBorder="1" applyAlignment="1">
      <alignment horizontal="center" vertical="center" wrapText="1"/>
    </xf>
    <xf numFmtId="0" fontId="33" fillId="0" borderId="21" xfId="64" applyFont="1" applyBorder="1" applyAlignment="1">
      <alignment horizontal="center" vertical="center" wrapText="1"/>
    </xf>
    <xf numFmtId="0" fontId="33" fillId="0" borderId="22" xfId="64" applyFont="1" applyBorder="1" applyAlignment="1">
      <alignment horizontal="center" vertical="center" wrapText="1"/>
    </xf>
    <xf numFmtId="0" fontId="33" fillId="0" borderId="23" xfId="64" applyFont="1" applyBorder="1" applyAlignment="1">
      <alignment horizontal="center" vertical="center" wrapText="1"/>
    </xf>
    <xf numFmtId="0" fontId="33" fillId="0" borderId="26" xfId="64" applyFont="1" applyBorder="1" applyAlignment="1">
      <alignment vertical="center" wrapText="1"/>
    </xf>
    <xf numFmtId="0" fontId="33" fillId="0" borderId="26" xfId="64" applyFont="1" applyBorder="1" applyAlignment="1">
      <alignment horizontal="center" vertical="center" wrapText="1"/>
    </xf>
    <xf numFmtId="0" fontId="33" fillId="0" borderId="18" xfId="64" applyFont="1" applyBorder="1" applyAlignment="1">
      <alignment horizontal="center" vertical="center" wrapText="1"/>
    </xf>
    <xf numFmtId="0" fontId="34" fillId="0" borderId="23" xfId="64" applyFont="1" applyBorder="1" applyAlignment="1">
      <alignment horizontal="center" vertical="center" wrapText="1"/>
    </xf>
    <xf numFmtId="0" fontId="33" fillId="0" borderId="24" xfId="64" applyFont="1" applyBorder="1" applyAlignment="1">
      <alignment horizontal="center" vertical="center" wrapText="1"/>
    </xf>
    <xf numFmtId="0" fontId="33" fillId="0" borderId="25" xfId="64" applyFont="1" applyBorder="1" applyAlignment="1">
      <alignment horizontal="center" vertical="center" wrapText="1"/>
    </xf>
    <xf numFmtId="0" fontId="35" fillId="0" borderId="23" xfId="64" applyFont="1" applyBorder="1" applyAlignment="1">
      <alignment vertical="center" wrapText="1"/>
    </xf>
    <xf numFmtId="177" fontId="36" fillId="0" borderId="24" xfId="64" applyNumberFormat="1" applyFont="1" applyBorder="1" applyAlignment="1">
      <alignment vertical="center" wrapText="1"/>
    </xf>
    <xf numFmtId="177" fontId="36" fillId="0" borderId="25" xfId="64" applyNumberFormat="1" applyFont="1" applyBorder="1" applyAlignment="1">
      <alignment vertical="center" wrapText="1"/>
    </xf>
    <xf numFmtId="0" fontId="37" fillId="0" borderId="23" xfId="64" applyFont="1" applyBorder="1" applyAlignment="1">
      <alignment horizontal="left" vertical="center" indent="1"/>
    </xf>
    <xf numFmtId="0" fontId="32" fillId="0" borderId="24" xfId="64" applyFont="1" applyBorder="1">
      <alignment vertical="center"/>
    </xf>
    <xf numFmtId="0" fontId="32" fillId="0" borderId="25" xfId="64" applyFont="1" applyBorder="1">
      <alignment vertical="center"/>
    </xf>
    <xf numFmtId="0" fontId="37" fillId="0" borderId="23" xfId="64" applyFont="1" applyBorder="1">
      <alignment vertical="center"/>
    </xf>
    <xf numFmtId="0" fontId="37" fillId="0" borderId="23" xfId="64" applyFont="1" applyFill="1" applyBorder="1" applyAlignment="1">
      <alignment horizontal="left" vertical="center" indent="1"/>
    </xf>
    <xf numFmtId="0" fontId="38" fillId="0" borderId="24" xfId="64" applyFont="1" applyFill="1" applyBorder="1" applyAlignment="1">
      <alignment horizontal="center" vertical="center"/>
    </xf>
    <xf numFmtId="0" fontId="38" fillId="0" borderId="25" xfId="64" applyFont="1" applyFill="1" applyBorder="1" applyAlignment="1">
      <alignment horizontal="center" vertical="center"/>
    </xf>
    <xf numFmtId="0" fontId="37" fillId="0" borderId="17" xfId="64" applyFont="1" applyBorder="1" applyAlignment="1">
      <alignment horizontal="left" vertical="center" indent="1"/>
    </xf>
    <xf numFmtId="0" fontId="32" fillId="0" borderId="26" xfId="64" applyFont="1" applyBorder="1">
      <alignment vertical="center"/>
    </xf>
    <xf numFmtId="0" fontId="32" fillId="0" borderId="18" xfId="64" applyFont="1" applyBorder="1">
      <alignment vertical="center"/>
    </xf>
    <xf numFmtId="0" fontId="17" fillId="0" borderId="0" xfId="49" applyAlignment="1"/>
    <xf numFmtId="0" fontId="22" fillId="0" borderId="0" xfId="49" applyFont="1" applyAlignment="1"/>
    <xf numFmtId="0" fontId="39" fillId="0" borderId="0" xfId="60" applyFont="1" applyFill="1" applyAlignment="1">
      <alignment vertical="center"/>
    </xf>
    <xf numFmtId="2" fontId="40" fillId="0" borderId="0" xfId="49" applyNumberFormat="1" applyFont="1" applyFill="1" applyAlignment="1" applyProtection="1">
      <alignment horizontal="center" vertical="center"/>
    </xf>
    <xf numFmtId="0" fontId="1" fillId="0" borderId="0" xfId="49" applyFont="1" applyAlignment="1">
      <alignment horizontal="center" vertical="center"/>
    </xf>
    <xf numFmtId="2" fontId="22" fillId="0" borderId="0" xfId="49" applyNumberFormat="1" applyFont="1" applyBorder="1" applyAlignment="1" applyProtection="1">
      <alignment horizontal="left"/>
    </xf>
    <xf numFmtId="2" fontId="22" fillId="0" borderId="0" xfId="49" applyNumberFormat="1" applyFont="1" applyAlignment="1"/>
    <xf numFmtId="2" fontId="22" fillId="0" borderId="0" xfId="49" applyNumberFormat="1" applyFont="1" applyAlignment="1" applyProtection="1">
      <alignment horizontal="center" vertical="center"/>
    </xf>
    <xf numFmtId="0" fontId="22" fillId="0" borderId="0" xfId="49" applyFont="1" applyAlignment="1">
      <alignment vertical="center"/>
    </xf>
    <xf numFmtId="2" fontId="41" fillId="0" borderId="20" xfId="49" applyNumberFormat="1" applyFont="1" applyBorder="1" applyAlignment="1" applyProtection="1">
      <alignment horizontal="center" vertical="center" wrapText="1"/>
    </xf>
    <xf numFmtId="2" fontId="41" fillId="0" borderId="21" xfId="49" applyNumberFormat="1" applyFont="1" applyBorder="1" applyAlignment="1" applyProtection="1">
      <alignment horizontal="center" vertical="center" wrapText="1"/>
    </xf>
    <xf numFmtId="2" fontId="41" fillId="0" borderId="21" xfId="49" applyNumberFormat="1" applyFont="1" applyFill="1" applyBorder="1" applyAlignment="1" applyProtection="1">
      <alignment horizontal="center" vertical="center" wrapText="1"/>
    </xf>
    <xf numFmtId="2" fontId="41" fillId="0" borderId="22" xfId="49" applyNumberFormat="1" applyFont="1" applyBorder="1" applyAlignment="1">
      <alignment horizontal="center" vertical="center" wrapText="1"/>
    </xf>
    <xf numFmtId="0" fontId="42" fillId="0" borderId="23" xfId="76" applyFont="1" applyBorder="1" applyAlignment="1">
      <alignment vertical="center"/>
    </xf>
    <xf numFmtId="2" fontId="22" fillId="0" borderId="24" xfId="49" applyNumberFormat="1" applyFont="1" applyFill="1" applyBorder="1" applyAlignment="1" applyProtection="1">
      <alignment vertical="center" wrapText="1"/>
    </xf>
    <xf numFmtId="179" fontId="22" fillId="0" borderId="25" xfId="49" applyNumberFormat="1" applyFont="1" applyFill="1" applyBorder="1" applyAlignment="1" applyProtection="1">
      <alignment vertical="center" wrapText="1"/>
    </xf>
    <xf numFmtId="0" fontId="16" fillId="0" borderId="23" xfId="76" applyFont="1" applyBorder="1" applyAlignment="1">
      <alignment vertical="center"/>
    </xf>
    <xf numFmtId="2" fontId="41" fillId="0" borderId="24" xfId="49" applyNumberFormat="1" applyFont="1" applyBorder="1" applyAlignment="1" applyProtection="1">
      <alignment horizontal="center" vertical="center" wrapText="1"/>
    </xf>
    <xf numFmtId="0" fontId="22" fillId="0" borderId="24" xfId="49" applyFont="1" applyBorder="1" applyAlignment="1"/>
    <xf numFmtId="0" fontId="22" fillId="0" borderId="25" xfId="49" applyFont="1" applyBorder="1" applyAlignment="1"/>
    <xf numFmtId="0" fontId="42" fillId="0" borderId="23" xfId="76" applyFont="1" applyBorder="1" applyAlignment="1">
      <alignment horizontal="center" vertical="center"/>
    </xf>
    <xf numFmtId="0" fontId="42" fillId="0" borderId="17" xfId="76" applyFont="1" applyBorder="1" applyAlignment="1">
      <alignment horizontal="center" vertical="center"/>
    </xf>
    <xf numFmtId="0" fontId="22" fillId="0" borderId="26" xfId="49" applyFont="1" applyBorder="1" applyAlignment="1"/>
    <xf numFmtId="0" fontId="22" fillId="0" borderId="18" xfId="49" applyFont="1" applyBorder="1" applyAlignment="1"/>
    <xf numFmtId="2" fontId="22" fillId="0" borderId="0" xfId="49" applyNumberFormat="1" applyFont="1" applyAlignment="1">
      <alignment vertical="center"/>
    </xf>
    <xf numFmtId="0" fontId="43" fillId="2" borderId="0" xfId="75" applyFont="1" applyFill="1" applyAlignment="1">
      <alignment vertical="center"/>
    </xf>
    <xf numFmtId="0" fontId="43" fillId="2" borderId="0" xfId="75" applyFont="1" applyFill="1">
      <alignment vertical="center"/>
    </xf>
    <xf numFmtId="0" fontId="39" fillId="2" borderId="0" xfId="60" applyFont="1" applyFill="1" applyAlignment="1">
      <alignment horizontal="left" vertical="center"/>
    </xf>
    <xf numFmtId="0" fontId="44" fillId="2" borderId="0" xfId="60" applyFont="1" applyFill="1" applyAlignment="1">
      <alignment horizontal="center" vertical="center"/>
    </xf>
    <xf numFmtId="180" fontId="45" fillId="2" borderId="0" xfId="74" applyNumberFormat="1" applyFont="1" applyFill="1" applyBorder="1" applyAlignment="1">
      <alignment horizontal="center" vertical="center"/>
    </xf>
    <xf numFmtId="0" fontId="45" fillId="2" borderId="0" xfId="74" applyFont="1" applyFill="1" applyBorder="1" applyAlignment="1">
      <alignment horizontal="center" vertical="center"/>
    </xf>
    <xf numFmtId="0" fontId="45" fillId="2" borderId="0" xfId="74" applyFont="1" applyFill="1" applyBorder="1" applyAlignment="1">
      <alignment vertical="center"/>
    </xf>
    <xf numFmtId="0" fontId="45" fillId="2" borderId="20" xfId="60" applyFont="1" applyFill="1" applyBorder="1" applyAlignment="1">
      <alignment horizontal="center" vertical="center"/>
    </xf>
    <xf numFmtId="181" fontId="45" fillId="2" borderId="21" xfId="62" applyNumberFormat="1" applyFont="1" applyFill="1" applyBorder="1" applyAlignment="1" applyProtection="1">
      <alignment horizontal="center" vertical="center" wrapText="1"/>
      <protection locked="0"/>
    </xf>
    <xf numFmtId="0" fontId="45" fillId="2" borderId="21" xfId="62" applyFont="1" applyFill="1" applyBorder="1" applyAlignment="1" applyProtection="1">
      <alignment horizontal="center" vertical="center" wrapText="1"/>
      <protection locked="0"/>
    </xf>
    <xf numFmtId="0" fontId="45" fillId="2" borderId="21" xfId="60" applyFont="1" applyFill="1" applyBorder="1" applyAlignment="1">
      <alignment horizontal="center" vertical="center"/>
    </xf>
    <xf numFmtId="0" fontId="45" fillId="2" borderId="23" xfId="74" applyFont="1" applyFill="1" applyBorder="1" applyAlignment="1">
      <alignment horizontal="center" vertical="center"/>
    </xf>
    <xf numFmtId="180" fontId="46" fillId="2" borderId="24" xfId="0" applyNumberFormat="1" applyFont="1" applyFill="1" applyBorder="1" applyAlignment="1" applyProtection="1">
      <alignment vertical="center"/>
    </xf>
    <xf numFmtId="181" fontId="46" fillId="2" borderId="24" xfId="51" applyNumberFormat="1" applyFont="1" applyFill="1" applyBorder="1" applyAlignment="1">
      <alignment horizontal="right" vertical="center"/>
    </xf>
    <xf numFmtId="182" fontId="47" fillId="2" borderId="24" xfId="60" applyNumberFormat="1" applyFont="1" applyFill="1" applyBorder="1" applyAlignment="1">
      <alignment vertical="center"/>
    </xf>
    <xf numFmtId="0" fontId="45" fillId="2" borderId="24" xfId="74" applyFont="1" applyFill="1" applyBorder="1" applyAlignment="1">
      <alignment horizontal="center" vertical="center"/>
    </xf>
    <xf numFmtId="0" fontId="45" fillId="2" borderId="23" xfId="74" applyFont="1" applyFill="1" applyBorder="1" applyAlignment="1">
      <alignment horizontal="left" vertical="center"/>
    </xf>
    <xf numFmtId="0" fontId="45" fillId="2" borderId="24" xfId="74" applyFont="1" applyFill="1" applyBorder="1" applyAlignment="1">
      <alignment horizontal="left" vertical="center"/>
    </xf>
    <xf numFmtId="181" fontId="48" fillId="2" borderId="23" xfId="60" applyNumberFormat="1" applyFont="1" applyFill="1" applyBorder="1" applyAlignment="1">
      <alignment vertical="center"/>
    </xf>
    <xf numFmtId="180" fontId="35" fillId="2" borderId="24" xfId="0" applyNumberFormat="1" applyFont="1" applyFill="1" applyBorder="1" applyAlignment="1" applyProtection="1">
      <alignment vertical="center"/>
    </xf>
    <xf numFmtId="181" fontId="49" fillId="2" borderId="24" xfId="51" applyNumberFormat="1" applyFont="1" applyFill="1" applyBorder="1" applyAlignment="1">
      <alignment horizontal="right" vertical="center"/>
    </xf>
    <xf numFmtId="182" fontId="48" fillId="2" borderId="24" xfId="60" applyNumberFormat="1" applyFont="1" applyFill="1" applyBorder="1" applyAlignment="1">
      <alignment vertical="center"/>
    </xf>
    <xf numFmtId="181" fontId="48" fillId="2" borderId="24" xfId="60" applyNumberFormat="1" applyFont="1" applyFill="1" applyBorder="1" applyAlignment="1">
      <alignment vertical="center"/>
    </xf>
    <xf numFmtId="181" fontId="48" fillId="2" borderId="23" xfId="60" applyNumberFormat="1" applyFont="1" applyFill="1" applyBorder="1" applyAlignment="1">
      <alignment horizontal="left" vertical="center" indent="1"/>
    </xf>
    <xf numFmtId="181" fontId="48" fillId="2" borderId="24" xfId="60" applyNumberFormat="1" applyFont="1" applyFill="1" applyBorder="1" applyAlignment="1">
      <alignment horizontal="left" vertical="center" indent="1"/>
    </xf>
    <xf numFmtId="181" fontId="48" fillId="2" borderId="23" xfId="60" applyNumberFormat="1" applyFont="1" applyFill="1" applyBorder="1" applyAlignment="1">
      <alignment horizontal="left" vertical="center" wrapText="1" indent="1"/>
    </xf>
    <xf numFmtId="0" fontId="50" fillId="2" borderId="17" xfId="75" applyFont="1" applyFill="1" applyBorder="1" applyAlignment="1">
      <alignment horizontal="center" vertical="center"/>
    </xf>
    <xf numFmtId="0" fontId="51" fillId="2" borderId="26" xfId="75" applyFont="1" applyFill="1" applyBorder="1" applyAlignment="1">
      <alignment horizontal="center" vertical="center"/>
    </xf>
    <xf numFmtId="0" fontId="52" fillId="2" borderId="26" xfId="74" applyFont="1" applyFill="1" applyBorder="1" applyAlignment="1">
      <alignment horizontal="left" vertical="center"/>
    </xf>
    <xf numFmtId="0" fontId="0" fillId="2" borderId="0" xfId="67" applyFont="1" applyFill="1" applyAlignment="1">
      <alignment horizontal="left" vertical="center" wrapText="1"/>
    </xf>
    <xf numFmtId="0" fontId="49" fillId="2" borderId="0" xfId="75" applyFont="1" applyFill="1">
      <alignment vertical="center"/>
    </xf>
    <xf numFmtId="0" fontId="48" fillId="2" borderId="0" xfId="60" applyFont="1" applyFill="1" applyBorder="1" applyAlignment="1">
      <alignment horizontal="right" vertical="center"/>
    </xf>
    <xf numFmtId="0" fontId="45" fillId="2" borderId="22" xfId="62" applyFont="1" applyFill="1" applyBorder="1" applyAlignment="1" applyProtection="1">
      <alignment horizontal="center" vertical="center" wrapText="1"/>
      <protection locked="0"/>
    </xf>
    <xf numFmtId="182" fontId="47" fillId="2" borderId="25" xfId="60" applyNumberFormat="1" applyFont="1" applyFill="1" applyBorder="1" applyAlignment="1">
      <alignment vertical="center"/>
    </xf>
    <xf numFmtId="182" fontId="48" fillId="2" borderId="25" xfId="60" applyNumberFormat="1" applyFont="1" applyFill="1" applyBorder="1" applyAlignment="1">
      <alignment vertical="center"/>
    </xf>
    <xf numFmtId="0" fontId="51" fillId="2" borderId="18" xfId="75" applyFont="1" applyFill="1" applyBorder="1" applyAlignment="1">
      <alignment horizontal="center" vertical="center"/>
    </xf>
    <xf numFmtId="0" fontId="43" fillId="2" borderId="0" xfId="67" applyFont="1" applyFill="1" applyAlignment="1"/>
    <xf numFmtId="0" fontId="0" fillId="2" borderId="0" xfId="67" applyFill="1" applyAlignment="1"/>
    <xf numFmtId="181" fontId="0" fillId="2" borderId="0" xfId="67" applyNumberFormat="1" applyFill="1" applyAlignment="1">
      <alignment horizontal="center" vertical="center"/>
    </xf>
    <xf numFmtId="183" fontId="0" fillId="2" borderId="0" xfId="67" applyNumberFormat="1" applyFill="1" applyAlignment="1">
      <alignment horizontal="center" vertical="center"/>
    </xf>
    <xf numFmtId="184" fontId="0" fillId="2" borderId="0" xfId="67" applyNumberFormat="1" applyFill="1" applyAlignment="1"/>
    <xf numFmtId="181" fontId="0" fillId="2" borderId="0" xfId="67" applyNumberFormat="1" applyFill="1" applyAlignment="1"/>
    <xf numFmtId="183" fontId="39" fillId="2" borderId="0" xfId="60" applyNumberFormat="1" applyFont="1" applyFill="1" applyAlignment="1">
      <alignment horizontal="left" vertical="center"/>
    </xf>
    <xf numFmtId="183" fontId="44" fillId="2" borderId="0" xfId="60" applyNumberFormat="1" applyFont="1" applyFill="1" applyAlignment="1">
      <alignment horizontal="center" vertical="center"/>
    </xf>
    <xf numFmtId="0" fontId="53" fillId="2" borderId="0" xfId="67" applyFont="1" applyFill="1" applyAlignment="1">
      <alignment horizontal="center" vertical="center"/>
    </xf>
    <xf numFmtId="183" fontId="53" fillId="2" borderId="0" xfId="67" applyNumberFormat="1" applyFont="1" applyFill="1" applyAlignment="1">
      <alignment horizontal="center" vertical="center"/>
    </xf>
    <xf numFmtId="0" fontId="48" fillId="2" borderId="0" xfId="67" applyFont="1" applyFill="1" applyBorder="1" applyAlignment="1">
      <alignment horizontal="right" vertical="center"/>
    </xf>
    <xf numFmtId="183" fontId="45" fillId="2" borderId="21" xfId="62" applyNumberFormat="1" applyFont="1" applyFill="1" applyBorder="1" applyAlignment="1" applyProtection="1">
      <alignment horizontal="center" vertical="center" wrapText="1"/>
      <protection locked="0"/>
    </xf>
    <xf numFmtId="0" fontId="45" fillId="2" borderId="21" xfId="73" applyFont="1" applyFill="1" applyBorder="1" applyAlignment="1">
      <alignment horizontal="center" vertical="center"/>
    </xf>
    <xf numFmtId="0" fontId="45" fillId="2" borderId="23" xfId="60" applyFont="1" applyFill="1" applyBorder="1" applyAlignment="1">
      <alignment horizontal="center" vertical="center"/>
    </xf>
    <xf numFmtId="0" fontId="54" fillId="2" borderId="23" xfId="60" applyFont="1" applyFill="1" applyBorder="1" applyAlignment="1">
      <alignment vertical="center" wrapText="1"/>
    </xf>
    <xf numFmtId="182" fontId="46" fillId="2" borderId="24" xfId="67" applyNumberFormat="1" applyFont="1" applyFill="1" applyBorder="1" applyAlignment="1" applyProtection="1">
      <alignment horizontal="right" vertical="center"/>
    </xf>
    <xf numFmtId="182" fontId="41" fillId="0" borderId="25" xfId="50" applyNumberFormat="1" applyFont="1" applyFill="1" applyBorder="1" applyAlignment="1" applyProtection="1">
      <alignment horizontal="right" vertical="center"/>
    </xf>
    <xf numFmtId="0" fontId="45" fillId="2" borderId="24" xfId="73" applyFont="1" applyFill="1" applyBorder="1" applyAlignment="1">
      <alignment horizontal="center" vertical="center"/>
    </xf>
    <xf numFmtId="0" fontId="46" fillId="2" borderId="24" xfId="67" applyNumberFormat="1" applyFont="1" applyFill="1" applyBorder="1" applyAlignment="1">
      <alignment vertical="center"/>
    </xf>
    <xf numFmtId="0" fontId="45" fillId="2" borderId="23" xfId="67" applyFont="1" applyFill="1" applyBorder="1" applyAlignment="1">
      <alignment vertical="center"/>
    </xf>
    <xf numFmtId="0" fontId="41" fillId="0" borderId="24" xfId="50" applyNumberFormat="1" applyFont="1" applyFill="1" applyBorder="1" applyAlignment="1" applyProtection="1">
      <alignment vertical="center"/>
    </xf>
    <xf numFmtId="184" fontId="45" fillId="2" borderId="24" xfId="67" applyNumberFormat="1" applyFont="1" applyFill="1" applyBorder="1" applyAlignment="1">
      <alignment vertical="center"/>
    </xf>
    <xf numFmtId="0" fontId="48" fillId="2" borderId="23" xfId="67" applyFont="1" applyFill="1" applyBorder="1">
      <alignment vertical="center"/>
    </xf>
    <xf numFmtId="0" fontId="48" fillId="2" borderId="24" xfId="67" applyFont="1" applyFill="1" applyBorder="1">
      <alignment vertical="center"/>
    </xf>
    <xf numFmtId="0" fontId="49" fillId="2" borderId="24" xfId="51" applyNumberFormat="1" applyFont="1" applyFill="1" applyBorder="1" applyAlignment="1">
      <alignment vertical="center"/>
    </xf>
    <xf numFmtId="0" fontId="35" fillId="2" borderId="24" xfId="0" applyNumberFormat="1" applyFont="1" applyFill="1" applyBorder="1" applyAlignment="1" applyProtection="1">
      <alignment vertical="center"/>
    </xf>
    <xf numFmtId="183" fontId="49" fillId="2" borderId="24" xfId="51" applyNumberFormat="1" applyFont="1" applyFill="1" applyBorder="1" applyAlignment="1">
      <alignment horizontal="right" vertical="center"/>
    </xf>
    <xf numFmtId="183" fontId="55" fillId="2" borderId="24" xfId="51" applyNumberFormat="1" applyFont="1" applyFill="1" applyBorder="1" applyAlignment="1">
      <alignment horizontal="right" vertical="center"/>
    </xf>
    <xf numFmtId="181" fontId="43" fillId="2" borderId="24" xfId="51" applyNumberFormat="1" applyFont="1" applyFill="1" applyBorder="1" applyAlignment="1">
      <alignment horizontal="right" vertical="center"/>
    </xf>
    <xf numFmtId="183" fontId="43" fillId="2" borderId="24" xfId="51" applyNumberFormat="1" applyFont="1" applyFill="1" applyBorder="1" applyAlignment="1">
      <alignment horizontal="right" vertical="center"/>
    </xf>
    <xf numFmtId="181" fontId="43" fillId="2" borderId="24" xfId="51" applyNumberFormat="1" applyFont="1" applyFill="1" applyBorder="1" applyAlignment="1">
      <alignment horizontal="center" vertical="center"/>
    </xf>
    <xf numFmtId="183" fontId="43" fillId="2" borderId="24" xfId="51" applyNumberFormat="1" applyFont="1" applyFill="1" applyBorder="1" applyAlignment="1">
      <alignment horizontal="center" vertical="center"/>
    </xf>
    <xf numFmtId="0" fontId="0" fillId="2" borderId="23" xfId="67" applyFill="1" applyBorder="1">
      <alignment vertical="center"/>
    </xf>
    <xf numFmtId="3" fontId="35" fillId="2" borderId="24" xfId="0" applyNumberFormat="1" applyFont="1" applyFill="1" applyBorder="1" applyAlignment="1" applyProtection="1">
      <alignment horizontal="left" vertical="center" wrapText="1" indent="1"/>
    </xf>
    <xf numFmtId="0" fontId="0" fillId="2" borderId="23" xfId="67" applyFill="1" applyBorder="1" applyAlignment="1">
      <alignment vertical="center"/>
    </xf>
    <xf numFmtId="0" fontId="0" fillId="2" borderId="23" xfId="67" applyFill="1" applyBorder="1" applyAlignment="1"/>
    <xf numFmtId="181" fontId="0" fillId="2" borderId="24" xfId="67" applyNumberFormat="1" applyFill="1" applyBorder="1" applyAlignment="1">
      <alignment horizontal="center" vertical="center"/>
    </xf>
    <xf numFmtId="183" fontId="0" fillId="2" borderId="24" xfId="67" applyNumberFormat="1" applyFill="1" applyBorder="1" applyAlignment="1">
      <alignment horizontal="center" vertical="center"/>
    </xf>
    <xf numFmtId="181" fontId="46" fillId="2" borderId="24" xfId="67" applyNumberFormat="1" applyFont="1" applyFill="1" applyBorder="1" applyAlignment="1">
      <alignment horizontal="right" vertical="center"/>
    </xf>
    <xf numFmtId="183" fontId="46" fillId="2" borderId="24" xfId="67" applyNumberFormat="1" applyFont="1" applyFill="1" applyBorder="1" applyAlignment="1">
      <alignment horizontal="right" vertical="center"/>
    </xf>
    <xf numFmtId="183" fontId="56" fillId="2" borderId="24" xfId="60" applyNumberFormat="1" applyFont="1" applyFill="1" applyBorder="1" applyAlignment="1">
      <alignment horizontal="right" vertical="center"/>
    </xf>
    <xf numFmtId="0" fontId="45" fillId="2" borderId="24" xfId="67" applyFont="1" applyFill="1" applyBorder="1" applyAlignment="1">
      <alignment vertical="center"/>
    </xf>
    <xf numFmtId="0" fontId="35" fillId="2" borderId="23" xfId="0" applyFont="1" applyFill="1" applyBorder="1" applyAlignment="1">
      <alignment horizontal="left" vertical="center"/>
    </xf>
    <xf numFmtId="0" fontId="35" fillId="2" borderId="24" xfId="0" applyFont="1" applyFill="1" applyBorder="1" applyAlignment="1">
      <alignment horizontal="left" vertical="center"/>
    </xf>
    <xf numFmtId="0" fontId="0" fillId="2" borderId="17" xfId="67" applyFill="1" applyBorder="1" applyAlignment="1"/>
    <xf numFmtId="181" fontId="0" fillId="2" borderId="26" xfId="67" applyNumberFormat="1" applyFill="1" applyBorder="1" applyAlignment="1">
      <alignment horizontal="center" vertical="center"/>
    </xf>
    <xf numFmtId="183" fontId="0" fillId="2" borderId="26" xfId="67" applyNumberFormat="1" applyFill="1" applyBorder="1" applyAlignment="1">
      <alignment horizontal="center" vertical="center"/>
    </xf>
    <xf numFmtId="0" fontId="35" fillId="2" borderId="26" xfId="0" applyFont="1" applyFill="1" applyBorder="1" applyAlignment="1">
      <alignment horizontal="left" vertical="center"/>
    </xf>
    <xf numFmtId="0" fontId="49" fillId="2" borderId="26" xfId="51" applyNumberFormat="1" applyFont="1" applyFill="1" applyBorder="1" applyAlignment="1">
      <alignment vertical="center"/>
    </xf>
    <xf numFmtId="0" fontId="0" fillId="2" borderId="0" xfId="67" applyFill="1" applyAlignment="1">
      <alignment horizontal="left" vertical="center" wrapText="1"/>
    </xf>
    <xf numFmtId="183" fontId="0" fillId="2" borderId="0" xfId="67" applyNumberFormat="1" applyFill="1" applyAlignment="1">
      <alignment horizontal="left" vertical="center" wrapText="1"/>
    </xf>
    <xf numFmtId="181" fontId="45" fillId="2" borderId="22" xfId="62" applyNumberFormat="1" applyFont="1" applyFill="1" applyBorder="1" applyAlignment="1" applyProtection="1">
      <alignment horizontal="center" vertical="center" wrapText="1"/>
      <protection locked="0"/>
    </xf>
    <xf numFmtId="183" fontId="45" fillId="2" borderId="15" xfId="62" applyNumberFormat="1" applyFont="1" applyFill="1" applyBorder="1" applyAlignment="1" applyProtection="1">
      <alignment horizontal="center" vertical="center" wrapText="1"/>
      <protection locked="0"/>
    </xf>
    <xf numFmtId="0" fontId="46" fillId="2" borderId="25" xfId="67" applyNumberFormat="1" applyFont="1" applyFill="1" applyBorder="1" applyAlignment="1">
      <alignment vertical="center"/>
    </xf>
    <xf numFmtId="182" fontId="46" fillId="2" borderId="25" xfId="67" applyNumberFormat="1" applyFont="1" applyFill="1" applyBorder="1" applyAlignment="1">
      <alignment horizontal="right" vertical="center"/>
    </xf>
    <xf numFmtId="181" fontId="43" fillId="2" borderId="0" xfId="67" applyNumberFormat="1" applyFont="1" applyFill="1" applyAlignment="1"/>
    <xf numFmtId="0" fontId="49" fillId="2" borderId="25" xfId="51" applyNumberFormat="1" applyFont="1" applyFill="1" applyBorder="1" applyAlignment="1">
      <alignment vertical="center"/>
    </xf>
    <xf numFmtId="0" fontId="49" fillId="2" borderId="18" xfId="51" applyNumberFormat="1" applyFont="1" applyFill="1" applyBorder="1" applyAlignment="1">
      <alignment vertical="center"/>
    </xf>
    <xf numFmtId="182" fontId="46" fillId="2" borderId="18" xfId="67" applyNumberFormat="1" applyFont="1" applyFill="1" applyBorder="1" applyAlignment="1">
      <alignment horizontal="right" vertical="center"/>
    </xf>
    <xf numFmtId="0" fontId="30" fillId="0" borderId="0" xfId="0" applyFont="1" applyFill="1" applyAlignment="1">
      <alignment vertical="center"/>
    </xf>
    <xf numFmtId="0" fontId="57" fillId="0" borderId="0" xfId="0" applyFont="1" applyFill="1" applyAlignment="1">
      <alignment vertical="center"/>
    </xf>
    <xf numFmtId="0" fontId="39" fillId="0" borderId="0" xfId="60" applyFont="1" applyFill="1" applyAlignment="1">
      <alignment horizontal="left" vertical="center"/>
    </xf>
    <xf numFmtId="0" fontId="44" fillId="0" borderId="0" xfId="60" applyFont="1" applyFill="1" applyAlignment="1">
      <alignment horizontal="center" vertical="center"/>
    </xf>
    <xf numFmtId="0" fontId="30" fillId="0" borderId="0" xfId="60" applyFont="1" applyFill="1" applyBorder="1" applyAlignment="1">
      <alignment horizontal="center" vertical="center"/>
    </xf>
    <xf numFmtId="0" fontId="30" fillId="0" borderId="0" xfId="60" applyFont="1" applyFill="1" applyAlignment="1">
      <alignment horizontal="center" vertical="center"/>
    </xf>
    <xf numFmtId="180" fontId="16" fillId="0" borderId="0" xfId="0" applyNumberFormat="1" applyFont="1" applyFill="1" applyBorder="1" applyAlignment="1" applyProtection="1">
      <alignment horizontal="right" vertical="center"/>
      <protection locked="0"/>
    </xf>
    <xf numFmtId="14" fontId="58" fillId="0" borderId="20" xfId="62" applyNumberFormat="1" applyFont="1" applyFill="1" applyBorder="1" applyAlignment="1" applyProtection="1">
      <alignment horizontal="center" vertical="center"/>
      <protection locked="0"/>
    </xf>
    <xf numFmtId="14" fontId="58" fillId="0" borderId="21" xfId="62" applyNumberFormat="1" applyFont="1" applyFill="1" applyBorder="1" applyAlignment="1" applyProtection="1">
      <alignment horizontal="center" vertical="center"/>
      <protection locked="0"/>
    </xf>
    <xf numFmtId="181" fontId="52" fillId="0" borderId="22" xfId="62" applyNumberFormat="1" applyFont="1" applyFill="1" applyBorder="1" applyAlignment="1" applyProtection="1">
      <alignment horizontal="center" vertical="center" wrapText="1"/>
      <protection locked="0"/>
    </xf>
    <xf numFmtId="0" fontId="52" fillId="0" borderId="23" xfId="60" applyFont="1" applyFill="1" applyBorder="1" applyAlignment="1">
      <alignment vertical="center"/>
    </xf>
    <xf numFmtId="0" fontId="52" fillId="0" borderId="24" xfId="60" applyFont="1" applyFill="1" applyBorder="1" applyAlignment="1">
      <alignment vertical="center"/>
    </xf>
    <xf numFmtId="181" fontId="41" fillId="0" borderId="25" xfId="60" applyNumberFormat="1" applyFont="1" applyFill="1" applyBorder="1" applyAlignment="1">
      <alignment vertical="center"/>
    </xf>
    <xf numFmtId="176" fontId="35" fillId="2" borderId="23" xfId="0" applyNumberFormat="1" applyFont="1" applyFill="1" applyBorder="1" applyAlignment="1">
      <alignment horizontal="center" vertical="center"/>
    </xf>
    <xf numFmtId="176" fontId="35" fillId="2" borderId="24" xfId="0" applyNumberFormat="1" applyFont="1" applyFill="1" applyBorder="1" applyAlignment="1">
      <alignment horizontal="center" vertical="center"/>
    </xf>
    <xf numFmtId="181" fontId="35" fillId="2" borderId="25" xfId="60" applyNumberFormat="1" applyFont="1" applyFill="1" applyBorder="1" applyAlignment="1">
      <alignment vertical="center"/>
    </xf>
    <xf numFmtId="0" fontId="59" fillId="2" borderId="17" xfId="60" applyFont="1" applyFill="1" applyBorder="1" applyAlignment="1">
      <alignment horizontal="left" vertical="center"/>
    </xf>
    <xf numFmtId="0" fontId="59" fillId="2" borderId="26" xfId="60" applyFont="1" applyFill="1" applyBorder="1" applyAlignment="1">
      <alignment horizontal="left" vertical="center"/>
    </xf>
    <xf numFmtId="181" fontId="35" fillId="2" borderId="18" xfId="60" applyNumberFormat="1" applyFont="1" applyFill="1" applyBorder="1" applyAlignment="1">
      <alignment horizontal="right" vertical="center"/>
    </xf>
    <xf numFmtId="2" fontId="60" fillId="0" borderId="0" xfId="56" applyNumberFormat="1" applyFont="1" applyAlignment="1">
      <alignment horizontal="center" vertical="center"/>
    </xf>
    <xf numFmtId="2" fontId="61" fillId="0" borderId="0" xfId="56" applyNumberFormat="1" applyFont="1" applyAlignment="1"/>
    <xf numFmtId="2" fontId="61" fillId="0" borderId="0" xfId="56" applyNumberFormat="1" applyFont="1">
      <alignment vertical="center"/>
    </xf>
    <xf numFmtId="0" fontId="22" fillId="0" borderId="0" xfId="56" applyFont="1">
      <alignment vertical="center"/>
    </xf>
    <xf numFmtId="0" fontId="17" fillId="0" borderId="0" xfId="56" applyAlignment="1"/>
    <xf numFmtId="2" fontId="40" fillId="0" borderId="0" xfId="56" applyNumberFormat="1" applyFont="1" applyAlignment="1">
      <alignment horizontal="center" vertical="center"/>
    </xf>
    <xf numFmtId="0" fontId="1" fillId="0" borderId="0" xfId="56" applyFont="1" applyAlignment="1">
      <alignment horizontal="center" vertical="center"/>
    </xf>
    <xf numFmtId="31" fontId="22" fillId="0" borderId="0" xfId="56" applyNumberFormat="1" applyFont="1" applyAlignment="1">
      <alignment horizontal="left"/>
    </xf>
    <xf numFmtId="2" fontId="22" fillId="0" borderId="0" xfId="56" applyNumberFormat="1" applyFont="1" applyAlignment="1"/>
    <xf numFmtId="2" fontId="22" fillId="0" borderId="0" xfId="56" applyNumberFormat="1" applyFont="1" applyAlignment="1">
      <alignment horizontal="center" vertical="center"/>
    </xf>
    <xf numFmtId="2" fontId="41" fillId="0" borderId="20" xfId="56" applyNumberFormat="1" applyFont="1" applyBorder="1" applyAlignment="1">
      <alignment horizontal="center" vertical="center" wrapText="1"/>
    </xf>
    <xf numFmtId="2" fontId="41" fillId="0" borderId="21" xfId="60" applyNumberFormat="1" applyFont="1" applyBorder="1" applyAlignment="1" applyProtection="1">
      <alignment horizontal="center" vertical="center" wrapText="1"/>
    </xf>
    <xf numFmtId="2" fontId="41" fillId="0" borderId="21" xfId="60" applyNumberFormat="1" applyFont="1" applyFill="1" applyBorder="1" applyAlignment="1" applyProtection="1">
      <alignment horizontal="center" vertical="center" wrapText="1"/>
    </xf>
    <xf numFmtId="2" fontId="41" fillId="0" borderId="22" xfId="56" applyNumberFormat="1" applyFont="1" applyBorder="1" applyAlignment="1">
      <alignment horizontal="center" vertical="center" wrapText="1"/>
    </xf>
    <xf numFmtId="49" fontId="22" fillId="0" borderId="23" xfId="56" applyNumberFormat="1" applyFont="1" applyBorder="1" applyAlignment="1">
      <alignment horizontal="left" vertical="center" wrapText="1"/>
    </xf>
    <xf numFmtId="2" fontId="22" fillId="0" borderId="24" xfId="56" applyNumberFormat="1" applyFont="1" applyBorder="1" applyAlignment="1">
      <alignment vertical="center" wrapText="1"/>
    </xf>
    <xf numFmtId="2" fontId="62" fillId="0" borderId="24" xfId="56" applyNumberFormat="1" applyFont="1" applyBorder="1" applyAlignment="1">
      <alignment vertical="center" wrapText="1"/>
    </xf>
    <xf numFmtId="179" fontId="22" fillId="0" borderId="25" xfId="56" applyNumberFormat="1" applyFont="1" applyBorder="1" applyAlignment="1">
      <alignment vertical="center" wrapText="1"/>
    </xf>
    <xf numFmtId="49" fontId="22" fillId="0" borderId="23" xfId="56" applyNumberFormat="1" applyFont="1" applyBorder="1" applyAlignment="1">
      <alignment horizontal="left" vertical="center" wrapText="1" indent="1"/>
    </xf>
    <xf numFmtId="0" fontId="63" fillId="0" borderId="17" xfId="58" applyFont="1" applyFill="1" applyBorder="1" applyAlignment="1">
      <alignment horizontal="center" vertical="center"/>
    </xf>
    <xf numFmtId="2" fontId="22" fillId="0" borderId="26" xfId="56" applyNumberFormat="1" applyFont="1" applyBorder="1" applyAlignment="1">
      <alignment vertical="center" wrapText="1"/>
    </xf>
    <xf numFmtId="179" fontId="22" fillId="0" borderId="18" xfId="56" applyNumberFormat="1" applyFont="1" applyBorder="1" applyAlignment="1">
      <alignment vertical="center" wrapText="1"/>
    </xf>
    <xf numFmtId="2" fontId="22" fillId="0" borderId="0" xfId="56" applyNumberFormat="1" applyFont="1">
      <alignment vertical="center"/>
    </xf>
    <xf numFmtId="183" fontId="17" fillId="0" borderId="0" xfId="56" applyNumberFormat="1" applyAlignment="1"/>
    <xf numFmtId="183" fontId="40" fillId="0" borderId="0" xfId="56" applyNumberFormat="1" applyFont="1" applyAlignment="1">
      <alignment horizontal="center" vertical="center"/>
    </xf>
    <xf numFmtId="183" fontId="22" fillId="0" borderId="0" xfId="56" applyNumberFormat="1" applyFont="1" applyAlignment="1">
      <alignment horizontal="center" vertical="center"/>
    </xf>
    <xf numFmtId="183" fontId="41" fillId="0" borderId="22" xfId="56" applyNumberFormat="1" applyFont="1" applyBorder="1" applyAlignment="1">
      <alignment horizontal="center" vertical="center" wrapText="1"/>
    </xf>
    <xf numFmtId="0" fontId="22" fillId="0" borderId="24" xfId="56" applyNumberFormat="1" applyFont="1" applyBorder="1" applyAlignment="1">
      <alignment vertical="center" wrapText="1"/>
    </xf>
    <xf numFmtId="183" fontId="22" fillId="0" borderId="25" xfId="56" applyNumberFormat="1" applyFont="1" applyBorder="1" applyAlignment="1">
      <alignment vertical="center" wrapText="1"/>
    </xf>
    <xf numFmtId="0" fontId="59" fillId="0" borderId="23" xfId="58" applyFont="1" applyFill="1" applyBorder="1">
      <alignment vertical="center"/>
    </xf>
    <xf numFmtId="180" fontId="48" fillId="2" borderId="24" xfId="58" applyNumberFormat="1" applyFont="1" applyFill="1" applyBorder="1" applyAlignment="1">
      <alignment vertical="center"/>
    </xf>
    <xf numFmtId="180" fontId="41" fillId="0" borderId="26" xfId="50" applyNumberFormat="1" applyFont="1" applyFill="1" applyBorder="1" applyAlignment="1" applyProtection="1">
      <alignment vertical="center"/>
    </xf>
    <xf numFmtId="182" fontId="41" fillId="0" borderId="18" xfId="50" applyNumberFormat="1" applyFont="1" applyFill="1" applyBorder="1" applyAlignment="1" applyProtection="1">
      <alignment horizontal="right" vertical="center"/>
    </xf>
    <xf numFmtId="0" fontId="43" fillId="0" borderId="0" xfId="0" applyFont="1" applyFill="1" applyAlignment="1"/>
    <xf numFmtId="184" fontId="43" fillId="0" borderId="0" xfId="0" applyNumberFormat="1" applyFont="1" applyFill="1" applyAlignment="1">
      <alignment vertical="center" wrapText="1"/>
    </xf>
    <xf numFmtId="181" fontId="49" fillId="0" borderId="0" xfId="0" applyNumberFormat="1" applyFont="1" applyFill="1" applyAlignment="1">
      <alignment horizontal="right"/>
    </xf>
    <xf numFmtId="0" fontId="64" fillId="0" borderId="0" xfId="60" applyFont="1" applyFill="1" applyAlignment="1">
      <alignment horizontal="left" vertical="center"/>
    </xf>
    <xf numFmtId="0" fontId="65" fillId="0" borderId="0" xfId="60" applyFont="1" applyFill="1" applyAlignment="1">
      <alignment horizontal="center" vertical="center"/>
    </xf>
    <xf numFmtId="0" fontId="30" fillId="0" borderId="0" xfId="60" applyFont="1" applyFill="1" applyBorder="1" applyAlignment="1">
      <alignment horizontal="center" vertical="center" wrapText="1"/>
    </xf>
    <xf numFmtId="180" fontId="49" fillId="0" borderId="0" xfId="0" applyNumberFormat="1" applyFont="1" applyFill="1" applyBorder="1" applyAlignment="1" applyProtection="1">
      <alignment horizontal="right" vertical="center"/>
      <protection locked="0"/>
    </xf>
    <xf numFmtId="0" fontId="45" fillId="0" borderId="7" xfId="0" applyFont="1" applyFill="1" applyBorder="1" applyAlignment="1">
      <alignment horizontal="center" vertical="center" wrapText="1"/>
    </xf>
    <xf numFmtId="0" fontId="43" fillId="0" borderId="0" xfId="0" applyFont="1" applyFill="1" applyAlignment="1">
      <alignment wrapText="1"/>
    </xf>
    <xf numFmtId="184" fontId="45" fillId="0" borderId="15" xfId="0" applyNumberFormat="1" applyFont="1" applyFill="1" applyBorder="1" applyAlignment="1">
      <alignment vertical="center" wrapText="1"/>
    </xf>
    <xf numFmtId="3" fontId="35" fillId="0" borderId="7" xfId="0" applyNumberFormat="1" applyFont="1" applyFill="1" applyBorder="1" applyAlignment="1" applyProtection="1">
      <alignment horizontal="right" vertical="center"/>
    </xf>
    <xf numFmtId="0" fontId="43" fillId="0" borderId="0" xfId="0" applyNumberFormat="1" applyFont="1" applyFill="1" applyAlignment="1"/>
    <xf numFmtId="49" fontId="49" fillId="0" borderId="15" xfId="0" applyNumberFormat="1" applyFont="1" applyFill="1" applyBorder="1" applyAlignment="1" applyProtection="1">
      <alignment vertical="center"/>
    </xf>
    <xf numFmtId="0" fontId="30" fillId="0" borderId="19" xfId="72" applyFont="1" applyFill="1" applyBorder="1" applyAlignment="1">
      <alignment horizontal="left" vertical="center" wrapText="1"/>
    </xf>
    <xf numFmtId="184" fontId="43" fillId="0" borderId="0" xfId="0" applyNumberFormat="1" applyFont="1" applyFill="1" applyAlignment="1">
      <alignment horizontal="center" vertical="center"/>
    </xf>
    <xf numFmtId="184" fontId="43" fillId="0" borderId="0" xfId="0" applyNumberFormat="1" applyFont="1" applyFill="1" applyAlignment="1">
      <alignment horizontal="center" vertical="center" wrapText="1"/>
    </xf>
    <xf numFmtId="0" fontId="43" fillId="2" borderId="0" xfId="63" applyFont="1" applyFill="1" applyAlignment="1"/>
    <xf numFmtId="0" fontId="43" fillId="2" borderId="0" xfId="63" applyFont="1" applyFill="1" applyAlignment="1">
      <alignment vertical="center"/>
    </xf>
    <xf numFmtId="181" fontId="43" fillId="2" borderId="0" xfId="63" applyNumberFormat="1" applyFont="1" applyFill="1" applyAlignment="1"/>
    <xf numFmtId="183" fontId="43" fillId="2" borderId="0" xfId="63" applyNumberFormat="1" applyFont="1" applyFill="1" applyAlignment="1"/>
    <xf numFmtId="184" fontId="43" fillId="2" borderId="0" xfId="63" applyNumberFormat="1" applyFont="1" applyFill="1" applyAlignment="1">
      <alignment vertical="center"/>
    </xf>
    <xf numFmtId="0" fontId="0" fillId="2" borderId="0" xfId="60" applyFont="1" applyFill="1" applyBorder="1" applyAlignment="1">
      <alignment horizontal="center" vertical="center"/>
    </xf>
    <xf numFmtId="183" fontId="0" fillId="2" borderId="0" xfId="60" applyNumberFormat="1" applyFont="1" applyFill="1" applyBorder="1" applyAlignment="1">
      <alignment horizontal="center" vertical="center"/>
    </xf>
    <xf numFmtId="0" fontId="45" fillId="2" borderId="20" xfId="63" applyFont="1" applyFill="1" applyBorder="1" applyAlignment="1">
      <alignment horizontal="center" vertical="center"/>
    </xf>
    <xf numFmtId="0" fontId="45" fillId="2" borderId="21" xfId="63" applyFont="1" applyFill="1" applyBorder="1" applyAlignment="1">
      <alignment horizontal="center" vertical="center"/>
    </xf>
    <xf numFmtId="0" fontId="45" fillId="2" borderId="23" xfId="63" applyFont="1" applyFill="1" applyBorder="1" applyAlignment="1">
      <alignment horizontal="center" vertical="center"/>
    </xf>
    <xf numFmtId="180" fontId="46" fillId="2" borderId="25" xfId="60" applyNumberFormat="1" applyFont="1" applyFill="1" applyBorder="1" applyAlignment="1">
      <alignment vertical="center"/>
    </xf>
    <xf numFmtId="182" fontId="46" fillId="2" borderId="24" xfId="60" applyNumberFormat="1" applyFont="1" applyFill="1" applyBorder="1" applyAlignment="1">
      <alignment vertical="center" wrapText="1"/>
    </xf>
    <xf numFmtId="182" fontId="46" fillId="2" borderId="23" xfId="60" applyNumberFormat="1" applyFont="1" applyFill="1" applyBorder="1" applyAlignment="1" applyProtection="1">
      <alignment horizontal="right" vertical="center"/>
    </xf>
    <xf numFmtId="0" fontId="45" fillId="2" borderId="24" xfId="63" applyFont="1" applyFill="1" applyBorder="1" applyAlignment="1">
      <alignment horizontal="center" vertical="center"/>
    </xf>
    <xf numFmtId="0" fontId="46" fillId="2" borderId="23" xfId="60" applyFont="1" applyFill="1" applyBorder="1" applyAlignment="1">
      <alignment vertical="center" wrapText="1"/>
    </xf>
    <xf numFmtId="0" fontId="45" fillId="2" borderId="23" xfId="63" applyFont="1" applyFill="1" applyBorder="1" applyAlignment="1">
      <alignment horizontal="left" vertical="center"/>
    </xf>
    <xf numFmtId="180" fontId="41" fillId="0" borderId="25" xfId="50" applyNumberFormat="1" applyFont="1" applyFill="1" applyBorder="1" applyAlignment="1" applyProtection="1">
      <alignment vertical="center"/>
    </xf>
    <xf numFmtId="180" fontId="41" fillId="0" borderId="24" xfId="50" applyNumberFormat="1" applyFont="1" applyFill="1" applyBorder="1" applyAlignment="1" applyProtection="1">
      <alignment vertical="center"/>
    </xf>
    <xf numFmtId="0" fontId="45" fillId="2" borderId="24" xfId="63" applyFont="1" applyFill="1" applyBorder="1" applyAlignment="1">
      <alignment horizontal="left" vertical="center"/>
    </xf>
    <xf numFmtId="0" fontId="48" fillId="2" borderId="23" xfId="60" applyFont="1" applyFill="1" applyBorder="1" applyAlignment="1">
      <alignment vertical="center"/>
    </xf>
    <xf numFmtId="180" fontId="48" fillId="2" borderId="24" xfId="60" applyNumberFormat="1" applyFont="1" applyFill="1" applyBorder="1" applyAlignment="1">
      <alignment vertical="center"/>
    </xf>
    <xf numFmtId="180" fontId="49" fillId="2" borderId="25" xfId="60" applyNumberFormat="1" applyFont="1" applyFill="1" applyBorder="1" applyAlignment="1">
      <alignment vertical="center"/>
    </xf>
    <xf numFmtId="0" fontId="49" fillId="2" borderId="24" xfId="60" applyFont="1" applyFill="1" applyBorder="1" applyAlignment="1">
      <alignment vertical="center"/>
    </xf>
    <xf numFmtId="180" fontId="49" fillId="2" borderId="24" xfId="60" applyNumberFormat="1" applyFont="1" applyFill="1" applyBorder="1" applyAlignment="1">
      <alignment vertical="center"/>
    </xf>
    <xf numFmtId="180" fontId="48" fillId="2" borderId="25" xfId="60" applyNumberFormat="1" applyFont="1" applyFill="1" applyBorder="1" applyAlignment="1">
      <alignment vertical="center"/>
    </xf>
    <xf numFmtId="182" fontId="54" fillId="2" borderId="24" xfId="60" applyNumberFormat="1" applyFont="1" applyFill="1" applyBorder="1" applyAlignment="1">
      <alignment vertical="center" wrapText="1"/>
    </xf>
    <xf numFmtId="182" fontId="54" fillId="2" borderId="23" xfId="60" applyNumberFormat="1" applyFont="1" applyFill="1" applyBorder="1" applyAlignment="1" applyProtection="1">
      <alignment horizontal="right" vertical="center"/>
    </xf>
    <xf numFmtId="0" fontId="48" fillId="2" borderId="24" xfId="60" applyFont="1" applyFill="1" applyBorder="1" applyAlignment="1">
      <alignment vertical="center"/>
    </xf>
    <xf numFmtId="181" fontId="49" fillId="2" borderId="24" xfId="0" applyNumberFormat="1" applyFont="1" applyFill="1" applyBorder="1" applyAlignment="1">
      <alignment vertical="center"/>
    </xf>
    <xf numFmtId="181" fontId="49" fillId="2" borderId="25" xfId="63" applyNumberFormat="1" applyFont="1" applyFill="1" applyBorder="1" applyAlignment="1">
      <alignment vertical="center"/>
    </xf>
    <xf numFmtId="3" fontId="35" fillId="2" borderId="24" xfId="0" applyNumberFormat="1" applyFont="1" applyFill="1" applyBorder="1" applyAlignment="1" applyProtection="1">
      <alignment vertical="center"/>
    </xf>
    <xf numFmtId="181" fontId="49" fillId="2" borderId="24" xfId="63" applyNumberFormat="1" applyFont="1" applyFill="1" applyBorder="1" applyAlignment="1">
      <alignment vertical="center"/>
    </xf>
    <xf numFmtId="0" fontId="37" fillId="2" borderId="23" xfId="57" applyFont="1" applyFill="1" applyBorder="1" applyAlignment="1">
      <alignment vertical="center"/>
    </xf>
    <xf numFmtId="0" fontId="37" fillId="2" borderId="24" xfId="57" applyFont="1" applyFill="1" applyBorder="1" applyAlignment="1">
      <alignment vertical="center"/>
    </xf>
    <xf numFmtId="0" fontId="66" fillId="2" borderId="24" xfId="57" applyFont="1" applyFill="1" applyBorder="1" applyAlignment="1">
      <alignment vertical="center"/>
    </xf>
    <xf numFmtId="183" fontId="49" fillId="2" borderId="23" xfId="63" applyNumberFormat="1" applyFont="1" applyFill="1" applyBorder="1" applyAlignment="1">
      <alignment horizontal="right"/>
    </xf>
    <xf numFmtId="0" fontId="37" fillId="2" borderId="24" xfId="57" applyFont="1" applyFill="1" applyBorder="1" applyAlignment="1">
      <alignment vertical="center" wrapText="1"/>
    </xf>
    <xf numFmtId="0" fontId="43" fillId="2" borderId="17" xfId="63" applyFont="1" applyFill="1" applyBorder="1" applyAlignment="1"/>
    <xf numFmtId="0" fontId="43" fillId="2" borderId="26" xfId="63" applyFont="1" applyFill="1" applyBorder="1" applyAlignment="1"/>
    <xf numFmtId="0" fontId="43" fillId="2" borderId="18" xfId="63" applyFont="1" applyFill="1" applyBorder="1" applyAlignment="1"/>
    <xf numFmtId="182" fontId="54" fillId="2" borderId="26" xfId="60" applyNumberFormat="1" applyFont="1" applyFill="1" applyBorder="1" applyAlignment="1">
      <alignment vertical="center" wrapText="1"/>
    </xf>
    <xf numFmtId="183" fontId="43" fillId="2" borderId="17" xfId="63" applyNumberFormat="1" applyFont="1" applyFill="1" applyBorder="1" applyAlignment="1"/>
    <xf numFmtId="0" fontId="0" fillId="2" borderId="0" xfId="60" applyFont="1" applyFill="1" applyAlignment="1">
      <alignment horizontal="left" vertical="center" wrapText="1"/>
    </xf>
    <xf numFmtId="183" fontId="0" fillId="2" borderId="0" xfId="60" applyNumberFormat="1" applyFont="1" applyFill="1" applyAlignment="1">
      <alignment horizontal="left" vertical="center" wrapText="1"/>
    </xf>
    <xf numFmtId="182" fontId="46" fillId="2" borderId="0" xfId="60" applyNumberFormat="1" applyFont="1" applyFill="1" applyBorder="1" applyAlignment="1">
      <alignment vertical="center" wrapText="1"/>
    </xf>
    <xf numFmtId="182" fontId="54" fillId="2" borderId="25" xfId="60" applyNumberFormat="1" applyFont="1" applyFill="1" applyBorder="1" applyAlignment="1" applyProtection="1">
      <alignment vertical="center"/>
    </xf>
    <xf numFmtId="180" fontId="49" fillId="2" borderId="23" xfId="60" applyNumberFormat="1" applyFont="1" applyFill="1" applyBorder="1" applyAlignment="1">
      <alignment vertical="center"/>
    </xf>
    <xf numFmtId="182" fontId="54" fillId="2" borderId="0" xfId="60" applyNumberFormat="1" applyFont="1" applyFill="1" applyBorder="1" applyAlignment="1">
      <alignment vertical="center" wrapText="1"/>
    </xf>
    <xf numFmtId="0" fontId="41" fillId="2" borderId="24" xfId="50" applyNumberFormat="1" applyFont="1" applyFill="1" applyBorder="1" applyAlignment="1" applyProtection="1">
      <alignment vertical="center"/>
    </xf>
    <xf numFmtId="181" fontId="49" fillId="2" borderId="23" xfId="63" applyNumberFormat="1" applyFont="1" applyFill="1" applyBorder="1" applyAlignment="1">
      <alignment vertical="center"/>
    </xf>
    <xf numFmtId="182" fontId="49" fillId="2" borderId="25" xfId="63" applyNumberFormat="1" applyFont="1" applyFill="1" applyBorder="1" applyAlignment="1">
      <alignment horizontal="right" vertical="center"/>
    </xf>
    <xf numFmtId="183" fontId="49" fillId="2" borderId="25" xfId="63" applyNumberFormat="1" applyFont="1" applyFill="1" applyBorder="1" applyAlignment="1">
      <alignment horizontal="right" vertical="center"/>
    </xf>
    <xf numFmtId="183" fontId="43" fillId="2" borderId="18" xfId="63" applyNumberFormat="1" applyFont="1" applyFill="1" applyBorder="1" applyAlignment="1"/>
    <xf numFmtId="180" fontId="46" fillId="2" borderId="23" xfId="60" applyNumberFormat="1" applyFont="1" applyFill="1" applyBorder="1" applyAlignment="1">
      <alignment vertical="center" wrapText="1"/>
    </xf>
    <xf numFmtId="182" fontId="54" fillId="2" borderId="23" xfId="60" applyNumberFormat="1" applyFont="1" applyFill="1" applyBorder="1" applyAlignment="1">
      <alignment vertical="center" wrapText="1"/>
    </xf>
    <xf numFmtId="182" fontId="54" fillId="2" borderId="24" xfId="60" applyNumberFormat="1" applyFont="1" applyFill="1" applyBorder="1" applyAlignment="1" applyProtection="1">
      <alignment vertical="center"/>
    </xf>
    <xf numFmtId="182" fontId="49" fillId="2" borderId="24" xfId="63" applyNumberFormat="1" applyFont="1" applyFill="1" applyBorder="1" applyAlignment="1">
      <alignment horizontal="right" vertical="center"/>
    </xf>
    <xf numFmtId="183" fontId="49" fillId="2" borderId="24" xfId="63" applyNumberFormat="1" applyFont="1" applyFill="1" applyBorder="1" applyAlignment="1">
      <alignment horizontal="right" vertical="center"/>
    </xf>
    <xf numFmtId="183" fontId="43" fillId="2" borderId="26" xfId="63" applyNumberFormat="1" applyFont="1" applyFill="1" applyBorder="1" applyAlignment="1"/>
    <xf numFmtId="180" fontId="30" fillId="0" borderId="0" xfId="0" applyNumberFormat="1" applyFont="1" applyFill="1" applyAlignment="1">
      <alignment vertical="center"/>
    </xf>
    <xf numFmtId="180" fontId="39" fillId="0" borderId="0" xfId="60" applyNumberFormat="1" applyFont="1" applyFill="1" applyAlignment="1">
      <alignment horizontal="left" vertical="center"/>
    </xf>
    <xf numFmtId="180" fontId="44" fillId="0" borderId="0" xfId="60" applyNumberFormat="1" applyFont="1" applyFill="1" applyAlignment="1">
      <alignment horizontal="center" vertical="center"/>
    </xf>
    <xf numFmtId="180" fontId="30" fillId="0" borderId="0" xfId="60" applyNumberFormat="1" applyFont="1" applyFill="1" applyBorder="1" applyAlignment="1">
      <alignment horizontal="center" vertical="center"/>
    </xf>
    <xf numFmtId="0" fontId="30" fillId="0" borderId="0" xfId="60" applyFont="1" applyFill="1" applyBorder="1" applyAlignment="1">
      <alignment horizontal="right" vertical="center"/>
    </xf>
    <xf numFmtId="180" fontId="59" fillId="0" borderId="0" xfId="0" applyNumberFormat="1" applyFont="1" applyFill="1" applyBorder="1" applyAlignment="1" applyProtection="1">
      <alignment horizontal="right" vertical="center"/>
      <protection locked="0"/>
    </xf>
    <xf numFmtId="180" fontId="58" fillId="0" borderId="21" xfId="62" applyNumberFormat="1" applyFont="1" applyFill="1" applyBorder="1" applyAlignment="1" applyProtection="1">
      <alignment horizontal="center" vertical="center"/>
      <protection locked="0"/>
    </xf>
    <xf numFmtId="0" fontId="58" fillId="0" borderId="23" xfId="65" applyFont="1" applyFill="1" applyBorder="1" applyAlignment="1">
      <alignment horizontal="center" vertical="center"/>
    </xf>
    <xf numFmtId="181" fontId="46" fillId="0" borderId="24" xfId="60" applyNumberFormat="1" applyFont="1" applyFill="1" applyBorder="1" applyAlignment="1">
      <alignment horizontal="right" vertical="center"/>
    </xf>
    <xf numFmtId="176" fontId="35" fillId="0" borderId="23" xfId="0" applyNumberFormat="1" applyFont="1" applyFill="1" applyBorder="1" applyAlignment="1">
      <alignment horizontal="left" vertical="center" indent="1"/>
    </xf>
    <xf numFmtId="180" fontId="22" fillId="0" borderId="24" xfId="56" applyNumberFormat="1" applyFont="1" applyFill="1" applyBorder="1" applyAlignment="1">
      <alignment vertical="center" wrapText="1"/>
    </xf>
    <xf numFmtId="0" fontId="59" fillId="0" borderId="17" xfId="60" applyFont="1" applyFill="1" applyBorder="1" applyAlignment="1">
      <alignment vertical="center"/>
    </xf>
    <xf numFmtId="181" fontId="55" fillId="0" borderId="26" xfId="60" applyNumberFormat="1" applyFont="1" applyFill="1" applyBorder="1" applyAlignment="1">
      <alignment horizontal="right" vertical="center"/>
    </xf>
    <xf numFmtId="0" fontId="48" fillId="2" borderId="0" xfId="58" applyFont="1" applyFill="1" applyAlignment="1">
      <alignment horizontal="left" vertical="center" wrapText="1"/>
    </xf>
    <xf numFmtId="180" fontId="48" fillId="2" borderId="0" xfId="58" applyNumberFormat="1" applyFont="1" applyFill="1" applyAlignment="1">
      <alignment horizontal="left" vertical="center" wrapText="1"/>
    </xf>
    <xf numFmtId="0" fontId="17" fillId="0" borderId="0" xfId="56" applyNumberFormat="1" applyAlignment="1"/>
    <xf numFmtId="0" fontId="40" fillId="0" borderId="0" xfId="56" applyNumberFormat="1" applyFont="1" applyAlignment="1">
      <alignment horizontal="center" vertical="center"/>
    </xf>
    <xf numFmtId="0" fontId="41" fillId="0" borderId="22" xfId="56" applyNumberFormat="1" applyFont="1" applyBorder="1" applyAlignment="1">
      <alignment horizontal="center" vertical="center" wrapText="1"/>
    </xf>
    <xf numFmtId="180" fontId="22" fillId="0" borderId="25" xfId="56" applyNumberFormat="1" applyFont="1" applyBorder="1" applyAlignment="1">
      <alignment vertical="center" wrapText="1"/>
    </xf>
    <xf numFmtId="0" fontId="22" fillId="0" borderId="0" xfId="56" applyFont="1" applyBorder="1">
      <alignment vertical="center"/>
    </xf>
    <xf numFmtId="0" fontId="22" fillId="0" borderId="25" xfId="56" applyNumberFormat="1" applyFont="1" applyBorder="1" applyAlignment="1">
      <alignment vertical="center" wrapText="1"/>
    </xf>
    <xf numFmtId="0" fontId="22" fillId="0" borderId="23" xfId="56" applyFont="1" applyBorder="1">
      <alignment vertical="center"/>
    </xf>
    <xf numFmtId="0" fontId="22" fillId="0" borderId="0" xfId="56" applyNumberFormat="1" applyFont="1" applyBorder="1">
      <alignment vertical="center"/>
    </xf>
    <xf numFmtId="0" fontId="17" fillId="0" borderId="23" xfId="56" applyBorder="1" applyAlignment="1"/>
    <xf numFmtId="0" fontId="17" fillId="0" borderId="0" xfId="56" applyNumberFormat="1" applyBorder="1" applyAlignment="1"/>
    <xf numFmtId="0" fontId="17" fillId="0" borderId="0" xfId="56" applyBorder="1" applyAlignment="1"/>
    <xf numFmtId="0" fontId="63" fillId="0" borderId="30" xfId="58" applyFont="1" applyFill="1" applyBorder="1" applyAlignment="1">
      <alignment horizontal="center" vertical="center"/>
    </xf>
    <xf numFmtId="0" fontId="41" fillId="0" borderId="18" xfId="56" applyNumberFormat="1" applyFont="1" applyFill="1" applyBorder="1" applyAlignment="1">
      <alignment vertical="center" wrapText="1"/>
    </xf>
    <xf numFmtId="180" fontId="17" fillId="0" borderId="0" xfId="56" applyNumberFormat="1" applyAlignment="1"/>
    <xf numFmtId="180" fontId="40" fillId="0" borderId="0" xfId="56" applyNumberFormat="1" applyFont="1" applyAlignment="1">
      <alignment horizontal="center" vertical="center"/>
    </xf>
    <xf numFmtId="180" fontId="22" fillId="0" borderId="0" xfId="56" applyNumberFormat="1" applyFont="1" applyAlignment="1"/>
    <xf numFmtId="180" fontId="41" fillId="0" borderId="21" xfId="56" applyNumberFormat="1" applyFont="1" applyBorder="1" applyAlignment="1">
      <alignment horizontal="center" vertical="center" wrapText="1"/>
    </xf>
    <xf numFmtId="49" fontId="41" fillId="0" borderId="23" xfId="56" applyNumberFormat="1" applyFont="1" applyBorder="1" applyAlignment="1">
      <alignment horizontal="left" vertical="center" wrapText="1"/>
    </xf>
    <xf numFmtId="180" fontId="41" fillId="0" borderId="24" xfId="56" applyNumberFormat="1" applyFont="1" applyBorder="1" applyAlignment="1">
      <alignment vertical="center" wrapText="1"/>
    </xf>
    <xf numFmtId="182" fontId="41" fillId="0" borderId="25" xfId="56" applyNumberFormat="1" applyFont="1" applyBorder="1" applyAlignment="1">
      <alignment vertical="center" wrapText="1"/>
    </xf>
    <xf numFmtId="180" fontId="22" fillId="0" borderId="24" xfId="56" applyNumberFormat="1" applyFont="1" applyBorder="1" applyAlignment="1">
      <alignment vertical="center" wrapText="1"/>
    </xf>
    <xf numFmtId="0" fontId="63" fillId="0" borderId="23" xfId="58" applyFont="1" applyFill="1" applyBorder="1">
      <alignment vertical="center"/>
    </xf>
    <xf numFmtId="180" fontId="22" fillId="0" borderId="0" xfId="56" applyNumberFormat="1" applyFont="1" applyBorder="1" applyAlignment="1">
      <alignment vertical="center" wrapText="1"/>
    </xf>
    <xf numFmtId="180" fontId="17" fillId="0" borderId="23" xfId="56" applyNumberFormat="1" applyBorder="1" applyAlignment="1"/>
    <xf numFmtId="180" fontId="41" fillId="0" borderId="26" xfId="56" applyNumberFormat="1" applyFont="1" applyBorder="1" applyAlignment="1">
      <alignment vertical="center" wrapText="1"/>
    </xf>
    <xf numFmtId="182" fontId="41" fillId="0" borderId="18" xfId="56" applyNumberFormat="1" applyFont="1" applyBorder="1" applyAlignment="1">
      <alignment vertical="center" wrapText="1"/>
    </xf>
    <xf numFmtId="0" fontId="17" fillId="0" borderId="0" xfId="56" applyAlignment="1">
      <alignment horizontal="left"/>
    </xf>
    <xf numFmtId="0" fontId="67" fillId="0" borderId="0" xfId="0" applyFont="1" applyFill="1" applyAlignment="1">
      <alignment vertical="center"/>
    </xf>
    <xf numFmtId="0" fontId="1" fillId="0" borderId="0" xfId="0" applyFont="1" applyFill="1" applyAlignment="1">
      <alignment vertical="center"/>
    </xf>
    <xf numFmtId="0" fontId="1" fillId="0" borderId="0" xfId="0" applyFont="1" applyFill="1" applyBorder="1" applyAlignment="1">
      <alignment horizontal="center" vertical="center"/>
    </xf>
    <xf numFmtId="0" fontId="0" fillId="0" borderId="0" xfId="60" applyFont="1" applyFill="1" applyBorder="1" applyAlignment="1">
      <alignment horizontal="right" vertical="center"/>
    </xf>
    <xf numFmtId="0" fontId="48" fillId="0" borderId="0" xfId="60" applyFont="1" applyFill="1" applyBorder="1" applyAlignment="1">
      <alignment horizontal="right" vertical="center"/>
    </xf>
    <xf numFmtId="0" fontId="45" fillId="0" borderId="20" xfId="65" applyFont="1" applyFill="1" applyBorder="1" applyAlignment="1">
      <alignment horizontal="left" vertical="center"/>
    </xf>
    <xf numFmtId="0" fontId="45" fillId="0" borderId="22" xfId="65" applyFont="1" applyFill="1" applyBorder="1" applyAlignment="1">
      <alignment horizontal="center" vertical="center"/>
    </xf>
    <xf numFmtId="0" fontId="68" fillId="0" borderId="23" xfId="0" applyFont="1" applyFill="1" applyBorder="1" applyAlignment="1">
      <alignment vertical="center"/>
    </xf>
    <xf numFmtId="180" fontId="68" fillId="2" borderId="25" xfId="0" applyNumberFormat="1" applyFont="1" applyFill="1" applyBorder="1" applyAlignment="1">
      <alignment horizontal="right" vertical="center"/>
    </xf>
    <xf numFmtId="49" fontId="41" fillId="0" borderId="23" xfId="0" applyNumberFormat="1" applyFont="1" applyFill="1" applyBorder="1" applyAlignment="1">
      <alignment horizontal="left"/>
    </xf>
    <xf numFmtId="180" fontId="34" fillId="2" borderId="25" xfId="0" applyNumberFormat="1" applyFont="1" applyFill="1" applyBorder="1" applyAlignment="1">
      <alignment horizontal="right" vertical="center"/>
    </xf>
    <xf numFmtId="49" fontId="22" fillId="0" borderId="23" xfId="0" applyNumberFormat="1" applyFont="1" applyFill="1" applyBorder="1" applyAlignment="1">
      <alignment horizontal="left"/>
    </xf>
    <xf numFmtId="180" fontId="35" fillId="2" borderId="25" xfId="0" applyNumberFormat="1" applyFont="1" applyFill="1" applyBorder="1" applyAlignment="1">
      <alignment horizontal="right" vertical="center"/>
    </xf>
    <xf numFmtId="49" fontId="22" fillId="0" borderId="17" xfId="0" applyNumberFormat="1" applyFont="1" applyFill="1" applyBorder="1" applyAlignment="1">
      <alignment horizontal="left"/>
    </xf>
    <xf numFmtId="180" fontId="35" fillId="2" borderId="18" xfId="0" applyNumberFormat="1" applyFont="1" applyFill="1" applyBorder="1" applyAlignment="1">
      <alignment horizontal="right" vertical="center"/>
    </xf>
    <xf numFmtId="0" fontId="0" fillId="2" borderId="0" xfId="58" applyFont="1" applyFill="1" applyAlignment="1">
      <alignment horizontal="left" vertical="center" wrapText="1"/>
    </xf>
    <xf numFmtId="0" fontId="69" fillId="0" borderId="0" xfId="62" applyFont="1" applyFill="1" applyAlignment="1" applyProtection="1">
      <alignment vertical="center" wrapText="1"/>
      <protection locked="0"/>
    </xf>
    <xf numFmtId="0" fontId="69" fillId="0" borderId="0" xfId="62" applyFill="1" applyAlignment="1" applyProtection="1">
      <alignment vertical="center"/>
      <protection locked="0"/>
    </xf>
    <xf numFmtId="181" fontId="69" fillId="0" borderId="0" xfId="62" applyNumberFormat="1" applyFill="1" applyAlignment="1" applyProtection="1">
      <alignment vertical="center"/>
      <protection locked="0"/>
    </xf>
    <xf numFmtId="0" fontId="70" fillId="0" borderId="0" xfId="57" applyFont="1" applyFill="1" applyBorder="1" applyAlignment="1">
      <alignment horizontal="center" vertical="center"/>
    </xf>
    <xf numFmtId="0" fontId="0" fillId="2" borderId="0" xfId="57" applyFont="1" applyFill="1" applyBorder="1" applyAlignment="1">
      <alignment horizontal="center" vertical="center"/>
    </xf>
    <xf numFmtId="0" fontId="0" fillId="0" borderId="0" xfId="57" applyFont="1" applyFill="1" applyBorder="1" applyAlignment="1">
      <alignment horizontal="center" vertical="center"/>
    </xf>
    <xf numFmtId="0" fontId="48" fillId="2" borderId="0" xfId="57" applyFont="1" applyFill="1" applyBorder="1" applyAlignment="1">
      <alignment horizontal="right" vertical="center"/>
    </xf>
    <xf numFmtId="0" fontId="58" fillId="2" borderId="29" xfId="57" applyFont="1" applyFill="1" applyBorder="1" applyAlignment="1">
      <alignment horizontal="center" vertical="center" wrapText="1"/>
    </xf>
    <xf numFmtId="181" fontId="58" fillId="0" borderId="21" xfId="57" applyNumberFormat="1" applyFont="1" applyFill="1" applyBorder="1" applyAlignment="1">
      <alignment horizontal="center" vertical="center" wrapText="1"/>
    </xf>
    <xf numFmtId="181" fontId="58" fillId="2" borderId="21" xfId="57" applyNumberFormat="1" applyFont="1" applyFill="1" applyBorder="1" applyAlignment="1">
      <alignment horizontal="center" vertical="center" wrapText="1"/>
    </xf>
    <xf numFmtId="181" fontId="58" fillId="2" borderId="22" xfId="57" applyNumberFormat="1" applyFont="1" applyFill="1" applyBorder="1" applyAlignment="1">
      <alignment horizontal="center" vertical="center" wrapText="1"/>
    </xf>
    <xf numFmtId="0" fontId="58" fillId="2" borderId="17" xfId="57" applyFont="1" applyFill="1" applyBorder="1" applyAlignment="1">
      <alignment horizontal="center" vertical="center" wrapText="1"/>
    </xf>
    <xf numFmtId="181" fontId="58" fillId="0" borderId="26" xfId="57" applyNumberFormat="1" applyFont="1" applyFill="1" applyBorder="1" applyAlignment="1">
      <alignment horizontal="center" vertical="center" wrapText="1"/>
    </xf>
    <xf numFmtId="181" fontId="58" fillId="2" borderId="26" xfId="57" applyNumberFormat="1" applyFont="1" applyFill="1" applyBorder="1" applyAlignment="1">
      <alignment horizontal="center" vertical="center" wrapText="1"/>
    </xf>
    <xf numFmtId="181" fontId="58" fillId="2" borderId="18" xfId="57" applyNumberFormat="1" applyFont="1" applyFill="1" applyBorder="1" applyAlignment="1">
      <alignment horizontal="center" vertical="center" wrapText="1"/>
    </xf>
    <xf numFmtId="0" fontId="58" fillId="2" borderId="23" xfId="57" applyFont="1" applyFill="1" applyBorder="1" applyAlignment="1">
      <alignment horizontal="center" vertical="center" wrapText="1"/>
    </xf>
    <xf numFmtId="180" fontId="47" fillId="0" borderId="23" xfId="60" applyNumberFormat="1" applyFont="1" applyFill="1" applyBorder="1" applyAlignment="1">
      <alignment vertical="center" wrapText="1"/>
    </xf>
    <xf numFmtId="181" fontId="41" fillId="2" borderId="24" xfId="77" applyNumberFormat="1" applyFont="1" applyFill="1" applyBorder="1" applyAlignment="1">
      <alignment horizontal="right" vertical="center"/>
    </xf>
    <xf numFmtId="181" fontId="41" fillId="2" borderId="25" xfId="77" applyNumberFormat="1" applyFont="1" applyFill="1" applyBorder="1" applyAlignment="1">
      <alignment horizontal="right" vertical="center"/>
    </xf>
    <xf numFmtId="49" fontId="48" fillId="2" borderId="23" xfId="0" applyNumberFormat="1" applyFont="1" applyFill="1" applyBorder="1" applyAlignment="1" applyProtection="1">
      <alignment vertical="center"/>
    </xf>
    <xf numFmtId="180" fontId="48" fillId="0" borderId="24" xfId="0" applyNumberFormat="1" applyFont="1" applyFill="1" applyBorder="1" applyAlignment="1" applyProtection="1">
      <alignment horizontal="right" vertical="center"/>
    </xf>
    <xf numFmtId="180" fontId="48" fillId="2" borderId="24" xfId="0" applyNumberFormat="1" applyFont="1" applyFill="1" applyBorder="1" applyAlignment="1" applyProtection="1">
      <alignment horizontal="right" vertical="center"/>
    </xf>
    <xf numFmtId="181" fontId="22" fillId="2" borderId="25" xfId="77" applyNumberFormat="1" applyFont="1" applyFill="1" applyBorder="1" applyAlignment="1">
      <alignment horizontal="right" vertical="center"/>
    </xf>
    <xf numFmtId="0" fontId="71" fillId="2" borderId="24" xfId="57" applyFont="1" applyFill="1" applyBorder="1" applyAlignment="1">
      <alignment horizontal="right" vertical="center"/>
    </xf>
    <xf numFmtId="49" fontId="48" fillId="0" borderId="23" xfId="0" applyNumberFormat="1" applyFont="1" applyFill="1" applyBorder="1" applyAlignment="1" applyProtection="1">
      <alignment vertical="center"/>
    </xf>
    <xf numFmtId="0" fontId="71" fillId="0" borderId="24" xfId="57" applyFont="1" applyFill="1" applyBorder="1" applyAlignment="1">
      <alignment horizontal="right" vertical="center"/>
    </xf>
    <xf numFmtId="180" fontId="48" fillId="0" borderId="0" xfId="0" applyNumberFormat="1" applyFont="1" applyFill="1" applyBorder="1" applyAlignment="1" applyProtection="1">
      <alignment horizontal="right" vertical="center"/>
    </xf>
    <xf numFmtId="49" fontId="48" fillId="0" borderId="17" xfId="0" applyNumberFormat="1" applyFont="1" applyFill="1" applyBorder="1" applyAlignment="1" applyProtection="1">
      <alignment vertical="center"/>
    </xf>
    <xf numFmtId="180" fontId="48" fillId="0" borderId="30" xfId="0" applyNumberFormat="1" applyFont="1" applyFill="1" applyBorder="1" applyAlignment="1" applyProtection="1">
      <alignment horizontal="right" vertical="center"/>
    </xf>
    <xf numFmtId="0" fontId="71" fillId="0" borderId="18" xfId="57" applyFont="1" applyFill="1" applyBorder="1" applyAlignment="1">
      <alignment horizontal="right" vertical="center"/>
    </xf>
    <xf numFmtId="181" fontId="22" fillId="2" borderId="18" xfId="77" applyNumberFormat="1" applyFont="1" applyFill="1" applyBorder="1" applyAlignment="1">
      <alignment horizontal="right" vertical="center"/>
    </xf>
    <xf numFmtId="0" fontId="35" fillId="0" borderId="0" xfId="57" applyFont="1" applyFill="1" applyAlignment="1">
      <alignment horizontal="left" vertical="center" wrapText="1"/>
    </xf>
    <xf numFmtId="0" fontId="1" fillId="0" borderId="0" xfId="57" applyFont="1" applyFill="1" applyAlignment="1">
      <alignment vertical="center"/>
    </xf>
    <xf numFmtId="0" fontId="67" fillId="0" borderId="0" xfId="57" applyFont="1" applyFill="1" applyAlignment="1">
      <alignment vertical="center"/>
    </xf>
    <xf numFmtId="0" fontId="1" fillId="0" borderId="0" xfId="57" applyNumberFormat="1" applyFont="1" applyFill="1" applyAlignment="1">
      <alignment vertical="center"/>
    </xf>
    <xf numFmtId="0" fontId="67" fillId="0" borderId="0" xfId="57" applyNumberFormat="1" applyFont="1" applyFill="1" applyAlignment="1">
      <alignment vertical="center"/>
    </xf>
    <xf numFmtId="0" fontId="30" fillId="0" borderId="0" xfId="57" applyFont="1" applyFill="1" applyBorder="1" applyAlignment="1">
      <alignment horizontal="right" vertical="center"/>
    </xf>
    <xf numFmtId="0" fontId="45" fillId="0" borderId="7" xfId="77" applyFont="1" applyFill="1" applyBorder="1" applyAlignment="1">
      <alignment horizontal="center" vertical="center"/>
    </xf>
    <xf numFmtId="181" fontId="45" fillId="0" borderId="7" xfId="62" applyNumberFormat="1" applyFont="1" applyFill="1" applyBorder="1" applyAlignment="1" applyProtection="1">
      <alignment horizontal="center" vertical="center" wrapText="1"/>
      <protection locked="0"/>
    </xf>
    <xf numFmtId="0" fontId="1" fillId="0" borderId="0" xfId="57" applyFont="1" applyFill="1" applyAlignment="1">
      <alignment vertical="center" wrapText="1"/>
    </xf>
    <xf numFmtId="0" fontId="1" fillId="0" borderId="0" xfId="57" applyNumberFormat="1" applyFont="1" applyFill="1" applyAlignment="1">
      <alignment vertical="center" wrapText="1"/>
    </xf>
    <xf numFmtId="49" fontId="46" fillId="0" borderId="7" xfId="0" applyNumberFormat="1" applyFont="1" applyFill="1" applyBorder="1" applyAlignment="1" applyProtection="1">
      <alignment vertical="center"/>
    </xf>
    <xf numFmtId="0" fontId="1" fillId="3" borderId="0" xfId="57" applyFont="1" applyFill="1" applyAlignment="1">
      <alignment vertical="center"/>
    </xf>
    <xf numFmtId="49" fontId="41" fillId="0" borderId="7" xfId="0" applyNumberFormat="1" applyFont="1" applyFill="1" applyBorder="1" applyAlignment="1"/>
    <xf numFmtId="49" fontId="22" fillId="0" borderId="7" xfId="0" applyNumberFormat="1" applyFont="1" applyFill="1" applyBorder="1" applyAlignment="1">
      <alignment horizontal="left" indent="1"/>
    </xf>
    <xf numFmtId="49" fontId="22" fillId="0" borderId="7" xfId="0" applyNumberFormat="1" applyFont="1" applyFill="1" applyBorder="1" applyAlignment="1">
      <alignment horizontal="left" indent="2"/>
    </xf>
    <xf numFmtId="49" fontId="22" fillId="0" borderId="7" xfId="0" applyNumberFormat="1" applyFont="1" applyFill="1" applyBorder="1" applyAlignment="1"/>
    <xf numFmtId="49" fontId="22" fillId="0" borderId="31" xfId="0" applyNumberFormat="1" applyFont="1" applyFill="1" applyBorder="1" applyAlignment="1">
      <alignment horizontal="left" indent="2"/>
    </xf>
    <xf numFmtId="0" fontId="22" fillId="0" borderId="0" xfId="57" applyFont="1" applyFill="1" applyAlignment="1">
      <alignment horizontal="center" vertical="center"/>
    </xf>
    <xf numFmtId="0" fontId="22" fillId="0" borderId="0" xfId="60" applyFont="1" applyAlignment="1"/>
    <xf numFmtId="0" fontId="22" fillId="0" borderId="0" xfId="60" applyFont="1" applyFill="1" applyAlignment="1"/>
    <xf numFmtId="0" fontId="0" fillId="0" borderId="0" xfId="60" applyFont="1" applyFill="1" applyAlignment="1">
      <alignment horizontal="left" vertical="center"/>
    </xf>
    <xf numFmtId="0" fontId="0" fillId="0" borderId="0" xfId="60" applyFont="1" applyFill="1" applyAlignment="1">
      <alignment vertical="center"/>
    </xf>
    <xf numFmtId="183" fontId="0" fillId="0" borderId="0" xfId="60" applyNumberFormat="1" applyFont="1" applyFill="1" applyAlignment="1">
      <alignment vertical="center"/>
    </xf>
    <xf numFmtId="0" fontId="17" fillId="0" borderId="0" xfId="60" applyAlignment="1"/>
    <xf numFmtId="183" fontId="39" fillId="0" borderId="0" xfId="60" applyNumberFormat="1" applyFont="1" applyFill="1" applyAlignment="1">
      <alignment horizontal="left" vertical="center"/>
    </xf>
    <xf numFmtId="0" fontId="72" fillId="0" borderId="0" xfId="60" applyFont="1" applyFill="1" applyAlignment="1">
      <alignment horizontal="center" vertical="center"/>
    </xf>
    <xf numFmtId="183" fontId="72" fillId="0" borderId="0" xfId="60" applyNumberFormat="1" applyFont="1" applyFill="1" applyAlignment="1">
      <alignment horizontal="center" vertical="center"/>
    </xf>
    <xf numFmtId="0" fontId="73" fillId="0" borderId="0" xfId="60" applyFont="1" applyFill="1" applyAlignment="1">
      <alignment horizontal="center" vertical="center"/>
    </xf>
    <xf numFmtId="183" fontId="73" fillId="0" borderId="0" xfId="60" applyNumberFormat="1" applyFont="1" applyFill="1" applyAlignment="1">
      <alignment horizontal="center" vertical="center"/>
    </xf>
    <xf numFmtId="181" fontId="45" fillId="0" borderId="21" xfId="62" applyNumberFormat="1" applyFont="1" applyFill="1" applyBorder="1" applyAlignment="1" applyProtection="1">
      <alignment horizontal="center" vertical="center" wrapText="1"/>
      <protection locked="0"/>
    </xf>
    <xf numFmtId="183" fontId="45" fillId="0" borderId="21" xfId="62" applyNumberFormat="1" applyFont="1" applyFill="1" applyBorder="1" applyAlignment="1" applyProtection="1">
      <alignment horizontal="center" vertical="center" wrapText="1"/>
      <protection locked="0"/>
    </xf>
    <xf numFmtId="180" fontId="54" fillId="0" borderId="23" xfId="60" applyNumberFormat="1" applyFont="1" applyFill="1" applyBorder="1" applyAlignment="1">
      <alignment vertical="center" wrapText="1"/>
    </xf>
    <xf numFmtId="0" fontId="54" fillId="0" borderId="23" xfId="60" applyFont="1" applyFill="1" applyBorder="1" applyAlignment="1">
      <alignment vertical="center" wrapText="1"/>
    </xf>
    <xf numFmtId="182" fontId="54" fillId="0" borderId="24" xfId="60" applyNumberFormat="1" applyFont="1" applyFill="1" applyBorder="1" applyAlignment="1" applyProtection="1">
      <alignment vertical="center"/>
    </xf>
    <xf numFmtId="182" fontId="47" fillId="2" borderId="24" xfId="60" applyNumberFormat="1" applyFont="1" applyFill="1" applyBorder="1" applyAlignment="1" applyProtection="1">
      <alignment horizontal="right" vertical="center" wrapText="1"/>
    </xf>
    <xf numFmtId="0" fontId="45" fillId="2" borderId="24" xfId="60" applyFont="1" applyFill="1" applyBorder="1" applyAlignment="1">
      <alignment horizontal="center" vertical="center"/>
    </xf>
    <xf numFmtId="0" fontId="45" fillId="2" borderId="23" xfId="71" applyFont="1" applyFill="1" applyBorder="1" applyAlignment="1" applyProtection="1">
      <alignment horizontal="left" vertical="center" wrapText="1"/>
      <protection locked="0"/>
    </xf>
    <xf numFmtId="180" fontId="41" fillId="0" borderId="24" xfId="56" applyNumberFormat="1" applyFont="1" applyFill="1" applyBorder="1" applyAlignment="1" applyProtection="1">
      <alignment vertical="center" wrapText="1"/>
    </xf>
    <xf numFmtId="0" fontId="45" fillId="2" borderId="24" xfId="71" applyFont="1" applyFill="1" applyBorder="1" applyAlignment="1" applyProtection="1">
      <alignment horizontal="left" vertical="center" wrapText="1"/>
      <protection locked="0"/>
    </xf>
    <xf numFmtId="181" fontId="74" fillId="0" borderId="24" xfId="58" applyNumberFormat="1" applyFont="1" applyFill="1" applyBorder="1" applyAlignment="1">
      <alignment horizontal="right" vertical="center"/>
    </xf>
    <xf numFmtId="0" fontId="47" fillId="0" borderId="23" xfId="60" applyFont="1" applyFill="1" applyBorder="1" applyAlignment="1">
      <alignment vertical="center" wrapText="1"/>
    </xf>
    <xf numFmtId="0" fontId="37" fillId="2" borderId="24" xfId="58" applyFont="1" applyFill="1" applyBorder="1">
      <alignment vertical="center"/>
    </xf>
    <xf numFmtId="181" fontId="37" fillId="0" borderId="24" xfId="58" applyNumberFormat="1" applyFont="1" applyFill="1" applyBorder="1" applyAlignment="1">
      <alignment horizontal="right" vertical="center"/>
    </xf>
    <xf numFmtId="0" fontId="48" fillId="0" borderId="23" xfId="60" applyFont="1" applyFill="1" applyBorder="1" applyAlignment="1">
      <alignment vertical="center"/>
    </xf>
    <xf numFmtId="0" fontId="37" fillId="2" borderId="23" xfId="58" applyFont="1" applyFill="1" applyBorder="1">
      <alignment vertical="center"/>
    </xf>
    <xf numFmtId="0" fontId="75" fillId="2" borderId="23" xfId="60" applyFont="1" applyFill="1" applyBorder="1" applyAlignment="1">
      <alignment vertical="center"/>
    </xf>
    <xf numFmtId="180" fontId="41" fillId="0" borderId="24" xfId="60" applyNumberFormat="1" applyFont="1" applyFill="1" applyBorder="1" applyAlignment="1" applyProtection="1">
      <alignment vertical="center" wrapText="1"/>
    </xf>
    <xf numFmtId="181" fontId="37" fillId="0" borderId="24" xfId="58" applyNumberFormat="1" applyFont="1" applyFill="1" applyBorder="1" applyAlignment="1">
      <alignment vertical="center"/>
    </xf>
    <xf numFmtId="0" fontId="0" fillId="2" borderId="23" xfId="60" applyFont="1" applyFill="1" applyBorder="1" applyAlignment="1">
      <alignment vertical="center"/>
    </xf>
    <xf numFmtId="181" fontId="0" fillId="0" borderId="24" xfId="58" applyNumberFormat="1" applyFill="1" applyBorder="1" applyAlignment="1">
      <alignment vertical="center"/>
    </xf>
    <xf numFmtId="0" fontId="0" fillId="0" borderId="24" xfId="60" applyFont="1" applyFill="1" applyBorder="1" applyAlignment="1">
      <alignment vertical="center"/>
    </xf>
    <xf numFmtId="180" fontId="48" fillId="0" borderId="24" xfId="60" applyNumberFormat="1" applyFont="1" applyFill="1" applyBorder="1" applyAlignment="1">
      <alignment vertical="center"/>
    </xf>
    <xf numFmtId="0" fontId="37" fillId="0" borderId="24" xfId="57" applyFont="1" applyFill="1" applyBorder="1" applyAlignment="1">
      <alignment vertical="center"/>
    </xf>
    <xf numFmtId="180" fontId="37" fillId="0" borderId="24" xfId="57" applyNumberFormat="1" applyFont="1" applyFill="1" applyBorder="1" applyAlignment="1">
      <alignment vertical="center"/>
    </xf>
    <xf numFmtId="180" fontId="48" fillId="0" borderId="24" xfId="60" applyNumberFormat="1" applyFont="1" applyFill="1" applyBorder="1" applyAlignment="1">
      <alignment horizontal="right" vertical="center"/>
    </xf>
    <xf numFmtId="0" fontId="48" fillId="0" borderId="24" xfId="60" applyFont="1" applyFill="1" applyBorder="1" applyAlignment="1">
      <alignment vertical="center"/>
    </xf>
    <xf numFmtId="183" fontId="48" fillId="2" borderId="24" xfId="60" applyNumberFormat="1" applyFont="1" applyFill="1" applyBorder="1" applyAlignment="1">
      <alignment vertical="center"/>
    </xf>
    <xf numFmtId="183" fontId="48" fillId="0" borderId="24" xfId="60" applyNumberFormat="1" applyFont="1" applyFill="1" applyBorder="1" applyAlignment="1">
      <alignment horizontal="right" vertical="center"/>
    </xf>
    <xf numFmtId="183" fontId="0" fillId="2" borderId="24" xfId="60" applyNumberFormat="1" applyFont="1" applyFill="1" applyBorder="1" applyAlignment="1">
      <alignment vertical="center"/>
    </xf>
    <xf numFmtId="183" fontId="0" fillId="0" borderId="24" xfId="60" applyNumberFormat="1" applyFont="1" applyFill="1" applyBorder="1" applyAlignment="1">
      <alignment vertical="center"/>
    </xf>
    <xf numFmtId="0" fontId="0" fillId="2" borderId="17" xfId="60" applyFont="1" applyFill="1" applyBorder="1" applyAlignment="1">
      <alignment vertical="center"/>
    </xf>
    <xf numFmtId="0" fontId="0" fillId="0" borderId="26" xfId="60" applyFont="1" applyFill="1" applyBorder="1" applyAlignment="1">
      <alignment vertical="center"/>
    </xf>
    <xf numFmtId="183" fontId="0" fillId="0" borderId="26" xfId="60" applyNumberFormat="1" applyFont="1" applyFill="1" applyBorder="1" applyAlignment="1">
      <alignment vertical="center"/>
    </xf>
    <xf numFmtId="183" fontId="0" fillId="2" borderId="26" xfId="60" applyNumberFormat="1" applyFont="1" applyFill="1" applyBorder="1" applyAlignment="1">
      <alignment vertical="center"/>
    </xf>
    <xf numFmtId="0" fontId="37" fillId="2" borderId="26" xfId="57" applyFont="1" applyFill="1" applyBorder="1" applyAlignment="1">
      <alignment vertical="center"/>
    </xf>
    <xf numFmtId="0" fontId="0" fillId="2" borderId="19" xfId="60" applyFont="1" applyFill="1" applyBorder="1" applyAlignment="1">
      <alignment horizontal="left" vertical="center" wrapText="1"/>
    </xf>
    <xf numFmtId="0" fontId="0" fillId="0" borderId="19" xfId="60" applyFont="1" applyFill="1" applyBorder="1" applyAlignment="1">
      <alignment horizontal="left" vertical="center" wrapText="1"/>
    </xf>
    <xf numFmtId="183" fontId="0" fillId="0" borderId="19" xfId="60" applyNumberFormat="1" applyFont="1" applyFill="1" applyBorder="1" applyAlignment="1">
      <alignment horizontal="left" vertical="center" wrapText="1"/>
    </xf>
    <xf numFmtId="183" fontId="0" fillId="2" borderId="19" xfId="60" applyNumberFormat="1" applyFont="1" applyFill="1" applyBorder="1" applyAlignment="1">
      <alignment horizontal="left" vertical="center" wrapText="1"/>
    </xf>
    <xf numFmtId="183" fontId="37" fillId="0" borderId="0" xfId="58" applyNumberFormat="1" applyFont="1" applyFill="1" applyBorder="1" applyAlignment="1">
      <alignment horizontal="right" vertical="center"/>
    </xf>
    <xf numFmtId="183" fontId="45" fillId="0" borderId="32" xfId="62" applyNumberFormat="1" applyFont="1" applyFill="1" applyBorder="1" applyAlignment="1" applyProtection="1">
      <alignment horizontal="center" vertical="center" wrapText="1"/>
      <protection locked="0"/>
    </xf>
    <xf numFmtId="182" fontId="54" fillId="0" borderId="0" xfId="60" applyNumberFormat="1" applyFont="1" applyFill="1" applyBorder="1" applyAlignment="1">
      <alignment vertical="center" wrapText="1"/>
    </xf>
    <xf numFmtId="182" fontId="54" fillId="0" borderId="16" xfId="60" applyNumberFormat="1" applyFont="1" applyFill="1" applyBorder="1" applyAlignment="1">
      <alignment vertical="center" wrapText="1"/>
    </xf>
    <xf numFmtId="182" fontId="54" fillId="0" borderId="25" xfId="60" applyNumberFormat="1" applyFont="1" applyFill="1" applyBorder="1" applyAlignment="1">
      <alignment vertical="center" wrapText="1"/>
    </xf>
    <xf numFmtId="180" fontId="37" fillId="0" borderId="24" xfId="58" applyNumberFormat="1" applyFont="1" applyFill="1" applyBorder="1" applyAlignment="1">
      <alignment horizontal="right" vertical="center"/>
    </xf>
    <xf numFmtId="180" fontId="37" fillId="0" borderId="23" xfId="58" applyNumberFormat="1" applyFont="1" applyFill="1" applyBorder="1" applyAlignment="1">
      <alignment horizontal="right" vertical="center"/>
    </xf>
    <xf numFmtId="180" fontId="37" fillId="0" borderId="24" xfId="58" applyNumberFormat="1" applyFont="1" applyFill="1" applyBorder="1">
      <alignment vertical="center"/>
    </xf>
    <xf numFmtId="180" fontId="37" fillId="0" borderId="23" xfId="58" applyNumberFormat="1" applyFont="1" applyFill="1" applyBorder="1">
      <alignment vertical="center"/>
    </xf>
    <xf numFmtId="180" fontId="35" fillId="0" borderId="24" xfId="58" applyNumberFormat="1" applyFont="1" applyFill="1" applyBorder="1">
      <alignment vertical="center"/>
    </xf>
    <xf numFmtId="180" fontId="35" fillId="0" borderId="23" xfId="58" applyNumberFormat="1" applyFont="1" applyFill="1" applyBorder="1">
      <alignment vertical="center"/>
    </xf>
    <xf numFmtId="0" fontId="37" fillId="0" borderId="24" xfId="58" applyFont="1" applyFill="1" applyBorder="1">
      <alignment vertical="center"/>
    </xf>
    <xf numFmtId="0" fontId="37" fillId="0" borderId="23" xfId="58" applyFont="1" applyFill="1" applyBorder="1">
      <alignment vertical="center"/>
    </xf>
    <xf numFmtId="183" fontId="48" fillId="0" borderId="25" xfId="60" applyNumberFormat="1" applyFont="1" applyFill="1" applyBorder="1" applyAlignment="1">
      <alignment vertical="center"/>
    </xf>
    <xf numFmtId="183" fontId="0" fillId="0" borderId="25" xfId="60" applyNumberFormat="1" applyFont="1" applyFill="1" applyBorder="1" applyAlignment="1">
      <alignment vertical="center"/>
    </xf>
    <xf numFmtId="183" fontId="0" fillId="0" borderId="18" xfId="60" applyNumberFormat="1" applyFont="1" applyFill="1" applyBorder="1" applyAlignment="1">
      <alignment vertical="center"/>
    </xf>
    <xf numFmtId="0" fontId="22" fillId="0" borderId="0" xfId="57" applyFont="1" applyFill="1" applyAlignment="1">
      <alignment vertical="center"/>
    </xf>
    <xf numFmtId="182" fontId="47" fillId="0" borderId="24" xfId="60" applyNumberFormat="1" applyFont="1" applyFill="1" applyBorder="1" applyAlignment="1" applyProtection="1">
      <alignment horizontal="right" vertical="center" wrapText="1"/>
    </xf>
    <xf numFmtId="0" fontId="45" fillId="0" borderId="24" xfId="60" applyFont="1" applyFill="1" applyBorder="1" applyAlignment="1">
      <alignment horizontal="center" vertical="center"/>
    </xf>
    <xf numFmtId="0" fontId="45" fillId="0" borderId="24" xfId="71" applyFont="1" applyFill="1" applyBorder="1" applyAlignment="1" applyProtection="1">
      <alignment horizontal="left" vertical="center" wrapText="1"/>
      <protection locked="0"/>
    </xf>
    <xf numFmtId="180" fontId="48" fillId="0" borderId="25" xfId="60" applyNumberFormat="1" applyFont="1" applyFill="1" applyBorder="1" applyAlignment="1">
      <alignment horizontal="right" vertical="center"/>
    </xf>
    <xf numFmtId="0" fontId="0" fillId="0" borderId="25" xfId="60" applyFont="1" applyFill="1" applyBorder="1" applyAlignment="1">
      <alignment vertical="center"/>
    </xf>
    <xf numFmtId="0" fontId="0" fillId="0" borderId="18" xfId="60" applyFont="1" applyFill="1" applyBorder="1" applyAlignment="1">
      <alignment vertical="center"/>
    </xf>
    <xf numFmtId="183" fontId="0" fillId="0" borderId="0" xfId="60" applyNumberFormat="1" applyFont="1" applyFill="1" applyBorder="1" applyAlignment="1">
      <alignment horizontal="left" vertical="center" wrapText="1"/>
    </xf>
    <xf numFmtId="183" fontId="0" fillId="2" borderId="0" xfId="67" applyNumberFormat="1" applyFill="1" applyAlignment="1"/>
    <xf numFmtId="49" fontId="46" fillId="2" borderId="24" xfId="67" applyNumberFormat="1" applyFont="1" applyFill="1" applyBorder="1" applyAlignment="1" applyProtection="1">
      <alignment horizontal="right" vertical="center"/>
    </xf>
    <xf numFmtId="49" fontId="46" fillId="2" borderId="24" xfId="67" applyNumberFormat="1" applyFont="1" applyFill="1" applyBorder="1" applyAlignment="1">
      <alignment horizontal="right" vertical="center"/>
    </xf>
    <xf numFmtId="180" fontId="48" fillId="2" borderId="24" xfId="58" applyNumberFormat="1" applyFont="1" applyFill="1" applyBorder="1" applyAlignment="1">
      <alignment horizontal="right" vertical="center"/>
    </xf>
    <xf numFmtId="183" fontId="48" fillId="2" borderId="0" xfId="67" applyNumberFormat="1" applyFont="1" applyFill="1" applyBorder="1" applyAlignment="1">
      <alignment horizontal="right" vertical="center"/>
    </xf>
    <xf numFmtId="0" fontId="45" fillId="2" borderId="32" xfId="62" applyFont="1" applyFill="1" applyBorder="1" applyAlignment="1" applyProtection="1">
      <alignment horizontal="center" vertical="center" wrapText="1"/>
      <protection locked="0"/>
    </xf>
    <xf numFmtId="49" fontId="46" fillId="2" borderId="25" xfId="67" applyNumberFormat="1" applyFont="1" applyFill="1" applyBorder="1" applyAlignment="1">
      <alignment horizontal="right" vertical="center"/>
    </xf>
    <xf numFmtId="183" fontId="56" fillId="2" borderId="25" xfId="60" applyNumberFormat="1" applyFont="1" applyFill="1" applyBorder="1" applyAlignment="1">
      <alignment horizontal="right" vertical="center"/>
    </xf>
    <xf numFmtId="0" fontId="46" fillId="2" borderId="16" xfId="67" applyNumberFormat="1" applyFont="1" applyFill="1" applyBorder="1" applyAlignment="1">
      <alignment horizontal="right" vertical="center"/>
    </xf>
    <xf numFmtId="0" fontId="48" fillId="2" borderId="24" xfId="67" applyNumberFormat="1" applyFont="1" applyFill="1" applyBorder="1" applyAlignment="1">
      <alignment vertical="center"/>
    </xf>
    <xf numFmtId="0" fontId="35" fillId="2" borderId="24" xfId="0" applyNumberFormat="1" applyFont="1" applyFill="1" applyBorder="1" applyAlignment="1" applyProtection="1">
      <alignment vertical="center" wrapText="1"/>
    </xf>
    <xf numFmtId="0" fontId="46" fillId="2" borderId="25" xfId="67" applyNumberFormat="1" applyFont="1" applyFill="1" applyBorder="1" applyAlignment="1">
      <alignment horizontal="right" vertical="center"/>
    </xf>
    <xf numFmtId="183" fontId="46" fillId="2" borderId="25" xfId="67" applyNumberFormat="1" applyFont="1" applyFill="1" applyBorder="1" applyAlignment="1">
      <alignment horizontal="right" vertical="center"/>
    </xf>
    <xf numFmtId="0" fontId="35" fillId="2" borderId="24" xfId="0" applyNumberFormat="1" applyFont="1" applyFill="1" applyBorder="1" applyAlignment="1">
      <alignment vertical="center"/>
    </xf>
    <xf numFmtId="0" fontId="43" fillId="2" borderId="25" xfId="67" applyFont="1" applyFill="1" applyBorder="1" applyAlignment="1"/>
    <xf numFmtId="0" fontId="35" fillId="2" borderId="26" xfId="0" applyNumberFormat="1" applyFont="1" applyFill="1" applyBorder="1" applyAlignment="1">
      <alignment vertical="center"/>
    </xf>
    <xf numFmtId="183" fontId="49" fillId="2" borderId="26" xfId="51" applyNumberFormat="1" applyFont="1" applyFill="1" applyBorder="1" applyAlignment="1">
      <alignment horizontal="right" vertical="center"/>
    </xf>
    <xf numFmtId="0" fontId="43" fillId="2" borderId="18" xfId="67" applyFont="1" applyFill="1" applyBorder="1" applyAlignment="1"/>
    <xf numFmtId="0" fontId="0" fillId="0" borderId="0" xfId="72" applyFill="1" applyAlignment="1">
      <alignment horizontal="left" vertical="center" indent="2"/>
    </xf>
    <xf numFmtId="0" fontId="0" fillId="0" borderId="0" xfId="72" applyFill="1">
      <alignment vertical="center"/>
    </xf>
    <xf numFmtId="0" fontId="30" fillId="0" borderId="0" xfId="60" applyFont="1" applyFill="1" applyBorder="1" applyAlignment="1">
      <alignment horizontal="left" vertical="center" indent="2"/>
    </xf>
    <xf numFmtId="0" fontId="52" fillId="0" borderId="25" xfId="62" applyNumberFormat="1" applyFont="1" applyFill="1" applyBorder="1" applyAlignment="1" applyProtection="1">
      <alignment vertical="center" wrapText="1"/>
      <protection locked="0"/>
    </xf>
    <xf numFmtId="49" fontId="22" fillId="0" borderId="23" xfId="56" applyNumberFormat="1" applyFont="1" applyFill="1" applyBorder="1" applyAlignment="1">
      <alignment horizontal="left" vertical="center" wrapText="1"/>
    </xf>
    <xf numFmtId="0" fontId="22" fillId="0" borderId="25" xfId="56" applyNumberFormat="1" applyFont="1" applyFill="1" applyBorder="1" applyAlignment="1">
      <alignment vertical="center" wrapText="1"/>
    </xf>
    <xf numFmtId="0" fontId="48" fillId="2" borderId="23" xfId="72" applyFont="1" applyFill="1" applyBorder="1" applyAlignment="1">
      <alignment horizontal="left" vertical="center"/>
    </xf>
    <xf numFmtId="180" fontId="59" fillId="0" borderId="25" xfId="72" applyNumberFormat="1" applyFont="1" applyFill="1" applyBorder="1">
      <alignment vertical="center"/>
    </xf>
    <xf numFmtId="0" fontId="48" fillId="0" borderId="17" xfId="0" applyFont="1" applyFill="1" applyBorder="1" applyAlignment="1">
      <alignment horizontal="left" vertical="center" indent="1"/>
    </xf>
    <xf numFmtId="180" fontId="59" fillId="0" borderId="18" xfId="72" applyNumberFormat="1" applyFont="1" applyFill="1" applyBorder="1">
      <alignment vertical="center"/>
    </xf>
    <xf numFmtId="0" fontId="48" fillId="0" borderId="19" xfId="72" applyFont="1" applyFill="1" applyBorder="1" applyAlignment="1">
      <alignment horizontal="left" vertical="center" wrapText="1"/>
    </xf>
    <xf numFmtId="0" fontId="30" fillId="0" borderId="0" xfId="0" applyNumberFormat="1" applyFont="1" applyFill="1" applyAlignment="1">
      <alignment vertical="center"/>
    </xf>
    <xf numFmtId="0" fontId="39" fillId="0" borderId="0" xfId="60" applyNumberFormat="1" applyFont="1" applyFill="1" applyAlignment="1">
      <alignment horizontal="left" vertical="center"/>
    </xf>
    <xf numFmtId="0" fontId="44" fillId="0" borderId="0" xfId="60" applyNumberFormat="1" applyFont="1" applyFill="1" applyAlignment="1">
      <alignment horizontal="center" vertical="center"/>
    </xf>
    <xf numFmtId="0" fontId="30" fillId="0" borderId="0" xfId="60" applyNumberFormat="1" applyFont="1" applyFill="1" applyBorder="1" applyAlignment="1">
      <alignment horizontal="center" vertical="center"/>
    </xf>
    <xf numFmtId="0" fontId="16" fillId="0" borderId="0" xfId="0" applyNumberFormat="1" applyFont="1" applyFill="1" applyBorder="1" applyAlignment="1" applyProtection="1">
      <alignment horizontal="right" vertical="center"/>
      <protection locked="0"/>
    </xf>
    <xf numFmtId="0" fontId="58" fillId="0" borderId="22" xfId="62" applyNumberFormat="1" applyFont="1" applyFill="1" applyBorder="1" applyAlignment="1" applyProtection="1">
      <alignment horizontal="center" vertical="center" wrapText="1"/>
      <protection locked="0"/>
    </xf>
    <xf numFmtId="180" fontId="57" fillId="0" borderId="0" xfId="0" applyNumberFormat="1" applyFont="1" applyFill="1" applyAlignment="1">
      <alignment vertical="center"/>
    </xf>
    <xf numFmtId="180" fontId="35" fillId="2" borderId="25" xfId="60" applyNumberFormat="1" applyFont="1" applyFill="1" applyBorder="1" applyAlignment="1">
      <alignment vertical="center"/>
    </xf>
    <xf numFmtId="176" fontId="35" fillId="2" borderId="17" xfId="0" applyNumberFormat="1" applyFont="1" applyFill="1" applyBorder="1" applyAlignment="1">
      <alignment horizontal="center" vertical="center"/>
    </xf>
    <xf numFmtId="176" fontId="35" fillId="2" borderId="26" xfId="0" applyNumberFormat="1" applyFont="1" applyFill="1" applyBorder="1" applyAlignment="1">
      <alignment horizontal="center" vertical="center"/>
    </xf>
    <xf numFmtId="0" fontId="35" fillId="2" borderId="18" xfId="60" applyNumberFormat="1" applyFont="1" applyFill="1" applyBorder="1" applyAlignment="1">
      <alignment vertical="center"/>
    </xf>
    <xf numFmtId="2" fontId="60" fillId="0" borderId="0" xfId="56" applyNumberFormat="1" applyFont="1" applyFill="1" applyAlignment="1">
      <alignment horizontal="center" vertical="center"/>
    </xf>
    <xf numFmtId="2" fontId="61" fillId="0" borderId="0" xfId="56" applyNumberFormat="1" applyFont="1" applyFill="1" applyAlignment="1"/>
    <xf numFmtId="2" fontId="61" fillId="0" borderId="0" xfId="56" applyNumberFormat="1" applyFont="1" applyFill="1" applyAlignment="1">
      <alignment vertical="center"/>
    </xf>
    <xf numFmtId="0" fontId="22" fillId="0" borderId="0" xfId="56" applyFont="1" applyFill="1" applyAlignment="1">
      <alignment vertical="center"/>
    </xf>
    <xf numFmtId="0" fontId="17" fillId="0" borderId="0" xfId="56" applyFont="1" applyFill="1" applyAlignment="1"/>
    <xf numFmtId="183" fontId="17" fillId="0" borderId="0" xfId="56" applyNumberFormat="1" applyFont="1" applyFill="1" applyAlignment="1"/>
    <xf numFmtId="2" fontId="40" fillId="0" borderId="0" xfId="56" applyNumberFormat="1" applyFont="1" applyFill="1" applyAlignment="1">
      <alignment horizontal="center" vertical="center"/>
    </xf>
    <xf numFmtId="183" fontId="40" fillId="0" borderId="0" xfId="56" applyNumberFormat="1" applyFont="1" applyFill="1" applyAlignment="1">
      <alignment horizontal="center" vertical="center"/>
    </xf>
    <xf numFmtId="0" fontId="1" fillId="0" borderId="0" xfId="56" applyFont="1" applyFill="1" applyAlignment="1">
      <alignment horizontal="center" vertical="center"/>
    </xf>
    <xf numFmtId="31" fontId="22" fillId="0" borderId="0" xfId="56" applyNumberFormat="1" applyFont="1" applyFill="1" applyAlignment="1">
      <alignment horizontal="left"/>
    </xf>
    <xf numFmtId="2" fontId="22" fillId="0" borderId="0" xfId="56" applyNumberFormat="1" applyFont="1" applyFill="1" applyAlignment="1"/>
    <xf numFmtId="183" fontId="22" fillId="0" borderId="0" xfId="56" applyNumberFormat="1" applyFont="1" applyFill="1" applyAlignment="1">
      <alignment horizontal="center" vertical="center"/>
    </xf>
    <xf numFmtId="2" fontId="41" fillId="0" borderId="20" xfId="56" applyNumberFormat="1" applyFont="1" applyFill="1" applyBorder="1" applyAlignment="1">
      <alignment horizontal="center" vertical="center" wrapText="1"/>
    </xf>
    <xf numFmtId="2" fontId="41" fillId="0" borderId="21" xfId="56" applyNumberFormat="1" applyFont="1" applyFill="1" applyBorder="1" applyAlignment="1">
      <alignment horizontal="center" vertical="center" wrapText="1"/>
    </xf>
    <xf numFmtId="183" fontId="41" fillId="0" borderId="22" xfId="56" applyNumberFormat="1" applyFont="1" applyFill="1" applyBorder="1" applyAlignment="1">
      <alignment horizontal="center" vertical="center" wrapText="1"/>
    </xf>
    <xf numFmtId="0" fontId="22" fillId="0" borderId="24" xfId="56" applyNumberFormat="1" applyFont="1" applyFill="1" applyBorder="1" applyAlignment="1">
      <alignment vertical="center" wrapText="1"/>
    </xf>
    <xf numFmtId="183" fontId="22" fillId="0" borderId="25" xfId="56" applyNumberFormat="1" applyFont="1" applyFill="1" applyBorder="1" applyAlignment="1">
      <alignment vertical="center" wrapText="1"/>
    </xf>
    <xf numFmtId="0" fontId="41" fillId="0" borderId="26" xfId="56" applyNumberFormat="1" applyFont="1" applyFill="1" applyBorder="1" applyAlignment="1">
      <alignment vertical="center" wrapText="1"/>
    </xf>
    <xf numFmtId="183" fontId="17" fillId="0" borderId="19" xfId="56" applyNumberFormat="1" applyFont="1" applyFill="1" applyBorder="1" applyAlignment="1"/>
    <xf numFmtId="2" fontId="22" fillId="0" borderId="0" xfId="56" applyNumberFormat="1" applyFont="1" applyFill="1" applyAlignment="1">
      <alignment vertical="center"/>
    </xf>
    <xf numFmtId="0" fontId="43" fillId="0" borderId="0" xfId="73" applyFont="1" applyFill="1"/>
    <xf numFmtId="184" fontId="43" fillId="0" borderId="0" xfId="73" applyNumberFormat="1" applyFont="1" applyFill="1" applyAlignment="1">
      <alignment vertical="center"/>
    </xf>
    <xf numFmtId="0" fontId="45" fillId="0" borderId="7" xfId="73" applyFont="1" applyFill="1" applyBorder="1" applyAlignment="1">
      <alignment horizontal="center" vertical="center"/>
    </xf>
    <xf numFmtId="181" fontId="45" fillId="0" borderId="7" xfId="73" applyNumberFormat="1" applyFont="1" applyFill="1" applyBorder="1" applyAlignment="1">
      <alignment horizontal="center" vertical="center"/>
    </xf>
    <xf numFmtId="0" fontId="76" fillId="0" borderId="33" xfId="0" applyFont="1" applyFill="1" applyBorder="1" applyAlignment="1">
      <alignment horizontal="left" vertical="center" wrapText="1"/>
    </xf>
    <xf numFmtId="0" fontId="77" fillId="0" borderId="33" xfId="0" applyFont="1" applyFill="1" applyBorder="1" applyAlignment="1">
      <alignment vertical="center"/>
    </xf>
    <xf numFmtId="0" fontId="78" fillId="0" borderId="33" xfId="0" applyFont="1" applyFill="1" applyBorder="1" applyAlignment="1">
      <alignment vertical="center"/>
    </xf>
    <xf numFmtId="0" fontId="76" fillId="0" borderId="33" xfId="0" applyFont="1" applyFill="1" applyBorder="1" applyAlignment="1">
      <alignment vertical="center"/>
    </xf>
    <xf numFmtId="184" fontId="43" fillId="0" borderId="0" xfId="73" applyNumberFormat="1" applyFont="1" applyFill="1"/>
    <xf numFmtId="3" fontId="79" fillId="0" borderId="7" xfId="0" applyNumberFormat="1" applyFont="1" applyFill="1" applyBorder="1" applyAlignment="1" applyProtection="1">
      <alignment horizontal="right" vertical="center"/>
    </xf>
    <xf numFmtId="49" fontId="48" fillId="0" borderId="0" xfId="0" applyNumberFormat="1" applyFont="1" applyFill="1" applyBorder="1" applyAlignment="1" applyProtection="1">
      <alignment vertical="center"/>
    </xf>
    <xf numFmtId="3" fontId="35" fillId="0" borderId="0" xfId="0" applyNumberFormat="1" applyFont="1" applyFill="1" applyBorder="1" applyAlignment="1" applyProtection="1">
      <alignment horizontal="right" vertical="center"/>
    </xf>
    <xf numFmtId="180" fontId="54" fillId="2" borderId="25" xfId="60" applyNumberFormat="1" applyFont="1" applyFill="1" applyBorder="1" applyAlignment="1">
      <alignment vertical="center"/>
    </xf>
    <xf numFmtId="0" fontId="41" fillId="0" borderId="25" xfId="50" applyNumberFormat="1" applyFont="1" applyFill="1" applyBorder="1" applyAlignment="1" applyProtection="1">
      <alignment vertical="center"/>
    </xf>
    <xf numFmtId="0" fontId="35" fillId="2" borderId="23" xfId="0" applyFont="1" applyFill="1" applyBorder="1" applyAlignment="1">
      <alignment vertical="center"/>
    </xf>
    <xf numFmtId="183" fontId="35" fillId="2" borderId="0" xfId="0" applyNumberFormat="1" applyFont="1" applyFill="1" applyBorder="1" applyAlignment="1" applyProtection="1">
      <alignment horizontal="right" vertical="center"/>
    </xf>
    <xf numFmtId="183" fontId="45" fillId="2" borderId="32" xfId="62" applyNumberFormat="1" applyFont="1" applyFill="1" applyBorder="1" applyAlignment="1" applyProtection="1">
      <alignment horizontal="center" vertical="center" wrapText="1"/>
      <protection locked="0"/>
    </xf>
    <xf numFmtId="0" fontId="54" fillId="2" borderId="25" xfId="60" applyNumberFormat="1" applyFont="1" applyFill="1" applyBorder="1" applyAlignment="1" applyProtection="1">
      <alignment vertical="center"/>
    </xf>
    <xf numFmtId="182" fontId="54" fillId="2" borderId="16" xfId="60" applyNumberFormat="1" applyFont="1" applyFill="1" applyBorder="1" applyAlignment="1" applyProtection="1">
      <alignment vertical="center"/>
    </xf>
    <xf numFmtId="183" fontId="54" fillId="2" borderId="25" xfId="60" applyNumberFormat="1" applyFont="1" applyFill="1" applyBorder="1" applyAlignment="1">
      <alignment vertical="center"/>
    </xf>
    <xf numFmtId="49" fontId="54" fillId="2" borderId="25" xfId="60" applyNumberFormat="1" applyFont="1" applyFill="1" applyBorder="1" applyAlignment="1" applyProtection="1">
      <alignment horizontal="right" vertical="center"/>
    </xf>
    <xf numFmtId="183" fontId="49" fillId="2" borderId="25" xfId="63" applyNumberFormat="1" applyFont="1" applyFill="1" applyBorder="1" applyAlignment="1">
      <alignment horizontal="right"/>
    </xf>
    <xf numFmtId="0" fontId="35" fillId="2" borderId="26" xfId="0" applyFont="1" applyFill="1" applyBorder="1" applyAlignment="1">
      <alignment vertical="center"/>
    </xf>
    <xf numFmtId="0" fontId="0" fillId="2" borderId="0" xfId="60" applyFont="1" applyFill="1" applyAlignment="1">
      <alignment horizontal="center" vertical="center"/>
    </xf>
    <xf numFmtId="180" fontId="54" fillId="2" borderId="23" xfId="60" applyNumberFormat="1" applyFont="1" applyFill="1" applyBorder="1" applyAlignment="1">
      <alignment vertical="center" wrapText="1"/>
    </xf>
    <xf numFmtId="14" fontId="67" fillId="0" borderId="20" xfId="62" applyNumberFormat="1" applyFont="1" applyFill="1" applyBorder="1" applyAlignment="1" applyProtection="1">
      <alignment horizontal="center" vertical="center"/>
      <protection locked="0"/>
    </xf>
    <xf numFmtId="181" fontId="80" fillId="0" borderId="22" xfId="62" applyNumberFormat="1" applyFont="1" applyFill="1" applyBorder="1" applyAlignment="1" applyProtection="1">
      <alignment horizontal="center" vertical="center" wrapText="1"/>
      <protection locked="0"/>
    </xf>
    <xf numFmtId="0" fontId="80" fillId="0" borderId="23" xfId="60" applyFont="1" applyFill="1" applyBorder="1" applyAlignment="1">
      <alignment vertical="center"/>
    </xf>
    <xf numFmtId="181" fontId="81" fillId="0" borderId="25" xfId="62" applyNumberFormat="1" applyFont="1" applyFill="1" applyBorder="1" applyAlignment="1" applyProtection="1">
      <alignment horizontal="right" vertical="center" wrapText="1"/>
      <protection locked="0"/>
    </xf>
    <xf numFmtId="49" fontId="22" fillId="0" borderId="23" xfId="56" applyNumberFormat="1" applyFont="1" applyFill="1" applyBorder="1" applyAlignment="1">
      <alignment horizontal="left" vertical="center" wrapText="1" indent="1"/>
    </xf>
    <xf numFmtId="180" fontId="22" fillId="0" borderId="0" xfId="56" applyNumberFormat="1" applyFont="1" applyFill="1" applyAlignment="1">
      <alignment vertical="center"/>
    </xf>
    <xf numFmtId="14" fontId="67" fillId="0" borderId="21" xfId="62" applyNumberFormat="1" applyFont="1" applyFill="1" applyBorder="1" applyAlignment="1" applyProtection="1">
      <alignment horizontal="center" vertical="center"/>
      <protection locked="0"/>
    </xf>
    <xf numFmtId="181" fontId="80" fillId="0" borderId="32" xfId="62" applyNumberFormat="1" applyFont="1" applyFill="1" applyBorder="1" applyAlignment="1" applyProtection="1">
      <alignment horizontal="center" vertical="center" wrapText="1"/>
      <protection locked="0"/>
    </xf>
    <xf numFmtId="0" fontId="80" fillId="0" borderId="23" xfId="60" applyFont="1" applyFill="1" applyBorder="1" applyAlignment="1">
      <alignment horizontal="left" vertical="center"/>
    </xf>
    <xf numFmtId="0" fontId="80" fillId="0" borderId="25" xfId="60" applyFont="1" applyFill="1" applyBorder="1" applyAlignment="1">
      <alignment horizontal="left" vertical="center"/>
    </xf>
    <xf numFmtId="181" fontId="81" fillId="0" borderId="16" xfId="62" applyNumberFormat="1" applyFont="1" applyFill="1" applyBorder="1" applyAlignment="1" applyProtection="1">
      <alignment horizontal="right" vertical="center" wrapText="1"/>
      <protection locked="0"/>
    </xf>
    <xf numFmtId="181" fontId="81" fillId="0" borderId="0" xfId="62" applyNumberFormat="1" applyFont="1" applyFill="1" applyBorder="1" applyAlignment="1" applyProtection="1">
      <alignment horizontal="right" vertical="center" wrapText="1"/>
      <protection locked="0"/>
    </xf>
    <xf numFmtId="180" fontId="57" fillId="0" borderId="30" xfId="0" applyNumberFormat="1" applyFont="1" applyFill="1" applyBorder="1" applyAlignment="1">
      <alignment vertical="center"/>
    </xf>
    <xf numFmtId="180" fontId="17" fillId="0" borderId="0" xfId="56" applyNumberFormat="1" applyFont="1" applyFill="1" applyAlignment="1"/>
    <xf numFmtId="180" fontId="40" fillId="0" borderId="0" xfId="56" applyNumberFormat="1" applyFont="1" applyFill="1" applyAlignment="1">
      <alignment horizontal="center" vertical="center"/>
    </xf>
    <xf numFmtId="180" fontId="22" fillId="0" borderId="0" xfId="56" applyNumberFormat="1" applyFont="1" applyFill="1" applyAlignment="1"/>
    <xf numFmtId="180" fontId="41" fillId="0" borderId="21" xfId="56" applyNumberFormat="1" applyFont="1" applyFill="1" applyBorder="1" applyAlignment="1">
      <alignment horizontal="center" vertical="center" wrapText="1"/>
    </xf>
    <xf numFmtId="49" fontId="41" fillId="0" borderId="23" xfId="56" applyNumberFormat="1" applyFont="1" applyFill="1" applyBorder="1" applyAlignment="1">
      <alignment horizontal="left" vertical="center" wrapText="1"/>
    </xf>
    <xf numFmtId="180" fontId="41" fillId="0" borderId="24" xfId="56" applyNumberFormat="1" applyFont="1" applyFill="1" applyBorder="1" applyAlignment="1">
      <alignment vertical="center" wrapText="1"/>
    </xf>
    <xf numFmtId="176" fontId="41" fillId="0" borderId="25" xfId="56" applyNumberFormat="1" applyFont="1" applyFill="1" applyBorder="1" applyAlignment="1" applyProtection="1">
      <alignment vertical="center" wrapText="1"/>
    </xf>
    <xf numFmtId="182" fontId="41" fillId="0" borderId="25" xfId="56" applyNumberFormat="1" applyFont="1" applyFill="1" applyBorder="1" applyAlignment="1" applyProtection="1">
      <alignment vertical="center" wrapText="1"/>
    </xf>
    <xf numFmtId="180" fontId="41" fillId="0" borderId="26" xfId="56" applyNumberFormat="1" applyFont="1" applyFill="1" applyBorder="1" applyAlignment="1">
      <alignment vertical="center" wrapText="1"/>
    </xf>
    <xf numFmtId="180" fontId="17" fillId="0" borderId="19" xfId="56" applyNumberFormat="1" applyFont="1" applyFill="1" applyBorder="1" applyAlignment="1"/>
    <xf numFmtId="0" fontId="14" fillId="0" borderId="0" xfId="0" applyFont="1" applyFill="1" applyAlignment="1">
      <alignment vertical="center"/>
    </xf>
    <xf numFmtId="0" fontId="64" fillId="0" borderId="0" xfId="60" applyFont="1" applyFill="1" applyAlignment="1">
      <alignment vertical="center"/>
    </xf>
    <xf numFmtId="0" fontId="67" fillId="0" borderId="0" xfId="0" applyFont="1" applyFill="1" applyBorder="1" applyAlignment="1">
      <alignment vertical="center"/>
    </xf>
    <xf numFmtId="0" fontId="82" fillId="0" borderId="0" xfId="60" applyFont="1" applyFill="1" applyAlignment="1">
      <alignment horizontal="center" vertical="center"/>
    </xf>
    <xf numFmtId="0" fontId="83" fillId="0" borderId="0" xfId="60" applyFont="1" applyFill="1" applyAlignment="1">
      <alignment vertical="center"/>
    </xf>
    <xf numFmtId="0" fontId="30" fillId="0" borderId="0" xfId="60" applyFont="1" applyFill="1" applyAlignment="1">
      <alignment horizontal="right"/>
    </xf>
    <xf numFmtId="0" fontId="1" fillId="0" borderId="7" xfId="0" applyFont="1" applyFill="1" applyBorder="1" applyAlignment="1">
      <alignment vertical="center"/>
    </xf>
    <xf numFmtId="0" fontId="45" fillId="0" borderId="7" xfId="65" applyFont="1" applyFill="1" applyBorder="1" applyAlignment="1">
      <alignment horizontal="center" vertical="center"/>
    </xf>
    <xf numFmtId="0" fontId="22" fillId="0" borderId="7" xfId="0" applyFont="1" applyFill="1" applyBorder="1" applyAlignment="1">
      <alignment horizontal="left" vertical="center" wrapText="1"/>
    </xf>
    <xf numFmtId="0" fontId="84" fillId="0" borderId="7" xfId="0" applyFont="1" applyFill="1" applyBorder="1" applyAlignment="1">
      <alignment vertical="center"/>
    </xf>
    <xf numFmtId="180" fontId="1" fillId="0" borderId="7" xfId="0" applyNumberFormat="1" applyFont="1" applyFill="1" applyBorder="1" applyAlignment="1">
      <alignment vertical="center"/>
    </xf>
    <xf numFmtId="0" fontId="41" fillId="0" borderId="7" xfId="0" applyFont="1" applyFill="1" applyBorder="1" applyAlignment="1">
      <alignment vertical="center"/>
    </xf>
    <xf numFmtId="0" fontId="22" fillId="0" borderId="7" xfId="0" applyFont="1" applyFill="1" applyBorder="1" applyAlignment="1">
      <alignment vertical="center"/>
    </xf>
    <xf numFmtId="0" fontId="85" fillId="0" borderId="7" xfId="0" applyFont="1" applyFill="1" applyBorder="1" applyAlignment="1">
      <alignment vertical="center"/>
    </xf>
    <xf numFmtId="0" fontId="30" fillId="0" borderId="0" xfId="60" applyFont="1" applyFill="1" applyAlignment="1">
      <alignment vertical="center" wrapText="1"/>
    </xf>
    <xf numFmtId="3" fontId="22" fillId="0" borderId="7" xfId="0" applyNumberFormat="1" applyFont="1" applyFill="1" applyBorder="1" applyAlignment="1">
      <alignment vertical="center" wrapText="1"/>
    </xf>
    <xf numFmtId="0" fontId="30" fillId="0" borderId="0" xfId="60" applyFont="1" applyFill="1" applyAlignment="1">
      <alignment vertical="center"/>
    </xf>
    <xf numFmtId="0" fontId="45" fillId="0" borderId="20" xfId="60" applyFont="1" applyFill="1" applyBorder="1" applyAlignment="1">
      <alignment horizontal="center" vertical="center"/>
    </xf>
    <xf numFmtId="181" fontId="74" fillId="0" borderId="24" xfId="58" applyNumberFormat="1" applyFont="1" applyFill="1" applyBorder="1" applyAlignment="1">
      <alignment vertical="center"/>
    </xf>
    <xf numFmtId="180" fontId="41" fillId="0" borderId="24" xfId="60" applyNumberFormat="1" applyFont="1" applyFill="1" applyBorder="1" applyAlignment="1" applyProtection="1">
      <alignment horizontal="right" vertical="center" wrapText="1"/>
    </xf>
    <xf numFmtId="0" fontId="47" fillId="0" borderId="23" xfId="60" applyFont="1" applyFill="1" applyBorder="1" applyAlignment="1">
      <alignment horizontal="right" vertical="center" wrapText="1"/>
    </xf>
    <xf numFmtId="0" fontId="48" fillId="0" borderId="23" xfId="60" applyFont="1" applyFill="1" applyBorder="1" applyAlignment="1">
      <alignment horizontal="right" vertical="center"/>
    </xf>
    <xf numFmtId="0" fontId="0" fillId="0" borderId="23" xfId="60" applyFont="1" applyFill="1" applyBorder="1" applyAlignment="1">
      <alignment vertical="center"/>
    </xf>
    <xf numFmtId="0" fontId="0" fillId="0" borderId="24" xfId="60" applyFont="1" applyFill="1" applyBorder="1" applyAlignment="1">
      <alignment horizontal="right" vertical="center"/>
    </xf>
    <xf numFmtId="0" fontId="37" fillId="0" borderId="24" xfId="57" applyFont="1" applyFill="1" applyBorder="1" applyAlignment="1">
      <alignment horizontal="right" vertical="center"/>
    </xf>
    <xf numFmtId="0" fontId="48" fillId="0" borderId="0" xfId="60" applyFont="1" applyFill="1" applyBorder="1" applyAlignment="1">
      <alignment vertical="center"/>
    </xf>
    <xf numFmtId="0" fontId="37" fillId="0" borderId="23" xfId="57" applyFont="1" applyFill="1" applyBorder="1" applyAlignment="1">
      <alignment horizontal="right" vertical="center"/>
    </xf>
    <xf numFmtId="0" fontId="48" fillId="0" borderId="24" xfId="60" applyFont="1" applyFill="1" applyBorder="1" applyAlignment="1">
      <alignment horizontal="right" vertical="center"/>
    </xf>
    <xf numFmtId="0" fontId="37" fillId="0" borderId="23" xfId="57" applyFont="1" applyFill="1" applyBorder="1" applyAlignment="1">
      <alignment vertical="center"/>
    </xf>
    <xf numFmtId="0" fontId="0" fillId="0" borderId="17" xfId="60" applyFont="1" applyFill="1" applyBorder="1" applyAlignment="1">
      <alignment vertical="center"/>
    </xf>
    <xf numFmtId="0" fontId="0" fillId="0" borderId="26" xfId="60" applyFont="1" applyFill="1" applyBorder="1" applyAlignment="1">
      <alignment horizontal="right" vertical="center"/>
    </xf>
    <xf numFmtId="0" fontId="86" fillId="0" borderId="0" xfId="60" applyFont="1" applyFill="1" applyAlignment="1">
      <alignment horizontal="center" vertical="center"/>
    </xf>
    <xf numFmtId="0" fontId="87" fillId="0" borderId="0" xfId="60" applyFont="1" applyFill="1" applyAlignment="1">
      <alignment horizontal="center" vertical="center"/>
    </xf>
    <xf numFmtId="0" fontId="45" fillId="0" borderId="21" xfId="60" applyFont="1" applyFill="1" applyBorder="1" applyAlignment="1">
      <alignment horizontal="center" vertical="center"/>
    </xf>
    <xf numFmtId="181" fontId="74" fillId="0" borderId="24" xfId="58" applyNumberFormat="1" applyFont="1" applyFill="1" applyBorder="1">
      <alignment vertical="center"/>
    </xf>
    <xf numFmtId="181" fontId="68" fillId="0" borderId="24" xfId="58" applyNumberFormat="1" applyFont="1" applyFill="1" applyBorder="1">
      <alignment vertical="center"/>
    </xf>
    <xf numFmtId="180" fontId="57" fillId="0" borderId="23" xfId="60" applyNumberFormat="1" applyFont="1" applyFill="1" applyBorder="1" applyAlignment="1">
      <alignment vertical="center" wrapText="1"/>
    </xf>
    <xf numFmtId="180" fontId="35" fillId="0" borderId="24" xfId="58" applyNumberFormat="1" applyFont="1" applyFill="1" applyBorder="1" applyAlignment="1">
      <alignment horizontal="right" vertical="center"/>
    </xf>
    <xf numFmtId="0" fontId="57" fillId="0" borderId="23" xfId="60" applyFont="1" applyFill="1" applyBorder="1" applyAlignment="1">
      <alignment vertical="center" wrapText="1"/>
    </xf>
    <xf numFmtId="0" fontId="35" fillId="0" borderId="24" xfId="58" applyFont="1" applyFill="1" applyBorder="1">
      <alignment vertical="center"/>
    </xf>
    <xf numFmtId="0" fontId="37" fillId="0" borderId="25" xfId="57" applyFont="1" applyFill="1" applyBorder="1" applyAlignment="1">
      <alignment vertical="center"/>
    </xf>
    <xf numFmtId="180" fontId="49" fillId="0" borderId="24" xfId="60" applyNumberFormat="1" applyFont="1" applyFill="1" applyBorder="1" applyAlignment="1">
      <alignment horizontal="right" vertical="center"/>
    </xf>
    <xf numFmtId="0" fontId="30" fillId="0" borderId="24" xfId="60" applyFont="1" applyFill="1" applyBorder="1" applyAlignment="1">
      <alignment vertical="center"/>
    </xf>
    <xf numFmtId="0" fontId="37" fillId="0" borderId="26" xfId="57" applyFont="1" applyFill="1" applyBorder="1" applyAlignment="1">
      <alignment vertical="center"/>
    </xf>
    <xf numFmtId="0" fontId="30" fillId="0" borderId="26" xfId="60" applyFont="1" applyFill="1" applyBorder="1" applyAlignment="1">
      <alignment vertical="center"/>
    </xf>
    <xf numFmtId="0" fontId="30" fillId="0" borderId="19" xfId="60" applyFont="1" applyFill="1" applyBorder="1" applyAlignment="1">
      <alignment horizontal="left" vertical="center" wrapText="1"/>
    </xf>
    <xf numFmtId="0" fontId="0" fillId="0" borderId="0" xfId="0" applyFill="1" applyAlignment="1">
      <alignment vertical="center"/>
    </xf>
    <xf numFmtId="0" fontId="53" fillId="0" borderId="0" xfId="60" applyFont="1" applyFill="1" applyAlignment="1">
      <alignment horizontal="center" vertical="center"/>
    </xf>
    <xf numFmtId="0" fontId="0" fillId="0" borderId="0" xfId="60" applyFont="1" applyFill="1" applyAlignment="1">
      <alignment horizontal="right"/>
    </xf>
    <xf numFmtId="0" fontId="76" fillId="0" borderId="7" xfId="0" applyFont="1" applyFill="1" applyBorder="1" applyAlignment="1">
      <alignment horizontal="left" vertical="center" wrapText="1"/>
    </xf>
    <xf numFmtId="0" fontId="77" fillId="0" borderId="7" xfId="0" applyFont="1" applyFill="1" applyBorder="1" applyAlignment="1">
      <alignment vertical="center"/>
    </xf>
    <xf numFmtId="0" fontId="78" fillId="0" borderId="7" xfId="0" applyFont="1" applyFill="1" applyBorder="1" applyAlignment="1">
      <alignment vertical="center"/>
    </xf>
    <xf numFmtId="0" fontId="76" fillId="0" borderId="7" xfId="0" applyFont="1" applyFill="1" applyBorder="1" applyAlignment="1">
      <alignment vertical="center"/>
    </xf>
    <xf numFmtId="0" fontId="88" fillId="0" borderId="7" xfId="0" applyFont="1" applyFill="1" applyBorder="1" applyAlignment="1">
      <alignment vertical="center"/>
    </xf>
    <xf numFmtId="0" fontId="0" fillId="0" borderId="0" xfId="60" applyFont="1" applyFill="1" applyAlignment="1">
      <alignment vertical="center" wrapText="1"/>
    </xf>
    <xf numFmtId="3" fontId="76" fillId="0" borderId="7" xfId="0" applyNumberFormat="1" applyFont="1" applyFill="1" applyBorder="1" applyAlignment="1">
      <alignment vertical="center" wrapText="1"/>
    </xf>
    <xf numFmtId="0" fontId="30" fillId="0" borderId="0" xfId="60" applyFont="1" applyFill="1" applyAlignment="1">
      <alignment horizontal="left" vertical="center"/>
    </xf>
    <xf numFmtId="183" fontId="30" fillId="0" borderId="0" xfId="60" applyNumberFormat="1" applyFont="1" applyFill="1" applyAlignment="1">
      <alignment vertical="center"/>
    </xf>
    <xf numFmtId="183" fontId="64" fillId="0" borderId="0" xfId="60" applyNumberFormat="1" applyFont="1" applyFill="1" applyAlignment="1">
      <alignment horizontal="left" vertical="center"/>
    </xf>
    <xf numFmtId="183" fontId="86" fillId="0" borderId="0" xfId="60" applyNumberFormat="1" applyFont="1" applyFill="1" applyAlignment="1">
      <alignment horizontal="center" vertical="center"/>
    </xf>
    <xf numFmtId="183" fontId="87" fillId="0" borderId="0" xfId="60" applyNumberFormat="1" applyFont="1" applyFill="1" applyAlignment="1">
      <alignment horizontal="center" vertical="center"/>
    </xf>
    <xf numFmtId="0" fontId="46" fillId="0" borderId="23" xfId="60" applyFont="1" applyFill="1" applyBorder="1" applyAlignment="1">
      <alignment vertical="center" wrapText="1"/>
    </xf>
    <xf numFmtId="180" fontId="46" fillId="0" borderId="23" xfId="60" applyNumberFormat="1" applyFont="1" applyFill="1" applyBorder="1" applyAlignment="1">
      <alignment vertical="center" wrapText="1"/>
    </xf>
    <xf numFmtId="182" fontId="46" fillId="0" borderId="24" xfId="60" applyNumberFormat="1" applyFont="1" applyFill="1" applyBorder="1" applyAlignment="1" applyProtection="1">
      <alignment vertical="center"/>
    </xf>
    <xf numFmtId="182" fontId="57" fillId="2" borderId="24" xfId="60" applyNumberFormat="1" applyFont="1" applyFill="1" applyBorder="1" applyAlignment="1" applyProtection="1">
      <alignment horizontal="right" vertical="center" wrapText="1"/>
    </xf>
    <xf numFmtId="0" fontId="49" fillId="2" borderId="23" xfId="60" applyFont="1" applyFill="1" applyBorder="1" applyAlignment="1">
      <alignment vertical="center"/>
    </xf>
    <xf numFmtId="181" fontId="68" fillId="0" borderId="24" xfId="58" applyNumberFormat="1" applyFont="1" applyFill="1" applyBorder="1" applyAlignment="1">
      <alignment horizontal="right" vertical="center"/>
    </xf>
    <xf numFmtId="0" fontId="57" fillId="0" borderId="23" xfId="60" applyFont="1" applyFill="1" applyBorder="1" applyAlignment="1">
      <alignment horizontal="right" vertical="center" wrapText="1"/>
    </xf>
    <xf numFmtId="0" fontId="35" fillId="2" borderId="24" xfId="58" applyFont="1" applyFill="1" applyBorder="1">
      <alignment vertical="center"/>
    </xf>
    <xf numFmtId="0" fontId="49" fillId="0" borderId="23" xfId="60" applyFont="1" applyFill="1" applyBorder="1" applyAlignment="1">
      <alignment vertical="center"/>
    </xf>
    <xf numFmtId="181" fontId="35" fillId="0" borderId="24" xfId="58" applyNumberFormat="1" applyFont="1" applyFill="1" applyBorder="1" applyAlignment="1">
      <alignment horizontal="right" vertical="center"/>
    </xf>
    <xf numFmtId="0" fontId="49" fillId="0" borderId="23" xfId="60" applyFont="1" applyFill="1" applyBorder="1" applyAlignment="1">
      <alignment horizontal="right" vertical="center"/>
    </xf>
    <xf numFmtId="0" fontId="35" fillId="2" borderId="23" xfId="58" applyFont="1" applyFill="1" applyBorder="1">
      <alignment vertical="center"/>
    </xf>
    <xf numFmtId="0" fontId="35" fillId="0" borderId="23" xfId="58" applyFont="1" applyFill="1" applyBorder="1">
      <alignment vertical="center"/>
    </xf>
    <xf numFmtId="0" fontId="89" fillId="2" borderId="23" xfId="60" applyFont="1" applyFill="1" applyBorder="1" applyAlignment="1">
      <alignment vertical="center"/>
    </xf>
    <xf numFmtId="181" fontId="35" fillId="0" borderId="24" xfId="58" applyNumberFormat="1" applyFont="1" applyFill="1" applyBorder="1" applyAlignment="1">
      <alignment vertical="center"/>
    </xf>
    <xf numFmtId="0" fontId="30" fillId="0" borderId="23" xfId="60" applyFont="1" applyFill="1" applyBorder="1" applyAlignment="1">
      <alignment vertical="center"/>
    </xf>
    <xf numFmtId="0" fontId="30" fillId="2" borderId="23" xfId="60" applyFont="1" applyFill="1" applyBorder="1" applyAlignment="1">
      <alignment vertical="center"/>
    </xf>
    <xf numFmtId="181" fontId="30" fillId="0" borderId="24" xfId="58" applyNumberFormat="1" applyFont="1" applyFill="1" applyBorder="1" applyAlignment="1">
      <alignment vertical="center"/>
    </xf>
    <xf numFmtId="0" fontId="30" fillId="0" borderId="24" xfId="60" applyFont="1" applyFill="1" applyBorder="1" applyAlignment="1">
      <alignment horizontal="right" vertical="center"/>
    </xf>
    <xf numFmtId="0" fontId="35" fillId="2" borderId="23" xfId="57" applyFont="1" applyFill="1" applyBorder="1" applyAlignment="1">
      <alignment vertical="center"/>
    </xf>
    <xf numFmtId="180" fontId="49" fillId="0" borderId="24" xfId="60" applyNumberFormat="1" applyFont="1" applyFill="1" applyBorder="1" applyAlignment="1">
      <alignment vertical="center"/>
    </xf>
    <xf numFmtId="0" fontId="35" fillId="0" borderId="24" xfId="57" applyFont="1" applyFill="1" applyBorder="1" applyAlignment="1">
      <alignment vertical="center"/>
    </xf>
    <xf numFmtId="0" fontId="35" fillId="2" borderId="24" xfId="57" applyFont="1" applyFill="1" applyBorder="1" applyAlignment="1">
      <alignment vertical="center"/>
    </xf>
    <xf numFmtId="0" fontId="35" fillId="0" borderId="24" xfId="57" applyFont="1" applyFill="1" applyBorder="1" applyAlignment="1">
      <alignment horizontal="right" vertical="center"/>
    </xf>
    <xf numFmtId="0" fontId="49" fillId="0" borderId="0" xfId="60" applyFont="1" applyFill="1" applyBorder="1" applyAlignment="1">
      <alignment vertical="center"/>
    </xf>
    <xf numFmtId="0" fontId="35" fillId="0" borderId="23" xfId="57" applyFont="1" applyFill="1" applyBorder="1" applyAlignment="1">
      <alignment horizontal="right" vertical="center"/>
    </xf>
    <xf numFmtId="0" fontId="49" fillId="0" borderId="24" xfId="60" applyFont="1" applyFill="1" applyBorder="1" applyAlignment="1">
      <alignment vertical="center"/>
    </xf>
    <xf numFmtId="0" fontId="49" fillId="0" borderId="24" xfId="60" applyFont="1" applyFill="1" applyBorder="1" applyAlignment="1">
      <alignment horizontal="right" vertical="center"/>
    </xf>
    <xf numFmtId="183" fontId="49" fillId="0" borderId="24" xfId="60" applyNumberFormat="1" applyFont="1" applyFill="1" applyBorder="1" applyAlignment="1">
      <alignment horizontal="right" vertical="center"/>
    </xf>
    <xf numFmtId="183" fontId="49" fillId="2" borderId="24" xfId="60" applyNumberFormat="1" applyFont="1" applyFill="1" applyBorder="1" applyAlignment="1">
      <alignment vertical="center"/>
    </xf>
    <xf numFmtId="0" fontId="35" fillId="0" borderId="23" xfId="57" applyFont="1" applyFill="1" applyBorder="1" applyAlignment="1">
      <alignment vertical="center"/>
    </xf>
    <xf numFmtId="183" fontId="30" fillId="2" borderId="24" xfId="60" applyNumberFormat="1" applyFont="1" applyFill="1" applyBorder="1" applyAlignment="1">
      <alignment vertical="center"/>
    </xf>
    <xf numFmtId="183" fontId="30" fillId="0" borderId="24" xfId="60" applyNumberFormat="1" applyFont="1" applyFill="1" applyBorder="1" applyAlignment="1">
      <alignment vertical="center"/>
    </xf>
    <xf numFmtId="0" fontId="30" fillId="2" borderId="17" xfId="60" applyFont="1" applyFill="1" applyBorder="1" applyAlignment="1">
      <alignment vertical="center"/>
    </xf>
    <xf numFmtId="0" fontId="30" fillId="0" borderId="17" xfId="60" applyFont="1" applyFill="1" applyBorder="1" applyAlignment="1">
      <alignment vertical="center"/>
    </xf>
    <xf numFmtId="0" fontId="30" fillId="0" borderId="26" xfId="60" applyFont="1" applyFill="1" applyBorder="1" applyAlignment="1">
      <alignment horizontal="right" vertical="center"/>
    </xf>
    <xf numFmtId="183" fontId="30" fillId="0" borderId="26" xfId="60" applyNumberFormat="1" applyFont="1" applyFill="1" applyBorder="1" applyAlignment="1">
      <alignment vertical="center"/>
    </xf>
    <xf numFmtId="183" fontId="30" fillId="2" borderId="26" xfId="60" applyNumberFormat="1" applyFont="1" applyFill="1" applyBorder="1" applyAlignment="1">
      <alignment vertical="center"/>
    </xf>
    <xf numFmtId="0" fontId="35" fillId="2" borderId="26" xfId="57" applyFont="1" applyFill="1" applyBorder="1" applyAlignment="1">
      <alignment vertical="center"/>
    </xf>
    <xf numFmtId="0" fontId="30" fillId="2" borderId="19" xfId="60" applyFont="1" applyFill="1" applyBorder="1" applyAlignment="1">
      <alignment horizontal="left" vertical="center" wrapText="1"/>
    </xf>
    <xf numFmtId="183" fontId="30" fillId="0" borderId="19" xfId="60" applyNumberFormat="1" applyFont="1" applyFill="1" applyBorder="1" applyAlignment="1">
      <alignment horizontal="left" vertical="center" wrapText="1"/>
    </xf>
    <xf numFmtId="183" fontId="30" fillId="2" borderId="19" xfId="60" applyNumberFormat="1" applyFont="1" applyFill="1" applyBorder="1" applyAlignment="1">
      <alignment horizontal="left" vertical="center" wrapText="1"/>
    </xf>
    <xf numFmtId="183" fontId="35" fillId="0" borderId="0" xfId="58" applyNumberFormat="1" applyFont="1" applyFill="1" applyBorder="1" applyAlignment="1">
      <alignment horizontal="right" vertical="center"/>
    </xf>
    <xf numFmtId="182" fontId="46" fillId="0" borderId="0" xfId="60" applyNumberFormat="1" applyFont="1" applyFill="1" applyBorder="1" applyAlignment="1">
      <alignment vertical="center" wrapText="1"/>
    </xf>
    <xf numFmtId="182" fontId="46" fillId="0" borderId="16" xfId="60" applyNumberFormat="1" applyFont="1" applyFill="1" applyBorder="1" applyAlignment="1">
      <alignment vertical="center" wrapText="1"/>
    </xf>
    <xf numFmtId="182" fontId="46" fillId="0" borderId="25" xfId="60" applyNumberFormat="1" applyFont="1" applyFill="1" applyBorder="1" applyAlignment="1">
      <alignment vertical="center" wrapText="1"/>
    </xf>
    <xf numFmtId="0" fontId="35" fillId="0" borderId="25" xfId="57" applyFont="1" applyFill="1" applyBorder="1" applyAlignment="1">
      <alignment vertical="center"/>
    </xf>
    <xf numFmtId="183" fontId="49" fillId="0" borderId="25" xfId="60" applyNumberFormat="1" applyFont="1" applyFill="1" applyBorder="1" applyAlignment="1">
      <alignment vertical="center"/>
    </xf>
    <xf numFmtId="183" fontId="30" fillId="0" borderId="25" xfId="60" applyNumberFormat="1" applyFont="1" applyFill="1" applyBorder="1" applyAlignment="1">
      <alignment vertical="center"/>
    </xf>
    <xf numFmtId="0" fontId="35" fillId="0" borderId="26" xfId="57" applyFont="1" applyFill="1" applyBorder="1" applyAlignment="1">
      <alignment vertical="center"/>
    </xf>
    <xf numFmtId="183" fontId="30" fillId="0" borderId="18" xfId="60" applyNumberFormat="1" applyFont="1" applyFill="1" applyBorder="1" applyAlignment="1">
      <alignment vertical="center"/>
    </xf>
    <xf numFmtId="0" fontId="90" fillId="0" borderId="0" xfId="0" applyFont="1"/>
    <xf numFmtId="0" fontId="91" fillId="0" borderId="0" xfId="0" applyFont="1" applyAlignment="1">
      <alignment horizontal="center" vertical="center"/>
    </xf>
    <xf numFmtId="0" fontId="92" fillId="0" borderId="0" xfId="0" applyFont="1" applyBorder="1" applyAlignment="1">
      <alignment horizontal="left" vertical="center"/>
    </xf>
    <xf numFmtId="0" fontId="93" fillId="0" borderId="0" xfId="0" applyFont="1" applyBorder="1"/>
    <xf numFmtId="0" fontId="90" fillId="0" borderId="0" xfId="0" applyFont="1" applyBorder="1"/>
    <xf numFmtId="0" fontId="90" fillId="0" borderId="0" xfId="61" applyFont="1" applyBorder="1"/>
    <xf numFmtId="0" fontId="0" fillId="0" borderId="0" xfId="63">
      <alignment vertical="center"/>
    </xf>
    <xf numFmtId="0" fontId="39" fillId="0" borderId="0" xfId="63" applyFont="1">
      <alignment vertical="center"/>
    </xf>
    <xf numFmtId="0" fontId="94" fillId="0" borderId="0" xfId="63" applyFont="1" applyAlignment="1">
      <alignment horizontal="center" vertical="center" wrapText="1"/>
    </xf>
    <xf numFmtId="0" fontId="94" fillId="0" borderId="0" xfId="63" applyFont="1" applyAlignment="1">
      <alignment horizontal="center" vertical="center"/>
    </xf>
    <xf numFmtId="57" fontId="95" fillId="0" borderId="0" xfId="63" applyNumberFormat="1" applyFont="1" applyAlignment="1">
      <alignment horizontal="center" vertical="center"/>
    </xf>
    <xf numFmtId="0" fontId="95" fillId="0" borderId="0" xfId="63" applyFont="1" applyAlignment="1">
      <alignment horizontal="center" vertical="center"/>
    </xf>
  </cellXfs>
  <cellStyles count="7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4" xfId="49"/>
    <cellStyle name="常规 5 2" xfId="50"/>
    <cellStyle name="千位分隔[0] 3 2" xfId="51"/>
    <cellStyle name="常规 6 2" xfId="52"/>
    <cellStyle name="常规 2 9" xfId="53"/>
    <cellStyle name="常规_西安" xfId="54"/>
    <cellStyle name="千位分隔[0] 2" xfId="55"/>
    <cellStyle name="常规 2 2" xfId="56"/>
    <cellStyle name="常规 2 3" xfId="57"/>
    <cellStyle name="常规 2 3 2" xfId="58"/>
    <cellStyle name="3232" xfId="59"/>
    <cellStyle name="常规 2" xfId="60"/>
    <cellStyle name="常规 2 4" xfId="61"/>
    <cellStyle name="常规_2007人代会数据 2" xfId="62"/>
    <cellStyle name="常规 3" xfId="63"/>
    <cellStyle name="常规 7" xfId="64"/>
    <cellStyle name="常规 4" xfId="65"/>
    <cellStyle name="常规 2 6" xfId="66"/>
    <cellStyle name="常规 2 2 3" xfId="67"/>
    <cellStyle name="常规 2 6 2" xfId="68"/>
    <cellStyle name="常规_Sheet1" xfId="69"/>
    <cellStyle name="_ET_STYLE_NoName_00_" xfId="70"/>
    <cellStyle name="常规 9" xfId="71"/>
    <cellStyle name="常规 3 4" xfId="72"/>
    <cellStyle name="常规 3 3" xfId="73"/>
    <cellStyle name="常规 10" xfId="74"/>
    <cellStyle name="常规 3 2" xfId="75"/>
    <cellStyle name="常规 3 6" xfId="76"/>
    <cellStyle name="常规 4 2" xfId="77"/>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7" Type="http://schemas.openxmlformats.org/officeDocument/2006/relationships/sharedStrings" Target="sharedStrings.xml"/><Relationship Id="rId56" Type="http://schemas.openxmlformats.org/officeDocument/2006/relationships/styles" Target="styles.xml"/><Relationship Id="rId55" Type="http://schemas.openxmlformats.org/officeDocument/2006/relationships/theme" Target="theme/theme1.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A11" sqref="A11:I11"/>
    </sheetView>
  </sheetViews>
  <sheetFormatPr defaultColWidth="9" defaultRowHeight="13.5"/>
  <cols>
    <col min="1" max="6" width="9" style="824"/>
    <col min="7" max="7" width="9" style="824" customWidth="1"/>
    <col min="8" max="16384" width="9" style="824"/>
  </cols>
  <sheetData>
    <row r="1" ht="18.75" spans="1:1">
      <c r="A1" s="825" t="s">
        <v>0</v>
      </c>
    </row>
    <row r="11" ht="87.75" customHeight="1" spans="1:9">
      <c r="A11" s="826" t="s">
        <v>1</v>
      </c>
      <c r="B11" s="827"/>
      <c r="C11" s="827"/>
      <c r="D11" s="827"/>
      <c r="E11" s="827"/>
      <c r="F11" s="827"/>
      <c r="G11" s="827"/>
      <c r="H11" s="827"/>
      <c r="I11" s="827"/>
    </row>
    <row r="43" ht="30" customHeight="1" spans="1:9">
      <c r="A43" s="828">
        <v>44562</v>
      </c>
      <c r="B43" s="829"/>
      <c r="C43" s="829"/>
      <c r="D43" s="829"/>
      <c r="E43" s="829"/>
      <c r="F43" s="829"/>
      <c r="G43" s="829"/>
      <c r="H43" s="829"/>
      <c r="I43" s="829"/>
    </row>
  </sheetData>
  <mergeCells count="2">
    <mergeCell ref="A11:I11"/>
    <mergeCell ref="A43:I43"/>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58"/>
  <sheetViews>
    <sheetView showZeros="0" topLeftCell="A21" workbookViewId="0">
      <selection activeCell="H19" sqref="H19"/>
    </sheetView>
  </sheetViews>
  <sheetFormatPr defaultColWidth="9" defaultRowHeight="14.25"/>
  <cols>
    <col min="1" max="1" width="39.125" style="358" customWidth="1"/>
    <col min="2" max="2" width="15" style="358" customWidth="1"/>
    <col min="3" max="5" width="11.125" style="359" customWidth="1"/>
    <col min="6" max="6" width="12.625" style="360" customWidth="1"/>
    <col min="7" max="7" width="11.75" style="360" customWidth="1"/>
    <col min="8" max="8" width="35.125" style="361" customWidth="1"/>
    <col min="9" max="9" width="13.375" style="361" customWidth="1"/>
    <col min="10" max="11" width="11.125" style="359" customWidth="1"/>
    <col min="12" max="12" width="11.125" style="359" hidden="1" customWidth="1"/>
    <col min="13" max="13" width="11.125" style="359" customWidth="1"/>
    <col min="14" max="14" width="12.375" style="359" customWidth="1"/>
    <col min="15" max="15" width="12.625" style="360" hidden="1" customWidth="1"/>
    <col min="16" max="16" width="11.75" style="360" customWidth="1"/>
    <col min="17" max="16384" width="9" style="357"/>
  </cols>
  <sheetData>
    <row r="1" ht="18" customHeight="1" spans="1:16">
      <c r="A1" s="196" t="s">
        <v>1274</v>
      </c>
      <c r="B1" s="196"/>
      <c r="C1" s="196"/>
      <c r="D1" s="196"/>
      <c r="E1" s="196"/>
      <c r="F1" s="236"/>
      <c r="G1" s="236"/>
      <c r="H1" s="196"/>
      <c r="I1" s="196"/>
      <c r="J1" s="196"/>
      <c r="K1" s="196"/>
      <c r="L1" s="196"/>
      <c r="M1" s="196"/>
      <c r="N1" s="196"/>
      <c r="O1" s="236"/>
      <c r="P1" s="236"/>
    </row>
    <row r="2" ht="33" customHeight="1" spans="1:16">
      <c r="A2" s="197" t="s">
        <v>1275</v>
      </c>
      <c r="B2" s="197"/>
      <c r="C2" s="197"/>
      <c r="D2" s="197"/>
      <c r="E2" s="197"/>
      <c r="F2" s="237"/>
      <c r="G2" s="237"/>
      <c r="H2" s="197"/>
      <c r="I2" s="197"/>
      <c r="J2" s="197"/>
      <c r="K2" s="197"/>
      <c r="L2" s="197"/>
      <c r="M2" s="197"/>
      <c r="N2" s="197"/>
      <c r="O2" s="237"/>
      <c r="P2" s="237"/>
    </row>
    <row r="3" ht="20.25" customHeight="1" spans="1:16">
      <c r="A3" s="681" t="s">
        <v>1276</v>
      </c>
      <c r="B3" s="681"/>
      <c r="C3" s="681"/>
      <c r="D3" s="681"/>
      <c r="E3" s="681"/>
      <c r="F3" s="681"/>
      <c r="G3" s="681"/>
      <c r="H3" s="681"/>
      <c r="I3" s="681"/>
      <c r="J3" s="681"/>
      <c r="K3" s="681"/>
      <c r="L3" s="681"/>
      <c r="M3" s="681"/>
      <c r="N3" s="681"/>
      <c r="O3" s="363"/>
      <c r="P3" s="673" t="s">
        <v>67</v>
      </c>
    </row>
    <row r="4" ht="56.25" spans="1:16">
      <c r="A4" s="364" t="s">
        <v>1277</v>
      </c>
      <c r="B4" s="364" t="s">
        <v>69</v>
      </c>
      <c r="C4" s="202" t="s">
        <v>70</v>
      </c>
      <c r="D4" s="202" t="s">
        <v>71</v>
      </c>
      <c r="E4" s="202" t="s">
        <v>72</v>
      </c>
      <c r="F4" s="202" t="s">
        <v>73</v>
      </c>
      <c r="G4" s="241" t="s">
        <v>74</v>
      </c>
      <c r="H4" s="365" t="s">
        <v>144</v>
      </c>
      <c r="I4" s="365" t="s">
        <v>69</v>
      </c>
      <c r="J4" s="202" t="s">
        <v>70</v>
      </c>
      <c r="K4" s="202" t="s">
        <v>71</v>
      </c>
      <c r="L4" s="202" t="s">
        <v>1278</v>
      </c>
      <c r="M4" s="202" t="s">
        <v>72</v>
      </c>
      <c r="N4" s="202" t="s">
        <v>73</v>
      </c>
      <c r="O4" s="241" t="s">
        <v>1279</v>
      </c>
      <c r="P4" s="674" t="s">
        <v>74</v>
      </c>
    </row>
    <row r="5" ht="20.1" customHeight="1" spans="1:16">
      <c r="A5" s="366" t="s">
        <v>76</v>
      </c>
      <c r="B5" s="244">
        <f>B6+B21</f>
        <v>567444</v>
      </c>
      <c r="C5" s="244">
        <f>C6+C21</f>
        <v>692584</v>
      </c>
      <c r="D5" s="244">
        <f t="shared" ref="D5:M5" si="0">D6+D21</f>
        <v>816107</v>
      </c>
      <c r="E5" s="682">
        <f t="shared" si="0"/>
        <v>913018.04</v>
      </c>
      <c r="F5" s="382">
        <f>E5/D5*100</f>
        <v>111.874795829468</v>
      </c>
      <c r="G5" s="383">
        <f>(E5-B5)/B5*100</f>
        <v>60.9001134913754</v>
      </c>
      <c r="H5" s="370" t="s">
        <v>76</v>
      </c>
      <c r="I5" s="244">
        <f t="shared" si="0"/>
        <v>567444</v>
      </c>
      <c r="J5" s="244">
        <f t="shared" si="0"/>
        <v>692584</v>
      </c>
      <c r="K5" s="682">
        <f t="shared" si="0"/>
        <v>816107</v>
      </c>
      <c r="L5" s="244">
        <f t="shared" si="0"/>
        <v>0</v>
      </c>
      <c r="M5" s="244">
        <f t="shared" si="0"/>
        <v>913018</v>
      </c>
      <c r="N5" s="411">
        <f t="shared" ref="N5:N10" si="1">M5/K5*100</f>
        <v>111.87479092815</v>
      </c>
      <c r="O5" s="675">
        <v>86.3</v>
      </c>
      <c r="P5" s="676">
        <f t="shared" ref="P5:P10" si="2">(M5-I5)/I5*100</f>
        <v>60.9001064422216</v>
      </c>
    </row>
    <row r="6" ht="20.1" customHeight="1" spans="1:16">
      <c r="A6" s="372" t="s">
        <v>77</v>
      </c>
      <c r="B6" s="250">
        <f>SUM(B7:B20)</f>
        <v>205006</v>
      </c>
      <c r="C6" s="250">
        <f>SUM(C7:C20)</f>
        <v>216000</v>
      </c>
      <c r="D6" s="250">
        <f>SUM(D7:D20)</f>
        <v>172000</v>
      </c>
      <c r="E6" s="374">
        <f>SUM(E7:E20)</f>
        <v>172020.04</v>
      </c>
      <c r="F6" s="382">
        <f>E6/D6*100</f>
        <v>100.011651162791</v>
      </c>
      <c r="G6" s="383">
        <f>(E6-B6)/B6*100</f>
        <v>-16.0902412612314</v>
      </c>
      <c r="H6" s="375" t="s">
        <v>78</v>
      </c>
      <c r="I6" s="250">
        <f t="shared" ref="I6:M6" si="3">SUM(I7:I15)</f>
        <v>325576</v>
      </c>
      <c r="J6" s="250">
        <f t="shared" si="3"/>
        <v>604184</v>
      </c>
      <c r="K6" s="374">
        <f t="shared" si="3"/>
        <v>749707</v>
      </c>
      <c r="L6" s="250">
        <f t="shared" si="3"/>
        <v>0</v>
      </c>
      <c r="M6" s="250">
        <f t="shared" si="3"/>
        <v>677786</v>
      </c>
      <c r="N6" s="411">
        <f t="shared" si="1"/>
        <v>90.4067855842349</v>
      </c>
      <c r="O6" s="675">
        <v>78.8</v>
      </c>
      <c r="P6" s="402">
        <f t="shared" si="2"/>
        <v>108.180578421014</v>
      </c>
    </row>
    <row r="7" ht="20.1" customHeight="1" spans="1:16">
      <c r="A7" s="376" t="s">
        <v>1280</v>
      </c>
      <c r="B7" s="376"/>
      <c r="C7" s="377"/>
      <c r="D7" s="377"/>
      <c r="E7" s="381"/>
      <c r="F7" s="382"/>
      <c r="G7" s="383"/>
      <c r="H7" s="384" t="s">
        <v>1281</v>
      </c>
      <c r="I7" s="384"/>
      <c r="J7" s="377"/>
      <c r="K7" s="377"/>
      <c r="L7" s="377"/>
      <c r="M7" s="377"/>
      <c r="N7" s="411"/>
      <c r="O7" s="677"/>
      <c r="P7" s="402"/>
    </row>
    <row r="8" ht="20.1" customHeight="1" spans="1:16">
      <c r="A8" s="376" t="s">
        <v>1282</v>
      </c>
      <c r="B8" s="376"/>
      <c r="C8" s="377"/>
      <c r="D8" s="377"/>
      <c r="E8" s="381"/>
      <c r="F8" s="382"/>
      <c r="G8" s="383"/>
      <c r="H8" s="384" t="s">
        <v>1283</v>
      </c>
      <c r="I8" s="377">
        <v>4266</v>
      </c>
      <c r="J8" s="384">
        <v>7564</v>
      </c>
      <c r="K8" s="377">
        <v>8699</v>
      </c>
      <c r="L8" s="377"/>
      <c r="M8" s="377">
        <v>7441</v>
      </c>
      <c r="N8" s="411">
        <f t="shared" si="1"/>
        <v>85.5385676514542</v>
      </c>
      <c r="O8" s="678" t="s">
        <v>1284</v>
      </c>
      <c r="P8" s="402">
        <f t="shared" si="2"/>
        <v>74.4256915142991</v>
      </c>
    </row>
    <row r="9" ht="20.1" customHeight="1" spans="1:16">
      <c r="A9" s="376" t="s">
        <v>1285</v>
      </c>
      <c r="B9" s="376"/>
      <c r="C9" s="377"/>
      <c r="D9" s="377"/>
      <c r="E9" s="381"/>
      <c r="F9" s="382"/>
      <c r="G9" s="383"/>
      <c r="H9" s="384" t="s">
        <v>1286</v>
      </c>
      <c r="I9" s="377">
        <v>135291</v>
      </c>
      <c r="J9" s="384">
        <v>134313</v>
      </c>
      <c r="K9" s="380">
        <f>87469+38368+52668</f>
        <v>178505</v>
      </c>
      <c r="L9" s="377"/>
      <c r="M9" s="377">
        <v>358113</v>
      </c>
      <c r="N9" s="411">
        <f t="shared" si="1"/>
        <v>200.617909862469</v>
      </c>
      <c r="O9" s="675">
        <v>77.9</v>
      </c>
      <c r="P9" s="402">
        <f t="shared" si="2"/>
        <v>164.698316961217</v>
      </c>
    </row>
    <row r="10" ht="20.1" customHeight="1" spans="1:16">
      <c r="A10" s="376" t="s">
        <v>1287</v>
      </c>
      <c r="B10" s="376"/>
      <c r="C10" s="377"/>
      <c r="D10" s="377"/>
      <c r="E10" s="381"/>
      <c r="F10" s="382"/>
      <c r="G10" s="383"/>
      <c r="H10" s="384" t="s">
        <v>1288</v>
      </c>
      <c r="I10" s="377">
        <v>61741</v>
      </c>
      <c r="J10" s="384">
        <v>118536</v>
      </c>
      <c r="K10" s="377">
        <v>65231</v>
      </c>
      <c r="L10" s="377"/>
      <c r="M10" s="377">
        <v>74978</v>
      </c>
      <c r="N10" s="411">
        <f t="shared" si="1"/>
        <v>114.942282043814</v>
      </c>
      <c r="O10" s="675">
        <v>58.3</v>
      </c>
      <c r="P10" s="402">
        <f t="shared" si="2"/>
        <v>21.4395620414311</v>
      </c>
    </row>
    <row r="11" ht="20.1" customHeight="1" spans="1:16">
      <c r="A11" s="376" t="s">
        <v>1289</v>
      </c>
      <c r="B11" s="338">
        <v>5583</v>
      </c>
      <c r="C11" s="213">
        <v>6000</v>
      </c>
      <c r="D11" s="377">
        <v>6000</v>
      </c>
      <c r="E11" s="381">
        <v>4853.33</v>
      </c>
      <c r="F11" s="382">
        <f>E11/D11*100</f>
        <v>80.8888333333333</v>
      </c>
      <c r="G11" s="383">
        <f>(E11-B11)/B11*100</f>
        <v>-13.0694966863693</v>
      </c>
      <c r="H11" s="384" t="s">
        <v>1290</v>
      </c>
      <c r="I11" s="377"/>
      <c r="J11" s="384"/>
      <c r="K11" s="377"/>
      <c r="L11" s="377"/>
      <c r="M11" s="377"/>
      <c r="N11" s="411"/>
      <c r="O11" s="677"/>
      <c r="P11" s="402"/>
    </row>
    <row r="12" ht="20.1" customHeight="1" spans="1:16">
      <c r="A12" s="376" t="s">
        <v>1291</v>
      </c>
      <c r="B12" s="338"/>
      <c r="C12" s="213"/>
      <c r="D12" s="377"/>
      <c r="E12" s="381"/>
      <c r="F12" s="382"/>
      <c r="G12" s="383"/>
      <c r="H12" s="384" t="s">
        <v>1292</v>
      </c>
      <c r="I12" s="377">
        <v>94654</v>
      </c>
      <c r="J12" s="384">
        <v>307831</v>
      </c>
      <c r="K12" s="377">
        <v>458207</v>
      </c>
      <c r="L12" s="377"/>
      <c r="M12" s="377">
        <v>198190</v>
      </c>
      <c r="N12" s="411">
        <f t="shared" ref="N12:N15" si="4">M12/K12*100</f>
        <v>43.2533767489366</v>
      </c>
      <c r="O12" s="675">
        <v>94.1</v>
      </c>
      <c r="P12" s="402">
        <f t="shared" ref="P12:P14" si="5">(M12-I12)/I12*100</f>
        <v>109.38364992499</v>
      </c>
    </row>
    <row r="13" ht="20.1" customHeight="1" spans="1:16">
      <c r="A13" s="376" t="s">
        <v>1293</v>
      </c>
      <c r="B13" s="338">
        <v>188408</v>
      </c>
      <c r="C13" s="213">
        <v>194000</v>
      </c>
      <c r="D13" s="377">
        <v>145000</v>
      </c>
      <c r="E13" s="381">
        <v>132315.16</v>
      </c>
      <c r="F13" s="382">
        <f>E13/D13*100</f>
        <v>91.2518344827586</v>
      </c>
      <c r="G13" s="383">
        <f>(E13-B13)/B13*100</f>
        <v>-29.7720054350134</v>
      </c>
      <c r="H13" s="384" t="s">
        <v>1294</v>
      </c>
      <c r="I13" s="377">
        <v>29622</v>
      </c>
      <c r="J13" s="384">
        <v>34990</v>
      </c>
      <c r="K13" s="377">
        <v>38119</v>
      </c>
      <c r="L13" s="377"/>
      <c r="M13" s="377">
        <v>38118</v>
      </c>
      <c r="N13" s="411">
        <f t="shared" si="4"/>
        <v>99.9973766363231</v>
      </c>
      <c r="O13" s="678" t="s">
        <v>1295</v>
      </c>
      <c r="P13" s="402">
        <f t="shared" si="5"/>
        <v>28.6813854567551</v>
      </c>
    </row>
    <row r="14" ht="20.1" customHeight="1" spans="1:16">
      <c r="A14" s="376" t="s">
        <v>1296</v>
      </c>
      <c r="B14" s="338"/>
      <c r="C14" s="213"/>
      <c r="D14" s="377"/>
      <c r="E14" s="381"/>
      <c r="F14" s="382"/>
      <c r="G14" s="383"/>
      <c r="H14" s="384" t="s">
        <v>1297</v>
      </c>
      <c r="I14" s="377">
        <v>2</v>
      </c>
      <c r="J14" s="384">
        <v>10</v>
      </c>
      <c r="K14" s="377">
        <v>6</v>
      </c>
      <c r="L14" s="377"/>
      <c r="M14" s="377">
        <v>6</v>
      </c>
      <c r="N14" s="411">
        <f t="shared" si="4"/>
        <v>100</v>
      </c>
      <c r="O14" s="678" t="s">
        <v>1295</v>
      </c>
      <c r="P14" s="402">
        <f t="shared" si="5"/>
        <v>200</v>
      </c>
    </row>
    <row r="15" ht="20.1" customHeight="1" spans="1:16">
      <c r="A15" s="376" t="s">
        <v>1298</v>
      </c>
      <c r="B15" s="338"/>
      <c r="C15" s="213"/>
      <c r="D15" s="377"/>
      <c r="E15" s="381"/>
      <c r="F15" s="382"/>
      <c r="G15" s="383"/>
      <c r="H15" s="384" t="s">
        <v>1299</v>
      </c>
      <c r="I15" s="377"/>
      <c r="J15" s="384">
        <v>940</v>
      </c>
      <c r="K15" s="377">
        <v>940</v>
      </c>
      <c r="L15" s="377"/>
      <c r="M15" s="377">
        <v>940</v>
      </c>
      <c r="N15" s="411">
        <f t="shared" si="4"/>
        <v>100</v>
      </c>
      <c r="O15" s="677">
        <v>0</v>
      </c>
      <c r="P15" s="402"/>
    </row>
    <row r="16" ht="20.1" customHeight="1" spans="1:16">
      <c r="A16" s="376" t="s">
        <v>1300</v>
      </c>
      <c r="B16" s="338"/>
      <c r="C16" s="213"/>
      <c r="D16" s="377"/>
      <c r="E16" s="381"/>
      <c r="F16" s="382"/>
      <c r="G16" s="383"/>
      <c r="H16" s="384"/>
      <c r="I16" s="384"/>
      <c r="J16" s="213"/>
      <c r="K16" s="377"/>
      <c r="L16" s="377"/>
      <c r="M16" s="377"/>
      <c r="N16" s="411"/>
      <c r="O16" s="677"/>
      <c r="P16" s="402"/>
    </row>
    <row r="17" ht="20.1" customHeight="1" spans="1:16">
      <c r="A17" s="272" t="s">
        <v>1301</v>
      </c>
      <c r="B17" s="338">
        <v>329</v>
      </c>
      <c r="C17" s="213">
        <v>1000</v>
      </c>
      <c r="D17" s="377"/>
      <c r="E17" s="381">
        <v>1133.3</v>
      </c>
      <c r="F17" s="382"/>
      <c r="G17" s="383">
        <f>(E17-B17)/B17*100</f>
        <v>244.468085106383</v>
      </c>
      <c r="H17" s="384"/>
      <c r="I17" s="384"/>
      <c r="J17" s="213"/>
      <c r="K17" s="377"/>
      <c r="L17" s="377"/>
      <c r="M17" s="377"/>
      <c r="N17" s="411"/>
      <c r="O17" s="677"/>
      <c r="P17" s="402"/>
    </row>
    <row r="18" ht="20.1" customHeight="1" spans="1:16">
      <c r="A18" s="272" t="s">
        <v>1302</v>
      </c>
      <c r="B18" s="338"/>
      <c r="C18" s="213"/>
      <c r="D18" s="377"/>
      <c r="E18" s="381"/>
      <c r="F18" s="382"/>
      <c r="G18" s="383"/>
      <c r="H18" s="384"/>
      <c r="I18" s="384"/>
      <c r="J18" s="213"/>
      <c r="K18" s="377"/>
      <c r="L18" s="377"/>
      <c r="M18" s="377"/>
      <c r="N18" s="411"/>
      <c r="O18" s="677"/>
      <c r="P18" s="402"/>
    </row>
    <row r="19" ht="20.1" customHeight="1" spans="1:16">
      <c r="A19" s="272" t="s">
        <v>1303</v>
      </c>
      <c r="B19" s="338">
        <v>10686</v>
      </c>
      <c r="C19" s="377">
        <v>15000</v>
      </c>
      <c r="D19" s="377"/>
      <c r="E19" s="381">
        <v>11218.25</v>
      </c>
      <c r="F19" s="382"/>
      <c r="G19" s="383">
        <f>(E19-B19)/B19*100</f>
        <v>4.98081602096201</v>
      </c>
      <c r="H19" s="384"/>
      <c r="I19" s="384"/>
      <c r="J19" s="377"/>
      <c r="K19" s="377"/>
      <c r="L19" s="377"/>
      <c r="M19" s="377"/>
      <c r="N19" s="411"/>
      <c r="O19" s="677"/>
      <c r="P19" s="402"/>
    </row>
    <row r="20" ht="20.1" customHeight="1" spans="1:16">
      <c r="A20" s="272" t="s">
        <v>1304</v>
      </c>
      <c r="B20" s="338"/>
      <c r="C20" s="377"/>
      <c r="D20" s="377">
        <v>21000</v>
      </c>
      <c r="E20" s="381">
        <v>22500</v>
      </c>
      <c r="F20" s="382">
        <f>E20/D20*100</f>
        <v>107.142857142857</v>
      </c>
      <c r="G20" s="383"/>
      <c r="H20" s="384"/>
      <c r="I20" s="384"/>
      <c r="J20" s="377"/>
      <c r="K20" s="377"/>
      <c r="L20" s="377"/>
      <c r="M20" s="377"/>
      <c r="N20" s="411"/>
      <c r="O20" s="677"/>
      <c r="P20" s="402"/>
    </row>
    <row r="21" ht="20.1" customHeight="1" spans="1:16">
      <c r="A21" s="372" t="s">
        <v>125</v>
      </c>
      <c r="B21" s="250">
        <f>SUM(B22:B27)</f>
        <v>362438</v>
      </c>
      <c r="C21" s="250">
        <f>SUM(C22:C27)</f>
        <v>476584</v>
      </c>
      <c r="D21" s="250">
        <f t="shared" ref="D21:I21" si="6">SUM(D22:D27)</f>
        <v>644107</v>
      </c>
      <c r="E21" s="250">
        <f t="shared" si="6"/>
        <v>740998</v>
      </c>
      <c r="F21" s="382"/>
      <c r="G21" s="383"/>
      <c r="H21" s="375" t="s">
        <v>126</v>
      </c>
      <c r="I21" s="250">
        <f t="shared" si="6"/>
        <v>241868</v>
      </c>
      <c r="J21" s="250">
        <f t="shared" ref="J21:M21" si="7">SUM(J22:J26)</f>
        <v>88400</v>
      </c>
      <c r="K21" s="250">
        <f t="shared" si="7"/>
        <v>66400</v>
      </c>
      <c r="L21" s="250">
        <f t="shared" si="7"/>
        <v>0</v>
      </c>
      <c r="M21" s="250">
        <f t="shared" si="7"/>
        <v>235232</v>
      </c>
      <c r="N21" s="411"/>
      <c r="O21" s="678"/>
      <c r="P21" s="402"/>
    </row>
    <row r="22" ht="20.1" customHeight="1" spans="1:16">
      <c r="A22" s="272" t="s">
        <v>127</v>
      </c>
      <c r="B22" s="338">
        <v>85481</v>
      </c>
      <c r="C22" s="385">
        <v>55148</v>
      </c>
      <c r="D22" s="388">
        <v>72671</v>
      </c>
      <c r="E22" s="386">
        <v>82562</v>
      </c>
      <c r="F22" s="382"/>
      <c r="G22" s="383"/>
      <c r="H22" s="387" t="s">
        <v>1305</v>
      </c>
      <c r="I22" s="384"/>
      <c r="J22" s="385"/>
      <c r="K22" s="388"/>
      <c r="L22" s="388"/>
      <c r="M22" s="388"/>
      <c r="N22" s="411"/>
      <c r="O22" s="678"/>
      <c r="P22" s="402"/>
    </row>
    <row r="23" ht="20.1" customHeight="1" spans="1:16">
      <c r="A23" s="272" t="s">
        <v>1306</v>
      </c>
      <c r="B23" s="338">
        <v>184500</v>
      </c>
      <c r="C23" s="388">
        <v>300000</v>
      </c>
      <c r="D23" s="388">
        <v>450000</v>
      </c>
      <c r="E23" s="386">
        <v>450000</v>
      </c>
      <c r="F23" s="382"/>
      <c r="G23" s="383"/>
      <c r="H23" s="273" t="s">
        <v>1307</v>
      </c>
      <c r="I23" s="384">
        <v>100000</v>
      </c>
      <c r="J23" s="388">
        <v>80000</v>
      </c>
      <c r="K23" s="388">
        <v>58000</v>
      </c>
      <c r="L23" s="388"/>
      <c r="M23" s="388"/>
      <c r="N23" s="411"/>
      <c r="O23" s="678"/>
      <c r="P23" s="402"/>
    </row>
    <row r="24" ht="20.1" customHeight="1" spans="1:16">
      <c r="A24" s="389" t="s">
        <v>1308</v>
      </c>
      <c r="B24" s="338">
        <v>92457</v>
      </c>
      <c r="C24" s="388">
        <v>121436</v>
      </c>
      <c r="D24" s="388">
        <v>121436</v>
      </c>
      <c r="E24" s="386">
        <v>121436</v>
      </c>
      <c r="F24" s="382"/>
      <c r="G24" s="383"/>
      <c r="H24" s="390" t="s">
        <v>1309</v>
      </c>
      <c r="I24" s="384">
        <v>9932</v>
      </c>
      <c r="J24" s="388">
        <v>8400</v>
      </c>
      <c r="K24" s="388">
        <v>8400</v>
      </c>
      <c r="L24" s="388"/>
      <c r="M24" s="388">
        <v>7426</v>
      </c>
      <c r="N24" s="411"/>
      <c r="O24" s="678"/>
      <c r="P24" s="402"/>
    </row>
    <row r="25" ht="20.1" customHeight="1" spans="1:16">
      <c r="A25" s="389" t="s">
        <v>1310</v>
      </c>
      <c r="B25" s="389"/>
      <c r="C25" s="388"/>
      <c r="D25" s="388"/>
      <c r="E25" s="386"/>
      <c r="F25" s="382"/>
      <c r="G25" s="383"/>
      <c r="H25" s="390" t="s">
        <v>1311</v>
      </c>
      <c r="I25" s="384">
        <v>10500</v>
      </c>
      <c r="J25" s="388"/>
      <c r="K25" s="388"/>
      <c r="L25" s="388"/>
      <c r="M25" s="388">
        <v>87000</v>
      </c>
      <c r="N25" s="411"/>
      <c r="O25" s="678"/>
      <c r="P25" s="402"/>
    </row>
    <row r="26" ht="20.1" customHeight="1" spans="1:16">
      <c r="A26" s="389" t="s">
        <v>1312</v>
      </c>
      <c r="B26" s="389"/>
      <c r="C26" s="385"/>
      <c r="D26" s="388"/>
      <c r="E26" s="386">
        <v>87000</v>
      </c>
      <c r="F26" s="382"/>
      <c r="G26" s="383"/>
      <c r="H26" s="390" t="s">
        <v>1313</v>
      </c>
      <c r="I26" s="384">
        <v>121436</v>
      </c>
      <c r="J26" s="385"/>
      <c r="K26" s="388"/>
      <c r="L26" s="388"/>
      <c r="M26" s="388">
        <v>140806</v>
      </c>
      <c r="N26" s="411"/>
      <c r="O26" s="678"/>
      <c r="P26" s="402"/>
    </row>
    <row r="27" ht="20.1" customHeight="1" spans="1:16">
      <c r="A27" s="391" t="s">
        <v>1314</v>
      </c>
      <c r="B27" s="672"/>
      <c r="C27" s="388"/>
      <c r="D27" s="388"/>
      <c r="E27" s="386"/>
      <c r="F27" s="382"/>
      <c r="G27" s="392"/>
      <c r="H27" s="393"/>
      <c r="I27" s="393"/>
      <c r="J27" s="388"/>
      <c r="K27" s="388"/>
      <c r="L27" s="388"/>
      <c r="M27" s="388"/>
      <c r="N27" s="388"/>
      <c r="O27" s="408"/>
      <c r="P27" s="679"/>
    </row>
    <row r="28" ht="20.1" customHeight="1" spans="1:16">
      <c r="A28" s="272"/>
      <c r="B28" s="672"/>
      <c r="C28" s="388"/>
      <c r="D28" s="388"/>
      <c r="E28" s="386"/>
      <c r="F28" s="382"/>
      <c r="G28" s="392"/>
      <c r="H28" s="393"/>
      <c r="I28" s="393"/>
      <c r="J28" s="388"/>
      <c r="K28" s="388"/>
      <c r="L28" s="388"/>
      <c r="M28" s="388"/>
      <c r="N28" s="388"/>
      <c r="O28" s="408"/>
      <c r="P28" s="679"/>
    </row>
    <row r="29" ht="20.1" customHeight="1" spans="1:16">
      <c r="A29" s="394"/>
      <c r="B29" s="394"/>
      <c r="C29" s="395"/>
      <c r="D29" s="395"/>
      <c r="E29" s="396"/>
      <c r="F29" s="397"/>
      <c r="G29" s="398"/>
      <c r="H29" s="277"/>
      <c r="I29" s="680"/>
      <c r="J29" s="395"/>
      <c r="K29" s="395"/>
      <c r="L29" s="395"/>
      <c r="M29" s="395"/>
      <c r="N29" s="395"/>
      <c r="O29" s="409"/>
      <c r="P29" s="409"/>
    </row>
    <row r="30" ht="93" customHeight="1" spans="1:16">
      <c r="A30" s="399" t="s">
        <v>1315</v>
      </c>
      <c r="B30" s="399"/>
      <c r="C30" s="399"/>
      <c r="D30" s="399"/>
      <c r="E30" s="399"/>
      <c r="F30" s="400"/>
      <c r="G30" s="400"/>
      <c r="H30" s="399"/>
      <c r="I30" s="399"/>
      <c r="J30" s="399"/>
      <c r="K30" s="399"/>
      <c r="L30" s="399"/>
      <c r="M30" s="399"/>
      <c r="N30" s="399"/>
      <c r="O30" s="400"/>
      <c r="P30" s="400"/>
    </row>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s="358" customFormat="1" ht="20.1" customHeight="1" spans="3:16">
      <c r="C52" s="359"/>
      <c r="D52" s="359"/>
      <c r="E52" s="359"/>
      <c r="F52" s="360"/>
      <c r="G52" s="360"/>
      <c r="H52" s="361"/>
      <c r="I52" s="361"/>
      <c r="J52" s="359"/>
      <c r="K52" s="359"/>
      <c r="L52" s="359"/>
      <c r="M52" s="359"/>
      <c r="N52" s="359"/>
      <c r="O52" s="360"/>
      <c r="P52" s="360"/>
    </row>
    <row r="53" s="358" customFormat="1" ht="20.1" customHeight="1" spans="3:16">
      <c r="C53" s="359"/>
      <c r="D53" s="359"/>
      <c r="E53" s="359"/>
      <c r="F53" s="360"/>
      <c r="G53" s="360"/>
      <c r="H53" s="361"/>
      <c r="I53" s="361"/>
      <c r="J53" s="359"/>
      <c r="K53" s="359"/>
      <c r="L53" s="359"/>
      <c r="M53" s="359"/>
      <c r="N53" s="359"/>
      <c r="O53" s="360"/>
      <c r="P53" s="360"/>
    </row>
    <row r="54" s="358" customFormat="1" ht="20.1" customHeight="1" spans="3:16">
      <c r="C54" s="359"/>
      <c r="D54" s="359"/>
      <c r="E54" s="359"/>
      <c r="F54" s="360"/>
      <c r="G54" s="360"/>
      <c r="H54" s="361"/>
      <c r="I54" s="361"/>
      <c r="J54" s="359"/>
      <c r="K54" s="359"/>
      <c r="L54" s="359"/>
      <c r="M54" s="359"/>
      <c r="N54" s="359"/>
      <c r="O54" s="360"/>
      <c r="P54" s="360"/>
    </row>
    <row r="55" s="358" customFormat="1" ht="20.1" customHeight="1" spans="3:16">
      <c r="C55" s="359"/>
      <c r="D55" s="359"/>
      <c r="E55" s="359"/>
      <c r="F55" s="360"/>
      <c r="G55" s="360"/>
      <c r="H55" s="361"/>
      <c r="I55" s="361"/>
      <c r="J55" s="359"/>
      <c r="K55" s="359"/>
      <c r="L55" s="359"/>
      <c r="M55" s="359"/>
      <c r="N55" s="359"/>
      <c r="O55" s="360"/>
      <c r="P55" s="360"/>
    </row>
    <row r="56" s="358" customFormat="1" ht="20.1" customHeight="1" spans="3:16">
      <c r="C56" s="359"/>
      <c r="D56" s="359"/>
      <c r="E56" s="359"/>
      <c r="F56" s="360"/>
      <c r="G56" s="360"/>
      <c r="H56" s="361"/>
      <c r="I56" s="361"/>
      <c r="J56" s="359"/>
      <c r="K56" s="359"/>
      <c r="L56" s="359"/>
      <c r="M56" s="359"/>
      <c r="N56" s="359"/>
      <c r="O56" s="360"/>
      <c r="P56" s="360"/>
    </row>
    <row r="57" s="358" customFormat="1" ht="20.1" customHeight="1" spans="3:16">
      <c r="C57" s="359"/>
      <c r="D57" s="359"/>
      <c r="E57" s="359"/>
      <c r="F57" s="360"/>
      <c r="G57" s="360"/>
      <c r="H57" s="361"/>
      <c r="I57" s="361"/>
      <c r="J57" s="359"/>
      <c r="K57" s="359"/>
      <c r="L57" s="359"/>
      <c r="M57" s="359"/>
      <c r="N57" s="359"/>
      <c r="O57" s="360"/>
      <c r="P57" s="360"/>
    </row>
    <row r="58" s="358" customFormat="1" ht="20.1" customHeight="1" spans="3:16">
      <c r="C58" s="359"/>
      <c r="D58" s="359"/>
      <c r="E58" s="359"/>
      <c r="F58" s="360"/>
      <c r="G58" s="360"/>
      <c r="H58" s="361"/>
      <c r="I58" s="361"/>
      <c r="J58" s="359"/>
      <c r="K58" s="359"/>
      <c r="L58" s="359"/>
      <c r="M58" s="359"/>
      <c r="N58" s="359"/>
      <c r="O58" s="360"/>
      <c r="P58" s="360"/>
    </row>
  </sheetData>
  <mergeCells count="4">
    <mergeCell ref="A1:H1"/>
    <mergeCell ref="A2:P2"/>
    <mergeCell ref="A3:N3"/>
    <mergeCell ref="A30:P30"/>
  </mergeCells>
  <printOptions horizontalCentered="1"/>
  <pageMargins left="0.156944444444444" right="0.156944444444444" top="0.511805555555556" bottom="0.314583333333333" header="0.314583333333333" footer="0.314583333333333"/>
  <pageSetup paperSize="9" scale="69" fitToHeight="0" orientation="landscape" blackAndWhite="1" errors="blank"/>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D293"/>
  <sheetViews>
    <sheetView showZeros="0" zoomScale="115" zoomScaleNormal="115" topLeftCell="B228" workbookViewId="0">
      <selection activeCell="B279" sqref="B279"/>
    </sheetView>
  </sheetViews>
  <sheetFormatPr defaultColWidth="9" defaultRowHeight="14.25" outlineLevelCol="3"/>
  <cols>
    <col min="1" max="1" width="9" style="658" hidden="1" customWidth="1"/>
    <col min="2" max="2" width="62.625" style="659" customWidth="1"/>
    <col min="3" max="3" width="20.425" style="659" customWidth="1"/>
    <col min="4" max="4" width="11.625" style="658" customWidth="1"/>
    <col min="5" max="16375" width="9" style="658" customWidth="1"/>
    <col min="16376" max="16384" width="9" style="658"/>
  </cols>
  <sheetData>
    <row r="1" ht="18" customHeight="1" spans="2:3">
      <c r="B1" s="344" t="s">
        <v>1316</v>
      </c>
      <c r="C1" s="344"/>
    </row>
    <row r="2" ht="24" spans="2:3">
      <c r="B2" s="345" t="s">
        <v>1317</v>
      </c>
      <c r="C2" s="345"/>
    </row>
    <row r="3" ht="20.25" customHeight="1" spans="2:3">
      <c r="B3" s="293"/>
      <c r="C3" s="420" t="s">
        <v>67</v>
      </c>
    </row>
    <row r="4" ht="20.1" customHeight="1" spans="2:3">
      <c r="B4" s="660" t="s">
        <v>144</v>
      </c>
      <c r="C4" s="661" t="s">
        <v>72</v>
      </c>
    </row>
    <row r="5" ht="20.1" customHeight="1" spans="1:3">
      <c r="A5" s="662">
        <v>2</v>
      </c>
      <c r="B5" s="663" t="s">
        <v>1318</v>
      </c>
      <c r="C5" s="351">
        <v>677786</v>
      </c>
    </row>
    <row r="6" ht="20.1" hidden="1" customHeight="1" spans="1:3">
      <c r="A6" s="662">
        <v>206</v>
      </c>
      <c r="B6" s="664" t="s">
        <v>425</v>
      </c>
      <c r="C6" s="351">
        <v>0</v>
      </c>
    </row>
    <row r="7" ht="20.1" hidden="1" customHeight="1" spans="1:3">
      <c r="A7" s="662">
        <v>20610</v>
      </c>
      <c r="B7" s="664" t="s">
        <v>1319</v>
      </c>
      <c r="C7" s="351">
        <v>0</v>
      </c>
    </row>
    <row r="8" ht="20.1" hidden="1" customHeight="1" spans="1:3">
      <c r="A8" s="662">
        <v>2061001</v>
      </c>
      <c r="B8" s="665" t="s">
        <v>1320</v>
      </c>
      <c r="C8" s="351">
        <v>0</v>
      </c>
    </row>
    <row r="9" ht="20.1" hidden="1" customHeight="1" spans="1:4">
      <c r="A9" s="662">
        <v>2061002</v>
      </c>
      <c r="B9" s="665" t="s">
        <v>1321</v>
      </c>
      <c r="C9" s="351">
        <v>0</v>
      </c>
      <c r="D9" s="666"/>
    </row>
    <row r="10" ht="20.1" hidden="1" customHeight="1" spans="1:4">
      <c r="A10" s="662">
        <v>2061003</v>
      </c>
      <c r="B10" s="665" t="s">
        <v>1322</v>
      </c>
      <c r="C10" s="351">
        <v>0</v>
      </c>
      <c r="D10" s="666"/>
    </row>
    <row r="11" ht="20.1" hidden="1" customHeight="1" spans="1:3">
      <c r="A11" s="662">
        <v>2061004</v>
      </c>
      <c r="B11" s="665" t="s">
        <v>1323</v>
      </c>
      <c r="C11" s="351">
        <v>0</v>
      </c>
    </row>
    <row r="12" ht="20.1" hidden="1" customHeight="1" spans="1:3">
      <c r="A12" s="662">
        <v>2061005</v>
      </c>
      <c r="B12" s="665" t="s">
        <v>1324</v>
      </c>
      <c r="C12" s="351">
        <v>0</v>
      </c>
    </row>
    <row r="13" ht="20.1" hidden="1" customHeight="1" spans="1:3">
      <c r="A13" s="662">
        <v>2061099</v>
      </c>
      <c r="B13" s="665" t="s">
        <v>1325</v>
      </c>
      <c r="C13" s="351">
        <v>0</v>
      </c>
    </row>
    <row r="14" ht="20.1" hidden="1" customHeight="1" spans="1:3">
      <c r="A14" s="662">
        <v>207</v>
      </c>
      <c r="B14" s="664" t="s">
        <v>474</v>
      </c>
      <c r="C14" s="351">
        <v>0</v>
      </c>
    </row>
    <row r="15" ht="20.1" hidden="1" customHeight="1" spans="1:3">
      <c r="A15" s="662">
        <v>20707</v>
      </c>
      <c r="B15" s="664" t="s">
        <v>1326</v>
      </c>
      <c r="C15" s="351">
        <v>0</v>
      </c>
    </row>
    <row r="16" ht="20.1" hidden="1" customHeight="1" spans="1:3">
      <c r="A16" s="662">
        <v>2070701</v>
      </c>
      <c r="B16" s="665" t="s">
        <v>1327</v>
      </c>
      <c r="C16" s="351">
        <v>0</v>
      </c>
    </row>
    <row r="17" ht="20.1" hidden="1" customHeight="1" spans="1:3">
      <c r="A17" s="662">
        <v>2070702</v>
      </c>
      <c r="B17" s="665" t="s">
        <v>1328</v>
      </c>
      <c r="C17" s="351">
        <v>0</v>
      </c>
    </row>
    <row r="18" ht="20.1" hidden="1" customHeight="1" spans="1:3">
      <c r="A18" s="662">
        <v>2070703</v>
      </c>
      <c r="B18" s="665" t="s">
        <v>1329</v>
      </c>
      <c r="C18" s="351">
        <v>0</v>
      </c>
    </row>
    <row r="19" ht="20.1" hidden="1" customHeight="1" spans="1:3">
      <c r="A19" s="662">
        <v>2070704</v>
      </c>
      <c r="B19" s="665" t="s">
        <v>1330</v>
      </c>
      <c r="C19" s="351">
        <v>0</v>
      </c>
    </row>
    <row r="20" ht="20.1" hidden="1" customHeight="1" spans="1:3">
      <c r="A20" s="662">
        <v>2070799</v>
      </c>
      <c r="B20" s="665" t="s">
        <v>1331</v>
      </c>
      <c r="C20" s="351">
        <v>0</v>
      </c>
    </row>
    <row r="21" ht="20.1" hidden="1" customHeight="1" spans="1:3">
      <c r="A21" s="662">
        <v>20709</v>
      </c>
      <c r="B21" s="664" t="s">
        <v>1332</v>
      </c>
      <c r="C21" s="351">
        <v>0</v>
      </c>
    </row>
    <row r="22" ht="20.1" hidden="1" customHeight="1" spans="1:3">
      <c r="A22" s="662">
        <v>2070901</v>
      </c>
      <c r="B22" s="665" t="s">
        <v>1333</v>
      </c>
      <c r="C22" s="351">
        <v>0</v>
      </c>
    </row>
    <row r="23" ht="20.1" hidden="1" customHeight="1" spans="1:3">
      <c r="A23" s="662">
        <v>2070902</v>
      </c>
      <c r="B23" s="665" t="s">
        <v>1334</v>
      </c>
      <c r="C23" s="351">
        <v>0</v>
      </c>
    </row>
    <row r="24" ht="20.1" hidden="1" customHeight="1" spans="1:3">
      <c r="A24" s="662">
        <v>2070903</v>
      </c>
      <c r="B24" s="665" t="s">
        <v>1335</v>
      </c>
      <c r="C24" s="351">
        <v>0</v>
      </c>
    </row>
    <row r="25" ht="20.1" hidden="1" customHeight="1" spans="1:3">
      <c r="A25" s="662">
        <v>2070904</v>
      </c>
      <c r="B25" s="665" t="s">
        <v>1336</v>
      </c>
      <c r="C25" s="351">
        <v>0</v>
      </c>
    </row>
    <row r="26" ht="20.1" hidden="1" customHeight="1" spans="1:3">
      <c r="A26" s="662">
        <v>2070999</v>
      </c>
      <c r="B26" s="665" t="s">
        <v>1337</v>
      </c>
      <c r="C26" s="351">
        <v>0</v>
      </c>
    </row>
    <row r="27" ht="20.1" hidden="1" customHeight="1" spans="1:3">
      <c r="A27" s="662">
        <v>20710</v>
      </c>
      <c r="B27" s="664" t="s">
        <v>1338</v>
      </c>
      <c r="C27" s="351">
        <v>0</v>
      </c>
    </row>
    <row r="28" ht="20.1" hidden="1" customHeight="1" spans="1:3">
      <c r="A28" s="662">
        <v>2071001</v>
      </c>
      <c r="B28" s="665" t="s">
        <v>1339</v>
      </c>
      <c r="C28" s="351">
        <v>0</v>
      </c>
    </row>
    <row r="29" ht="20.1" hidden="1" customHeight="1" spans="1:3">
      <c r="A29" s="662">
        <v>2071099</v>
      </c>
      <c r="B29" s="665" t="s">
        <v>1340</v>
      </c>
      <c r="C29" s="351">
        <v>0</v>
      </c>
    </row>
    <row r="30" ht="20.1" customHeight="1" spans="1:3">
      <c r="A30" s="662">
        <v>208</v>
      </c>
      <c r="B30" s="664" t="s">
        <v>516</v>
      </c>
      <c r="C30" s="351">
        <v>7441</v>
      </c>
    </row>
    <row r="31" ht="20.1" customHeight="1" spans="1:3">
      <c r="A31" s="662">
        <v>20822</v>
      </c>
      <c r="B31" s="664" t="s">
        <v>1341</v>
      </c>
      <c r="C31" s="351">
        <v>7326</v>
      </c>
    </row>
    <row r="32" ht="18" customHeight="1" spans="1:3">
      <c r="A32" s="662">
        <v>2082201</v>
      </c>
      <c r="B32" s="665" t="s">
        <v>1342</v>
      </c>
      <c r="C32" s="351">
        <v>4341</v>
      </c>
    </row>
    <row r="33" ht="20.1" customHeight="1" spans="1:3">
      <c r="A33" s="662">
        <v>2082202</v>
      </c>
      <c r="B33" s="665" t="s">
        <v>1343</v>
      </c>
      <c r="C33" s="351">
        <v>2985</v>
      </c>
    </row>
    <row r="34" ht="20.1" hidden="1" customHeight="1" spans="1:3">
      <c r="A34" s="662">
        <v>2082299</v>
      </c>
      <c r="B34" s="665" t="s">
        <v>1344</v>
      </c>
      <c r="C34" s="351">
        <v>0</v>
      </c>
    </row>
    <row r="35" ht="20.1" customHeight="1" spans="1:3">
      <c r="A35" s="662">
        <v>20823</v>
      </c>
      <c r="B35" s="664" t="s">
        <v>1345</v>
      </c>
      <c r="C35" s="351">
        <v>115</v>
      </c>
    </row>
    <row r="36" ht="20.1" hidden="1" customHeight="1" spans="1:3">
      <c r="A36" s="662">
        <v>2082301</v>
      </c>
      <c r="B36" s="665" t="s">
        <v>1342</v>
      </c>
      <c r="C36" s="351">
        <v>0</v>
      </c>
    </row>
    <row r="37" ht="20.1" customHeight="1" spans="1:3">
      <c r="A37" s="662">
        <v>2082302</v>
      </c>
      <c r="B37" s="665" t="s">
        <v>1343</v>
      </c>
      <c r="C37" s="351">
        <v>115</v>
      </c>
    </row>
    <row r="38" ht="20.1" hidden="1" customHeight="1" spans="1:3">
      <c r="A38" s="662">
        <v>2082399</v>
      </c>
      <c r="B38" s="665" t="s">
        <v>1346</v>
      </c>
      <c r="C38" s="351">
        <v>0</v>
      </c>
    </row>
    <row r="39" ht="20.1" hidden="1" customHeight="1" spans="1:3">
      <c r="A39" s="662">
        <v>20829</v>
      </c>
      <c r="B39" s="664" t="s">
        <v>1347</v>
      </c>
      <c r="C39" s="351">
        <v>0</v>
      </c>
    </row>
    <row r="40" ht="20.1" hidden="1" customHeight="1" spans="1:3">
      <c r="A40" s="662">
        <v>2082901</v>
      </c>
      <c r="B40" s="665" t="s">
        <v>1343</v>
      </c>
      <c r="C40" s="351">
        <v>0</v>
      </c>
    </row>
    <row r="41" ht="20.1" hidden="1" customHeight="1" spans="1:3">
      <c r="A41" s="662">
        <v>2082999</v>
      </c>
      <c r="B41" s="665" t="s">
        <v>1348</v>
      </c>
      <c r="C41" s="351">
        <v>0</v>
      </c>
    </row>
    <row r="42" ht="20.1" hidden="1" customHeight="1" spans="1:3">
      <c r="A42" s="662">
        <v>211</v>
      </c>
      <c r="B42" s="664" t="s">
        <v>690</v>
      </c>
      <c r="C42" s="351">
        <v>0</v>
      </c>
    </row>
    <row r="43" ht="20.1" hidden="1" customHeight="1" spans="1:3">
      <c r="A43" s="662">
        <v>21160</v>
      </c>
      <c r="B43" s="664" t="s">
        <v>1349</v>
      </c>
      <c r="C43" s="351">
        <v>0</v>
      </c>
    </row>
    <row r="44" ht="20.1" hidden="1" customHeight="1" spans="1:3">
      <c r="A44" s="662">
        <v>2116001</v>
      </c>
      <c r="B44" s="665" t="s">
        <v>1350</v>
      </c>
      <c r="C44" s="351">
        <v>0</v>
      </c>
    </row>
    <row r="45" ht="20.1" hidden="1" customHeight="1" spans="1:3">
      <c r="A45" s="662">
        <v>2116002</v>
      </c>
      <c r="B45" s="665" t="s">
        <v>1351</v>
      </c>
      <c r="C45" s="351">
        <v>0</v>
      </c>
    </row>
    <row r="46" ht="20.1" hidden="1" customHeight="1" spans="1:3">
      <c r="A46" s="662">
        <v>2116003</v>
      </c>
      <c r="B46" s="665" t="s">
        <v>1352</v>
      </c>
      <c r="C46" s="351">
        <v>0</v>
      </c>
    </row>
    <row r="47" ht="20.1" hidden="1" customHeight="1" spans="1:3">
      <c r="A47" s="662">
        <v>2116099</v>
      </c>
      <c r="B47" s="665" t="s">
        <v>1353</v>
      </c>
      <c r="C47" s="351">
        <v>0</v>
      </c>
    </row>
    <row r="48" ht="20.1" hidden="1" customHeight="1" spans="1:3">
      <c r="A48" s="662">
        <v>21161</v>
      </c>
      <c r="B48" s="664" t="s">
        <v>1354</v>
      </c>
      <c r="C48" s="351">
        <v>0</v>
      </c>
    </row>
    <row r="49" ht="20.1" hidden="1" customHeight="1" spans="1:3">
      <c r="A49" s="662">
        <v>2116101</v>
      </c>
      <c r="B49" s="665" t="s">
        <v>1355</v>
      </c>
      <c r="C49" s="351">
        <v>0</v>
      </c>
    </row>
    <row r="50" ht="20.1" hidden="1" customHeight="1" spans="1:3">
      <c r="A50" s="662">
        <v>2116102</v>
      </c>
      <c r="B50" s="665" t="s">
        <v>1356</v>
      </c>
      <c r="C50" s="351">
        <v>0</v>
      </c>
    </row>
    <row r="51" ht="20.1" hidden="1" customHeight="1" spans="1:3">
      <c r="A51" s="662">
        <v>2116103</v>
      </c>
      <c r="B51" s="665" t="s">
        <v>1357</v>
      </c>
      <c r="C51" s="351">
        <v>0</v>
      </c>
    </row>
    <row r="52" ht="20.1" hidden="1" customHeight="1" spans="1:3">
      <c r="A52" s="662">
        <v>2116104</v>
      </c>
      <c r="B52" s="665" t="s">
        <v>1358</v>
      </c>
      <c r="C52" s="351">
        <v>0</v>
      </c>
    </row>
    <row r="53" ht="20.1" customHeight="1" spans="1:3">
      <c r="A53" s="662">
        <v>212</v>
      </c>
      <c r="B53" s="664" t="s">
        <v>759</v>
      </c>
      <c r="C53" s="351">
        <v>358113</v>
      </c>
    </row>
    <row r="54" ht="20.1" customHeight="1" spans="1:3">
      <c r="A54" s="662">
        <v>21208</v>
      </c>
      <c r="B54" s="664" t="s">
        <v>1359</v>
      </c>
      <c r="C54" s="351">
        <v>97814</v>
      </c>
    </row>
    <row r="55" ht="20.1" hidden="1" customHeight="1" spans="1:3">
      <c r="A55" s="662">
        <v>2120801</v>
      </c>
      <c r="B55" s="665" t="s">
        <v>1360</v>
      </c>
      <c r="C55" s="351">
        <v>0</v>
      </c>
    </row>
    <row r="56" ht="20.1" customHeight="1" spans="1:3">
      <c r="A56" s="662">
        <v>2120802</v>
      </c>
      <c r="B56" s="665" t="s">
        <v>1361</v>
      </c>
      <c r="C56" s="351">
        <v>35768</v>
      </c>
    </row>
    <row r="57" ht="20.1" customHeight="1" spans="1:3">
      <c r="A57" s="662">
        <v>2120803</v>
      </c>
      <c r="B57" s="665" t="s">
        <v>1362</v>
      </c>
      <c r="C57" s="351">
        <v>8000</v>
      </c>
    </row>
    <row r="58" ht="20.1" customHeight="1" spans="1:3">
      <c r="A58" s="662">
        <v>2120804</v>
      </c>
      <c r="B58" s="665" t="s">
        <v>1363</v>
      </c>
      <c r="C58" s="351">
        <v>751</v>
      </c>
    </row>
    <row r="59" ht="20.1" hidden="1" customHeight="1" spans="1:3">
      <c r="A59" s="662">
        <v>2120805</v>
      </c>
      <c r="B59" s="665" t="s">
        <v>1364</v>
      </c>
      <c r="C59" s="351">
        <v>0</v>
      </c>
    </row>
    <row r="60" ht="20.1" customHeight="1" spans="1:3">
      <c r="A60" s="662">
        <v>2120806</v>
      </c>
      <c r="B60" s="665" t="s">
        <v>1365</v>
      </c>
      <c r="C60" s="351">
        <v>1062</v>
      </c>
    </row>
    <row r="61" ht="20.1" hidden="1" customHeight="1" spans="1:3">
      <c r="A61" s="662">
        <v>2120807</v>
      </c>
      <c r="B61" s="665" t="s">
        <v>1366</v>
      </c>
      <c r="C61" s="351">
        <v>0</v>
      </c>
    </row>
    <row r="62" ht="20.1" hidden="1" customHeight="1" spans="1:3">
      <c r="A62" s="662">
        <v>2120809</v>
      </c>
      <c r="B62" s="665" t="s">
        <v>1367</v>
      </c>
      <c r="C62" s="351">
        <v>0</v>
      </c>
    </row>
    <row r="63" ht="20.1" hidden="1" customHeight="1" spans="1:3">
      <c r="A63" s="662">
        <v>2120810</v>
      </c>
      <c r="B63" s="665" t="s">
        <v>1368</v>
      </c>
      <c r="C63" s="351">
        <v>0</v>
      </c>
    </row>
    <row r="64" ht="20.1" hidden="1" customHeight="1" spans="1:3">
      <c r="A64" s="662">
        <v>2120811</v>
      </c>
      <c r="B64" s="665" t="s">
        <v>1369</v>
      </c>
      <c r="C64" s="351">
        <v>0</v>
      </c>
    </row>
    <row r="65" ht="20.1" hidden="1" customHeight="1" spans="1:3">
      <c r="A65" s="662">
        <v>2120813</v>
      </c>
      <c r="B65" s="665" t="s">
        <v>1054</v>
      </c>
      <c r="C65" s="351">
        <v>0</v>
      </c>
    </row>
    <row r="66" ht="20.1" hidden="1" customHeight="1" spans="1:3">
      <c r="A66" s="662">
        <v>2120814</v>
      </c>
      <c r="B66" s="665" t="s">
        <v>1370</v>
      </c>
      <c r="C66" s="351">
        <v>0</v>
      </c>
    </row>
    <row r="67" ht="20.1" hidden="1" customHeight="1" spans="1:3">
      <c r="A67" s="662">
        <v>2120815</v>
      </c>
      <c r="B67" s="665" t="s">
        <v>1371</v>
      </c>
      <c r="C67" s="351">
        <v>0</v>
      </c>
    </row>
    <row r="68" ht="20.1" customHeight="1" spans="1:3">
      <c r="A68" s="662">
        <v>2120816</v>
      </c>
      <c r="B68" s="665" t="s">
        <v>1372</v>
      </c>
      <c r="C68" s="351">
        <v>1960</v>
      </c>
    </row>
    <row r="69" ht="20.1" customHeight="1" spans="1:3">
      <c r="A69" s="662">
        <v>2120899</v>
      </c>
      <c r="B69" s="665" t="s">
        <v>1373</v>
      </c>
      <c r="C69" s="351">
        <v>50273</v>
      </c>
    </row>
    <row r="70" ht="20.1" customHeight="1" spans="1:3">
      <c r="A70" s="662">
        <v>21210</v>
      </c>
      <c r="B70" s="664" t="s">
        <v>1374</v>
      </c>
      <c r="C70" s="351">
        <v>1102</v>
      </c>
    </row>
    <row r="71" ht="20.1" hidden="1" customHeight="1" spans="1:3">
      <c r="A71" s="662">
        <v>2121001</v>
      </c>
      <c r="B71" s="665" t="s">
        <v>1360</v>
      </c>
      <c r="C71" s="351">
        <v>0</v>
      </c>
    </row>
    <row r="72" ht="20.1" hidden="1" customHeight="1" spans="1:3">
      <c r="A72" s="662">
        <v>2121002</v>
      </c>
      <c r="B72" s="665" t="s">
        <v>1361</v>
      </c>
      <c r="C72" s="351">
        <v>0</v>
      </c>
    </row>
    <row r="73" ht="20.1" customHeight="1" spans="1:3">
      <c r="A73" s="662">
        <v>2121099</v>
      </c>
      <c r="B73" s="665" t="s">
        <v>1375</v>
      </c>
      <c r="C73" s="351">
        <v>1102</v>
      </c>
    </row>
    <row r="74" ht="20.1" customHeight="1" spans="1:3">
      <c r="A74" s="662">
        <v>21211</v>
      </c>
      <c r="B74" s="664" t="s">
        <v>1376</v>
      </c>
      <c r="C74" s="351">
        <v>2</v>
      </c>
    </row>
    <row r="75" ht="20.1" customHeight="1" spans="1:3">
      <c r="A75" s="662">
        <v>21213</v>
      </c>
      <c r="B75" s="665" t="s">
        <v>1377</v>
      </c>
      <c r="C75" s="351">
        <v>12172</v>
      </c>
    </row>
    <row r="76" ht="20.1" customHeight="1" spans="1:3">
      <c r="A76" s="662">
        <v>2121301</v>
      </c>
      <c r="B76" s="664" t="s">
        <v>1378</v>
      </c>
      <c r="C76" s="351">
        <v>1000</v>
      </c>
    </row>
    <row r="77" ht="20.1" customHeight="1" spans="1:3">
      <c r="A77" s="662">
        <v>2121302</v>
      </c>
      <c r="B77" s="665" t="s">
        <v>1379</v>
      </c>
      <c r="C77" s="351">
        <v>12</v>
      </c>
    </row>
    <row r="78" ht="20.1" hidden="1" customHeight="1" spans="1:3">
      <c r="A78" s="662">
        <v>2121303</v>
      </c>
      <c r="B78" s="665" t="s">
        <v>1380</v>
      </c>
      <c r="C78" s="351">
        <v>0</v>
      </c>
    </row>
    <row r="79" ht="20.1" hidden="1" customHeight="1" spans="1:3">
      <c r="A79" s="662">
        <v>2121304</v>
      </c>
      <c r="B79" s="665" t="s">
        <v>1381</v>
      </c>
      <c r="C79" s="351">
        <v>0</v>
      </c>
    </row>
    <row r="80" ht="20.1" customHeight="1" spans="1:3">
      <c r="A80" s="662">
        <v>2121399</v>
      </c>
      <c r="B80" s="665" t="s">
        <v>1382</v>
      </c>
      <c r="C80" s="351">
        <v>11160</v>
      </c>
    </row>
    <row r="81" ht="20.1" customHeight="1" spans="1:3">
      <c r="A81" s="662">
        <v>21214</v>
      </c>
      <c r="B81" s="665" t="s">
        <v>1383</v>
      </c>
      <c r="C81" s="351">
        <v>523</v>
      </c>
    </row>
    <row r="82" ht="20.1" customHeight="1" spans="1:3">
      <c r="A82" s="662">
        <v>2121401</v>
      </c>
      <c r="B82" s="664" t="s">
        <v>1384</v>
      </c>
      <c r="C82" s="351">
        <v>273</v>
      </c>
    </row>
    <row r="83" ht="20.1" hidden="1" customHeight="1" spans="1:3">
      <c r="A83" s="662">
        <v>2121402</v>
      </c>
      <c r="B83" s="665" t="s">
        <v>1385</v>
      </c>
      <c r="C83" s="351">
        <v>0</v>
      </c>
    </row>
    <row r="84" ht="20.1" customHeight="1" spans="1:3">
      <c r="A84" s="662">
        <v>2121499</v>
      </c>
      <c r="B84" s="665" t="s">
        <v>1386</v>
      </c>
      <c r="C84" s="351">
        <v>250</v>
      </c>
    </row>
    <row r="85" ht="20.1" hidden="1" customHeight="1" spans="1:3">
      <c r="A85" s="662">
        <v>21215</v>
      </c>
      <c r="B85" s="665" t="s">
        <v>1387</v>
      </c>
      <c r="C85" s="351">
        <v>0</v>
      </c>
    </row>
    <row r="86" ht="20.1" hidden="1" customHeight="1" spans="1:3">
      <c r="A86" s="662">
        <v>2121501</v>
      </c>
      <c r="B86" s="664" t="s">
        <v>1360</v>
      </c>
      <c r="C86" s="351">
        <v>0</v>
      </c>
    </row>
    <row r="87" ht="20.1" hidden="1" customHeight="1" spans="1:3">
      <c r="A87" s="662">
        <v>2121502</v>
      </c>
      <c r="B87" s="665" t="s">
        <v>1361</v>
      </c>
      <c r="C87" s="351">
        <v>0</v>
      </c>
    </row>
    <row r="88" ht="20.1" hidden="1" customHeight="1" spans="1:3">
      <c r="A88" s="662">
        <v>2121599</v>
      </c>
      <c r="B88" s="665" t="s">
        <v>1388</v>
      </c>
      <c r="C88" s="351">
        <v>0</v>
      </c>
    </row>
    <row r="89" ht="20.1" customHeight="1" spans="1:3">
      <c r="A89" s="662">
        <v>21216</v>
      </c>
      <c r="B89" s="665" t="s">
        <v>1389</v>
      </c>
      <c r="C89" s="351">
        <v>2000</v>
      </c>
    </row>
    <row r="90" ht="20.1" hidden="1" customHeight="1" spans="1:3">
      <c r="A90" s="662">
        <v>2121601</v>
      </c>
      <c r="B90" s="664" t="s">
        <v>1360</v>
      </c>
      <c r="C90" s="351">
        <v>0</v>
      </c>
    </row>
    <row r="91" ht="20.1" hidden="1" customHeight="1" spans="1:3">
      <c r="A91" s="662">
        <v>2121602</v>
      </c>
      <c r="B91" s="665" t="s">
        <v>1361</v>
      </c>
      <c r="C91" s="351">
        <v>0</v>
      </c>
    </row>
    <row r="92" ht="20.1" customHeight="1" spans="1:3">
      <c r="A92" s="662">
        <v>2121699</v>
      </c>
      <c r="B92" s="665" t="s">
        <v>1390</v>
      </c>
      <c r="C92" s="351">
        <v>2000</v>
      </c>
    </row>
    <row r="93" ht="20.1" hidden="1" customHeight="1" spans="1:3">
      <c r="A93" s="662">
        <v>21217</v>
      </c>
      <c r="B93" s="665" t="s">
        <v>1391</v>
      </c>
      <c r="C93" s="351">
        <v>0</v>
      </c>
    </row>
    <row r="94" ht="20.1" hidden="1" customHeight="1" spans="1:3">
      <c r="A94" s="662">
        <v>2121701</v>
      </c>
      <c r="B94" s="664" t="s">
        <v>1378</v>
      </c>
      <c r="C94" s="351">
        <v>0</v>
      </c>
    </row>
    <row r="95" ht="20.1" hidden="1" customHeight="1" spans="1:3">
      <c r="A95" s="662">
        <v>2121702</v>
      </c>
      <c r="B95" s="665" t="s">
        <v>1379</v>
      </c>
      <c r="C95" s="351">
        <v>0</v>
      </c>
    </row>
    <row r="96" ht="20.1" hidden="1" customHeight="1" spans="1:3">
      <c r="A96" s="662">
        <v>2121703</v>
      </c>
      <c r="B96" s="665" t="s">
        <v>1380</v>
      </c>
      <c r="C96" s="351">
        <v>0</v>
      </c>
    </row>
    <row r="97" ht="20.1" hidden="1" customHeight="1" spans="1:3">
      <c r="A97" s="662">
        <v>2121704</v>
      </c>
      <c r="B97" s="665" t="s">
        <v>1381</v>
      </c>
      <c r="C97" s="351">
        <v>0</v>
      </c>
    </row>
    <row r="98" ht="20.1" hidden="1" customHeight="1" spans="1:3">
      <c r="A98" s="662">
        <v>2121799</v>
      </c>
      <c r="B98" s="665" t="s">
        <v>1392</v>
      </c>
      <c r="C98" s="351">
        <v>0</v>
      </c>
    </row>
    <row r="99" ht="20.1" hidden="1" customHeight="1" spans="1:3">
      <c r="A99" s="662">
        <v>21218</v>
      </c>
      <c r="B99" s="665" t="s">
        <v>1393</v>
      </c>
      <c r="C99" s="351">
        <v>0</v>
      </c>
    </row>
    <row r="100" ht="20.1" hidden="1" customHeight="1" spans="1:3">
      <c r="A100" s="662">
        <v>2121801</v>
      </c>
      <c r="B100" s="664" t="s">
        <v>1384</v>
      </c>
      <c r="C100" s="351">
        <v>0</v>
      </c>
    </row>
    <row r="101" ht="20.1" hidden="1" customHeight="1" spans="1:3">
      <c r="A101" s="662">
        <v>2121899</v>
      </c>
      <c r="B101" s="665" t="s">
        <v>1394</v>
      </c>
      <c r="C101" s="351">
        <v>0</v>
      </c>
    </row>
    <row r="102" ht="20.1" customHeight="1" spans="1:3">
      <c r="A102" s="662">
        <v>21219</v>
      </c>
      <c r="B102" s="665" t="s">
        <v>1395</v>
      </c>
      <c r="C102" s="351">
        <v>244500</v>
      </c>
    </row>
    <row r="103" ht="20.1" hidden="1" customHeight="1" spans="1:3">
      <c r="A103" s="662">
        <v>2121901</v>
      </c>
      <c r="B103" s="664" t="s">
        <v>1360</v>
      </c>
      <c r="C103" s="351">
        <v>0</v>
      </c>
    </row>
    <row r="104" ht="20.1" hidden="1" customHeight="1" spans="1:3">
      <c r="A104" s="662">
        <v>2121902</v>
      </c>
      <c r="B104" s="665" t="s">
        <v>1361</v>
      </c>
      <c r="C104" s="351">
        <v>0</v>
      </c>
    </row>
    <row r="105" ht="20.1" hidden="1" customHeight="1" spans="1:3">
      <c r="A105" s="662">
        <v>2121903</v>
      </c>
      <c r="B105" s="665" t="s">
        <v>1362</v>
      </c>
      <c r="C105" s="351">
        <v>0</v>
      </c>
    </row>
    <row r="106" ht="20.1" hidden="1" customHeight="1" spans="1:3">
      <c r="A106" s="662">
        <v>2121904</v>
      </c>
      <c r="B106" s="665" t="s">
        <v>1363</v>
      </c>
      <c r="C106" s="351">
        <v>0</v>
      </c>
    </row>
    <row r="107" ht="20.1" hidden="1" customHeight="1" spans="1:3">
      <c r="A107" s="662">
        <v>2121905</v>
      </c>
      <c r="B107" s="665" t="s">
        <v>1366</v>
      </c>
      <c r="C107" s="351">
        <v>0</v>
      </c>
    </row>
    <row r="108" ht="20.1" hidden="1" customHeight="1" spans="1:3">
      <c r="A108" s="662">
        <v>2121906</v>
      </c>
      <c r="B108" s="665" t="s">
        <v>1368</v>
      </c>
      <c r="C108" s="351">
        <v>0</v>
      </c>
    </row>
    <row r="109" ht="20.1" hidden="1" customHeight="1" spans="1:3">
      <c r="A109" s="662">
        <v>2121907</v>
      </c>
      <c r="B109" s="665" t="s">
        <v>1369</v>
      </c>
      <c r="C109" s="351">
        <v>0</v>
      </c>
    </row>
    <row r="110" ht="20.1" customHeight="1" spans="1:3">
      <c r="A110" s="662">
        <v>2121999</v>
      </c>
      <c r="B110" s="665" t="s">
        <v>1396</v>
      </c>
      <c r="C110" s="351">
        <v>244500</v>
      </c>
    </row>
    <row r="111" ht="20.1" customHeight="1" spans="1:3">
      <c r="A111" s="662">
        <v>213</v>
      </c>
      <c r="B111" s="665" t="s">
        <v>779</v>
      </c>
      <c r="C111" s="351">
        <v>74978</v>
      </c>
    </row>
    <row r="112" ht="20.1" customHeight="1" spans="1:3">
      <c r="A112" s="662">
        <v>21366</v>
      </c>
      <c r="B112" s="664" t="s">
        <v>1397</v>
      </c>
      <c r="C112" s="351">
        <v>696</v>
      </c>
    </row>
    <row r="113" ht="20.1" customHeight="1" spans="1:3">
      <c r="A113" s="662">
        <v>2136601</v>
      </c>
      <c r="B113" s="664" t="s">
        <v>1343</v>
      </c>
      <c r="C113" s="351">
        <v>27</v>
      </c>
    </row>
    <row r="114" ht="20.1" hidden="1" customHeight="1" spans="1:3">
      <c r="A114" s="662">
        <v>2136602</v>
      </c>
      <c r="B114" s="665" t="s">
        <v>1398</v>
      </c>
      <c r="C114" s="351">
        <v>0</v>
      </c>
    </row>
    <row r="115" ht="20.1" hidden="1" customHeight="1" spans="1:3">
      <c r="A115" s="662">
        <v>2136603</v>
      </c>
      <c r="B115" s="665" t="s">
        <v>1399</v>
      </c>
      <c r="C115" s="351">
        <v>0</v>
      </c>
    </row>
    <row r="116" ht="20.1" customHeight="1" spans="1:3">
      <c r="A116" s="662">
        <v>2136699</v>
      </c>
      <c r="B116" s="665" t="s">
        <v>1400</v>
      </c>
      <c r="C116" s="667">
        <v>669</v>
      </c>
    </row>
    <row r="117" ht="20.1" customHeight="1" spans="1:3">
      <c r="A117" s="662">
        <v>21367</v>
      </c>
      <c r="B117" s="665" t="s">
        <v>1401</v>
      </c>
      <c r="C117" s="351">
        <v>8200</v>
      </c>
    </row>
    <row r="118" ht="20.1" customHeight="1" spans="1:3">
      <c r="A118" s="662">
        <v>2136701</v>
      </c>
      <c r="B118" s="664" t="s">
        <v>1343</v>
      </c>
      <c r="C118" s="351">
        <v>4462</v>
      </c>
    </row>
    <row r="119" ht="20.1" customHeight="1" spans="1:3">
      <c r="A119" s="662">
        <v>2136702</v>
      </c>
      <c r="B119" s="665" t="s">
        <v>1398</v>
      </c>
      <c r="C119" s="351">
        <v>3608</v>
      </c>
    </row>
    <row r="120" ht="20.1" hidden="1" customHeight="1" spans="1:3">
      <c r="A120" s="662">
        <v>2136703</v>
      </c>
      <c r="B120" s="665" t="s">
        <v>1402</v>
      </c>
      <c r="C120" s="351">
        <v>0</v>
      </c>
    </row>
    <row r="121" ht="20.1" customHeight="1" spans="1:3">
      <c r="A121" s="662">
        <v>2136799</v>
      </c>
      <c r="B121" s="665" t="s">
        <v>1403</v>
      </c>
      <c r="C121" s="351">
        <v>130</v>
      </c>
    </row>
    <row r="122" ht="20.1" customHeight="1" spans="1:3">
      <c r="A122" s="662">
        <v>21369</v>
      </c>
      <c r="B122" s="665" t="s">
        <v>1404</v>
      </c>
      <c r="C122" s="351">
        <v>66082</v>
      </c>
    </row>
    <row r="123" ht="20.1" hidden="1" customHeight="1" spans="1:3">
      <c r="A123" s="662">
        <v>2136901</v>
      </c>
      <c r="B123" s="664" t="s">
        <v>841</v>
      </c>
      <c r="C123" s="351">
        <v>0</v>
      </c>
    </row>
    <row r="124" ht="20.1" customHeight="1" spans="1:3">
      <c r="A124" s="662">
        <v>2136902</v>
      </c>
      <c r="B124" s="665" t="s">
        <v>1405</v>
      </c>
      <c r="C124" s="351">
        <v>66082</v>
      </c>
    </row>
    <row r="125" ht="20.1" hidden="1" customHeight="1" spans="1:3">
      <c r="A125" s="662">
        <v>2136903</v>
      </c>
      <c r="B125" s="665" t="s">
        <v>1406</v>
      </c>
      <c r="C125" s="351">
        <v>0</v>
      </c>
    </row>
    <row r="126" ht="20.1" hidden="1" customHeight="1" spans="1:3">
      <c r="A126" s="662">
        <v>2136999</v>
      </c>
      <c r="B126" s="665" t="s">
        <v>1407</v>
      </c>
      <c r="C126" s="351">
        <v>0</v>
      </c>
    </row>
    <row r="127" ht="20.1" hidden="1" customHeight="1" spans="1:3">
      <c r="A127" s="662">
        <v>21370</v>
      </c>
      <c r="B127" s="665" t="s">
        <v>1408</v>
      </c>
      <c r="C127" s="351">
        <v>0</v>
      </c>
    </row>
    <row r="128" ht="20.1" hidden="1" customHeight="1" spans="1:3">
      <c r="A128" s="662">
        <v>2137001</v>
      </c>
      <c r="B128" s="664" t="s">
        <v>1343</v>
      </c>
      <c r="C128" s="351">
        <v>0</v>
      </c>
    </row>
    <row r="129" ht="20.1" hidden="1" customHeight="1" spans="1:3">
      <c r="A129" s="662">
        <v>2137099</v>
      </c>
      <c r="B129" s="665" t="s">
        <v>1409</v>
      </c>
      <c r="C129" s="351">
        <v>0</v>
      </c>
    </row>
    <row r="130" ht="20.1" hidden="1" customHeight="1" spans="1:3">
      <c r="A130" s="662">
        <v>21371</v>
      </c>
      <c r="B130" s="665" t="s">
        <v>1410</v>
      </c>
      <c r="C130" s="351">
        <v>0</v>
      </c>
    </row>
    <row r="131" ht="20.1" hidden="1" customHeight="1" spans="1:3">
      <c r="A131" s="662">
        <v>2137101</v>
      </c>
      <c r="B131" s="664" t="s">
        <v>841</v>
      </c>
      <c r="C131" s="351">
        <v>0</v>
      </c>
    </row>
    <row r="132" ht="20.1" hidden="1" customHeight="1" spans="1:3">
      <c r="A132" s="662">
        <v>2137102</v>
      </c>
      <c r="B132" s="665" t="s">
        <v>1411</v>
      </c>
      <c r="C132" s="351">
        <v>0</v>
      </c>
    </row>
    <row r="133" ht="20.1" hidden="1" customHeight="1" spans="1:3">
      <c r="A133" s="662">
        <v>2137103</v>
      </c>
      <c r="B133" s="665" t="s">
        <v>1406</v>
      </c>
      <c r="C133" s="351">
        <v>0</v>
      </c>
    </row>
    <row r="134" ht="20.1" hidden="1" customHeight="1" spans="1:3">
      <c r="A134" s="662">
        <v>2137199</v>
      </c>
      <c r="B134" s="665" t="s">
        <v>1412</v>
      </c>
      <c r="C134" s="351">
        <v>0</v>
      </c>
    </row>
    <row r="135" ht="20.1" hidden="1" customHeight="1" spans="1:3">
      <c r="A135" s="662">
        <v>214</v>
      </c>
      <c r="B135" s="665" t="s">
        <v>870</v>
      </c>
      <c r="C135" s="351">
        <v>0</v>
      </c>
    </row>
    <row r="136" ht="20.1" hidden="1" customHeight="1" spans="1:3">
      <c r="A136" s="662">
        <v>21460</v>
      </c>
      <c r="B136" s="664" t="s">
        <v>1413</v>
      </c>
      <c r="C136" s="351">
        <v>0</v>
      </c>
    </row>
    <row r="137" ht="20.1" hidden="1" customHeight="1" spans="1:3">
      <c r="A137" s="662">
        <v>2146001</v>
      </c>
      <c r="B137" s="664" t="s">
        <v>872</v>
      </c>
      <c r="C137" s="351">
        <v>0</v>
      </c>
    </row>
    <row r="138" ht="20.1" hidden="1" customHeight="1" spans="1:3">
      <c r="A138" s="662">
        <v>2146002</v>
      </c>
      <c r="B138" s="665" t="s">
        <v>873</v>
      </c>
      <c r="C138" s="351">
        <v>0</v>
      </c>
    </row>
    <row r="139" ht="20.1" hidden="1" customHeight="1" spans="1:3">
      <c r="A139" s="662">
        <v>2146003</v>
      </c>
      <c r="B139" s="665" t="s">
        <v>1414</v>
      </c>
      <c r="C139" s="351">
        <v>0</v>
      </c>
    </row>
    <row r="140" ht="20.1" hidden="1" customHeight="1" spans="1:3">
      <c r="A140" s="662">
        <v>2146099</v>
      </c>
      <c r="B140" s="665" t="s">
        <v>1415</v>
      </c>
      <c r="C140" s="351">
        <v>0</v>
      </c>
    </row>
    <row r="141" ht="20.1" hidden="1" customHeight="1" spans="1:3">
      <c r="A141" s="662">
        <v>21462</v>
      </c>
      <c r="B141" s="665" t="s">
        <v>1416</v>
      </c>
      <c r="C141" s="351">
        <v>0</v>
      </c>
    </row>
    <row r="142" ht="20.1" hidden="1" customHeight="1" spans="1:3">
      <c r="A142" s="662">
        <v>2146201</v>
      </c>
      <c r="B142" s="664" t="s">
        <v>1414</v>
      </c>
      <c r="C142" s="351">
        <v>0</v>
      </c>
    </row>
    <row r="143" ht="20.1" hidden="1" customHeight="1" spans="1:3">
      <c r="A143" s="662">
        <v>2146202</v>
      </c>
      <c r="B143" s="665" t="s">
        <v>1417</v>
      </c>
      <c r="C143" s="351">
        <v>0</v>
      </c>
    </row>
    <row r="144" ht="20.1" hidden="1" customHeight="1" spans="1:3">
      <c r="A144" s="662">
        <v>2146203</v>
      </c>
      <c r="B144" s="665" t="s">
        <v>1418</v>
      </c>
      <c r="C144" s="351">
        <v>0</v>
      </c>
    </row>
    <row r="145" ht="20.1" hidden="1" customHeight="1" spans="1:3">
      <c r="A145" s="662">
        <v>2146299</v>
      </c>
      <c r="B145" s="665" t="s">
        <v>1419</v>
      </c>
      <c r="C145" s="351">
        <v>0</v>
      </c>
    </row>
    <row r="146" ht="20.1" hidden="1" customHeight="1" spans="1:3">
      <c r="A146" s="662">
        <v>21464</v>
      </c>
      <c r="B146" s="665" t="s">
        <v>1420</v>
      </c>
      <c r="C146" s="351">
        <v>0</v>
      </c>
    </row>
    <row r="147" ht="20.1" hidden="1" customHeight="1" spans="1:3">
      <c r="A147" s="662">
        <v>2146401</v>
      </c>
      <c r="B147" s="664" t="s">
        <v>1421</v>
      </c>
      <c r="C147" s="351">
        <v>0</v>
      </c>
    </row>
    <row r="148" ht="20.1" hidden="1" customHeight="1" spans="1:3">
      <c r="A148" s="662">
        <v>2146402</v>
      </c>
      <c r="B148" s="665" t="s">
        <v>1422</v>
      </c>
      <c r="C148" s="351">
        <v>0</v>
      </c>
    </row>
    <row r="149" ht="20.1" hidden="1" customHeight="1" spans="1:3">
      <c r="A149" s="662">
        <v>2146403</v>
      </c>
      <c r="B149" s="665" t="s">
        <v>1423</v>
      </c>
      <c r="C149" s="351">
        <v>0</v>
      </c>
    </row>
    <row r="150" ht="20.1" hidden="1" customHeight="1" spans="1:3">
      <c r="A150" s="662">
        <v>2146404</v>
      </c>
      <c r="B150" s="665" t="s">
        <v>1424</v>
      </c>
      <c r="C150" s="351">
        <v>0</v>
      </c>
    </row>
    <row r="151" ht="20.1" hidden="1" customHeight="1" spans="1:3">
      <c r="A151" s="662">
        <v>2146405</v>
      </c>
      <c r="B151" s="665" t="s">
        <v>1425</v>
      </c>
      <c r="C151" s="351">
        <v>0</v>
      </c>
    </row>
    <row r="152" ht="20.1" hidden="1" customHeight="1" spans="1:3">
      <c r="A152" s="662">
        <v>2146406</v>
      </c>
      <c r="B152" s="665" t="s">
        <v>1426</v>
      </c>
      <c r="C152" s="351">
        <v>0</v>
      </c>
    </row>
    <row r="153" ht="20.1" hidden="1" customHeight="1" spans="1:3">
      <c r="A153" s="662">
        <v>2146407</v>
      </c>
      <c r="B153" s="665" t="s">
        <v>1427</v>
      </c>
      <c r="C153" s="351">
        <v>0</v>
      </c>
    </row>
    <row r="154" ht="20.1" hidden="1" customHeight="1" spans="1:3">
      <c r="A154" s="662">
        <v>2146499</v>
      </c>
      <c r="B154" s="665" t="s">
        <v>1428</v>
      </c>
      <c r="C154" s="351">
        <v>0</v>
      </c>
    </row>
    <row r="155" ht="20.1" hidden="1" customHeight="1" spans="1:3">
      <c r="A155" s="662">
        <v>21468</v>
      </c>
      <c r="B155" s="665" t="s">
        <v>1429</v>
      </c>
      <c r="C155" s="351">
        <v>0</v>
      </c>
    </row>
    <row r="156" ht="20.1" hidden="1" customHeight="1" spans="1:3">
      <c r="A156" s="662">
        <v>2146801</v>
      </c>
      <c r="B156" s="664" t="s">
        <v>1430</v>
      </c>
      <c r="C156" s="351">
        <v>0</v>
      </c>
    </row>
    <row r="157" ht="20.1" hidden="1" customHeight="1" spans="1:3">
      <c r="A157" s="662">
        <v>2146802</v>
      </c>
      <c r="B157" s="665" t="s">
        <v>1431</v>
      </c>
      <c r="C157" s="351">
        <v>0</v>
      </c>
    </row>
    <row r="158" ht="20.1" hidden="1" customHeight="1" spans="1:3">
      <c r="A158" s="662">
        <v>2146803</v>
      </c>
      <c r="B158" s="665" t="s">
        <v>1432</v>
      </c>
      <c r="C158" s="351">
        <v>0</v>
      </c>
    </row>
    <row r="159" ht="20.1" hidden="1" customHeight="1" spans="1:3">
      <c r="A159" s="662">
        <v>2146804</v>
      </c>
      <c r="B159" s="665" t="s">
        <v>1433</v>
      </c>
      <c r="C159" s="351">
        <v>0</v>
      </c>
    </row>
    <row r="160" ht="20.1" hidden="1" customHeight="1" spans="1:3">
      <c r="A160" s="662">
        <v>2146805</v>
      </c>
      <c r="B160" s="665" t="s">
        <v>1434</v>
      </c>
      <c r="C160" s="351">
        <v>0</v>
      </c>
    </row>
    <row r="161" ht="20.1" hidden="1" customHeight="1" spans="1:3">
      <c r="A161" s="662">
        <v>2146899</v>
      </c>
      <c r="B161" s="665" t="s">
        <v>1435</v>
      </c>
      <c r="C161" s="351">
        <v>0</v>
      </c>
    </row>
    <row r="162" ht="20.1" hidden="1" customHeight="1" spans="1:3">
      <c r="A162" s="662">
        <v>21469</v>
      </c>
      <c r="B162" s="665" t="s">
        <v>1436</v>
      </c>
      <c r="C162" s="351">
        <v>0</v>
      </c>
    </row>
    <row r="163" ht="20.1" hidden="1" customHeight="1" spans="1:3">
      <c r="A163" s="662">
        <v>2146901</v>
      </c>
      <c r="B163" s="664" t="s">
        <v>1437</v>
      </c>
      <c r="C163" s="351">
        <v>0</v>
      </c>
    </row>
    <row r="164" ht="20.1" hidden="1" customHeight="1" spans="1:3">
      <c r="A164" s="662">
        <v>2146902</v>
      </c>
      <c r="B164" s="665" t="s">
        <v>899</v>
      </c>
      <c r="C164" s="351">
        <v>0</v>
      </c>
    </row>
    <row r="165" ht="20.1" hidden="1" customHeight="1" spans="1:3">
      <c r="A165" s="662">
        <v>2146903</v>
      </c>
      <c r="B165" s="665" t="s">
        <v>1438</v>
      </c>
      <c r="C165" s="351">
        <v>0</v>
      </c>
    </row>
    <row r="166" ht="20.1" hidden="1" customHeight="1" spans="1:3">
      <c r="A166" s="662">
        <v>2146904</v>
      </c>
      <c r="B166" s="665" t="s">
        <v>1439</v>
      </c>
      <c r="C166" s="351">
        <v>0</v>
      </c>
    </row>
    <row r="167" ht="20.1" hidden="1" customHeight="1" spans="1:3">
      <c r="A167" s="662">
        <v>2146906</v>
      </c>
      <c r="B167" s="665" t="s">
        <v>1440</v>
      </c>
      <c r="C167" s="351">
        <v>0</v>
      </c>
    </row>
    <row r="168" ht="20.1" hidden="1" customHeight="1" spans="1:3">
      <c r="A168" s="662">
        <v>2146907</v>
      </c>
      <c r="B168" s="665" t="s">
        <v>1441</v>
      </c>
      <c r="C168" s="351">
        <v>0</v>
      </c>
    </row>
    <row r="169" ht="20.1" hidden="1" customHeight="1" spans="1:3">
      <c r="A169" s="662">
        <v>2146908</v>
      </c>
      <c r="B169" s="665" t="s">
        <v>1442</v>
      </c>
      <c r="C169" s="351">
        <v>0</v>
      </c>
    </row>
    <row r="170" ht="20.1" hidden="1" customHeight="1" spans="1:3">
      <c r="A170" s="662">
        <v>2146909</v>
      </c>
      <c r="B170" s="665" t="s">
        <v>1443</v>
      </c>
      <c r="C170" s="351">
        <v>0</v>
      </c>
    </row>
    <row r="171" ht="20.1" hidden="1" customHeight="1" spans="1:3">
      <c r="A171" s="662">
        <v>2146999</v>
      </c>
      <c r="B171" s="665" t="s">
        <v>1444</v>
      </c>
      <c r="C171" s="351">
        <v>0</v>
      </c>
    </row>
    <row r="172" ht="20.1" hidden="1" customHeight="1" spans="1:3">
      <c r="A172" s="662">
        <v>21470</v>
      </c>
      <c r="B172" s="664" t="s">
        <v>1445</v>
      </c>
      <c r="C172" s="351">
        <v>0</v>
      </c>
    </row>
    <row r="173" ht="20.1" hidden="1" customHeight="1" spans="1:3">
      <c r="A173" s="662">
        <v>2147001</v>
      </c>
      <c r="B173" s="665" t="s">
        <v>872</v>
      </c>
      <c r="C173" s="351">
        <v>0</v>
      </c>
    </row>
    <row r="174" ht="20.1" hidden="1" customHeight="1" spans="1:3">
      <c r="A174" s="662">
        <v>2147099</v>
      </c>
      <c r="B174" s="665" t="s">
        <v>1446</v>
      </c>
      <c r="C174" s="351">
        <v>0</v>
      </c>
    </row>
    <row r="175" ht="20.1" hidden="1" customHeight="1" spans="1:3">
      <c r="A175" s="662">
        <v>21471</v>
      </c>
      <c r="B175" s="664" t="s">
        <v>1447</v>
      </c>
      <c r="C175" s="351">
        <v>0</v>
      </c>
    </row>
    <row r="176" ht="20.1" hidden="1" customHeight="1" spans="1:3">
      <c r="A176" s="662">
        <v>2147101</v>
      </c>
      <c r="B176" s="665" t="s">
        <v>872</v>
      </c>
      <c r="C176" s="351">
        <v>0</v>
      </c>
    </row>
    <row r="177" ht="20.1" hidden="1" customHeight="1" spans="1:3">
      <c r="A177" s="662">
        <v>2147199</v>
      </c>
      <c r="B177" s="665" t="s">
        <v>1448</v>
      </c>
      <c r="C177" s="351">
        <v>0</v>
      </c>
    </row>
    <row r="178" ht="20.1" hidden="1" customHeight="1" spans="1:3">
      <c r="A178" s="662">
        <v>21472</v>
      </c>
      <c r="B178" s="664" t="s">
        <v>1449</v>
      </c>
      <c r="C178" s="351">
        <v>0</v>
      </c>
    </row>
    <row r="179" ht="20.1" hidden="1" customHeight="1" spans="1:3">
      <c r="A179" s="662">
        <v>215</v>
      </c>
      <c r="B179" s="664" t="s">
        <v>915</v>
      </c>
      <c r="C179" s="351">
        <v>0</v>
      </c>
    </row>
    <row r="180" ht="20.1" hidden="1" customHeight="1" spans="1:3">
      <c r="A180" s="662">
        <v>21562</v>
      </c>
      <c r="B180" s="664" t="s">
        <v>1450</v>
      </c>
      <c r="C180" s="351">
        <v>0</v>
      </c>
    </row>
    <row r="181" ht="20.1" hidden="1" customHeight="1" spans="1:3">
      <c r="A181" s="662">
        <v>2156201</v>
      </c>
      <c r="B181" s="665" t="s">
        <v>1451</v>
      </c>
      <c r="C181" s="351">
        <v>0</v>
      </c>
    </row>
    <row r="182" ht="20.1" hidden="1" customHeight="1" spans="1:3">
      <c r="A182" s="662">
        <v>2156202</v>
      </c>
      <c r="B182" s="665" t="s">
        <v>1452</v>
      </c>
      <c r="C182" s="351">
        <v>0</v>
      </c>
    </row>
    <row r="183" ht="20.1" hidden="1" customHeight="1" spans="1:3">
      <c r="A183" s="662">
        <v>2156299</v>
      </c>
      <c r="B183" s="665" t="s">
        <v>1453</v>
      </c>
      <c r="C183" s="351">
        <v>0</v>
      </c>
    </row>
    <row r="184" ht="20.1" hidden="1" customHeight="1" spans="1:3">
      <c r="A184" s="662">
        <v>217</v>
      </c>
      <c r="B184" s="664" t="s">
        <v>973</v>
      </c>
      <c r="C184" s="351">
        <v>0</v>
      </c>
    </row>
    <row r="185" ht="20.1" hidden="1" customHeight="1" spans="1:3">
      <c r="A185" s="662">
        <v>2170402</v>
      </c>
      <c r="B185" s="665" t="s">
        <v>1454</v>
      </c>
      <c r="C185" s="351">
        <v>0</v>
      </c>
    </row>
    <row r="186" ht="20.1" hidden="1" customHeight="1" spans="1:3">
      <c r="A186" s="662">
        <v>2170403</v>
      </c>
      <c r="B186" s="665" t="s">
        <v>1455</v>
      </c>
      <c r="C186" s="351">
        <v>0</v>
      </c>
    </row>
    <row r="187" ht="20.1" customHeight="1" spans="1:3">
      <c r="A187" s="662">
        <v>229</v>
      </c>
      <c r="B187" s="664" t="s">
        <v>1142</v>
      </c>
      <c r="C187" s="351">
        <v>198190</v>
      </c>
    </row>
    <row r="188" ht="20.1" customHeight="1" spans="1:3">
      <c r="A188" s="662">
        <v>22904</v>
      </c>
      <c r="B188" s="664" t="s">
        <v>1456</v>
      </c>
      <c r="C188" s="351">
        <v>196062</v>
      </c>
    </row>
    <row r="189" ht="20.1" hidden="1" customHeight="1" spans="1:3">
      <c r="A189" s="662">
        <v>2290401</v>
      </c>
      <c r="B189" s="665" t="s">
        <v>1457</v>
      </c>
      <c r="C189" s="351">
        <v>0</v>
      </c>
    </row>
    <row r="190" ht="20.1" customHeight="1" spans="1:3">
      <c r="A190" s="662">
        <v>2290402</v>
      </c>
      <c r="B190" s="665" t="s">
        <v>1458</v>
      </c>
      <c r="C190" s="351">
        <v>196062</v>
      </c>
    </row>
    <row r="191" ht="20.1" hidden="1" customHeight="1" spans="1:3">
      <c r="A191" s="662">
        <v>2290403</v>
      </c>
      <c r="B191" s="665" t="s">
        <v>1459</v>
      </c>
      <c r="C191" s="351">
        <v>0</v>
      </c>
    </row>
    <row r="192" ht="20.1" customHeight="1" spans="1:3">
      <c r="A192" s="662">
        <v>22908</v>
      </c>
      <c r="B192" s="664" t="s">
        <v>1460</v>
      </c>
      <c r="C192" s="351">
        <v>4</v>
      </c>
    </row>
    <row r="193" ht="20.1" hidden="1" customHeight="1" spans="1:3">
      <c r="A193" s="662">
        <v>2290802</v>
      </c>
      <c r="B193" s="665" t="s">
        <v>1461</v>
      </c>
      <c r="C193" s="351">
        <v>0</v>
      </c>
    </row>
    <row r="194" ht="20.1" hidden="1" customHeight="1" spans="1:3">
      <c r="A194" s="662">
        <v>2290803</v>
      </c>
      <c r="B194" s="665" t="s">
        <v>1462</v>
      </c>
      <c r="C194" s="351">
        <v>0</v>
      </c>
    </row>
    <row r="195" ht="20.1" hidden="1" customHeight="1" spans="1:3">
      <c r="A195" s="662">
        <v>2290804</v>
      </c>
      <c r="B195" s="665" t="s">
        <v>1463</v>
      </c>
      <c r="C195" s="351">
        <v>0</v>
      </c>
    </row>
    <row r="196" ht="20.1" hidden="1" customHeight="1" spans="1:3">
      <c r="A196" s="662">
        <v>2290805</v>
      </c>
      <c r="B196" s="665" t="s">
        <v>1464</v>
      </c>
      <c r="C196" s="351">
        <v>0</v>
      </c>
    </row>
    <row r="197" ht="20.1" hidden="1" customHeight="1" spans="1:3">
      <c r="A197" s="662">
        <v>2290806</v>
      </c>
      <c r="B197" s="665" t="s">
        <v>1465</v>
      </c>
      <c r="C197" s="351">
        <v>0</v>
      </c>
    </row>
    <row r="198" ht="20.1" hidden="1" customHeight="1" spans="1:3">
      <c r="A198" s="662">
        <v>2290807</v>
      </c>
      <c r="B198" s="665" t="s">
        <v>1466</v>
      </c>
      <c r="C198" s="351">
        <v>0</v>
      </c>
    </row>
    <row r="199" ht="20.1" customHeight="1" spans="1:3">
      <c r="A199" s="662">
        <v>2290808</v>
      </c>
      <c r="B199" s="665" t="s">
        <v>1467</v>
      </c>
      <c r="C199" s="351">
        <v>4</v>
      </c>
    </row>
    <row r="200" ht="20.1" hidden="1" customHeight="1" spans="1:3">
      <c r="A200" s="662">
        <v>2290899</v>
      </c>
      <c r="B200" s="665" t="s">
        <v>1468</v>
      </c>
      <c r="C200" s="351">
        <v>0</v>
      </c>
    </row>
    <row r="201" ht="20.1" hidden="1" customHeight="1" spans="1:3">
      <c r="A201" s="662">
        <v>22909</v>
      </c>
      <c r="B201" s="664" t="s">
        <v>1469</v>
      </c>
      <c r="C201" s="351">
        <v>0</v>
      </c>
    </row>
    <row r="202" ht="20.1" customHeight="1" spans="1:3">
      <c r="A202" s="662">
        <v>22960</v>
      </c>
      <c r="B202" s="664" t="s">
        <v>1470</v>
      </c>
      <c r="C202" s="351">
        <v>2124</v>
      </c>
    </row>
    <row r="203" ht="20.1" hidden="1" customHeight="1" spans="1:3">
      <c r="A203" s="662">
        <v>2296001</v>
      </c>
      <c r="B203" s="665" t="s">
        <v>1471</v>
      </c>
      <c r="C203" s="351">
        <v>0</v>
      </c>
    </row>
    <row r="204" ht="20.1" customHeight="1" spans="1:3">
      <c r="A204" s="662">
        <v>2296002</v>
      </c>
      <c r="B204" s="665" t="s">
        <v>1472</v>
      </c>
      <c r="C204" s="351">
        <v>689</v>
      </c>
    </row>
    <row r="205" ht="20.1" customHeight="1" spans="1:3">
      <c r="A205" s="662">
        <v>2296003</v>
      </c>
      <c r="B205" s="665" t="s">
        <v>1473</v>
      </c>
      <c r="C205" s="351">
        <v>805</v>
      </c>
    </row>
    <row r="206" ht="20.1" customHeight="1" spans="1:3">
      <c r="A206" s="662">
        <v>2296004</v>
      </c>
      <c r="B206" s="665" t="s">
        <v>1474</v>
      </c>
      <c r="C206" s="351">
        <v>161</v>
      </c>
    </row>
    <row r="207" ht="20.1" hidden="1" customHeight="1" spans="1:3">
      <c r="A207" s="662">
        <v>2296005</v>
      </c>
      <c r="B207" s="665" t="s">
        <v>1475</v>
      </c>
      <c r="C207" s="351">
        <v>0</v>
      </c>
    </row>
    <row r="208" ht="20.1" customHeight="1" spans="1:3">
      <c r="A208" s="662">
        <v>2296006</v>
      </c>
      <c r="B208" s="665" t="s">
        <v>1476</v>
      </c>
      <c r="C208" s="351">
        <v>197</v>
      </c>
    </row>
    <row r="209" ht="20.1" hidden="1" customHeight="1" spans="1:3">
      <c r="A209" s="662">
        <v>2296010</v>
      </c>
      <c r="B209" s="665" t="s">
        <v>1477</v>
      </c>
      <c r="C209" s="351">
        <v>0</v>
      </c>
    </row>
    <row r="210" ht="20.1" hidden="1" customHeight="1" spans="1:3">
      <c r="A210" s="662">
        <v>2296011</v>
      </c>
      <c r="B210" s="665" t="s">
        <v>1478</v>
      </c>
      <c r="C210" s="667">
        <v>0</v>
      </c>
    </row>
    <row r="211" ht="20.1" hidden="1" customHeight="1" spans="1:3">
      <c r="A211" s="662">
        <v>2296012</v>
      </c>
      <c r="B211" s="665" t="s">
        <v>1479</v>
      </c>
      <c r="C211" s="351">
        <v>0</v>
      </c>
    </row>
    <row r="212" ht="20.1" hidden="1" customHeight="1" spans="1:3">
      <c r="A212" s="662">
        <v>2296013</v>
      </c>
      <c r="B212" s="665" t="s">
        <v>1480</v>
      </c>
      <c r="C212" s="351">
        <v>0</v>
      </c>
    </row>
    <row r="213" ht="20.1" customHeight="1" spans="1:3">
      <c r="A213" s="662">
        <v>2296099</v>
      </c>
      <c r="B213" s="665" t="s">
        <v>1481</v>
      </c>
      <c r="C213" s="351">
        <v>272</v>
      </c>
    </row>
    <row r="214" ht="20.1" customHeight="1" spans="1:3">
      <c r="A214" s="662">
        <v>232</v>
      </c>
      <c r="B214" s="664" t="s">
        <v>1143</v>
      </c>
      <c r="C214" s="351">
        <v>38118</v>
      </c>
    </row>
    <row r="215" ht="20.1" customHeight="1" spans="1:3">
      <c r="A215" s="662">
        <v>23204</v>
      </c>
      <c r="B215" s="664" t="s">
        <v>1482</v>
      </c>
      <c r="C215" s="351">
        <v>38118</v>
      </c>
    </row>
    <row r="216" ht="20.1" hidden="1" customHeight="1" spans="1:3">
      <c r="A216" s="662">
        <v>2320401</v>
      </c>
      <c r="B216" s="665" t="s">
        <v>1483</v>
      </c>
      <c r="C216" s="351">
        <v>0</v>
      </c>
    </row>
    <row r="217" ht="20.1" hidden="1" customHeight="1" spans="1:3">
      <c r="A217" s="662">
        <v>2320405</v>
      </c>
      <c r="B217" s="665" t="s">
        <v>1484</v>
      </c>
      <c r="C217" s="351">
        <v>0</v>
      </c>
    </row>
    <row r="218" ht="20.1" customHeight="1" spans="1:3">
      <c r="A218" s="662">
        <v>2320411</v>
      </c>
      <c r="B218" s="665" t="s">
        <v>1485</v>
      </c>
      <c r="C218" s="351">
        <v>14998</v>
      </c>
    </row>
    <row r="219" ht="20.1" hidden="1" customHeight="1" spans="1:3">
      <c r="A219" s="662">
        <v>2320413</v>
      </c>
      <c r="B219" s="665" t="s">
        <v>1486</v>
      </c>
      <c r="C219" s="351">
        <v>0</v>
      </c>
    </row>
    <row r="220" ht="20.1" hidden="1" customHeight="1" spans="1:3">
      <c r="A220" s="662">
        <v>2320414</v>
      </c>
      <c r="B220" s="665" t="s">
        <v>1487</v>
      </c>
      <c r="C220" s="351">
        <v>0</v>
      </c>
    </row>
    <row r="221" ht="20.1" hidden="1" customHeight="1" spans="1:3">
      <c r="A221" s="662">
        <v>2320416</v>
      </c>
      <c r="B221" s="665" t="s">
        <v>1488</v>
      </c>
      <c r="C221" s="351">
        <v>0</v>
      </c>
    </row>
    <row r="222" ht="20.1" hidden="1" customHeight="1" spans="1:3">
      <c r="A222" s="662">
        <v>2320417</v>
      </c>
      <c r="B222" s="665" t="s">
        <v>1489</v>
      </c>
      <c r="C222" s="351">
        <v>0</v>
      </c>
    </row>
    <row r="223" ht="20.1" hidden="1" customHeight="1" spans="1:3">
      <c r="A223" s="662">
        <v>2320418</v>
      </c>
      <c r="B223" s="665" t="s">
        <v>1490</v>
      </c>
      <c r="C223" s="351">
        <v>0</v>
      </c>
    </row>
    <row r="224" ht="20.1" hidden="1" customHeight="1" spans="1:3">
      <c r="A224" s="662">
        <v>2320419</v>
      </c>
      <c r="B224" s="665" t="s">
        <v>1491</v>
      </c>
      <c r="C224" s="351">
        <v>0</v>
      </c>
    </row>
    <row r="225" ht="20.1" hidden="1" customHeight="1" spans="1:3">
      <c r="A225" s="662">
        <v>2320420</v>
      </c>
      <c r="B225" s="665" t="s">
        <v>1492</v>
      </c>
      <c r="C225" s="351">
        <v>0</v>
      </c>
    </row>
    <row r="226" ht="20.1" customHeight="1" spans="1:3">
      <c r="A226" s="662">
        <v>2320431</v>
      </c>
      <c r="B226" s="665" t="s">
        <v>1493</v>
      </c>
      <c r="C226" s="351">
        <v>1532</v>
      </c>
    </row>
    <row r="227" ht="20.1" hidden="1" customHeight="1" spans="1:3">
      <c r="A227" s="662">
        <v>2320432</v>
      </c>
      <c r="B227" s="665" t="s">
        <v>1494</v>
      </c>
      <c r="C227" s="351">
        <v>0</v>
      </c>
    </row>
    <row r="228" ht="20.1" customHeight="1" spans="1:3">
      <c r="A228" s="662">
        <v>2320433</v>
      </c>
      <c r="B228" s="665" t="s">
        <v>1495</v>
      </c>
      <c r="C228" s="351">
        <v>6563</v>
      </c>
    </row>
    <row r="229" ht="20.1" customHeight="1" spans="1:3">
      <c r="A229" s="662">
        <v>2320498</v>
      </c>
      <c r="B229" s="665" t="s">
        <v>1496</v>
      </c>
      <c r="C229" s="351">
        <v>15025</v>
      </c>
    </row>
    <row r="230" ht="20.1" hidden="1" customHeight="1" spans="1:3">
      <c r="A230" s="662">
        <v>2320499</v>
      </c>
      <c r="B230" s="665" t="s">
        <v>1497</v>
      </c>
      <c r="C230" s="351">
        <v>0</v>
      </c>
    </row>
    <row r="231" ht="20.1" customHeight="1" spans="1:3">
      <c r="A231" s="662">
        <v>233</v>
      </c>
      <c r="B231" s="664" t="s">
        <v>1155</v>
      </c>
      <c r="C231" s="351">
        <v>6</v>
      </c>
    </row>
    <row r="232" ht="20.1" customHeight="1" spans="1:3">
      <c r="A232" s="662">
        <v>23304</v>
      </c>
      <c r="B232" s="664" t="s">
        <v>1498</v>
      </c>
      <c r="C232" s="351">
        <v>6</v>
      </c>
    </row>
    <row r="233" ht="20.1" hidden="1" customHeight="1" spans="1:3">
      <c r="A233" s="662">
        <v>2330401</v>
      </c>
      <c r="B233" s="665" t="s">
        <v>1499</v>
      </c>
      <c r="C233" s="351">
        <v>0</v>
      </c>
    </row>
    <row r="234" ht="20.1" hidden="1" customHeight="1" spans="1:3">
      <c r="A234" s="662">
        <v>2330405</v>
      </c>
      <c r="B234" s="665" t="s">
        <v>1500</v>
      </c>
      <c r="C234" s="351">
        <v>0</v>
      </c>
    </row>
    <row r="235" ht="20.1" customHeight="1" spans="1:3">
      <c r="A235" s="662">
        <v>2330411</v>
      </c>
      <c r="B235" s="665" t="s">
        <v>1501</v>
      </c>
      <c r="C235" s="351">
        <v>3</v>
      </c>
    </row>
    <row r="236" ht="20.1" hidden="1" customHeight="1" spans="1:3">
      <c r="A236" s="662">
        <v>2330413</v>
      </c>
      <c r="B236" s="665" t="s">
        <v>1502</v>
      </c>
      <c r="C236" s="351">
        <v>0</v>
      </c>
    </row>
    <row r="237" ht="20.1" hidden="1" customHeight="1" spans="1:3">
      <c r="A237" s="662">
        <v>2330414</v>
      </c>
      <c r="B237" s="665" t="s">
        <v>1503</v>
      </c>
      <c r="C237" s="351">
        <v>0</v>
      </c>
    </row>
    <row r="238" ht="20.1" hidden="1" customHeight="1" spans="1:3">
      <c r="A238" s="662">
        <v>2330416</v>
      </c>
      <c r="B238" s="665" t="s">
        <v>1504</v>
      </c>
      <c r="C238" s="351">
        <v>0</v>
      </c>
    </row>
    <row r="239" ht="20.1" hidden="1" customHeight="1" spans="1:3">
      <c r="A239" s="662">
        <v>2330417</v>
      </c>
      <c r="B239" s="665" t="s">
        <v>1505</v>
      </c>
      <c r="C239" s="351">
        <v>0</v>
      </c>
    </row>
    <row r="240" ht="20.1" hidden="1" customHeight="1" spans="1:3">
      <c r="A240" s="662">
        <v>2330418</v>
      </c>
      <c r="B240" s="665" t="s">
        <v>1506</v>
      </c>
      <c r="C240" s="351">
        <v>0</v>
      </c>
    </row>
    <row r="241" ht="20.1" hidden="1" customHeight="1" spans="1:3">
      <c r="A241" s="662">
        <v>2330419</v>
      </c>
      <c r="B241" s="665" t="s">
        <v>1507</v>
      </c>
      <c r="C241" s="351">
        <v>0</v>
      </c>
    </row>
    <row r="242" ht="20.1" hidden="1" customHeight="1" spans="1:3">
      <c r="A242" s="662">
        <v>2330420</v>
      </c>
      <c r="B242" s="665" t="s">
        <v>1508</v>
      </c>
      <c r="C242" s="351">
        <v>0</v>
      </c>
    </row>
    <row r="243" ht="20.1" customHeight="1" spans="1:3">
      <c r="A243" s="662">
        <v>2330431</v>
      </c>
      <c r="B243" s="665" t="s">
        <v>1509</v>
      </c>
      <c r="C243" s="351">
        <v>2</v>
      </c>
    </row>
    <row r="244" ht="20.1" hidden="1" customHeight="1" spans="1:3">
      <c r="A244" s="662">
        <v>2330432</v>
      </c>
      <c r="B244" s="665" t="s">
        <v>1510</v>
      </c>
      <c r="C244" s="351">
        <v>0</v>
      </c>
    </row>
    <row r="245" ht="20.1" hidden="1" customHeight="1" spans="1:3">
      <c r="A245" s="662">
        <v>2330433</v>
      </c>
      <c r="B245" s="665" t="s">
        <v>1511</v>
      </c>
      <c r="C245" s="351">
        <v>0</v>
      </c>
    </row>
    <row r="246" ht="20.1" customHeight="1" spans="1:3">
      <c r="A246" s="662">
        <v>2330498</v>
      </c>
      <c r="B246" s="665" t="s">
        <v>1512</v>
      </c>
      <c r="C246" s="351">
        <v>1</v>
      </c>
    </row>
    <row r="247" ht="20.1" hidden="1" customHeight="1" spans="1:3">
      <c r="A247" s="662">
        <v>2330499</v>
      </c>
      <c r="B247" s="665" t="s">
        <v>1513</v>
      </c>
      <c r="C247" s="351">
        <v>0</v>
      </c>
    </row>
    <row r="248" ht="20.1" customHeight="1" spans="1:3">
      <c r="A248" s="662">
        <v>234</v>
      </c>
      <c r="B248" s="664" t="s">
        <v>1514</v>
      </c>
      <c r="C248" s="351">
        <v>940</v>
      </c>
    </row>
    <row r="249" ht="20.1" customHeight="1" spans="1:3">
      <c r="A249" s="662">
        <v>23401</v>
      </c>
      <c r="B249" s="664" t="s">
        <v>1515</v>
      </c>
      <c r="C249" s="351">
        <v>940</v>
      </c>
    </row>
    <row r="250" ht="20.1" customHeight="1" spans="1:3">
      <c r="A250" s="662">
        <v>2340101</v>
      </c>
      <c r="B250" s="665" t="s">
        <v>1516</v>
      </c>
      <c r="C250" s="351">
        <v>940</v>
      </c>
    </row>
    <row r="251" ht="20.1" hidden="1" customHeight="1" spans="1:3">
      <c r="A251" s="662">
        <v>2340102</v>
      </c>
      <c r="B251" s="665" t="s">
        <v>1517</v>
      </c>
      <c r="C251" s="351">
        <v>0</v>
      </c>
    </row>
    <row r="252" ht="20.1" hidden="1" customHeight="1" spans="1:3">
      <c r="A252" s="662">
        <v>2340103</v>
      </c>
      <c r="B252" s="665" t="s">
        <v>1518</v>
      </c>
      <c r="C252" s="351">
        <v>0</v>
      </c>
    </row>
    <row r="253" ht="20.1" hidden="1" customHeight="1" spans="1:3">
      <c r="A253" s="662">
        <v>2340104</v>
      </c>
      <c r="B253" s="665" t="s">
        <v>1519</v>
      </c>
      <c r="C253" s="351">
        <v>0</v>
      </c>
    </row>
    <row r="254" ht="20.1" hidden="1" customHeight="1" spans="1:3">
      <c r="A254" s="662">
        <v>2340105</v>
      </c>
      <c r="B254" s="665" t="s">
        <v>1520</v>
      </c>
      <c r="C254" s="351">
        <v>0</v>
      </c>
    </row>
    <row r="255" ht="20.1" hidden="1" customHeight="1" spans="1:3">
      <c r="A255" s="662">
        <v>2340106</v>
      </c>
      <c r="B255" s="665" t="s">
        <v>1521</v>
      </c>
      <c r="C255" s="351">
        <v>0</v>
      </c>
    </row>
    <row r="256" ht="20.1" hidden="1" customHeight="1" spans="1:3">
      <c r="A256" s="662">
        <v>2340107</v>
      </c>
      <c r="B256" s="665" t="s">
        <v>1522</v>
      </c>
      <c r="C256" s="351">
        <v>0</v>
      </c>
    </row>
    <row r="257" ht="20.1" hidden="1" customHeight="1" spans="1:3">
      <c r="A257" s="662">
        <v>2340108</v>
      </c>
      <c r="B257" s="665" t="s">
        <v>1523</v>
      </c>
      <c r="C257" s="351">
        <v>0</v>
      </c>
    </row>
    <row r="258" ht="20.1" hidden="1" customHeight="1" spans="1:3">
      <c r="A258" s="662">
        <v>2340109</v>
      </c>
      <c r="B258" s="665" t="s">
        <v>1524</v>
      </c>
      <c r="C258" s="351">
        <v>0</v>
      </c>
    </row>
    <row r="259" ht="20.1" hidden="1" customHeight="1" spans="1:3">
      <c r="A259" s="662">
        <v>2340110</v>
      </c>
      <c r="B259" s="665" t="s">
        <v>1525</v>
      </c>
      <c r="C259" s="351">
        <v>0</v>
      </c>
    </row>
    <row r="260" ht="20.1" hidden="1" customHeight="1" spans="1:3">
      <c r="A260" s="662">
        <v>2340111</v>
      </c>
      <c r="B260" s="665" t="s">
        <v>1526</v>
      </c>
      <c r="C260" s="351">
        <v>0</v>
      </c>
    </row>
    <row r="261" ht="20.1" hidden="1" customHeight="1" spans="1:3">
      <c r="A261" s="662">
        <v>2340199</v>
      </c>
      <c r="B261" s="665" t="s">
        <v>1527</v>
      </c>
      <c r="C261" s="351">
        <v>0</v>
      </c>
    </row>
    <row r="262" ht="20.1" hidden="1" customHeight="1" spans="1:3">
      <c r="A262" s="662">
        <v>23402</v>
      </c>
      <c r="B262" s="664" t="s">
        <v>1528</v>
      </c>
      <c r="C262" s="351">
        <v>0</v>
      </c>
    </row>
    <row r="263" ht="20.1" hidden="1" customHeight="1" spans="1:3">
      <c r="A263" s="662">
        <v>2340201</v>
      </c>
      <c r="B263" s="665" t="s">
        <v>952</v>
      </c>
      <c r="C263" s="351">
        <v>0</v>
      </c>
    </row>
    <row r="264" ht="20.1" hidden="1" customHeight="1" spans="1:3">
      <c r="A264" s="662">
        <v>2340202</v>
      </c>
      <c r="B264" s="665" t="s">
        <v>997</v>
      </c>
      <c r="C264" s="351">
        <v>0</v>
      </c>
    </row>
    <row r="265" ht="20.1" hidden="1" customHeight="1" spans="1:3">
      <c r="A265" s="662">
        <v>2340203</v>
      </c>
      <c r="B265" s="665" t="s">
        <v>1529</v>
      </c>
      <c r="C265" s="351">
        <v>0</v>
      </c>
    </row>
    <row r="266" ht="20.1" hidden="1" customHeight="1" spans="1:3">
      <c r="A266" s="662">
        <v>2340204</v>
      </c>
      <c r="B266" s="665" t="s">
        <v>1530</v>
      </c>
      <c r="C266" s="351">
        <v>0</v>
      </c>
    </row>
    <row r="267" ht="20.1" hidden="1" customHeight="1" spans="1:3">
      <c r="A267" s="662">
        <v>2340205</v>
      </c>
      <c r="B267" s="665" t="s">
        <v>1531</v>
      </c>
      <c r="C267" s="351">
        <v>0</v>
      </c>
    </row>
    <row r="268" ht="20.1" hidden="1" customHeight="1" spans="1:3">
      <c r="A268" s="662">
        <v>2340299</v>
      </c>
      <c r="B268" s="665" t="s">
        <v>1532</v>
      </c>
      <c r="C268" s="351">
        <v>0</v>
      </c>
    </row>
    <row r="269" ht="20.1" hidden="1" customHeight="1" spans="2:3">
      <c r="B269" s="668"/>
      <c r="C269" s="669"/>
    </row>
    <row r="270" hidden="1" spans="1:4">
      <c r="A270" s="3"/>
      <c r="B270" s="3"/>
      <c r="C270" s="3"/>
      <c r="D270" s="659"/>
    </row>
    <row r="271" hidden="1" spans="1:4">
      <c r="A271" s="659"/>
      <c r="D271" s="659"/>
    </row>
    <row r="272" hidden="1" spans="1:4">
      <c r="A272" s="659"/>
      <c r="D272" s="659"/>
    </row>
    <row r="273" hidden="1" spans="1:4">
      <c r="A273" s="659"/>
      <c r="D273" s="659"/>
    </row>
    <row r="274" hidden="1" spans="1:4">
      <c r="A274" s="659"/>
      <c r="D274" s="659"/>
    </row>
    <row r="275" ht="20.1" hidden="1" customHeight="1" spans="1:4">
      <c r="A275" s="659"/>
      <c r="D275" s="659"/>
    </row>
    <row r="276" hidden="1"/>
    <row r="277" hidden="1"/>
    <row r="279" spans="2:2">
      <c r="B279" s="659" t="s">
        <v>1533</v>
      </c>
    </row>
    <row r="290" spans="2:3">
      <c r="B290" s="658"/>
      <c r="C290" s="658"/>
    </row>
    <row r="291" spans="2:3">
      <c r="B291" s="658"/>
      <c r="C291" s="658"/>
    </row>
    <row r="292" spans="2:3">
      <c r="B292" s="658"/>
      <c r="C292" s="658"/>
    </row>
    <row r="293" spans="2:3">
      <c r="B293" s="658"/>
      <c r="C293" s="658"/>
    </row>
  </sheetData>
  <autoFilter ref="A4:D277">
    <filterColumn colId="2">
      <filters>
        <filter val="250"/>
        <filter val="244,500"/>
        <filter val="751"/>
        <filter val="12"/>
        <filter val="97,814"/>
        <filter val="115"/>
        <filter val="696"/>
        <filter val="677,786"/>
        <filter val="197"/>
        <filter val="14,998"/>
        <filter val="38,118"/>
        <filter val="1,960"/>
        <filter val="11,160"/>
        <filter val="161"/>
        <filter val="1,062"/>
        <filter val="4,462"/>
        <filter val="523"/>
        <filter val="6,563"/>
        <filter val="2,124"/>
        <filter val="15,025"/>
        <filter val="7,326"/>
        <filter val="27"/>
        <filter val="35,768"/>
        <filter val="669"/>
        <filter val="130"/>
        <filter val="272"/>
        <filter val="1,532"/>
        <filter val="12,172"/>
        <filter val="196,062"/>
        <filter val="273"/>
        <filter val="50,273"/>
        <filter val="74,978"/>
        <filter val="940"/>
        <filter val="1,000"/>
        <filter val="2,000"/>
        <filter val="8,000"/>
        <filter val="8,200"/>
        <filter val="198,190"/>
        <filter val="1"/>
        <filter val="4,341"/>
        <filter val="7,441"/>
        <filter val="2"/>
        <filter val="1,102"/>
        <filter val="66,082"/>
        <filter val="3"/>
        <filter val="358,113"/>
        <filter val="4"/>
        <filter val="805"/>
        <filter val="2,985"/>
        <filter val="6"/>
        <filter val="3,608"/>
        <filter val="689"/>
      </filters>
    </filterColumn>
    <extLst/>
  </autoFilter>
  <mergeCells count="3">
    <mergeCell ref="B1:C1"/>
    <mergeCell ref="B2:C2"/>
    <mergeCell ref="A270:C270"/>
  </mergeCells>
  <printOptions horizontalCentered="1"/>
  <pageMargins left="0.236111111111111" right="0.236111111111111" top="0.511805555555556" bottom="0.511805555555556" header="0.236111111111111" footer="0.236111111111111"/>
  <pageSetup paperSize="9" orientation="portrait"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58"/>
  <sheetViews>
    <sheetView showZeros="0" topLeftCell="A9" workbookViewId="0">
      <selection activeCell="A30" sqref="A30:P30"/>
    </sheetView>
  </sheetViews>
  <sheetFormatPr defaultColWidth="9" defaultRowHeight="14.25"/>
  <cols>
    <col min="1" max="1" width="39.125" style="358" customWidth="1"/>
    <col min="2" max="2" width="15" style="358" customWidth="1"/>
    <col min="3" max="5" width="11.125" style="359" customWidth="1"/>
    <col min="6" max="6" width="12.625" style="360" customWidth="1"/>
    <col min="7" max="7" width="11.75" style="360" customWidth="1"/>
    <col min="8" max="8" width="35.125" style="361" customWidth="1"/>
    <col min="9" max="9" width="13.375" style="361" customWidth="1"/>
    <col min="10" max="11" width="11.125" style="359" customWidth="1"/>
    <col min="12" max="12" width="11.125" style="359" hidden="1" customWidth="1"/>
    <col min="13" max="13" width="11.125" style="359" customWidth="1"/>
    <col min="14" max="14" width="12.375" style="359" customWidth="1"/>
    <col min="15" max="15" width="12.625" style="360" hidden="1" customWidth="1"/>
    <col min="16" max="16" width="11.75" style="360" customWidth="1"/>
    <col min="17" max="16384" width="9" style="357"/>
  </cols>
  <sheetData>
    <row r="1" ht="18" customHeight="1" spans="1:16">
      <c r="A1" s="196" t="s">
        <v>1534</v>
      </c>
      <c r="B1" s="196"/>
      <c r="C1" s="196"/>
      <c r="D1" s="196"/>
      <c r="E1" s="196"/>
      <c r="F1" s="236"/>
      <c r="G1" s="236"/>
      <c r="H1" s="196"/>
      <c r="I1" s="196"/>
      <c r="J1" s="196"/>
      <c r="K1" s="196"/>
      <c r="L1" s="196"/>
      <c r="M1" s="196"/>
      <c r="N1" s="196"/>
      <c r="O1" s="236"/>
      <c r="P1" s="236"/>
    </row>
    <row r="2" ht="33" customHeight="1" spans="1:16">
      <c r="A2" s="197" t="s">
        <v>1535</v>
      </c>
      <c r="B2" s="197"/>
      <c r="C2" s="197"/>
      <c r="D2" s="197"/>
      <c r="E2" s="197"/>
      <c r="F2" s="237"/>
      <c r="G2" s="237"/>
      <c r="H2" s="197"/>
      <c r="I2" s="197"/>
      <c r="J2" s="197"/>
      <c r="K2" s="197"/>
      <c r="L2" s="197"/>
      <c r="M2" s="197"/>
      <c r="N2" s="197"/>
      <c r="O2" s="237"/>
      <c r="P2" s="237"/>
    </row>
    <row r="3" ht="20.25" customHeight="1" spans="1:16">
      <c r="A3" s="362" t="s">
        <v>1276</v>
      </c>
      <c r="B3" s="362"/>
      <c r="C3" s="362"/>
      <c r="D3" s="362"/>
      <c r="E3" s="362"/>
      <c r="F3" s="363"/>
      <c r="G3" s="363"/>
      <c r="H3" s="362"/>
      <c r="I3" s="362"/>
      <c r="J3" s="362"/>
      <c r="K3" s="362"/>
      <c r="L3" s="362"/>
      <c r="M3" s="362"/>
      <c r="N3" s="362"/>
      <c r="O3" s="363"/>
      <c r="P3" s="673" t="s">
        <v>67</v>
      </c>
    </row>
    <row r="4" ht="56.25" spans="1:16">
      <c r="A4" s="364" t="s">
        <v>1277</v>
      </c>
      <c r="B4" s="364" t="s">
        <v>69</v>
      </c>
      <c r="C4" s="202" t="s">
        <v>70</v>
      </c>
      <c r="D4" s="202" t="s">
        <v>71</v>
      </c>
      <c r="E4" s="202" t="s">
        <v>72</v>
      </c>
      <c r="F4" s="202" t="s">
        <v>73</v>
      </c>
      <c r="G4" s="241" t="s">
        <v>74</v>
      </c>
      <c r="H4" s="365" t="s">
        <v>144</v>
      </c>
      <c r="I4" s="365" t="s">
        <v>69</v>
      </c>
      <c r="J4" s="202" t="s">
        <v>70</v>
      </c>
      <c r="K4" s="202" t="s">
        <v>71</v>
      </c>
      <c r="L4" s="202" t="s">
        <v>1278</v>
      </c>
      <c r="M4" s="202" t="s">
        <v>72</v>
      </c>
      <c r="N4" s="202" t="s">
        <v>73</v>
      </c>
      <c r="O4" s="241" t="s">
        <v>1279</v>
      </c>
      <c r="P4" s="674" t="s">
        <v>74</v>
      </c>
    </row>
    <row r="5" ht="20.1" customHeight="1" spans="1:16">
      <c r="A5" s="366" t="s">
        <v>76</v>
      </c>
      <c r="B5" s="244">
        <v>539554</v>
      </c>
      <c r="C5" s="244">
        <f>C6+C21</f>
        <v>654216</v>
      </c>
      <c r="D5" s="244">
        <f>D6+D21</f>
        <v>777739</v>
      </c>
      <c r="E5" s="670">
        <f>E6+E21</f>
        <v>874650.04</v>
      </c>
      <c r="F5" s="382">
        <f>E5/D5*100</f>
        <v>112.460612107661</v>
      </c>
      <c r="G5" s="383">
        <f>(E5-B5)/B5*100</f>
        <v>62.106117274638</v>
      </c>
      <c r="H5" s="370" t="s">
        <v>76</v>
      </c>
      <c r="I5" s="244">
        <v>539554</v>
      </c>
      <c r="J5" s="244">
        <f t="shared" ref="J5:M5" si="0">J6+J21</f>
        <v>654216</v>
      </c>
      <c r="K5" s="244">
        <f t="shared" si="0"/>
        <v>777739</v>
      </c>
      <c r="L5" s="244">
        <v>605786</v>
      </c>
      <c r="M5" s="244">
        <f t="shared" si="0"/>
        <v>874650</v>
      </c>
      <c r="N5" s="411">
        <f t="shared" ref="N5:N10" si="1">M5/K5*100</f>
        <v>112.460606964547</v>
      </c>
      <c r="O5" s="675">
        <v>86.3</v>
      </c>
      <c r="P5" s="676">
        <f t="shared" ref="P5:P10" si="2">(M5-I5)/I5*100</f>
        <v>62.1061098611075</v>
      </c>
    </row>
    <row r="6" ht="20.1" customHeight="1" spans="1:16">
      <c r="A6" s="372" t="s">
        <v>77</v>
      </c>
      <c r="B6" s="250">
        <v>205006</v>
      </c>
      <c r="C6" s="250">
        <f>SUM(C7:C19)</f>
        <v>216000</v>
      </c>
      <c r="D6" s="250">
        <f>SUM(D7:D20)</f>
        <v>172000</v>
      </c>
      <c r="E6" s="373">
        <f>SUM(E7:E20)</f>
        <v>172020.04</v>
      </c>
      <c r="F6" s="382">
        <f>E6/D6*100</f>
        <v>100.011651162791</v>
      </c>
      <c r="G6" s="383">
        <f>(E6-B6)/B6*100</f>
        <v>-16.0902412612314</v>
      </c>
      <c r="H6" s="375" t="s">
        <v>78</v>
      </c>
      <c r="I6" s="250">
        <v>308788</v>
      </c>
      <c r="J6" s="250">
        <v>565816</v>
      </c>
      <c r="K6" s="250">
        <f t="shared" ref="K6:M6" si="3">SUM(K7:K15)</f>
        <v>658671</v>
      </c>
      <c r="L6" s="250">
        <f t="shared" si="3"/>
        <v>391856.2</v>
      </c>
      <c r="M6" s="250">
        <f t="shared" si="3"/>
        <v>662160</v>
      </c>
      <c r="N6" s="411">
        <f t="shared" si="1"/>
        <v>100.529702992845</v>
      </c>
      <c r="O6" s="675">
        <v>78.8</v>
      </c>
      <c r="P6" s="402">
        <f t="shared" si="2"/>
        <v>114.438384911331</v>
      </c>
    </row>
    <row r="7" ht="20.1" customHeight="1" spans="1:16">
      <c r="A7" s="376" t="s">
        <v>1280</v>
      </c>
      <c r="B7" s="376"/>
      <c r="C7" s="377"/>
      <c r="D7" s="377"/>
      <c r="E7" s="381"/>
      <c r="F7" s="382"/>
      <c r="G7" s="383"/>
      <c r="H7" s="384" t="s">
        <v>1281</v>
      </c>
      <c r="I7" s="384"/>
      <c r="J7" s="377"/>
      <c r="K7" s="377"/>
      <c r="L7" s="377"/>
      <c r="M7" s="377"/>
      <c r="N7" s="411"/>
      <c r="O7" s="677"/>
      <c r="P7" s="402"/>
    </row>
    <row r="8" ht="20.1" customHeight="1" spans="1:16">
      <c r="A8" s="376" t="s">
        <v>1282</v>
      </c>
      <c r="B8" s="376"/>
      <c r="C8" s="377"/>
      <c r="D8" s="377"/>
      <c r="E8" s="381"/>
      <c r="F8" s="382"/>
      <c r="G8" s="383"/>
      <c r="H8" s="384" t="s">
        <v>1283</v>
      </c>
      <c r="I8" s="377">
        <v>4221.4</v>
      </c>
      <c r="J8" s="384">
        <v>7241</v>
      </c>
      <c r="K8" s="377">
        <v>8699</v>
      </c>
      <c r="L8" s="377">
        <f>7963.6-1</f>
        <v>7962.6</v>
      </c>
      <c r="M8" s="377">
        <v>7398</v>
      </c>
      <c r="N8" s="411">
        <f t="shared" si="1"/>
        <v>85.0442579606851</v>
      </c>
      <c r="O8" s="678" t="s">
        <v>1284</v>
      </c>
      <c r="P8" s="402">
        <f t="shared" si="2"/>
        <v>75.2499170891174</v>
      </c>
    </row>
    <row r="9" ht="20.1" customHeight="1" spans="1:16">
      <c r="A9" s="376" t="s">
        <v>1285</v>
      </c>
      <c r="B9" s="376"/>
      <c r="C9" s="377"/>
      <c r="D9" s="377"/>
      <c r="E9" s="381"/>
      <c r="F9" s="382"/>
      <c r="G9" s="383"/>
      <c r="H9" s="384" t="s">
        <v>1286</v>
      </c>
      <c r="I9" s="377">
        <v>131028.33</v>
      </c>
      <c r="J9" s="384">
        <v>132469</v>
      </c>
      <c r="K9" s="377">
        <v>87469</v>
      </c>
      <c r="L9" s="377">
        <v>168303.64</v>
      </c>
      <c r="M9" s="377">
        <v>355402</v>
      </c>
      <c r="N9" s="411">
        <f t="shared" si="1"/>
        <v>406.317666830534</v>
      </c>
      <c r="O9" s="675">
        <v>77.9</v>
      </c>
      <c r="P9" s="402">
        <f t="shared" si="2"/>
        <v>171.240578277995</v>
      </c>
    </row>
    <row r="10" ht="20.1" customHeight="1" spans="1:16">
      <c r="A10" s="376" t="s">
        <v>1287</v>
      </c>
      <c r="B10" s="376"/>
      <c r="C10" s="377"/>
      <c r="D10" s="377"/>
      <c r="E10" s="381"/>
      <c r="F10" s="382"/>
      <c r="G10" s="383"/>
      <c r="H10" s="384" t="s">
        <v>1288</v>
      </c>
      <c r="I10" s="377">
        <v>49260.91</v>
      </c>
      <c r="J10" s="384">
        <v>82335</v>
      </c>
      <c r="K10" s="377">
        <v>65231</v>
      </c>
      <c r="L10" s="377">
        <v>84476.13</v>
      </c>
      <c r="M10" s="377">
        <v>62110</v>
      </c>
      <c r="N10" s="411">
        <f t="shared" si="1"/>
        <v>95.2154650396284</v>
      </c>
      <c r="O10" s="675">
        <v>58.3</v>
      </c>
      <c r="P10" s="402">
        <f t="shared" si="2"/>
        <v>26.0837446973675</v>
      </c>
    </row>
    <row r="11" ht="20.1" customHeight="1" spans="1:16">
      <c r="A11" s="376" t="s">
        <v>1289</v>
      </c>
      <c r="B11" s="338">
        <v>5583</v>
      </c>
      <c r="C11" s="213">
        <v>6000</v>
      </c>
      <c r="D11" s="377">
        <v>6000</v>
      </c>
      <c r="E11" s="381">
        <v>4853.33</v>
      </c>
      <c r="F11" s="382">
        <f>E11/D11*100</f>
        <v>80.8888333333333</v>
      </c>
      <c r="G11" s="383">
        <f>(E11-B11)/B11*100</f>
        <v>-13.0694966863693</v>
      </c>
      <c r="H11" s="384" t="s">
        <v>1290</v>
      </c>
      <c r="I11" s="377"/>
      <c r="J11" s="384"/>
      <c r="K11" s="377"/>
      <c r="L11" s="377">
        <v>0</v>
      </c>
      <c r="M11" s="377"/>
      <c r="N11" s="411"/>
      <c r="O11" s="677"/>
      <c r="P11" s="402"/>
    </row>
    <row r="12" ht="20.1" customHeight="1" spans="1:16">
      <c r="A12" s="376" t="s">
        <v>1291</v>
      </c>
      <c r="B12" s="338"/>
      <c r="C12" s="213"/>
      <c r="D12" s="377">
        <v>0</v>
      </c>
      <c r="E12" s="381"/>
      <c r="F12" s="382"/>
      <c r="G12" s="383"/>
      <c r="H12" s="384" t="s">
        <v>1292</v>
      </c>
      <c r="I12" s="377">
        <v>94654.15</v>
      </c>
      <c r="J12" s="384">
        <v>307831</v>
      </c>
      <c r="K12" s="377">
        <v>458207</v>
      </c>
      <c r="L12" s="377">
        <v>100550.24</v>
      </c>
      <c r="M12" s="377">
        <v>198186</v>
      </c>
      <c r="N12" s="411">
        <f t="shared" ref="N12:N15" si="4">M12/K12*100</f>
        <v>43.2525037810422</v>
      </c>
      <c r="O12" s="675">
        <v>94.1</v>
      </c>
      <c r="P12" s="402">
        <f t="shared" ref="P12:P14" si="5">(M12-I12)/I12*100</f>
        <v>109.379092200395</v>
      </c>
    </row>
    <row r="13" ht="20.1" customHeight="1" spans="1:16">
      <c r="A13" s="376" t="s">
        <v>1293</v>
      </c>
      <c r="B13" s="338">
        <v>188408</v>
      </c>
      <c r="C13" s="213">
        <v>194000</v>
      </c>
      <c r="D13" s="377">
        <v>129000</v>
      </c>
      <c r="E13" s="381">
        <v>132315.16</v>
      </c>
      <c r="F13" s="382">
        <f>E13/D13*100</f>
        <v>102.569891472868</v>
      </c>
      <c r="G13" s="383">
        <f>(E13-B13)/B13*100</f>
        <v>-29.7720054350134</v>
      </c>
      <c r="H13" s="384" t="s">
        <v>1294</v>
      </c>
      <c r="I13" s="377">
        <v>29621.41</v>
      </c>
      <c r="J13" s="384">
        <v>34990</v>
      </c>
      <c r="K13" s="377">
        <v>38119</v>
      </c>
      <c r="L13" s="377">
        <v>29621.41</v>
      </c>
      <c r="M13" s="377">
        <v>38118</v>
      </c>
      <c r="N13" s="411">
        <f t="shared" si="4"/>
        <v>99.9973766363231</v>
      </c>
      <c r="O13" s="678" t="s">
        <v>1295</v>
      </c>
      <c r="P13" s="402">
        <f t="shared" si="5"/>
        <v>28.6839485358732</v>
      </c>
    </row>
    <row r="14" ht="20.1" customHeight="1" spans="1:16">
      <c r="A14" s="376" t="s">
        <v>1296</v>
      </c>
      <c r="B14" s="338"/>
      <c r="C14" s="213"/>
      <c r="D14" s="377">
        <v>0</v>
      </c>
      <c r="E14" s="381"/>
      <c r="F14" s="382"/>
      <c r="G14" s="383"/>
      <c r="H14" s="384" t="s">
        <v>1297</v>
      </c>
      <c r="I14" s="377">
        <v>2.01</v>
      </c>
      <c r="J14" s="384">
        <v>10</v>
      </c>
      <c r="K14" s="377">
        <v>6</v>
      </c>
      <c r="L14" s="377">
        <v>2.01</v>
      </c>
      <c r="M14" s="377">
        <v>6</v>
      </c>
      <c r="N14" s="411">
        <f t="shared" si="4"/>
        <v>100</v>
      </c>
      <c r="O14" s="678" t="s">
        <v>1295</v>
      </c>
      <c r="P14" s="402">
        <f t="shared" si="5"/>
        <v>198.507462686567</v>
      </c>
    </row>
    <row r="15" ht="20.1" customHeight="1" spans="1:16">
      <c r="A15" s="376" t="s">
        <v>1298</v>
      </c>
      <c r="B15" s="338"/>
      <c r="C15" s="213"/>
      <c r="D15" s="377">
        <v>0</v>
      </c>
      <c r="E15" s="381"/>
      <c r="F15" s="382"/>
      <c r="G15" s="383"/>
      <c r="H15" s="384" t="s">
        <v>1299</v>
      </c>
      <c r="I15" s="377"/>
      <c r="J15" s="384">
        <v>940</v>
      </c>
      <c r="K15" s="377">
        <v>940</v>
      </c>
      <c r="L15" s="377">
        <v>940.17</v>
      </c>
      <c r="M15" s="377">
        <v>940</v>
      </c>
      <c r="N15" s="411">
        <f t="shared" si="4"/>
        <v>100</v>
      </c>
      <c r="O15" s="677">
        <v>0</v>
      </c>
      <c r="P15" s="402"/>
    </row>
    <row r="16" ht="20.1" customHeight="1" spans="1:16">
      <c r="A16" s="376" t="s">
        <v>1300</v>
      </c>
      <c r="B16" s="338"/>
      <c r="C16" s="213"/>
      <c r="D16" s="377"/>
      <c r="E16" s="381"/>
      <c r="F16" s="382"/>
      <c r="G16" s="383"/>
      <c r="H16" s="384"/>
      <c r="I16" s="384"/>
      <c r="J16" s="213"/>
      <c r="K16" s="377"/>
      <c r="L16" s="377"/>
      <c r="M16" s="377"/>
      <c r="N16" s="411"/>
      <c r="O16" s="677"/>
      <c r="P16" s="402"/>
    </row>
    <row r="17" ht="20.1" customHeight="1" spans="1:16">
      <c r="A17" s="272" t="s">
        <v>1301</v>
      </c>
      <c r="B17" s="338">
        <v>329</v>
      </c>
      <c r="C17" s="213">
        <v>1000</v>
      </c>
      <c r="D17" s="377">
        <v>1000</v>
      </c>
      <c r="E17" s="381">
        <v>1133.3</v>
      </c>
      <c r="F17" s="382">
        <f>E17/D17*100</f>
        <v>113.33</v>
      </c>
      <c r="G17" s="383">
        <f>(E17-B17)/B17*100</f>
        <v>244.468085106383</v>
      </c>
      <c r="H17" s="384"/>
      <c r="I17" s="384"/>
      <c r="J17" s="213"/>
      <c r="K17" s="377"/>
      <c r="L17" s="377"/>
      <c r="M17" s="377"/>
      <c r="N17" s="411"/>
      <c r="O17" s="677"/>
      <c r="P17" s="402"/>
    </row>
    <row r="18" ht="20.1" customHeight="1" spans="1:16">
      <c r="A18" s="272" t="s">
        <v>1302</v>
      </c>
      <c r="B18" s="338"/>
      <c r="C18" s="213"/>
      <c r="D18" s="377"/>
      <c r="E18" s="381"/>
      <c r="F18" s="382"/>
      <c r="G18" s="383"/>
      <c r="H18" s="384"/>
      <c r="I18" s="384"/>
      <c r="J18" s="213"/>
      <c r="K18" s="377"/>
      <c r="L18" s="377"/>
      <c r="M18" s="377"/>
      <c r="N18" s="411"/>
      <c r="O18" s="677"/>
      <c r="P18" s="402"/>
    </row>
    <row r="19" ht="20.1" customHeight="1" spans="1:16">
      <c r="A19" s="272" t="s">
        <v>1303</v>
      </c>
      <c r="B19" s="338">
        <v>10686</v>
      </c>
      <c r="C19" s="377">
        <v>15000</v>
      </c>
      <c r="D19" s="377">
        <v>15000</v>
      </c>
      <c r="E19" s="381">
        <v>11218.25</v>
      </c>
      <c r="F19" s="382">
        <f>E19/D19*100</f>
        <v>74.7883333333333</v>
      </c>
      <c r="G19" s="383">
        <f>(E19-B19)/B19*100</f>
        <v>4.98081602096201</v>
      </c>
      <c r="H19" s="384"/>
      <c r="I19" s="384"/>
      <c r="J19" s="377"/>
      <c r="K19" s="377"/>
      <c r="L19" s="377"/>
      <c r="M19" s="377"/>
      <c r="N19" s="411"/>
      <c r="O19" s="677"/>
      <c r="P19" s="402"/>
    </row>
    <row r="20" ht="20.1" customHeight="1" spans="1:16">
      <c r="A20" s="272" t="s">
        <v>1304</v>
      </c>
      <c r="B20" s="338"/>
      <c r="C20" s="377"/>
      <c r="D20" s="377">
        <v>21000</v>
      </c>
      <c r="E20" s="381">
        <v>22500</v>
      </c>
      <c r="F20" s="382">
        <f>E20/D20*100</f>
        <v>107.142857142857</v>
      </c>
      <c r="G20" s="383"/>
      <c r="H20" s="384"/>
      <c r="I20" s="384"/>
      <c r="J20" s="377"/>
      <c r="K20" s="377"/>
      <c r="L20" s="377"/>
      <c r="M20" s="377"/>
      <c r="N20" s="411"/>
      <c r="O20" s="677"/>
      <c r="P20" s="402"/>
    </row>
    <row r="21" ht="20.1" customHeight="1" spans="1:16">
      <c r="A21" s="372" t="s">
        <v>125</v>
      </c>
      <c r="B21" s="250">
        <v>334548</v>
      </c>
      <c r="C21" s="250">
        <f>SUM(C22:C27)</f>
        <v>438216</v>
      </c>
      <c r="D21" s="250">
        <f>SUM(D22:D24)</f>
        <v>605739</v>
      </c>
      <c r="E21" s="671">
        <f>SUM(E22:E27)</f>
        <v>702630</v>
      </c>
      <c r="F21" s="382"/>
      <c r="G21" s="383"/>
      <c r="H21" s="375" t="s">
        <v>126</v>
      </c>
      <c r="I21" s="250">
        <v>230766</v>
      </c>
      <c r="J21" s="250">
        <v>88400</v>
      </c>
      <c r="K21" s="250">
        <f>SUM(K22:K26)</f>
        <v>119068</v>
      </c>
      <c r="L21" s="250">
        <v>213930</v>
      </c>
      <c r="M21" s="250">
        <f>SUM(M22:M26)</f>
        <v>212490</v>
      </c>
      <c r="N21" s="411"/>
      <c r="O21" s="678"/>
      <c r="P21" s="402"/>
    </row>
    <row r="22" ht="20.1" customHeight="1" spans="1:16">
      <c r="A22" s="272" t="s">
        <v>127</v>
      </c>
      <c r="B22" s="338">
        <v>85481</v>
      </c>
      <c r="C22" s="385">
        <v>55148</v>
      </c>
      <c r="D22" s="388">
        <v>72671</v>
      </c>
      <c r="E22" s="386">
        <v>82562</v>
      </c>
      <c r="F22" s="382"/>
      <c r="G22" s="383"/>
      <c r="H22" s="387" t="s">
        <v>1305</v>
      </c>
      <c r="I22" s="384">
        <v>27266</v>
      </c>
      <c r="J22" s="385"/>
      <c r="K22" s="388">
        <v>52668</v>
      </c>
      <c r="L22" s="388">
        <v>27266</v>
      </c>
      <c r="M22" s="388">
        <v>13468</v>
      </c>
      <c r="N22" s="411"/>
      <c r="O22" s="678"/>
      <c r="P22" s="402"/>
    </row>
    <row r="23" ht="20.1" customHeight="1" spans="1:16">
      <c r="A23" s="272" t="s">
        <v>1306</v>
      </c>
      <c r="B23" s="338">
        <v>174000</v>
      </c>
      <c r="C23" s="388">
        <v>300000</v>
      </c>
      <c r="D23" s="388">
        <v>450000</v>
      </c>
      <c r="E23" s="386">
        <v>450000</v>
      </c>
      <c r="F23" s="382"/>
      <c r="G23" s="383"/>
      <c r="H23" s="273" t="s">
        <v>1307</v>
      </c>
      <c r="I23" s="384">
        <v>100000</v>
      </c>
      <c r="J23" s="388">
        <v>80000</v>
      </c>
      <c r="K23" s="388">
        <v>58000</v>
      </c>
      <c r="L23" s="388">
        <v>100000</v>
      </c>
      <c r="M23" s="388"/>
      <c r="N23" s="411"/>
      <c r="O23" s="678"/>
      <c r="P23" s="402"/>
    </row>
    <row r="24" ht="20.1" customHeight="1" spans="1:16">
      <c r="A24" s="389" t="s">
        <v>1308</v>
      </c>
      <c r="B24" s="338">
        <v>64567</v>
      </c>
      <c r="C24" s="388">
        <v>83068</v>
      </c>
      <c r="D24" s="388">
        <v>83068</v>
      </c>
      <c r="E24" s="386">
        <v>83068</v>
      </c>
      <c r="F24" s="382"/>
      <c r="G24" s="383"/>
      <c r="H24" s="390" t="s">
        <v>1309</v>
      </c>
      <c r="I24" s="384">
        <v>9932</v>
      </c>
      <c r="J24" s="388">
        <v>8400</v>
      </c>
      <c r="K24" s="388">
        <v>8400</v>
      </c>
      <c r="L24" s="388">
        <v>9932</v>
      </c>
      <c r="M24" s="388">
        <v>7426</v>
      </c>
      <c r="N24" s="411"/>
      <c r="O24" s="678"/>
      <c r="P24" s="402"/>
    </row>
    <row r="25" ht="20.1" customHeight="1" spans="1:16">
      <c r="A25" s="389" t="s">
        <v>1310</v>
      </c>
      <c r="B25" s="389"/>
      <c r="C25" s="388"/>
      <c r="D25" s="388"/>
      <c r="E25" s="386"/>
      <c r="F25" s="382"/>
      <c r="G25" s="383"/>
      <c r="H25" s="390" t="s">
        <v>1311</v>
      </c>
      <c r="I25" s="384">
        <v>10500</v>
      </c>
      <c r="J25" s="388"/>
      <c r="K25" s="388"/>
      <c r="L25" s="388">
        <v>10500</v>
      </c>
      <c r="M25" s="388">
        <v>87000</v>
      </c>
      <c r="N25" s="411"/>
      <c r="O25" s="678"/>
      <c r="P25" s="402"/>
    </row>
    <row r="26" ht="20.1" customHeight="1" spans="1:16">
      <c r="A26" s="389" t="s">
        <v>1312</v>
      </c>
      <c r="B26" s="389">
        <v>10500</v>
      </c>
      <c r="C26" s="385"/>
      <c r="D26" s="388"/>
      <c r="E26" s="386">
        <v>87000</v>
      </c>
      <c r="F26" s="382"/>
      <c r="G26" s="383"/>
      <c r="H26" s="390" t="s">
        <v>1313</v>
      </c>
      <c r="I26" s="384">
        <v>83068</v>
      </c>
      <c r="J26" s="385"/>
      <c r="K26" s="388"/>
      <c r="L26" s="388">
        <v>66232</v>
      </c>
      <c r="M26" s="388">
        <v>104596</v>
      </c>
      <c r="N26" s="411"/>
      <c r="O26" s="678"/>
      <c r="P26" s="402"/>
    </row>
    <row r="27" ht="20.1" customHeight="1" spans="1:16">
      <c r="A27" s="391" t="s">
        <v>1314</v>
      </c>
      <c r="B27" s="672"/>
      <c r="C27" s="388"/>
      <c r="D27" s="388"/>
      <c r="E27" s="386"/>
      <c r="F27" s="382"/>
      <c r="G27" s="392"/>
      <c r="H27" s="393"/>
      <c r="I27" s="393"/>
      <c r="J27" s="388"/>
      <c r="K27" s="388"/>
      <c r="L27" s="388"/>
      <c r="M27" s="388"/>
      <c r="N27" s="388"/>
      <c r="O27" s="408"/>
      <c r="P27" s="679"/>
    </row>
    <row r="28" ht="20.1" customHeight="1" spans="1:16">
      <c r="A28" s="272"/>
      <c r="B28" s="672"/>
      <c r="C28" s="388"/>
      <c r="D28" s="388"/>
      <c r="E28" s="386"/>
      <c r="F28" s="382"/>
      <c r="G28" s="392"/>
      <c r="H28" s="393"/>
      <c r="I28" s="393"/>
      <c r="J28" s="388"/>
      <c r="K28" s="388"/>
      <c r="L28" s="388"/>
      <c r="M28" s="388"/>
      <c r="N28" s="388"/>
      <c r="O28" s="408"/>
      <c r="P28" s="679"/>
    </row>
    <row r="29" ht="20.1" customHeight="1" spans="1:16">
      <c r="A29" s="394"/>
      <c r="B29" s="394"/>
      <c r="C29" s="395"/>
      <c r="D29" s="395"/>
      <c r="E29" s="396"/>
      <c r="F29" s="397"/>
      <c r="G29" s="398"/>
      <c r="H29" s="277"/>
      <c r="I29" s="680"/>
      <c r="J29" s="395"/>
      <c r="K29" s="395"/>
      <c r="L29" s="395"/>
      <c r="M29" s="395"/>
      <c r="N29" s="395"/>
      <c r="O29" s="409"/>
      <c r="P29" s="409"/>
    </row>
    <row r="30" ht="58" customHeight="1" spans="1:16">
      <c r="A30" s="399" t="s">
        <v>1536</v>
      </c>
      <c r="B30" s="399"/>
      <c r="C30" s="399"/>
      <c r="D30" s="399"/>
      <c r="E30" s="399"/>
      <c r="F30" s="400"/>
      <c r="G30" s="400"/>
      <c r="H30" s="399"/>
      <c r="I30" s="399"/>
      <c r="J30" s="399"/>
      <c r="K30" s="399"/>
      <c r="L30" s="399"/>
      <c r="M30" s="399"/>
      <c r="N30" s="399"/>
      <c r="O30" s="400"/>
      <c r="P30" s="400"/>
    </row>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s="358" customFormat="1" ht="20.1" customHeight="1" spans="3:16">
      <c r="C52" s="359"/>
      <c r="D52" s="359"/>
      <c r="E52" s="359"/>
      <c r="F52" s="360"/>
      <c r="G52" s="360"/>
      <c r="H52" s="361"/>
      <c r="I52" s="361"/>
      <c r="J52" s="359"/>
      <c r="K52" s="359"/>
      <c r="L52" s="359"/>
      <c r="M52" s="359"/>
      <c r="N52" s="359"/>
      <c r="O52" s="360"/>
      <c r="P52" s="360"/>
    </row>
    <row r="53" s="358" customFormat="1" ht="20.1" customHeight="1" spans="3:16">
      <c r="C53" s="359"/>
      <c r="D53" s="359"/>
      <c r="E53" s="359"/>
      <c r="F53" s="360"/>
      <c r="G53" s="360"/>
      <c r="H53" s="361"/>
      <c r="I53" s="361"/>
      <c r="J53" s="359"/>
      <c r="K53" s="359"/>
      <c r="L53" s="359"/>
      <c r="M53" s="359"/>
      <c r="N53" s="359"/>
      <c r="O53" s="360"/>
      <c r="P53" s="360"/>
    </row>
    <row r="54" s="358" customFormat="1" ht="20.1" customHeight="1" spans="3:16">
      <c r="C54" s="359"/>
      <c r="D54" s="359"/>
      <c r="E54" s="359"/>
      <c r="F54" s="360"/>
      <c r="G54" s="360"/>
      <c r="H54" s="361"/>
      <c r="I54" s="361"/>
      <c r="J54" s="359"/>
      <c r="K54" s="359"/>
      <c r="L54" s="359"/>
      <c r="M54" s="359"/>
      <c r="N54" s="359"/>
      <c r="O54" s="360"/>
      <c r="P54" s="360"/>
    </row>
    <row r="55" s="358" customFormat="1" ht="20.1" customHeight="1" spans="3:16">
      <c r="C55" s="359"/>
      <c r="D55" s="359"/>
      <c r="E55" s="359"/>
      <c r="F55" s="360"/>
      <c r="G55" s="360"/>
      <c r="H55" s="361"/>
      <c r="I55" s="361"/>
      <c r="J55" s="359"/>
      <c r="K55" s="359"/>
      <c r="L55" s="359"/>
      <c r="M55" s="359"/>
      <c r="N55" s="359"/>
      <c r="O55" s="360"/>
      <c r="P55" s="360"/>
    </row>
    <row r="56" s="358" customFormat="1" ht="20.1" customHeight="1" spans="3:16">
      <c r="C56" s="359"/>
      <c r="D56" s="359"/>
      <c r="E56" s="359"/>
      <c r="F56" s="360"/>
      <c r="G56" s="360"/>
      <c r="H56" s="361"/>
      <c r="I56" s="361"/>
      <c r="J56" s="359"/>
      <c r="K56" s="359"/>
      <c r="L56" s="359"/>
      <c r="M56" s="359"/>
      <c r="N56" s="359"/>
      <c r="O56" s="360"/>
      <c r="P56" s="360"/>
    </row>
    <row r="57" s="358" customFormat="1" ht="20.1" customHeight="1" spans="3:16">
      <c r="C57" s="359"/>
      <c r="D57" s="359"/>
      <c r="E57" s="359"/>
      <c r="F57" s="360"/>
      <c r="G57" s="360"/>
      <c r="H57" s="361"/>
      <c r="I57" s="361"/>
      <c r="J57" s="359"/>
      <c r="K57" s="359"/>
      <c r="L57" s="359"/>
      <c r="M57" s="359"/>
      <c r="N57" s="359"/>
      <c r="O57" s="360"/>
      <c r="P57" s="360"/>
    </row>
    <row r="58" s="358" customFormat="1" ht="20.1" customHeight="1" spans="3:16">
      <c r="C58" s="359"/>
      <c r="D58" s="359"/>
      <c r="E58" s="359"/>
      <c r="F58" s="360"/>
      <c r="G58" s="360"/>
      <c r="H58" s="361"/>
      <c r="I58" s="361"/>
      <c r="J58" s="359"/>
      <c r="K58" s="359"/>
      <c r="L58" s="359"/>
      <c r="M58" s="359"/>
      <c r="N58" s="359"/>
      <c r="O58" s="360"/>
      <c r="P58" s="360"/>
    </row>
  </sheetData>
  <mergeCells count="4">
    <mergeCell ref="A1:H1"/>
    <mergeCell ref="A2:P2"/>
    <mergeCell ref="A3:H3"/>
    <mergeCell ref="A30:P30"/>
  </mergeCells>
  <printOptions horizontalCentered="1"/>
  <pageMargins left="0.156944444444444" right="0.156944444444444" top="0.511805555555556" bottom="0.314583333333333" header="0.314583333333333" footer="0.314583333333333"/>
  <pageSetup paperSize="9" scale="69" fitToHeight="0" orientation="landscape" blackAndWhite="1" errors="blank"/>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D293"/>
  <sheetViews>
    <sheetView showZeros="0" zoomScale="115" zoomScaleNormal="115" topLeftCell="B218" workbookViewId="0">
      <selection activeCell="B277" sqref="B277"/>
    </sheetView>
  </sheetViews>
  <sheetFormatPr defaultColWidth="9" defaultRowHeight="14.25" outlineLevelCol="3"/>
  <cols>
    <col min="1" max="1" width="9" style="658" customWidth="1"/>
    <col min="2" max="2" width="62.625" style="659" customWidth="1"/>
    <col min="3" max="3" width="20.425" style="659" customWidth="1"/>
    <col min="4" max="4" width="11.625" style="658" customWidth="1"/>
    <col min="5" max="16375" width="9" style="658" customWidth="1"/>
    <col min="16376" max="16384" width="9" style="658"/>
  </cols>
  <sheetData>
    <row r="1" ht="18" customHeight="1" spans="2:3">
      <c r="B1" s="344" t="s">
        <v>1537</v>
      </c>
      <c r="C1" s="344"/>
    </row>
    <row r="2" ht="24" spans="2:3">
      <c r="B2" s="345" t="s">
        <v>1538</v>
      </c>
      <c r="C2" s="345"/>
    </row>
    <row r="3" ht="20.25" customHeight="1" spans="2:3">
      <c r="B3" s="293"/>
      <c r="C3" s="420" t="s">
        <v>67</v>
      </c>
    </row>
    <row r="4" ht="20.1" customHeight="1" spans="2:3">
      <c r="B4" s="660" t="s">
        <v>144</v>
      </c>
      <c r="C4" s="661" t="s">
        <v>72</v>
      </c>
    </row>
    <row r="5" ht="20.1" customHeight="1" spans="1:3">
      <c r="A5" s="662">
        <v>2</v>
      </c>
      <c r="B5" s="663" t="s">
        <v>1318</v>
      </c>
      <c r="C5" s="351">
        <v>662160</v>
      </c>
    </row>
    <row r="6" ht="20.1" hidden="1" customHeight="1" spans="1:3">
      <c r="A6" s="662">
        <v>206</v>
      </c>
      <c r="B6" s="664" t="s">
        <v>425</v>
      </c>
      <c r="C6" s="351">
        <v>0</v>
      </c>
    </row>
    <row r="7" ht="20.1" hidden="1" customHeight="1" spans="1:3">
      <c r="A7" s="662">
        <v>20610</v>
      </c>
      <c r="B7" s="664" t="s">
        <v>1319</v>
      </c>
      <c r="C7" s="351">
        <v>0</v>
      </c>
    </row>
    <row r="8" ht="20.1" hidden="1" customHeight="1" spans="1:3">
      <c r="A8" s="662">
        <v>2061001</v>
      </c>
      <c r="B8" s="665" t="s">
        <v>1320</v>
      </c>
      <c r="C8" s="351">
        <v>0</v>
      </c>
    </row>
    <row r="9" ht="20.1" hidden="1" customHeight="1" spans="1:4">
      <c r="A9" s="662">
        <v>2061002</v>
      </c>
      <c r="B9" s="665" t="s">
        <v>1321</v>
      </c>
      <c r="C9" s="351">
        <v>0</v>
      </c>
      <c r="D9" s="666"/>
    </row>
    <row r="10" ht="20.1" hidden="1" customHeight="1" spans="1:4">
      <c r="A10" s="662">
        <v>2061003</v>
      </c>
      <c r="B10" s="665" t="s">
        <v>1322</v>
      </c>
      <c r="C10" s="351">
        <v>0</v>
      </c>
      <c r="D10" s="666"/>
    </row>
    <row r="11" ht="20.1" hidden="1" customHeight="1" spans="1:3">
      <c r="A11" s="662">
        <v>2061004</v>
      </c>
      <c r="B11" s="665" t="s">
        <v>1323</v>
      </c>
      <c r="C11" s="351">
        <v>0</v>
      </c>
    </row>
    <row r="12" ht="20.1" hidden="1" customHeight="1" spans="1:3">
      <c r="A12" s="662">
        <v>2061005</v>
      </c>
      <c r="B12" s="665" t="s">
        <v>1324</v>
      </c>
      <c r="C12" s="351">
        <v>0</v>
      </c>
    </row>
    <row r="13" ht="20.1" hidden="1" customHeight="1" spans="1:3">
      <c r="A13" s="662">
        <v>2061099</v>
      </c>
      <c r="B13" s="665" t="s">
        <v>1325</v>
      </c>
      <c r="C13" s="351">
        <v>0</v>
      </c>
    </row>
    <row r="14" ht="20.1" hidden="1" customHeight="1" spans="1:3">
      <c r="A14" s="662">
        <v>207</v>
      </c>
      <c r="B14" s="664" t="s">
        <v>474</v>
      </c>
      <c r="C14" s="351">
        <v>0</v>
      </c>
    </row>
    <row r="15" ht="20.1" hidden="1" customHeight="1" spans="1:3">
      <c r="A15" s="662">
        <v>20707</v>
      </c>
      <c r="B15" s="664" t="s">
        <v>1326</v>
      </c>
      <c r="C15" s="351">
        <v>0</v>
      </c>
    </row>
    <row r="16" ht="20.1" hidden="1" customHeight="1" spans="1:3">
      <c r="A16" s="662">
        <v>2070701</v>
      </c>
      <c r="B16" s="665" t="s">
        <v>1327</v>
      </c>
      <c r="C16" s="351">
        <v>0</v>
      </c>
    </row>
    <row r="17" ht="20.1" hidden="1" customHeight="1" spans="1:3">
      <c r="A17" s="662">
        <v>2070702</v>
      </c>
      <c r="B17" s="665" t="s">
        <v>1328</v>
      </c>
      <c r="C17" s="351">
        <v>0</v>
      </c>
    </row>
    <row r="18" ht="20.1" hidden="1" customHeight="1" spans="1:3">
      <c r="A18" s="662">
        <v>2070703</v>
      </c>
      <c r="B18" s="665" t="s">
        <v>1329</v>
      </c>
      <c r="C18" s="351">
        <v>0</v>
      </c>
    </row>
    <row r="19" ht="20.1" hidden="1" customHeight="1" spans="1:3">
      <c r="A19" s="662">
        <v>2070704</v>
      </c>
      <c r="B19" s="665" t="s">
        <v>1330</v>
      </c>
      <c r="C19" s="351">
        <v>0</v>
      </c>
    </row>
    <row r="20" ht="20.1" hidden="1" customHeight="1" spans="1:3">
      <c r="A20" s="662">
        <v>2070799</v>
      </c>
      <c r="B20" s="665" t="s">
        <v>1331</v>
      </c>
      <c r="C20" s="351">
        <v>0</v>
      </c>
    </row>
    <row r="21" ht="20.1" hidden="1" customHeight="1" spans="1:3">
      <c r="A21" s="662">
        <v>20709</v>
      </c>
      <c r="B21" s="664" t="s">
        <v>1332</v>
      </c>
      <c r="C21" s="351">
        <v>0</v>
      </c>
    </row>
    <row r="22" ht="20.1" hidden="1" customHeight="1" spans="1:3">
      <c r="A22" s="662">
        <v>2070901</v>
      </c>
      <c r="B22" s="665" t="s">
        <v>1333</v>
      </c>
      <c r="C22" s="351">
        <v>0</v>
      </c>
    </row>
    <row r="23" ht="20.1" hidden="1" customHeight="1" spans="1:3">
      <c r="A23" s="662">
        <v>2070902</v>
      </c>
      <c r="B23" s="665" t="s">
        <v>1334</v>
      </c>
      <c r="C23" s="351">
        <v>0</v>
      </c>
    </row>
    <row r="24" ht="20.1" hidden="1" customHeight="1" spans="1:3">
      <c r="A24" s="662">
        <v>2070903</v>
      </c>
      <c r="B24" s="665" t="s">
        <v>1335</v>
      </c>
      <c r="C24" s="351">
        <v>0</v>
      </c>
    </row>
    <row r="25" ht="20.1" hidden="1" customHeight="1" spans="1:3">
      <c r="A25" s="662">
        <v>2070904</v>
      </c>
      <c r="B25" s="665" t="s">
        <v>1336</v>
      </c>
      <c r="C25" s="351">
        <v>0</v>
      </c>
    </row>
    <row r="26" ht="20.1" hidden="1" customHeight="1" spans="1:3">
      <c r="A26" s="662">
        <v>2070999</v>
      </c>
      <c r="B26" s="665" t="s">
        <v>1337</v>
      </c>
      <c r="C26" s="351">
        <v>0</v>
      </c>
    </row>
    <row r="27" ht="20.1" hidden="1" customHeight="1" spans="1:3">
      <c r="A27" s="662">
        <v>20710</v>
      </c>
      <c r="B27" s="664" t="s">
        <v>1338</v>
      </c>
      <c r="C27" s="351">
        <v>0</v>
      </c>
    </row>
    <row r="28" ht="20.1" hidden="1" customHeight="1" spans="1:3">
      <c r="A28" s="662">
        <v>2071001</v>
      </c>
      <c r="B28" s="665" t="s">
        <v>1339</v>
      </c>
      <c r="C28" s="351">
        <v>0</v>
      </c>
    </row>
    <row r="29" ht="20.1" hidden="1" customHeight="1" spans="1:3">
      <c r="A29" s="662">
        <v>2071099</v>
      </c>
      <c r="B29" s="665" t="s">
        <v>1340</v>
      </c>
      <c r="C29" s="351">
        <v>0</v>
      </c>
    </row>
    <row r="30" ht="20.1" customHeight="1" spans="1:3">
      <c r="A30" s="662">
        <v>208</v>
      </c>
      <c r="B30" s="664" t="s">
        <v>516</v>
      </c>
      <c r="C30" s="351">
        <v>7398</v>
      </c>
    </row>
    <row r="31" ht="20.1" customHeight="1" spans="1:3">
      <c r="A31" s="662">
        <v>20822</v>
      </c>
      <c r="B31" s="664" t="s">
        <v>1341</v>
      </c>
      <c r="C31" s="351">
        <v>7285</v>
      </c>
    </row>
    <row r="32" ht="18" customHeight="1" spans="1:3">
      <c r="A32" s="662">
        <v>2082201</v>
      </c>
      <c r="B32" s="665" t="s">
        <v>1342</v>
      </c>
      <c r="C32" s="351">
        <v>4341</v>
      </c>
    </row>
    <row r="33" ht="20.1" customHeight="1" spans="1:3">
      <c r="A33" s="662">
        <v>2082202</v>
      </c>
      <c r="B33" s="665" t="s">
        <v>1343</v>
      </c>
      <c r="C33" s="351">
        <v>2944</v>
      </c>
    </row>
    <row r="34" ht="20.1" hidden="1" customHeight="1" spans="1:3">
      <c r="A34" s="662">
        <v>2082299</v>
      </c>
      <c r="B34" s="665" t="s">
        <v>1344</v>
      </c>
      <c r="C34" s="351">
        <v>0</v>
      </c>
    </row>
    <row r="35" ht="20.1" customHeight="1" spans="1:3">
      <c r="A35" s="662">
        <v>20823</v>
      </c>
      <c r="B35" s="664" t="s">
        <v>1345</v>
      </c>
      <c r="C35" s="351">
        <v>113</v>
      </c>
    </row>
    <row r="36" ht="20.1" hidden="1" customHeight="1" spans="1:3">
      <c r="A36" s="662">
        <v>2082301</v>
      </c>
      <c r="B36" s="665" t="s">
        <v>1342</v>
      </c>
      <c r="C36" s="351">
        <v>0</v>
      </c>
    </row>
    <row r="37" ht="20.1" customHeight="1" spans="1:3">
      <c r="A37" s="662">
        <v>2082302</v>
      </c>
      <c r="B37" s="665" t="s">
        <v>1343</v>
      </c>
      <c r="C37" s="351">
        <v>113</v>
      </c>
    </row>
    <row r="38" ht="20.1" hidden="1" customHeight="1" spans="1:3">
      <c r="A38" s="662">
        <v>2082399</v>
      </c>
      <c r="B38" s="665" t="s">
        <v>1346</v>
      </c>
      <c r="C38" s="351">
        <v>0</v>
      </c>
    </row>
    <row r="39" ht="20.1" hidden="1" customHeight="1" spans="1:3">
      <c r="A39" s="662">
        <v>20829</v>
      </c>
      <c r="B39" s="664" t="s">
        <v>1347</v>
      </c>
      <c r="C39" s="351">
        <v>0</v>
      </c>
    </row>
    <row r="40" ht="20.1" hidden="1" customHeight="1" spans="1:3">
      <c r="A40" s="662">
        <v>2082901</v>
      </c>
      <c r="B40" s="665" t="s">
        <v>1343</v>
      </c>
      <c r="C40" s="351">
        <v>0</v>
      </c>
    </row>
    <row r="41" ht="20.1" hidden="1" customHeight="1" spans="1:3">
      <c r="A41" s="662">
        <v>2082999</v>
      </c>
      <c r="B41" s="665" t="s">
        <v>1348</v>
      </c>
      <c r="C41" s="351">
        <v>0</v>
      </c>
    </row>
    <row r="42" ht="20.1" hidden="1" customHeight="1" spans="1:3">
      <c r="A42" s="662">
        <v>211</v>
      </c>
      <c r="B42" s="664" t="s">
        <v>690</v>
      </c>
      <c r="C42" s="351">
        <v>0</v>
      </c>
    </row>
    <row r="43" ht="20.1" hidden="1" customHeight="1" spans="1:3">
      <c r="A43" s="662">
        <v>21160</v>
      </c>
      <c r="B43" s="664" t="s">
        <v>1349</v>
      </c>
      <c r="C43" s="351">
        <v>0</v>
      </c>
    </row>
    <row r="44" ht="20.1" hidden="1" customHeight="1" spans="1:3">
      <c r="A44" s="662">
        <v>2116001</v>
      </c>
      <c r="B44" s="665" t="s">
        <v>1350</v>
      </c>
      <c r="C44" s="351">
        <v>0</v>
      </c>
    </row>
    <row r="45" ht="20.1" hidden="1" customHeight="1" spans="1:3">
      <c r="A45" s="662">
        <v>2116002</v>
      </c>
      <c r="B45" s="665" t="s">
        <v>1351</v>
      </c>
      <c r="C45" s="351">
        <v>0</v>
      </c>
    </row>
    <row r="46" ht="20.1" hidden="1" customHeight="1" spans="1:3">
      <c r="A46" s="662">
        <v>2116003</v>
      </c>
      <c r="B46" s="665" t="s">
        <v>1352</v>
      </c>
      <c r="C46" s="351">
        <v>0</v>
      </c>
    </row>
    <row r="47" ht="20.1" hidden="1" customHeight="1" spans="1:3">
      <c r="A47" s="662">
        <v>2116099</v>
      </c>
      <c r="B47" s="665" t="s">
        <v>1353</v>
      </c>
      <c r="C47" s="351">
        <v>0</v>
      </c>
    </row>
    <row r="48" ht="20.1" hidden="1" customHeight="1" spans="1:3">
      <c r="A48" s="662">
        <v>21161</v>
      </c>
      <c r="B48" s="664" t="s">
        <v>1354</v>
      </c>
      <c r="C48" s="351">
        <v>0</v>
      </c>
    </row>
    <row r="49" ht="20.1" hidden="1" customHeight="1" spans="1:3">
      <c r="A49" s="662">
        <v>2116101</v>
      </c>
      <c r="B49" s="665" t="s">
        <v>1355</v>
      </c>
      <c r="C49" s="351">
        <v>0</v>
      </c>
    </row>
    <row r="50" ht="20.1" hidden="1" customHeight="1" spans="1:3">
      <c r="A50" s="662">
        <v>2116102</v>
      </c>
      <c r="B50" s="665" t="s">
        <v>1356</v>
      </c>
      <c r="C50" s="351">
        <v>0</v>
      </c>
    </row>
    <row r="51" ht="20.1" hidden="1" customHeight="1" spans="1:3">
      <c r="A51" s="662">
        <v>2116103</v>
      </c>
      <c r="B51" s="665" t="s">
        <v>1357</v>
      </c>
      <c r="C51" s="351">
        <v>0</v>
      </c>
    </row>
    <row r="52" ht="20.1" hidden="1" customHeight="1" spans="1:3">
      <c r="A52" s="662">
        <v>2116104</v>
      </c>
      <c r="B52" s="665" t="s">
        <v>1358</v>
      </c>
      <c r="C52" s="351">
        <v>0</v>
      </c>
    </row>
    <row r="53" ht="20.1" customHeight="1" spans="1:3">
      <c r="A53" s="662">
        <v>212</v>
      </c>
      <c r="B53" s="664" t="s">
        <v>759</v>
      </c>
      <c r="C53" s="351">
        <v>355402</v>
      </c>
    </row>
    <row r="54" ht="20.1" customHeight="1" spans="1:3">
      <c r="A54" s="662">
        <v>21208</v>
      </c>
      <c r="B54" s="664" t="s">
        <v>1359</v>
      </c>
      <c r="C54" s="351">
        <v>96389</v>
      </c>
    </row>
    <row r="55" ht="20.1" hidden="1" customHeight="1" spans="1:3">
      <c r="A55" s="662">
        <v>2120801</v>
      </c>
      <c r="B55" s="665" t="s">
        <v>1360</v>
      </c>
      <c r="C55" s="351">
        <v>0</v>
      </c>
    </row>
    <row r="56" ht="20.1" customHeight="1" spans="1:3">
      <c r="A56" s="662">
        <v>2120802</v>
      </c>
      <c r="B56" s="665" t="s">
        <v>1361</v>
      </c>
      <c r="C56" s="351">
        <v>35743</v>
      </c>
    </row>
    <row r="57" ht="20.1" customHeight="1" spans="1:3">
      <c r="A57" s="662">
        <v>2120803</v>
      </c>
      <c r="B57" s="665" t="s">
        <v>1362</v>
      </c>
      <c r="C57" s="351">
        <v>8000</v>
      </c>
    </row>
    <row r="58" ht="20.1" customHeight="1" spans="1:3">
      <c r="A58" s="662">
        <v>2120804</v>
      </c>
      <c r="B58" s="665" t="s">
        <v>1363</v>
      </c>
      <c r="C58" s="351">
        <v>751</v>
      </c>
    </row>
    <row r="59" ht="20.1" hidden="1" customHeight="1" spans="1:3">
      <c r="A59" s="662">
        <v>2120805</v>
      </c>
      <c r="B59" s="665" t="s">
        <v>1364</v>
      </c>
      <c r="C59" s="351">
        <v>0</v>
      </c>
    </row>
    <row r="60" ht="20.1" customHeight="1" spans="1:3">
      <c r="A60" s="662">
        <v>2120806</v>
      </c>
      <c r="B60" s="665" t="s">
        <v>1365</v>
      </c>
      <c r="C60" s="351">
        <v>1036</v>
      </c>
    </row>
    <row r="61" ht="20.1" hidden="1" customHeight="1" spans="1:3">
      <c r="A61" s="662">
        <v>2120807</v>
      </c>
      <c r="B61" s="665" t="s">
        <v>1366</v>
      </c>
      <c r="C61" s="351">
        <v>0</v>
      </c>
    </row>
    <row r="62" ht="20.1" hidden="1" customHeight="1" spans="1:3">
      <c r="A62" s="662">
        <v>2120809</v>
      </c>
      <c r="B62" s="665" t="s">
        <v>1367</v>
      </c>
      <c r="C62" s="351">
        <v>0</v>
      </c>
    </row>
    <row r="63" ht="20.1" hidden="1" customHeight="1" spans="1:3">
      <c r="A63" s="662">
        <v>2120810</v>
      </c>
      <c r="B63" s="665" t="s">
        <v>1368</v>
      </c>
      <c r="C63" s="351">
        <v>0</v>
      </c>
    </row>
    <row r="64" ht="20.1" hidden="1" customHeight="1" spans="1:3">
      <c r="A64" s="662">
        <v>2120811</v>
      </c>
      <c r="B64" s="665" t="s">
        <v>1369</v>
      </c>
      <c r="C64" s="351">
        <v>0</v>
      </c>
    </row>
    <row r="65" ht="20.1" hidden="1" customHeight="1" spans="1:3">
      <c r="A65" s="662">
        <v>2120813</v>
      </c>
      <c r="B65" s="665" t="s">
        <v>1054</v>
      </c>
      <c r="C65" s="351">
        <v>0</v>
      </c>
    </row>
    <row r="66" ht="20.1" hidden="1" customHeight="1" spans="1:3">
      <c r="A66" s="662">
        <v>2120814</v>
      </c>
      <c r="B66" s="665" t="s">
        <v>1370</v>
      </c>
      <c r="C66" s="351">
        <v>0</v>
      </c>
    </row>
    <row r="67" ht="20.1" hidden="1" customHeight="1" spans="1:3">
      <c r="A67" s="662">
        <v>2120815</v>
      </c>
      <c r="B67" s="665" t="s">
        <v>1371</v>
      </c>
      <c r="C67" s="351">
        <v>0</v>
      </c>
    </row>
    <row r="68" ht="20.1" customHeight="1" spans="1:3">
      <c r="A68" s="662">
        <v>2120816</v>
      </c>
      <c r="B68" s="665" t="s">
        <v>1372</v>
      </c>
      <c r="C68" s="351">
        <v>627</v>
      </c>
    </row>
    <row r="69" ht="20.1" customHeight="1" spans="1:3">
      <c r="A69" s="662">
        <v>2120899</v>
      </c>
      <c r="B69" s="665" t="s">
        <v>1373</v>
      </c>
      <c r="C69" s="351">
        <v>50232</v>
      </c>
    </row>
    <row r="70" ht="20.1" customHeight="1" spans="1:3">
      <c r="A70" s="662">
        <v>21210</v>
      </c>
      <c r="B70" s="664" t="s">
        <v>1374</v>
      </c>
      <c r="C70" s="351">
        <v>1102</v>
      </c>
    </row>
    <row r="71" ht="20.1" hidden="1" customHeight="1" spans="1:3">
      <c r="A71" s="662">
        <v>2121001</v>
      </c>
      <c r="B71" s="665" t="s">
        <v>1360</v>
      </c>
      <c r="C71" s="351">
        <v>0</v>
      </c>
    </row>
    <row r="72" ht="20.1" hidden="1" customHeight="1" spans="1:3">
      <c r="A72" s="662">
        <v>2121002</v>
      </c>
      <c r="B72" s="665" t="s">
        <v>1361</v>
      </c>
      <c r="C72" s="351">
        <v>0</v>
      </c>
    </row>
    <row r="73" ht="20.1" customHeight="1" spans="1:3">
      <c r="A73" s="662">
        <v>2121099</v>
      </c>
      <c r="B73" s="665" t="s">
        <v>1375</v>
      </c>
      <c r="C73" s="351">
        <v>1102</v>
      </c>
    </row>
    <row r="74" ht="20.1" hidden="1" customHeight="1" spans="1:3">
      <c r="A74" s="662">
        <v>21211</v>
      </c>
      <c r="B74" s="664" t="s">
        <v>1376</v>
      </c>
      <c r="C74" s="351">
        <v>0</v>
      </c>
    </row>
    <row r="75" ht="20.1" customHeight="1" spans="1:3">
      <c r="A75" s="662">
        <v>21213</v>
      </c>
      <c r="B75" s="665" t="s">
        <v>1377</v>
      </c>
      <c r="C75" s="351">
        <v>11277</v>
      </c>
    </row>
    <row r="76" ht="20.1" customHeight="1" spans="1:3">
      <c r="A76" s="662">
        <v>2121301</v>
      </c>
      <c r="B76" s="664" t="s">
        <v>1378</v>
      </c>
      <c r="C76" s="351">
        <v>1000</v>
      </c>
    </row>
    <row r="77" ht="20.1" customHeight="1" spans="1:3">
      <c r="A77" s="662">
        <v>2121302</v>
      </c>
      <c r="B77" s="665" t="s">
        <v>1379</v>
      </c>
      <c r="C77" s="351">
        <v>12</v>
      </c>
    </row>
    <row r="78" ht="20.1" hidden="1" customHeight="1" spans="1:3">
      <c r="A78" s="662">
        <v>2121303</v>
      </c>
      <c r="B78" s="665" t="s">
        <v>1380</v>
      </c>
      <c r="C78" s="351">
        <v>0</v>
      </c>
    </row>
    <row r="79" ht="20.1" hidden="1" customHeight="1" spans="1:3">
      <c r="A79" s="662">
        <v>2121304</v>
      </c>
      <c r="B79" s="665" t="s">
        <v>1381</v>
      </c>
      <c r="C79" s="351">
        <v>0</v>
      </c>
    </row>
    <row r="80" ht="20.1" customHeight="1" spans="1:3">
      <c r="A80" s="662">
        <v>2121399</v>
      </c>
      <c r="B80" s="665" t="s">
        <v>1382</v>
      </c>
      <c r="C80" s="351">
        <v>10265</v>
      </c>
    </row>
    <row r="81" ht="20.1" customHeight="1" spans="1:3">
      <c r="A81" s="662">
        <v>21214</v>
      </c>
      <c r="B81" s="665" t="s">
        <v>1383</v>
      </c>
      <c r="C81" s="351">
        <v>134</v>
      </c>
    </row>
    <row r="82" ht="20.1" customHeight="1" spans="1:3">
      <c r="A82" s="662">
        <v>2121401</v>
      </c>
      <c r="B82" s="664" t="s">
        <v>1384</v>
      </c>
      <c r="C82" s="351">
        <v>134</v>
      </c>
    </row>
    <row r="83" ht="20.1" hidden="1" customHeight="1" spans="1:3">
      <c r="A83" s="662">
        <v>2121402</v>
      </c>
      <c r="B83" s="665" t="s">
        <v>1385</v>
      </c>
      <c r="C83" s="351">
        <v>0</v>
      </c>
    </row>
    <row r="84" ht="20.1" hidden="1" customHeight="1" spans="1:3">
      <c r="A84" s="662">
        <v>2121499</v>
      </c>
      <c r="B84" s="665" t="s">
        <v>1386</v>
      </c>
      <c r="C84" s="351">
        <v>0</v>
      </c>
    </row>
    <row r="85" ht="20.1" hidden="1" customHeight="1" spans="1:3">
      <c r="A85" s="662">
        <v>21215</v>
      </c>
      <c r="B85" s="665" t="s">
        <v>1387</v>
      </c>
      <c r="C85" s="351">
        <v>0</v>
      </c>
    </row>
    <row r="86" ht="20.1" hidden="1" customHeight="1" spans="1:3">
      <c r="A86" s="662">
        <v>2121501</v>
      </c>
      <c r="B86" s="664" t="s">
        <v>1360</v>
      </c>
      <c r="C86" s="351">
        <v>0</v>
      </c>
    </row>
    <row r="87" ht="20.1" hidden="1" customHeight="1" spans="1:3">
      <c r="A87" s="662">
        <v>2121502</v>
      </c>
      <c r="B87" s="665" t="s">
        <v>1361</v>
      </c>
      <c r="C87" s="351">
        <v>0</v>
      </c>
    </row>
    <row r="88" ht="20.1" hidden="1" customHeight="1" spans="1:3">
      <c r="A88" s="662">
        <v>2121599</v>
      </c>
      <c r="B88" s="665" t="s">
        <v>1388</v>
      </c>
      <c r="C88" s="351">
        <v>0</v>
      </c>
    </row>
    <row r="89" ht="20.1" customHeight="1" spans="1:3">
      <c r="A89" s="662">
        <v>21216</v>
      </c>
      <c r="B89" s="665" t="s">
        <v>1389</v>
      </c>
      <c r="C89" s="351">
        <v>2000</v>
      </c>
    </row>
    <row r="90" ht="20.1" hidden="1" customHeight="1" spans="1:3">
      <c r="A90" s="662">
        <v>2121601</v>
      </c>
      <c r="B90" s="664" t="s">
        <v>1360</v>
      </c>
      <c r="C90" s="351">
        <v>0</v>
      </c>
    </row>
    <row r="91" ht="20.1" hidden="1" customHeight="1" spans="1:3">
      <c r="A91" s="662">
        <v>2121602</v>
      </c>
      <c r="B91" s="665" t="s">
        <v>1361</v>
      </c>
      <c r="C91" s="351">
        <v>0</v>
      </c>
    </row>
    <row r="92" ht="20.1" customHeight="1" spans="1:3">
      <c r="A92" s="662">
        <v>2121699</v>
      </c>
      <c r="B92" s="665" t="s">
        <v>1390</v>
      </c>
      <c r="C92" s="351">
        <v>2000</v>
      </c>
    </row>
    <row r="93" ht="20.1" hidden="1" customHeight="1" spans="1:3">
      <c r="A93" s="662">
        <v>21217</v>
      </c>
      <c r="B93" s="665" t="s">
        <v>1391</v>
      </c>
      <c r="C93" s="351">
        <v>0</v>
      </c>
    </row>
    <row r="94" ht="20.1" hidden="1" customHeight="1" spans="1:3">
      <c r="A94" s="662">
        <v>2121701</v>
      </c>
      <c r="B94" s="664" t="s">
        <v>1378</v>
      </c>
      <c r="C94" s="351">
        <v>0</v>
      </c>
    </row>
    <row r="95" ht="20.1" hidden="1" customHeight="1" spans="1:3">
      <c r="A95" s="662">
        <v>2121702</v>
      </c>
      <c r="B95" s="665" t="s">
        <v>1379</v>
      </c>
      <c r="C95" s="351">
        <v>0</v>
      </c>
    </row>
    <row r="96" ht="20.1" hidden="1" customHeight="1" spans="1:3">
      <c r="A96" s="662">
        <v>2121703</v>
      </c>
      <c r="B96" s="665" t="s">
        <v>1380</v>
      </c>
      <c r="C96" s="351">
        <v>0</v>
      </c>
    </row>
    <row r="97" ht="20.1" hidden="1" customHeight="1" spans="1:3">
      <c r="A97" s="662">
        <v>2121704</v>
      </c>
      <c r="B97" s="665" t="s">
        <v>1381</v>
      </c>
      <c r="C97" s="351">
        <v>0</v>
      </c>
    </row>
    <row r="98" ht="20.1" hidden="1" customHeight="1" spans="1:3">
      <c r="A98" s="662">
        <v>2121799</v>
      </c>
      <c r="B98" s="665" t="s">
        <v>1392</v>
      </c>
      <c r="C98" s="351">
        <v>0</v>
      </c>
    </row>
    <row r="99" ht="20.1" hidden="1" customHeight="1" spans="1:3">
      <c r="A99" s="662">
        <v>21218</v>
      </c>
      <c r="B99" s="665" t="s">
        <v>1393</v>
      </c>
      <c r="C99" s="351">
        <v>0</v>
      </c>
    </row>
    <row r="100" ht="20.1" hidden="1" customHeight="1" spans="1:3">
      <c r="A100" s="662">
        <v>2121801</v>
      </c>
      <c r="B100" s="664" t="s">
        <v>1384</v>
      </c>
      <c r="C100" s="351">
        <v>0</v>
      </c>
    </row>
    <row r="101" ht="20.1" hidden="1" customHeight="1" spans="1:3">
      <c r="A101" s="662">
        <v>2121899</v>
      </c>
      <c r="B101" s="665" t="s">
        <v>1394</v>
      </c>
      <c r="C101" s="351">
        <v>0</v>
      </c>
    </row>
    <row r="102" ht="20.1" customHeight="1" spans="1:3">
      <c r="A102" s="662">
        <v>21219</v>
      </c>
      <c r="B102" s="665" t="s">
        <v>1395</v>
      </c>
      <c r="C102" s="351">
        <v>244500</v>
      </c>
    </row>
    <row r="103" ht="20.1" hidden="1" customHeight="1" spans="1:3">
      <c r="A103" s="662">
        <v>2121901</v>
      </c>
      <c r="B103" s="664" t="s">
        <v>1360</v>
      </c>
      <c r="C103" s="351">
        <v>0</v>
      </c>
    </row>
    <row r="104" ht="20.1" hidden="1" customHeight="1" spans="1:3">
      <c r="A104" s="662">
        <v>2121902</v>
      </c>
      <c r="B104" s="665" t="s">
        <v>1361</v>
      </c>
      <c r="C104" s="351">
        <v>0</v>
      </c>
    </row>
    <row r="105" ht="20.1" hidden="1" customHeight="1" spans="1:3">
      <c r="A105" s="662">
        <v>2121903</v>
      </c>
      <c r="B105" s="665" t="s">
        <v>1362</v>
      </c>
      <c r="C105" s="351">
        <v>0</v>
      </c>
    </row>
    <row r="106" ht="20.1" hidden="1" customHeight="1" spans="1:3">
      <c r="A106" s="662">
        <v>2121904</v>
      </c>
      <c r="B106" s="665" t="s">
        <v>1363</v>
      </c>
      <c r="C106" s="351">
        <v>0</v>
      </c>
    </row>
    <row r="107" ht="20.1" hidden="1" customHeight="1" spans="1:3">
      <c r="A107" s="662">
        <v>2121905</v>
      </c>
      <c r="B107" s="665" t="s">
        <v>1366</v>
      </c>
      <c r="C107" s="351">
        <v>0</v>
      </c>
    </row>
    <row r="108" ht="20.1" hidden="1" customHeight="1" spans="1:3">
      <c r="A108" s="662">
        <v>2121906</v>
      </c>
      <c r="B108" s="665" t="s">
        <v>1368</v>
      </c>
      <c r="C108" s="351">
        <v>0</v>
      </c>
    </row>
    <row r="109" ht="20.1" hidden="1" customHeight="1" spans="1:3">
      <c r="A109" s="662">
        <v>2121907</v>
      </c>
      <c r="B109" s="665" t="s">
        <v>1369</v>
      </c>
      <c r="C109" s="351">
        <v>0</v>
      </c>
    </row>
    <row r="110" ht="20.1" customHeight="1" spans="1:3">
      <c r="A110" s="662">
        <v>2121999</v>
      </c>
      <c r="B110" s="665" t="s">
        <v>1396</v>
      </c>
      <c r="C110" s="351">
        <v>244500</v>
      </c>
    </row>
    <row r="111" ht="20.1" customHeight="1" spans="1:3">
      <c r="A111" s="662">
        <v>213</v>
      </c>
      <c r="B111" s="665" t="s">
        <v>779</v>
      </c>
      <c r="C111" s="351">
        <v>62110</v>
      </c>
    </row>
    <row r="112" ht="20.1" customHeight="1" spans="1:3">
      <c r="A112" s="662">
        <v>21366</v>
      </c>
      <c r="B112" s="664" t="s">
        <v>1397</v>
      </c>
      <c r="C112" s="351">
        <v>696</v>
      </c>
    </row>
    <row r="113" ht="20.1" customHeight="1" spans="1:3">
      <c r="A113" s="662">
        <v>2136601</v>
      </c>
      <c r="B113" s="664" t="s">
        <v>1343</v>
      </c>
      <c r="C113" s="351">
        <v>27</v>
      </c>
    </row>
    <row r="114" ht="20.1" hidden="1" customHeight="1" spans="1:3">
      <c r="A114" s="662">
        <v>2136602</v>
      </c>
      <c r="B114" s="665" t="s">
        <v>1398</v>
      </c>
      <c r="C114" s="351">
        <v>0</v>
      </c>
    </row>
    <row r="115" ht="20.1" hidden="1" customHeight="1" spans="1:3">
      <c r="A115" s="662">
        <v>2136603</v>
      </c>
      <c r="B115" s="665" t="s">
        <v>1399</v>
      </c>
      <c r="C115" s="351">
        <v>0</v>
      </c>
    </row>
    <row r="116" ht="20.1" customHeight="1" spans="1:3">
      <c r="A116" s="662">
        <v>2136699</v>
      </c>
      <c r="B116" s="665" t="s">
        <v>1400</v>
      </c>
      <c r="C116" s="351">
        <v>669</v>
      </c>
    </row>
    <row r="117" ht="20.1" customHeight="1" spans="1:3">
      <c r="A117" s="662">
        <v>21367</v>
      </c>
      <c r="B117" s="665" t="s">
        <v>1401</v>
      </c>
      <c r="C117" s="351">
        <v>7906</v>
      </c>
    </row>
    <row r="118" ht="20.1" customHeight="1" spans="1:3">
      <c r="A118" s="662">
        <v>2136701</v>
      </c>
      <c r="B118" s="664" t="s">
        <v>1343</v>
      </c>
      <c r="C118" s="351">
        <v>4180</v>
      </c>
    </row>
    <row r="119" ht="20.1" customHeight="1" spans="1:3">
      <c r="A119" s="662">
        <v>2136702</v>
      </c>
      <c r="B119" s="665" t="s">
        <v>1398</v>
      </c>
      <c r="C119" s="351">
        <v>3596</v>
      </c>
    </row>
    <row r="120" ht="20.1" hidden="1" customHeight="1" spans="1:3">
      <c r="A120" s="662">
        <v>2136703</v>
      </c>
      <c r="B120" s="665" t="s">
        <v>1402</v>
      </c>
      <c r="C120" s="351">
        <v>0</v>
      </c>
    </row>
    <row r="121" ht="20.1" customHeight="1" spans="1:3">
      <c r="A121" s="662">
        <v>2136799</v>
      </c>
      <c r="B121" s="665" t="s">
        <v>1403</v>
      </c>
      <c r="C121" s="351">
        <v>130</v>
      </c>
    </row>
    <row r="122" ht="20.1" customHeight="1" spans="1:3">
      <c r="A122" s="662">
        <v>21369</v>
      </c>
      <c r="B122" s="665" t="s">
        <v>1404</v>
      </c>
      <c r="C122" s="351">
        <v>53508</v>
      </c>
    </row>
    <row r="123" ht="20.1" hidden="1" customHeight="1" spans="1:3">
      <c r="A123" s="662">
        <v>2136901</v>
      </c>
      <c r="B123" s="664" t="s">
        <v>841</v>
      </c>
      <c r="C123" s="351">
        <v>0</v>
      </c>
    </row>
    <row r="124" ht="20.1" customHeight="1" spans="1:3">
      <c r="A124" s="662">
        <v>2136902</v>
      </c>
      <c r="B124" s="665" t="s">
        <v>1405</v>
      </c>
      <c r="C124" s="351">
        <v>53508</v>
      </c>
    </row>
    <row r="125" ht="20.1" hidden="1" customHeight="1" spans="1:3">
      <c r="A125" s="662">
        <v>2136903</v>
      </c>
      <c r="B125" s="665" t="s">
        <v>1406</v>
      </c>
      <c r="C125" s="351">
        <v>0</v>
      </c>
    </row>
    <row r="126" ht="20.1" hidden="1" customHeight="1" spans="1:3">
      <c r="A126" s="662">
        <v>2136999</v>
      </c>
      <c r="B126" s="665" t="s">
        <v>1407</v>
      </c>
      <c r="C126" s="351">
        <v>0</v>
      </c>
    </row>
    <row r="127" ht="20.1" hidden="1" customHeight="1" spans="1:3">
      <c r="A127" s="662">
        <v>21370</v>
      </c>
      <c r="B127" s="665" t="s">
        <v>1408</v>
      </c>
      <c r="C127" s="351">
        <v>0</v>
      </c>
    </row>
    <row r="128" ht="20.1" hidden="1" customHeight="1" spans="1:3">
      <c r="A128" s="662">
        <v>2137001</v>
      </c>
      <c r="B128" s="664" t="s">
        <v>1343</v>
      </c>
      <c r="C128" s="351">
        <v>0</v>
      </c>
    </row>
    <row r="129" ht="20.1" hidden="1" customHeight="1" spans="1:3">
      <c r="A129" s="662">
        <v>2137099</v>
      </c>
      <c r="B129" s="665" t="s">
        <v>1409</v>
      </c>
      <c r="C129" s="351">
        <v>0</v>
      </c>
    </row>
    <row r="130" ht="20.1" hidden="1" customHeight="1" spans="1:3">
      <c r="A130" s="662">
        <v>21371</v>
      </c>
      <c r="B130" s="665" t="s">
        <v>1410</v>
      </c>
      <c r="C130" s="351">
        <v>0</v>
      </c>
    </row>
    <row r="131" ht="20.1" hidden="1" customHeight="1" spans="1:3">
      <c r="A131" s="662">
        <v>2137101</v>
      </c>
      <c r="B131" s="664" t="s">
        <v>841</v>
      </c>
      <c r="C131" s="351">
        <v>0</v>
      </c>
    </row>
    <row r="132" ht="20.1" hidden="1" customHeight="1" spans="1:3">
      <c r="A132" s="662">
        <v>2137102</v>
      </c>
      <c r="B132" s="665" t="s">
        <v>1411</v>
      </c>
      <c r="C132" s="351">
        <v>0</v>
      </c>
    </row>
    <row r="133" ht="20.1" hidden="1" customHeight="1" spans="1:3">
      <c r="A133" s="662">
        <v>2137103</v>
      </c>
      <c r="B133" s="665" t="s">
        <v>1406</v>
      </c>
      <c r="C133" s="351">
        <v>0</v>
      </c>
    </row>
    <row r="134" ht="20.1" hidden="1" customHeight="1" spans="1:3">
      <c r="A134" s="662">
        <v>2137199</v>
      </c>
      <c r="B134" s="665" t="s">
        <v>1412</v>
      </c>
      <c r="C134" s="351">
        <v>0</v>
      </c>
    </row>
    <row r="135" ht="20.1" hidden="1" customHeight="1" spans="1:3">
      <c r="A135" s="662">
        <v>214</v>
      </c>
      <c r="B135" s="665" t="s">
        <v>870</v>
      </c>
      <c r="C135" s="351">
        <v>0</v>
      </c>
    </row>
    <row r="136" ht="20.1" hidden="1" customHeight="1" spans="1:3">
      <c r="A136" s="662">
        <v>21460</v>
      </c>
      <c r="B136" s="664" t="s">
        <v>1413</v>
      </c>
      <c r="C136" s="351">
        <v>0</v>
      </c>
    </row>
    <row r="137" ht="20.1" hidden="1" customHeight="1" spans="1:3">
      <c r="A137" s="662">
        <v>2146001</v>
      </c>
      <c r="B137" s="664" t="s">
        <v>872</v>
      </c>
      <c r="C137" s="351">
        <v>0</v>
      </c>
    </row>
    <row r="138" ht="20.1" hidden="1" customHeight="1" spans="1:3">
      <c r="A138" s="662">
        <v>2146002</v>
      </c>
      <c r="B138" s="665" t="s">
        <v>873</v>
      </c>
      <c r="C138" s="351">
        <v>0</v>
      </c>
    </row>
    <row r="139" ht="20.1" hidden="1" customHeight="1" spans="1:3">
      <c r="A139" s="662">
        <v>2146003</v>
      </c>
      <c r="B139" s="665" t="s">
        <v>1414</v>
      </c>
      <c r="C139" s="351">
        <v>0</v>
      </c>
    </row>
    <row r="140" ht="20.1" hidden="1" customHeight="1" spans="1:3">
      <c r="A140" s="662">
        <v>2146099</v>
      </c>
      <c r="B140" s="665" t="s">
        <v>1415</v>
      </c>
      <c r="C140" s="351">
        <v>0</v>
      </c>
    </row>
    <row r="141" ht="20.1" hidden="1" customHeight="1" spans="1:3">
      <c r="A141" s="662">
        <v>21462</v>
      </c>
      <c r="B141" s="665" t="s">
        <v>1416</v>
      </c>
      <c r="C141" s="351">
        <v>0</v>
      </c>
    </row>
    <row r="142" ht="20.1" hidden="1" customHeight="1" spans="1:3">
      <c r="A142" s="662">
        <v>2146201</v>
      </c>
      <c r="B142" s="664" t="s">
        <v>1414</v>
      </c>
      <c r="C142" s="351">
        <v>0</v>
      </c>
    </row>
    <row r="143" ht="20.1" hidden="1" customHeight="1" spans="1:3">
      <c r="A143" s="662">
        <v>2146202</v>
      </c>
      <c r="B143" s="665" t="s">
        <v>1417</v>
      </c>
      <c r="C143" s="351">
        <v>0</v>
      </c>
    </row>
    <row r="144" ht="20.1" hidden="1" customHeight="1" spans="1:3">
      <c r="A144" s="662">
        <v>2146203</v>
      </c>
      <c r="B144" s="665" t="s">
        <v>1418</v>
      </c>
      <c r="C144" s="351">
        <v>0</v>
      </c>
    </row>
    <row r="145" ht="20.1" hidden="1" customHeight="1" spans="1:3">
      <c r="A145" s="662">
        <v>2146299</v>
      </c>
      <c r="B145" s="665" t="s">
        <v>1419</v>
      </c>
      <c r="C145" s="351">
        <v>0</v>
      </c>
    </row>
    <row r="146" ht="20.1" hidden="1" customHeight="1" spans="1:3">
      <c r="A146" s="662">
        <v>21464</v>
      </c>
      <c r="B146" s="665" t="s">
        <v>1420</v>
      </c>
      <c r="C146" s="351">
        <v>0</v>
      </c>
    </row>
    <row r="147" ht="20.1" hidden="1" customHeight="1" spans="1:3">
      <c r="A147" s="662">
        <v>2146401</v>
      </c>
      <c r="B147" s="664" t="s">
        <v>1421</v>
      </c>
      <c r="C147" s="351">
        <v>0</v>
      </c>
    </row>
    <row r="148" ht="20.1" hidden="1" customHeight="1" spans="1:3">
      <c r="A148" s="662">
        <v>2146402</v>
      </c>
      <c r="B148" s="665" t="s">
        <v>1422</v>
      </c>
      <c r="C148" s="351">
        <v>0</v>
      </c>
    </row>
    <row r="149" ht="20.1" hidden="1" customHeight="1" spans="1:3">
      <c r="A149" s="662">
        <v>2146403</v>
      </c>
      <c r="B149" s="665" t="s">
        <v>1423</v>
      </c>
      <c r="C149" s="351">
        <v>0</v>
      </c>
    </row>
    <row r="150" ht="20.1" hidden="1" customHeight="1" spans="1:3">
      <c r="A150" s="662">
        <v>2146404</v>
      </c>
      <c r="B150" s="665" t="s">
        <v>1424</v>
      </c>
      <c r="C150" s="351">
        <v>0</v>
      </c>
    </row>
    <row r="151" ht="20.1" hidden="1" customHeight="1" spans="1:3">
      <c r="A151" s="662">
        <v>2146405</v>
      </c>
      <c r="B151" s="665" t="s">
        <v>1425</v>
      </c>
      <c r="C151" s="351">
        <v>0</v>
      </c>
    </row>
    <row r="152" ht="20.1" hidden="1" customHeight="1" spans="1:3">
      <c r="A152" s="662">
        <v>2146406</v>
      </c>
      <c r="B152" s="665" t="s">
        <v>1426</v>
      </c>
      <c r="C152" s="351">
        <v>0</v>
      </c>
    </row>
    <row r="153" ht="20.1" hidden="1" customHeight="1" spans="1:3">
      <c r="A153" s="662">
        <v>2146407</v>
      </c>
      <c r="B153" s="665" t="s">
        <v>1427</v>
      </c>
      <c r="C153" s="351">
        <v>0</v>
      </c>
    </row>
    <row r="154" ht="20.1" hidden="1" customHeight="1" spans="1:3">
      <c r="A154" s="662">
        <v>2146499</v>
      </c>
      <c r="B154" s="665" t="s">
        <v>1428</v>
      </c>
      <c r="C154" s="351">
        <v>0</v>
      </c>
    </row>
    <row r="155" ht="20.1" hidden="1" customHeight="1" spans="1:3">
      <c r="A155" s="662">
        <v>21468</v>
      </c>
      <c r="B155" s="665" t="s">
        <v>1429</v>
      </c>
      <c r="C155" s="351">
        <v>0</v>
      </c>
    </row>
    <row r="156" ht="20.1" hidden="1" customHeight="1" spans="1:3">
      <c r="A156" s="662">
        <v>2146801</v>
      </c>
      <c r="B156" s="664" t="s">
        <v>1430</v>
      </c>
      <c r="C156" s="351">
        <v>0</v>
      </c>
    </row>
    <row r="157" ht="20.1" hidden="1" customHeight="1" spans="1:3">
      <c r="A157" s="662">
        <v>2146802</v>
      </c>
      <c r="B157" s="665" t="s">
        <v>1431</v>
      </c>
      <c r="C157" s="351">
        <v>0</v>
      </c>
    </row>
    <row r="158" ht="20.1" hidden="1" customHeight="1" spans="1:3">
      <c r="A158" s="662">
        <v>2146803</v>
      </c>
      <c r="B158" s="665" t="s">
        <v>1432</v>
      </c>
      <c r="C158" s="351">
        <v>0</v>
      </c>
    </row>
    <row r="159" ht="20.1" hidden="1" customHeight="1" spans="1:3">
      <c r="A159" s="662">
        <v>2146804</v>
      </c>
      <c r="B159" s="665" t="s">
        <v>1433</v>
      </c>
      <c r="C159" s="351">
        <v>0</v>
      </c>
    </row>
    <row r="160" ht="20.1" hidden="1" customHeight="1" spans="1:3">
      <c r="A160" s="662">
        <v>2146805</v>
      </c>
      <c r="B160" s="665" t="s">
        <v>1434</v>
      </c>
      <c r="C160" s="351">
        <v>0</v>
      </c>
    </row>
    <row r="161" ht="20.1" hidden="1" customHeight="1" spans="1:3">
      <c r="A161" s="662">
        <v>2146899</v>
      </c>
      <c r="B161" s="665" t="s">
        <v>1435</v>
      </c>
      <c r="C161" s="351">
        <v>0</v>
      </c>
    </row>
    <row r="162" ht="20.1" hidden="1" customHeight="1" spans="1:3">
      <c r="A162" s="662">
        <v>21469</v>
      </c>
      <c r="B162" s="665" t="s">
        <v>1436</v>
      </c>
      <c r="C162" s="351">
        <v>0</v>
      </c>
    </row>
    <row r="163" ht="20.1" hidden="1" customHeight="1" spans="1:3">
      <c r="A163" s="662">
        <v>2146901</v>
      </c>
      <c r="B163" s="664" t="s">
        <v>1437</v>
      </c>
      <c r="C163" s="351">
        <v>0</v>
      </c>
    </row>
    <row r="164" ht="20.1" hidden="1" customHeight="1" spans="1:3">
      <c r="A164" s="662">
        <v>2146902</v>
      </c>
      <c r="B164" s="665" t="s">
        <v>899</v>
      </c>
      <c r="C164" s="351">
        <v>0</v>
      </c>
    </row>
    <row r="165" ht="20.1" hidden="1" customHeight="1" spans="1:3">
      <c r="A165" s="662">
        <v>2146903</v>
      </c>
      <c r="B165" s="665" t="s">
        <v>1438</v>
      </c>
      <c r="C165" s="351">
        <v>0</v>
      </c>
    </row>
    <row r="166" ht="20.1" hidden="1" customHeight="1" spans="1:3">
      <c r="A166" s="662">
        <v>2146904</v>
      </c>
      <c r="B166" s="665" t="s">
        <v>1439</v>
      </c>
      <c r="C166" s="351">
        <v>0</v>
      </c>
    </row>
    <row r="167" ht="20.1" hidden="1" customHeight="1" spans="1:3">
      <c r="A167" s="662">
        <v>2146906</v>
      </c>
      <c r="B167" s="665" t="s">
        <v>1440</v>
      </c>
      <c r="C167" s="351">
        <v>0</v>
      </c>
    </row>
    <row r="168" ht="20.1" hidden="1" customHeight="1" spans="1:3">
      <c r="A168" s="662">
        <v>2146907</v>
      </c>
      <c r="B168" s="665" t="s">
        <v>1441</v>
      </c>
      <c r="C168" s="351">
        <v>0</v>
      </c>
    </row>
    <row r="169" ht="20.1" hidden="1" customHeight="1" spans="1:3">
      <c r="A169" s="662">
        <v>2146908</v>
      </c>
      <c r="B169" s="665" t="s">
        <v>1442</v>
      </c>
      <c r="C169" s="351">
        <v>0</v>
      </c>
    </row>
    <row r="170" ht="20.1" hidden="1" customHeight="1" spans="1:3">
      <c r="A170" s="662">
        <v>2146909</v>
      </c>
      <c r="B170" s="665" t="s">
        <v>1443</v>
      </c>
      <c r="C170" s="351">
        <v>0</v>
      </c>
    </row>
    <row r="171" ht="20.1" hidden="1" customHeight="1" spans="1:3">
      <c r="A171" s="662">
        <v>2146999</v>
      </c>
      <c r="B171" s="665" t="s">
        <v>1444</v>
      </c>
      <c r="C171" s="351">
        <v>0</v>
      </c>
    </row>
    <row r="172" ht="20.1" hidden="1" customHeight="1" spans="1:3">
      <c r="A172" s="662">
        <v>21470</v>
      </c>
      <c r="B172" s="664" t="s">
        <v>1445</v>
      </c>
      <c r="C172" s="351">
        <v>0</v>
      </c>
    </row>
    <row r="173" ht="20.1" hidden="1" customHeight="1" spans="1:3">
      <c r="A173" s="662">
        <v>2147001</v>
      </c>
      <c r="B173" s="665" t="s">
        <v>872</v>
      </c>
      <c r="C173" s="351">
        <v>0</v>
      </c>
    </row>
    <row r="174" ht="20.1" hidden="1" customHeight="1" spans="1:3">
      <c r="A174" s="662">
        <v>2147099</v>
      </c>
      <c r="B174" s="665" t="s">
        <v>1446</v>
      </c>
      <c r="C174" s="351">
        <v>0</v>
      </c>
    </row>
    <row r="175" ht="20.1" hidden="1" customHeight="1" spans="1:3">
      <c r="A175" s="662">
        <v>21471</v>
      </c>
      <c r="B175" s="664" t="s">
        <v>1447</v>
      </c>
      <c r="C175" s="351">
        <v>0</v>
      </c>
    </row>
    <row r="176" ht="20.1" hidden="1" customHeight="1" spans="1:3">
      <c r="A176" s="662">
        <v>2147101</v>
      </c>
      <c r="B176" s="665" t="s">
        <v>872</v>
      </c>
      <c r="C176" s="351">
        <v>0</v>
      </c>
    </row>
    <row r="177" ht="20.1" hidden="1" customHeight="1" spans="1:3">
      <c r="A177" s="662">
        <v>2147199</v>
      </c>
      <c r="B177" s="665" t="s">
        <v>1448</v>
      </c>
      <c r="C177" s="351">
        <v>0</v>
      </c>
    </row>
    <row r="178" ht="20.1" hidden="1" customHeight="1" spans="1:3">
      <c r="A178" s="662">
        <v>21472</v>
      </c>
      <c r="B178" s="664" t="s">
        <v>1449</v>
      </c>
      <c r="C178" s="351">
        <v>0</v>
      </c>
    </row>
    <row r="179" ht="20.1" hidden="1" customHeight="1" spans="1:3">
      <c r="A179" s="662">
        <v>215</v>
      </c>
      <c r="B179" s="664" t="s">
        <v>915</v>
      </c>
      <c r="C179" s="351">
        <v>0</v>
      </c>
    </row>
    <row r="180" ht="20.1" hidden="1" customHeight="1" spans="1:3">
      <c r="A180" s="662">
        <v>21562</v>
      </c>
      <c r="B180" s="664" t="s">
        <v>1450</v>
      </c>
      <c r="C180" s="351">
        <v>0</v>
      </c>
    </row>
    <row r="181" ht="20.1" hidden="1" customHeight="1" spans="1:3">
      <c r="A181" s="662">
        <v>2156201</v>
      </c>
      <c r="B181" s="665" t="s">
        <v>1451</v>
      </c>
      <c r="C181" s="351">
        <v>0</v>
      </c>
    </row>
    <row r="182" ht="20.1" hidden="1" customHeight="1" spans="1:3">
      <c r="A182" s="662">
        <v>2156202</v>
      </c>
      <c r="B182" s="665" t="s">
        <v>1452</v>
      </c>
      <c r="C182" s="351">
        <v>0</v>
      </c>
    </row>
    <row r="183" ht="20.1" hidden="1" customHeight="1" spans="1:3">
      <c r="A183" s="662">
        <v>2156299</v>
      </c>
      <c r="B183" s="665" t="s">
        <v>1453</v>
      </c>
      <c r="C183" s="351">
        <v>0</v>
      </c>
    </row>
    <row r="184" ht="20.1" hidden="1" customHeight="1" spans="1:3">
      <c r="A184" s="662">
        <v>217</v>
      </c>
      <c r="B184" s="664" t="s">
        <v>973</v>
      </c>
      <c r="C184" s="351">
        <v>0</v>
      </c>
    </row>
    <row r="185" ht="20.1" hidden="1" customHeight="1" spans="1:3">
      <c r="A185" s="662">
        <v>2170402</v>
      </c>
      <c r="B185" s="665" t="s">
        <v>1454</v>
      </c>
      <c r="C185" s="351">
        <v>0</v>
      </c>
    </row>
    <row r="186" ht="20.1" hidden="1" customHeight="1" spans="1:3">
      <c r="A186" s="662">
        <v>2170403</v>
      </c>
      <c r="B186" s="665" t="s">
        <v>1455</v>
      </c>
      <c r="C186" s="351">
        <v>0</v>
      </c>
    </row>
    <row r="187" ht="20.1" customHeight="1" spans="1:3">
      <c r="A187" s="662">
        <v>229</v>
      </c>
      <c r="B187" s="664" t="s">
        <v>1142</v>
      </c>
      <c r="C187" s="351">
        <v>198186</v>
      </c>
    </row>
    <row r="188" ht="20.1" customHeight="1" spans="1:3">
      <c r="A188" s="662">
        <v>22904</v>
      </c>
      <c r="B188" s="664" t="s">
        <v>1456</v>
      </c>
      <c r="C188" s="351">
        <v>196062</v>
      </c>
    </row>
    <row r="189" ht="20.1" hidden="1" customHeight="1" spans="1:3">
      <c r="A189" s="662">
        <v>2290401</v>
      </c>
      <c r="B189" s="665" t="s">
        <v>1457</v>
      </c>
      <c r="C189" s="351">
        <v>0</v>
      </c>
    </row>
    <row r="190" ht="20.1" customHeight="1" spans="1:3">
      <c r="A190" s="662">
        <v>2290402</v>
      </c>
      <c r="B190" s="665" t="s">
        <v>1458</v>
      </c>
      <c r="C190" s="351">
        <v>196062</v>
      </c>
    </row>
    <row r="191" ht="20.1" hidden="1" customHeight="1" spans="1:3">
      <c r="A191" s="662">
        <v>2290403</v>
      </c>
      <c r="B191" s="665" t="s">
        <v>1459</v>
      </c>
      <c r="C191" s="351">
        <v>0</v>
      </c>
    </row>
    <row r="192" ht="20.1" hidden="1" customHeight="1" spans="1:3">
      <c r="A192" s="662">
        <v>22908</v>
      </c>
      <c r="B192" s="664" t="s">
        <v>1460</v>
      </c>
      <c r="C192" s="351">
        <v>0</v>
      </c>
    </row>
    <row r="193" ht="20.1" hidden="1" customHeight="1" spans="1:3">
      <c r="A193" s="662">
        <v>2290802</v>
      </c>
      <c r="B193" s="665" t="s">
        <v>1461</v>
      </c>
      <c r="C193" s="351">
        <v>0</v>
      </c>
    </row>
    <row r="194" ht="20.1" hidden="1" customHeight="1" spans="1:3">
      <c r="A194" s="662">
        <v>2290803</v>
      </c>
      <c r="B194" s="665" t="s">
        <v>1462</v>
      </c>
      <c r="C194" s="351">
        <v>0</v>
      </c>
    </row>
    <row r="195" ht="20.1" hidden="1" customHeight="1" spans="1:3">
      <c r="A195" s="662">
        <v>2290804</v>
      </c>
      <c r="B195" s="665" t="s">
        <v>1463</v>
      </c>
      <c r="C195" s="351">
        <v>0</v>
      </c>
    </row>
    <row r="196" ht="20.1" hidden="1" customHeight="1" spans="1:3">
      <c r="A196" s="662">
        <v>2290805</v>
      </c>
      <c r="B196" s="665" t="s">
        <v>1464</v>
      </c>
      <c r="C196" s="351">
        <v>0</v>
      </c>
    </row>
    <row r="197" ht="20.1" hidden="1" customHeight="1" spans="1:3">
      <c r="A197" s="662">
        <v>2290806</v>
      </c>
      <c r="B197" s="665" t="s">
        <v>1465</v>
      </c>
      <c r="C197" s="351">
        <v>0</v>
      </c>
    </row>
    <row r="198" ht="20.1" hidden="1" customHeight="1" spans="1:3">
      <c r="A198" s="662">
        <v>2290807</v>
      </c>
      <c r="B198" s="665" t="s">
        <v>1466</v>
      </c>
      <c r="C198" s="351">
        <v>0</v>
      </c>
    </row>
    <row r="199" ht="20.1" hidden="1" customHeight="1" spans="1:3">
      <c r="A199" s="662">
        <v>2290808</v>
      </c>
      <c r="B199" s="665" t="s">
        <v>1467</v>
      </c>
      <c r="C199" s="351">
        <v>0</v>
      </c>
    </row>
    <row r="200" ht="20.1" hidden="1" customHeight="1" spans="1:3">
      <c r="A200" s="662">
        <v>2290899</v>
      </c>
      <c r="B200" s="665" t="s">
        <v>1468</v>
      </c>
      <c r="C200" s="351">
        <v>0</v>
      </c>
    </row>
    <row r="201" ht="20.1" hidden="1" customHeight="1" spans="1:3">
      <c r="A201" s="662">
        <v>22909</v>
      </c>
      <c r="B201" s="664" t="s">
        <v>1469</v>
      </c>
      <c r="C201" s="351">
        <v>0</v>
      </c>
    </row>
    <row r="202" ht="20.1" customHeight="1" spans="1:3">
      <c r="A202" s="662">
        <v>22960</v>
      </c>
      <c r="B202" s="664" t="s">
        <v>1470</v>
      </c>
      <c r="C202" s="351">
        <v>2124</v>
      </c>
    </row>
    <row r="203" ht="20.1" hidden="1" customHeight="1" spans="1:3">
      <c r="A203" s="662">
        <v>2296001</v>
      </c>
      <c r="B203" s="665" t="s">
        <v>1471</v>
      </c>
      <c r="C203" s="351">
        <v>0</v>
      </c>
    </row>
    <row r="204" ht="20.1" customHeight="1" spans="1:3">
      <c r="A204" s="662">
        <v>2296002</v>
      </c>
      <c r="B204" s="665" t="s">
        <v>1472</v>
      </c>
      <c r="C204" s="351">
        <v>689</v>
      </c>
    </row>
    <row r="205" ht="20.1" customHeight="1" spans="1:3">
      <c r="A205" s="662">
        <v>2296003</v>
      </c>
      <c r="B205" s="665" t="s">
        <v>1473</v>
      </c>
      <c r="C205" s="351">
        <v>805</v>
      </c>
    </row>
    <row r="206" ht="20.1" customHeight="1" spans="1:3">
      <c r="A206" s="662">
        <v>2296004</v>
      </c>
      <c r="B206" s="665" t="s">
        <v>1474</v>
      </c>
      <c r="C206" s="351">
        <v>161</v>
      </c>
    </row>
    <row r="207" ht="20.1" hidden="1" customHeight="1" spans="1:3">
      <c r="A207" s="662">
        <v>2296005</v>
      </c>
      <c r="B207" s="665" t="s">
        <v>1475</v>
      </c>
      <c r="C207" s="351">
        <v>0</v>
      </c>
    </row>
    <row r="208" ht="20.1" customHeight="1" spans="1:3">
      <c r="A208" s="662">
        <v>2296006</v>
      </c>
      <c r="B208" s="665" t="s">
        <v>1476</v>
      </c>
      <c r="C208" s="351">
        <v>197</v>
      </c>
    </row>
    <row r="209" ht="20.1" hidden="1" customHeight="1" spans="1:3">
      <c r="A209" s="662">
        <v>2296010</v>
      </c>
      <c r="B209" s="665" t="s">
        <v>1477</v>
      </c>
      <c r="C209" s="351">
        <v>0</v>
      </c>
    </row>
    <row r="210" ht="20.1" hidden="1" customHeight="1" spans="1:3">
      <c r="A210" s="662">
        <v>2296011</v>
      </c>
      <c r="B210" s="665" t="s">
        <v>1478</v>
      </c>
      <c r="C210" s="667">
        <v>0</v>
      </c>
    </row>
    <row r="211" ht="20.1" hidden="1" customHeight="1" spans="1:3">
      <c r="A211" s="662">
        <v>2296012</v>
      </c>
      <c r="B211" s="665" t="s">
        <v>1479</v>
      </c>
      <c r="C211" s="351">
        <v>0</v>
      </c>
    </row>
    <row r="212" ht="20.1" hidden="1" customHeight="1" spans="1:3">
      <c r="A212" s="662">
        <v>2296013</v>
      </c>
      <c r="B212" s="665" t="s">
        <v>1480</v>
      </c>
      <c r="C212" s="351">
        <v>0</v>
      </c>
    </row>
    <row r="213" ht="20.1" customHeight="1" spans="1:3">
      <c r="A213" s="662">
        <v>2296099</v>
      </c>
      <c r="B213" s="665" t="s">
        <v>1481</v>
      </c>
      <c r="C213" s="351">
        <v>272</v>
      </c>
    </row>
    <row r="214" ht="20.1" customHeight="1" spans="1:3">
      <c r="A214" s="662">
        <v>232</v>
      </c>
      <c r="B214" s="664" t="s">
        <v>1143</v>
      </c>
      <c r="C214" s="351">
        <v>38118</v>
      </c>
    </row>
    <row r="215" ht="20.1" customHeight="1" spans="1:3">
      <c r="A215" s="662">
        <v>23204</v>
      </c>
      <c r="B215" s="664" t="s">
        <v>1482</v>
      </c>
      <c r="C215" s="351">
        <v>38118</v>
      </c>
    </row>
    <row r="216" ht="20.1" hidden="1" customHeight="1" spans="1:3">
      <c r="A216" s="662">
        <v>2320401</v>
      </c>
      <c r="B216" s="665" t="s">
        <v>1483</v>
      </c>
      <c r="C216" s="351">
        <v>0</v>
      </c>
    </row>
    <row r="217" ht="20.1" hidden="1" customHeight="1" spans="1:3">
      <c r="A217" s="662">
        <v>2320405</v>
      </c>
      <c r="B217" s="665" t="s">
        <v>1484</v>
      </c>
      <c r="C217" s="351">
        <v>0</v>
      </c>
    </row>
    <row r="218" ht="20.1" customHeight="1" spans="1:3">
      <c r="A218" s="662">
        <v>2320411</v>
      </c>
      <c r="B218" s="665" t="s">
        <v>1485</v>
      </c>
      <c r="C218" s="351">
        <v>14998</v>
      </c>
    </row>
    <row r="219" ht="20.1" hidden="1" customHeight="1" spans="1:3">
      <c r="A219" s="662">
        <v>2320413</v>
      </c>
      <c r="B219" s="665" t="s">
        <v>1486</v>
      </c>
      <c r="C219" s="351">
        <v>0</v>
      </c>
    </row>
    <row r="220" ht="20.1" hidden="1" customHeight="1" spans="1:3">
      <c r="A220" s="662">
        <v>2320414</v>
      </c>
      <c r="B220" s="665" t="s">
        <v>1487</v>
      </c>
      <c r="C220" s="351">
        <v>0</v>
      </c>
    </row>
    <row r="221" ht="20.1" hidden="1" customHeight="1" spans="1:3">
      <c r="A221" s="662">
        <v>2320416</v>
      </c>
      <c r="B221" s="665" t="s">
        <v>1488</v>
      </c>
      <c r="C221" s="351">
        <v>0</v>
      </c>
    </row>
    <row r="222" ht="20.1" hidden="1" customHeight="1" spans="1:3">
      <c r="A222" s="662">
        <v>2320417</v>
      </c>
      <c r="B222" s="665" t="s">
        <v>1489</v>
      </c>
      <c r="C222" s="351">
        <v>0</v>
      </c>
    </row>
    <row r="223" ht="20.1" hidden="1" customHeight="1" spans="1:3">
      <c r="A223" s="662">
        <v>2320418</v>
      </c>
      <c r="B223" s="665" t="s">
        <v>1490</v>
      </c>
      <c r="C223" s="351">
        <v>0</v>
      </c>
    </row>
    <row r="224" ht="20.1" hidden="1" customHeight="1" spans="1:3">
      <c r="A224" s="662">
        <v>2320419</v>
      </c>
      <c r="B224" s="665" t="s">
        <v>1491</v>
      </c>
      <c r="C224" s="351">
        <v>0</v>
      </c>
    </row>
    <row r="225" ht="20.1" hidden="1" customHeight="1" spans="1:3">
      <c r="A225" s="662">
        <v>2320420</v>
      </c>
      <c r="B225" s="665" t="s">
        <v>1492</v>
      </c>
      <c r="C225" s="351">
        <v>0</v>
      </c>
    </row>
    <row r="226" ht="20.1" customHeight="1" spans="1:3">
      <c r="A226" s="662">
        <v>2320431</v>
      </c>
      <c r="B226" s="665" t="s">
        <v>1493</v>
      </c>
      <c r="C226" s="351">
        <v>1532</v>
      </c>
    </row>
    <row r="227" ht="20.1" hidden="1" customHeight="1" spans="1:3">
      <c r="A227" s="662">
        <v>2320432</v>
      </c>
      <c r="B227" s="665" t="s">
        <v>1494</v>
      </c>
      <c r="C227" s="351">
        <v>0</v>
      </c>
    </row>
    <row r="228" ht="20.1" customHeight="1" spans="1:3">
      <c r="A228" s="662">
        <v>2320433</v>
      </c>
      <c r="B228" s="665" t="s">
        <v>1495</v>
      </c>
      <c r="C228" s="351">
        <v>6563</v>
      </c>
    </row>
    <row r="229" ht="20.1" customHeight="1" spans="1:3">
      <c r="A229" s="662">
        <v>2320498</v>
      </c>
      <c r="B229" s="665" t="s">
        <v>1496</v>
      </c>
      <c r="C229" s="351">
        <v>15025</v>
      </c>
    </row>
    <row r="230" ht="20.1" hidden="1" customHeight="1" spans="1:3">
      <c r="A230" s="662">
        <v>2320499</v>
      </c>
      <c r="B230" s="665" t="s">
        <v>1497</v>
      </c>
      <c r="C230" s="351">
        <v>0</v>
      </c>
    </row>
    <row r="231" ht="20.1" customHeight="1" spans="1:3">
      <c r="A231" s="662">
        <v>233</v>
      </c>
      <c r="B231" s="664" t="s">
        <v>1155</v>
      </c>
      <c r="C231" s="351">
        <v>6</v>
      </c>
    </row>
    <row r="232" ht="20.1" customHeight="1" spans="1:3">
      <c r="A232" s="662">
        <v>23304</v>
      </c>
      <c r="B232" s="664" t="s">
        <v>1498</v>
      </c>
      <c r="C232" s="351">
        <v>6</v>
      </c>
    </row>
    <row r="233" ht="20.1" hidden="1" customHeight="1" spans="1:3">
      <c r="A233" s="662">
        <v>2330401</v>
      </c>
      <c r="B233" s="665" t="s">
        <v>1499</v>
      </c>
      <c r="C233" s="351">
        <v>0</v>
      </c>
    </row>
    <row r="234" ht="20.1" hidden="1" customHeight="1" spans="1:3">
      <c r="A234" s="662">
        <v>2330405</v>
      </c>
      <c r="B234" s="665" t="s">
        <v>1500</v>
      </c>
      <c r="C234" s="351">
        <v>0</v>
      </c>
    </row>
    <row r="235" ht="20.1" customHeight="1" spans="1:3">
      <c r="A235" s="662">
        <v>2330411</v>
      </c>
      <c r="B235" s="665" t="s">
        <v>1501</v>
      </c>
      <c r="C235" s="351">
        <v>3</v>
      </c>
    </row>
    <row r="236" ht="20.1" hidden="1" customHeight="1" spans="1:3">
      <c r="A236" s="662">
        <v>2330413</v>
      </c>
      <c r="B236" s="665" t="s">
        <v>1502</v>
      </c>
      <c r="C236" s="351">
        <v>0</v>
      </c>
    </row>
    <row r="237" ht="20.1" hidden="1" customHeight="1" spans="1:3">
      <c r="A237" s="662">
        <v>2330414</v>
      </c>
      <c r="B237" s="665" t="s">
        <v>1503</v>
      </c>
      <c r="C237" s="351">
        <v>0</v>
      </c>
    </row>
    <row r="238" ht="20.1" hidden="1" customHeight="1" spans="1:3">
      <c r="A238" s="662">
        <v>2330416</v>
      </c>
      <c r="B238" s="665" t="s">
        <v>1504</v>
      </c>
      <c r="C238" s="351">
        <v>0</v>
      </c>
    </row>
    <row r="239" ht="20.1" hidden="1" customHeight="1" spans="1:3">
      <c r="A239" s="662">
        <v>2330417</v>
      </c>
      <c r="B239" s="665" t="s">
        <v>1505</v>
      </c>
      <c r="C239" s="351">
        <v>0</v>
      </c>
    </row>
    <row r="240" ht="20.1" hidden="1" customHeight="1" spans="1:3">
      <c r="A240" s="662">
        <v>2330418</v>
      </c>
      <c r="B240" s="665" t="s">
        <v>1506</v>
      </c>
      <c r="C240" s="351">
        <v>0</v>
      </c>
    </row>
    <row r="241" ht="20.1" hidden="1" customHeight="1" spans="1:3">
      <c r="A241" s="662">
        <v>2330419</v>
      </c>
      <c r="B241" s="665" t="s">
        <v>1507</v>
      </c>
      <c r="C241" s="351">
        <v>0</v>
      </c>
    </row>
    <row r="242" ht="20.1" hidden="1" customHeight="1" spans="1:3">
      <c r="A242" s="662">
        <v>2330420</v>
      </c>
      <c r="B242" s="665" t="s">
        <v>1508</v>
      </c>
      <c r="C242" s="351">
        <v>0</v>
      </c>
    </row>
    <row r="243" ht="20.1" customHeight="1" spans="1:3">
      <c r="A243" s="662">
        <v>2330431</v>
      </c>
      <c r="B243" s="665" t="s">
        <v>1509</v>
      </c>
      <c r="C243" s="351">
        <v>2</v>
      </c>
    </row>
    <row r="244" ht="20.1" hidden="1" customHeight="1" spans="1:3">
      <c r="A244" s="662">
        <v>2330432</v>
      </c>
      <c r="B244" s="665" t="s">
        <v>1510</v>
      </c>
      <c r="C244" s="351">
        <v>0</v>
      </c>
    </row>
    <row r="245" ht="20.1" hidden="1" customHeight="1" spans="1:3">
      <c r="A245" s="662">
        <v>2330433</v>
      </c>
      <c r="B245" s="665" t="s">
        <v>1511</v>
      </c>
      <c r="C245" s="351">
        <v>0</v>
      </c>
    </row>
    <row r="246" ht="20.1" customHeight="1" spans="1:3">
      <c r="A246" s="662">
        <v>2330498</v>
      </c>
      <c r="B246" s="665" t="s">
        <v>1512</v>
      </c>
      <c r="C246" s="351">
        <v>1</v>
      </c>
    </row>
    <row r="247" ht="20.1" hidden="1" customHeight="1" spans="1:3">
      <c r="A247" s="662">
        <v>2330499</v>
      </c>
      <c r="B247" s="665" t="s">
        <v>1513</v>
      </c>
      <c r="C247" s="351">
        <v>0</v>
      </c>
    </row>
    <row r="248" ht="20.1" customHeight="1" spans="1:3">
      <c r="A248" s="662">
        <v>234</v>
      </c>
      <c r="B248" s="664" t="s">
        <v>1514</v>
      </c>
      <c r="C248" s="351">
        <v>940</v>
      </c>
    </row>
    <row r="249" ht="20.1" customHeight="1" spans="1:3">
      <c r="A249" s="662">
        <v>23401</v>
      </c>
      <c r="B249" s="664" t="s">
        <v>1515</v>
      </c>
      <c r="C249" s="351">
        <v>940</v>
      </c>
    </row>
    <row r="250" ht="20.1" customHeight="1" spans="1:3">
      <c r="A250" s="662">
        <v>2340101</v>
      </c>
      <c r="B250" s="665" t="s">
        <v>1516</v>
      </c>
      <c r="C250" s="351">
        <v>940</v>
      </c>
    </row>
    <row r="251" ht="20.1" hidden="1" customHeight="1" spans="1:3">
      <c r="A251" s="662">
        <v>2340102</v>
      </c>
      <c r="B251" s="665" t="s">
        <v>1517</v>
      </c>
      <c r="C251" s="351">
        <v>0</v>
      </c>
    </row>
    <row r="252" ht="20.1" hidden="1" customHeight="1" spans="1:3">
      <c r="A252" s="662">
        <v>2340103</v>
      </c>
      <c r="B252" s="665" t="s">
        <v>1518</v>
      </c>
      <c r="C252" s="351">
        <v>0</v>
      </c>
    </row>
    <row r="253" ht="20.1" hidden="1" customHeight="1" spans="1:3">
      <c r="A253" s="662">
        <v>2340104</v>
      </c>
      <c r="B253" s="665" t="s">
        <v>1519</v>
      </c>
      <c r="C253" s="351">
        <v>0</v>
      </c>
    </row>
    <row r="254" ht="20.1" hidden="1" customHeight="1" spans="1:3">
      <c r="A254" s="662">
        <v>2340105</v>
      </c>
      <c r="B254" s="665" t="s">
        <v>1520</v>
      </c>
      <c r="C254" s="351">
        <v>0</v>
      </c>
    </row>
    <row r="255" ht="20.1" hidden="1" customHeight="1" spans="1:3">
      <c r="A255" s="662">
        <v>2340106</v>
      </c>
      <c r="B255" s="665" t="s">
        <v>1521</v>
      </c>
      <c r="C255" s="351">
        <v>0</v>
      </c>
    </row>
    <row r="256" ht="20.1" hidden="1" customHeight="1" spans="1:3">
      <c r="A256" s="662">
        <v>2340107</v>
      </c>
      <c r="B256" s="665" t="s">
        <v>1522</v>
      </c>
      <c r="C256" s="351">
        <v>0</v>
      </c>
    </row>
    <row r="257" ht="20.1" hidden="1" customHeight="1" spans="1:3">
      <c r="A257" s="662">
        <v>2340108</v>
      </c>
      <c r="B257" s="665" t="s">
        <v>1523</v>
      </c>
      <c r="C257" s="351">
        <v>0</v>
      </c>
    </row>
    <row r="258" ht="20.1" hidden="1" customHeight="1" spans="1:3">
      <c r="A258" s="662">
        <v>2340109</v>
      </c>
      <c r="B258" s="665" t="s">
        <v>1524</v>
      </c>
      <c r="C258" s="351">
        <v>0</v>
      </c>
    </row>
    <row r="259" ht="20.1" hidden="1" customHeight="1" spans="1:3">
      <c r="A259" s="662">
        <v>2340110</v>
      </c>
      <c r="B259" s="665" t="s">
        <v>1525</v>
      </c>
      <c r="C259" s="351">
        <v>0</v>
      </c>
    </row>
    <row r="260" ht="20.1" hidden="1" customHeight="1" spans="1:3">
      <c r="A260" s="662">
        <v>2340111</v>
      </c>
      <c r="B260" s="665" t="s">
        <v>1526</v>
      </c>
      <c r="C260" s="351">
        <v>0</v>
      </c>
    </row>
    <row r="261" ht="20.1" hidden="1" customHeight="1" spans="1:3">
      <c r="A261" s="662">
        <v>2340199</v>
      </c>
      <c r="B261" s="665" t="s">
        <v>1527</v>
      </c>
      <c r="C261" s="351">
        <v>0</v>
      </c>
    </row>
    <row r="262" ht="20.1" hidden="1" customHeight="1" spans="1:3">
      <c r="A262" s="662">
        <v>23402</v>
      </c>
      <c r="B262" s="664" t="s">
        <v>1528</v>
      </c>
      <c r="C262" s="351">
        <v>0</v>
      </c>
    </row>
    <row r="263" ht="20.1" hidden="1" customHeight="1" spans="1:3">
      <c r="A263" s="662">
        <v>2340201</v>
      </c>
      <c r="B263" s="665" t="s">
        <v>952</v>
      </c>
      <c r="C263" s="351">
        <v>0</v>
      </c>
    </row>
    <row r="264" ht="20.1" hidden="1" customHeight="1" spans="1:3">
      <c r="A264" s="662">
        <v>2340202</v>
      </c>
      <c r="B264" s="665" t="s">
        <v>997</v>
      </c>
      <c r="C264" s="351">
        <v>0</v>
      </c>
    </row>
    <row r="265" ht="20.1" hidden="1" customHeight="1" spans="1:3">
      <c r="A265" s="662">
        <v>2340203</v>
      </c>
      <c r="B265" s="665" t="s">
        <v>1529</v>
      </c>
      <c r="C265" s="351">
        <v>0</v>
      </c>
    </row>
    <row r="266" ht="20.1" hidden="1" customHeight="1" spans="1:3">
      <c r="A266" s="662">
        <v>2340204</v>
      </c>
      <c r="B266" s="665" t="s">
        <v>1530</v>
      </c>
      <c r="C266" s="351">
        <v>0</v>
      </c>
    </row>
    <row r="267" ht="20.1" hidden="1" customHeight="1" spans="1:3">
      <c r="A267" s="662">
        <v>2340205</v>
      </c>
      <c r="B267" s="665" t="s">
        <v>1531</v>
      </c>
      <c r="C267" s="351">
        <v>0</v>
      </c>
    </row>
    <row r="268" ht="20.1" hidden="1" customHeight="1" spans="1:3">
      <c r="A268" s="662">
        <v>2340299</v>
      </c>
      <c r="B268" s="665" t="s">
        <v>1532</v>
      </c>
      <c r="C268" s="351">
        <v>0</v>
      </c>
    </row>
    <row r="269" ht="20.1" hidden="1" customHeight="1" spans="2:3">
      <c r="B269" s="668"/>
      <c r="C269" s="669"/>
    </row>
    <row r="270" hidden="1" spans="1:4">
      <c r="A270" s="3"/>
      <c r="B270" s="3"/>
      <c r="C270" s="3"/>
      <c r="D270" s="659"/>
    </row>
    <row r="271" hidden="1" spans="1:4">
      <c r="A271" s="659"/>
      <c r="D271" s="659"/>
    </row>
    <row r="272" hidden="1" spans="1:4">
      <c r="A272" s="659"/>
      <c r="D272" s="659"/>
    </row>
    <row r="273" hidden="1" spans="1:4">
      <c r="A273" s="659"/>
      <c r="D273" s="659"/>
    </row>
    <row r="274" hidden="1" spans="1:4">
      <c r="A274" s="659"/>
      <c r="D274" s="659"/>
    </row>
    <row r="275" ht="20.1" hidden="1" customHeight="1" spans="1:4">
      <c r="A275" s="659"/>
      <c r="D275" s="659"/>
    </row>
    <row r="276" hidden="1"/>
    <row r="277" spans="2:2">
      <c r="B277" s="659" t="s">
        <v>1539</v>
      </c>
    </row>
    <row r="290" spans="2:3">
      <c r="B290" s="658"/>
      <c r="C290" s="658"/>
    </row>
    <row r="291" spans="2:3">
      <c r="B291" s="658"/>
      <c r="C291" s="658"/>
    </row>
    <row r="292" spans="2:3">
      <c r="B292" s="658"/>
      <c r="C292" s="658"/>
    </row>
    <row r="293" spans="2:3">
      <c r="B293" s="658"/>
      <c r="C293" s="658"/>
    </row>
  </sheetData>
  <autoFilter ref="A4:D277">
    <filterColumn colId="2">
      <filters>
        <filter val="62,110"/>
        <filter val="244,500"/>
        <filter val="751"/>
        <filter val="12"/>
        <filter val="355,402"/>
        <filter val="113"/>
        <filter val="696"/>
        <filter val="3,596"/>
        <filter val="198,186"/>
        <filter val="197"/>
        <filter val="7,398"/>
        <filter val="14,998"/>
        <filter val="38,118"/>
        <filter val="161"/>
        <filter val="6,563"/>
        <filter val="2,124"/>
        <filter val="10,265"/>
        <filter val="15,025"/>
        <filter val="27"/>
        <filter val="627"/>
        <filter val="669"/>
        <filter val="130"/>
        <filter val="662,160"/>
        <filter val="272"/>
        <filter val="1,532"/>
        <filter val="50,232"/>
        <filter val="196,062"/>
        <filter val="134"/>
        <filter val="1,036"/>
        <filter val="11,277"/>
        <filter val="940"/>
        <filter val="1,000"/>
        <filter val="2,000"/>
        <filter val="4,180"/>
        <filter val="8,000"/>
        <filter val="1"/>
        <filter val="4,341"/>
        <filter val="2"/>
        <filter val="1,102"/>
        <filter val="3"/>
        <filter val="35,743"/>
        <filter val="2,944"/>
        <filter val="805"/>
        <filter val="7,285"/>
        <filter val="6"/>
        <filter val="7,906"/>
        <filter val="53,508"/>
        <filter val="689"/>
        <filter val="96,389"/>
      </filters>
    </filterColumn>
    <extLst/>
  </autoFilter>
  <mergeCells count="3">
    <mergeCell ref="B1:C1"/>
    <mergeCell ref="B2:C2"/>
    <mergeCell ref="A270:C270"/>
  </mergeCells>
  <printOptions horizontalCentered="1"/>
  <pageMargins left="0.236111111111111" right="0.236111111111111" top="0.511805555555556" bottom="0.511805555555556" header="0.236111111111111" footer="0.236111111111111"/>
  <pageSetup paperSize="9" orientation="portrait" blackAndWhite="1" errors="blank"/>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9"/>
  <sheetViews>
    <sheetView showGridLines="0" showZeros="0" zoomScale="115" zoomScaleNormal="115" workbookViewId="0">
      <selection activeCell="E13" sqref="E13"/>
    </sheetView>
  </sheetViews>
  <sheetFormatPr defaultColWidth="6.75" defaultRowHeight="11.25"/>
  <cols>
    <col min="1" max="1" width="35.625" style="642" customWidth="1"/>
    <col min="2" max="3" width="15.625" style="642" customWidth="1"/>
    <col min="4" max="4" width="15.625" style="643" customWidth="1"/>
    <col min="5" max="7" width="9" style="642" customWidth="1"/>
    <col min="8" max="8" width="5.625" style="642" customWidth="1"/>
    <col min="9" max="9" width="0.75" style="642" customWidth="1"/>
    <col min="10" max="10" width="10.125" style="642" customWidth="1"/>
    <col min="11" max="11" width="5.875" style="642" customWidth="1"/>
    <col min="12" max="16384" width="6.75" style="642"/>
  </cols>
  <sheetData>
    <row r="1" ht="19.5" customHeight="1" spans="1:1">
      <c r="A1" s="80" t="s">
        <v>1540</v>
      </c>
    </row>
    <row r="2" s="638" customFormat="1" ht="33" customHeight="1" spans="1:254">
      <c r="A2" s="644" t="s">
        <v>1541</v>
      </c>
      <c r="B2" s="644"/>
      <c r="C2" s="644"/>
      <c r="D2" s="645"/>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c r="AK2" s="646"/>
      <c r="AL2" s="646"/>
      <c r="AM2" s="646"/>
      <c r="AN2" s="646"/>
      <c r="AO2" s="646"/>
      <c r="AP2" s="646"/>
      <c r="AQ2" s="646"/>
      <c r="AR2" s="646"/>
      <c r="AS2" s="646"/>
      <c r="AT2" s="646"/>
      <c r="AU2" s="646"/>
      <c r="AV2" s="646"/>
      <c r="AW2" s="646"/>
      <c r="AX2" s="646"/>
      <c r="AY2" s="646"/>
      <c r="AZ2" s="646"/>
      <c r="BA2" s="646"/>
      <c r="BB2" s="646"/>
      <c r="BC2" s="646"/>
      <c r="BD2" s="646"/>
      <c r="BE2" s="646"/>
      <c r="BF2" s="646"/>
      <c r="BG2" s="646"/>
      <c r="BH2" s="646"/>
      <c r="BI2" s="646"/>
      <c r="BJ2" s="646"/>
      <c r="BK2" s="646"/>
      <c r="BL2" s="646"/>
      <c r="BM2" s="646"/>
      <c r="BN2" s="646"/>
      <c r="BO2" s="646"/>
      <c r="BP2" s="646"/>
      <c r="BQ2" s="646"/>
      <c r="BR2" s="646"/>
      <c r="BS2" s="646"/>
      <c r="BT2" s="646"/>
      <c r="BU2" s="646"/>
      <c r="BV2" s="646"/>
      <c r="BW2" s="646"/>
      <c r="BX2" s="646"/>
      <c r="BY2" s="646"/>
      <c r="BZ2" s="646"/>
      <c r="CA2" s="646"/>
      <c r="CB2" s="646"/>
      <c r="CC2" s="646"/>
      <c r="CD2" s="646"/>
      <c r="CE2" s="646"/>
      <c r="CF2" s="646"/>
      <c r="CG2" s="646"/>
      <c r="CH2" s="646"/>
      <c r="CI2" s="646"/>
      <c r="CJ2" s="646"/>
      <c r="CK2" s="646"/>
      <c r="CL2" s="646"/>
      <c r="CM2" s="646"/>
      <c r="CN2" s="646"/>
      <c r="CO2" s="646"/>
      <c r="CP2" s="646"/>
      <c r="CQ2" s="646"/>
      <c r="CR2" s="646"/>
      <c r="CS2" s="646"/>
      <c r="CT2" s="646"/>
      <c r="CU2" s="646"/>
      <c r="CV2" s="646"/>
      <c r="CW2" s="646"/>
      <c r="CX2" s="646"/>
      <c r="CY2" s="646"/>
      <c r="CZ2" s="646"/>
      <c r="DA2" s="646"/>
      <c r="DB2" s="646"/>
      <c r="DC2" s="646"/>
      <c r="DD2" s="646"/>
      <c r="DE2" s="646"/>
      <c r="DF2" s="646"/>
      <c r="DG2" s="646"/>
      <c r="DH2" s="646"/>
      <c r="DI2" s="646"/>
      <c r="DJ2" s="646"/>
      <c r="DK2" s="646"/>
      <c r="DL2" s="646"/>
      <c r="DM2" s="646"/>
      <c r="DN2" s="646"/>
      <c r="DO2" s="646"/>
      <c r="DP2" s="646"/>
      <c r="DQ2" s="646"/>
      <c r="DR2" s="646"/>
      <c r="DS2" s="646"/>
      <c r="DT2" s="646"/>
      <c r="DU2" s="646"/>
      <c r="DV2" s="646"/>
      <c r="DW2" s="646"/>
      <c r="DX2" s="646"/>
      <c r="DY2" s="646"/>
      <c r="DZ2" s="646"/>
      <c r="EA2" s="646"/>
      <c r="EB2" s="646"/>
      <c r="EC2" s="646"/>
      <c r="ED2" s="646"/>
      <c r="EE2" s="646"/>
      <c r="EF2" s="646"/>
      <c r="EG2" s="646"/>
      <c r="EH2" s="646"/>
      <c r="EI2" s="646"/>
      <c r="EJ2" s="646"/>
      <c r="EK2" s="646"/>
      <c r="EL2" s="646"/>
      <c r="EM2" s="646"/>
      <c r="EN2" s="646"/>
      <c r="EO2" s="646"/>
      <c r="EP2" s="646"/>
      <c r="EQ2" s="646"/>
      <c r="ER2" s="646"/>
      <c r="ES2" s="646"/>
      <c r="ET2" s="646"/>
      <c r="EU2" s="646"/>
      <c r="EV2" s="646"/>
      <c r="EW2" s="646"/>
      <c r="EX2" s="646"/>
      <c r="EY2" s="646"/>
      <c r="EZ2" s="646"/>
      <c r="FA2" s="646"/>
      <c r="FB2" s="646"/>
      <c r="FC2" s="646"/>
      <c r="FD2" s="646"/>
      <c r="FE2" s="646"/>
      <c r="FF2" s="646"/>
      <c r="FG2" s="646"/>
      <c r="FH2" s="646"/>
      <c r="FI2" s="646"/>
      <c r="FJ2" s="646"/>
      <c r="FK2" s="646"/>
      <c r="FL2" s="646"/>
      <c r="FM2" s="646"/>
      <c r="FN2" s="646"/>
      <c r="FO2" s="646"/>
      <c r="FP2" s="646"/>
      <c r="FQ2" s="646"/>
      <c r="FR2" s="646"/>
      <c r="FS2" s="646"/>
      <c r="FT2" s="646"/>
      <c r="FU2" s="646"/>
      <c r="FV2" s="646"/>
      <c r="FW2" s="646"/>
      <c r="FX2" s="646"/>
      <c r="FY2" s="646"/>
      <c r="FZ2" s="646"/>
      <c r="GA2" s="646"/>
      <c r="GB2" s="646"/>
      <c r="GC2" s="646"/>
      <c r="GD2" s="646"/>
      <c r="GE2" s="646"/>
      <c r="GF2" s="646"/>
      <c r="GG2" s="646"/>
      <c r="GH2" s="646"/>
      <c r="GI2" s="646"/>
      <c r="GJ2" s="646"/>
      <c r="GK2" s="646"/>
      <c r="GL2" s="646"/>
      <c r="GM2" s="646"/>
      <c r="GN2" s="646"/>
      <c r="GO2" s="646"/>
      <c r="GP2" s="646"/>
      <c r="GQ2" s="646"/>
      <c r="GR2" s="646"/>
      <c r="GS2" s="646"/>
      <c r="GT2" s="646"/>
      <c r="GU2" s="646"/>
      <c r="GV2" s="646"/>
      <c r="GW2" s="646"/>
      <c r="GX2" s="646"/>
      <c r="GY2" s="646"/>
      <c r="GZ2" s="646"/>
      <c r="HA2" s="646"/>
      <c r="HB2" s="646"/>
      <c r="HC2" s="646"/>
      <c r="HD2" s="646"/>
      <c r="HE2" s="646"/>
      <c r="HF2" s="646"/>
      <c r="HG2" s="646"/>
      <c r="HH2" s="646"/>
      <c r="HI2" s="646"/>
      <c r="HJ2" s="646"/>
      <c r="HK2" s="646"/>
      <c r="HL2" s="646"/>
      <c r="HM2" s="646"/>
      <c r="HN2" s="646"/>
      <c r="HO2" s="646"/>
      <c r="HP2" s="646"/>
      <c r="HQ2" s="646"/>
      <c r="HR2" s="646"/>
      <c r="HS2" s="646"/>
      <c r="HT2" s="646"/>
      <c r="HU2" s="646"/>
      <c r="HV2" s="646"/>
      <c r="HW2" s="646"/>
      <c r="HX2" s="646"/>
      <c r="HY2" s="646"/>
      <c r="HZ2" s="646"/>
      <c r="IA2" s="646"/>
      <c r="IB2" s="646"/>
      <c r="IC2" s="646"/>
      <c r="ID2" s="646"/>
      <c r="IE2" s="646"/>
      <c r="IF2" s="646"/>
      <c r="IG2" s="646"/>
      <c r="IH2" s="646"/>
      <c r="II2" s="646"/>
      <c r="IJ2" s="646"/>
      <c r="IK2" s="646"/>
      <c r="IL2" s="646"/>
      <c r="IM2" s="646"/>
      <c r="IN2" s="646"/>
      <c r="IO2" s="646"/>
      <c r="IP2" s="646"/>
      <c r="IQ2" s="646"/>
      <c r="IR2" s="646"/>
      <c r="IS2" s="646"/>
      <c r="IT2" s="646"/>
    </row>
    <row r="3" s="639" customFormat="1" ht="19.5" customHeight="1" spans="1:254">
      <c r="A3" s="647"/>
      <c r="B3" s="648"/>
      <c r="C3" s="648"/>
      <c r="D3" s="649" t="s">
        <v>67</v>
      </c>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1"/>
      <c r="AQ3" s="641"/>
      <c r="AR3" s="641"/>
      <c r="AS3" s="641"/>
      <c r="AT3" s="641"/>
      <c r="AU3" s="641"/>
      <c r="AV3" s="641"/>
      <c r="AW3" s="641"/>
      <c r="AX3" s="641"/>
      <c r="AY3" s="641"/>
      <c r="AZ3" s="641"/>
      <c r="BA3" s="641"/>
      <c r="BB3" s="641"/>
      <c r="BC3" s="641"/>
      <c r="BD3" s="641"/>
      <c r="BE3" s="641"/>
      <c r="BF3" s="641"/>
      <c r="BG3" s="641"/>
      <c r="BH3" s="641"/>
      <c r="BI3" s="641"/>
      <c r="BJ3" s="641"/>
      <c r="BK3" s="641"/>
      <c r="BL3" s="641"/>
      <c r="BM3" s="641"/>
      <c r="BN3" s="641"/>
      <c r="BO3" s="641"/>
      <c r="BP3" s="641"/>
      <c r="BQ3" s="641"/>
      <c r="BR3" s="641"/>
      <c r="BS3" s="641"/>
      <c r="BT3" s="641"/>
      <c r="BU3" s="641"/>
      <c r="BV3" s="641"/>
      <c r="BW3" s="641"/>
      <c r="BX3" s="641"/>
      <c r="BY3" s="641"/>
      <c r="BZ3" s="641"/>
      <c r="CA3" s="641"/>
      <c r="CB3" s="641"/>
      <c r="CC3" s="641"/>
      <c r="CD3" s="641"/>
      <c r="CE3" s="641"/>
      <c r="CF3" s="641"/>
      <c r="CG3" s="641"/>
      <c r="CH3" s="641"/>
      <c r="CI3" s="641"/>
      <c r="CJ3" s="641"/>
      <c r="CK3" s="641"/>
      <c r="CL3" s="641"/>
      <c r="CM3" s="641"/>
      <c r="CN3" s="641"/>
      <c r="CO3" s="641"/>
      <c r="CP3" s="641"/>
      <c r="CQ3" s="641"/>
      <c r="CR3" s="641"/>
      <c r="CS3" s="641"/>
      <c r="CT3" s="641"/>
      <c r="CU3" s="641"/>
      <c r="CV3" s="641"/>
      <c r="CW3" s="641"/>
      <c r="CX3" s="641"/>
      <c r="CY3" s="641"/>
      <c r="CZ3" s="641"/>
      <c r="DA3" s="641"/>
      <c r="DB3" s="641"/>
      <c r="DC3" s="641"/>
      <c r="DD3" s="641"/>
      <c r="DE3" s="641"/>
      <c r="DF3" s="641"/>
      <c r="DG3" s="641"/>
      <c r="DH3" s="641"/>
      <c r="DI3" s="641"/>
      <c r="DJ3" s="641"/>
      <c r="DK3" s="641"/>
      <c r="DL3" s="641"/>
      <c r="DM3" s="641"/>
      <c r="DN3" s="641"/>
      <c r="DO3" s="641"/>
      <c r="DP3" s="641"/>
      <c r="DQ3" s="641"/>
      <c r="DR3" s="641"/>
      <c r="DS3" s="641"/>
      <c r="DT3" s="641"/>
      <c r="DU3" s="641"/>
      <c r="DV3" s="641"/>
      <c r="DW3" s="641"/>
      <c r="DX3" s="641"/>
      <c r="DY3" s="641"/>
      <c r="DZ3" s="641"/>
      <c r="EA3" s="641"/>
      <c r="EB3" s="641"/>
      <c r="EC3" s="641"/>
      <c r="ED3" s="641"/>
      <c r="EE3" s="641"/>
      <c r="EF3" s="641"/>
      <c r="EG3" s="641"/>
      <c r="EH3" s="641"/>
      <c r="EI3" s="641"/>
      <c r="EJ3" s="641"/>
      <c r="EK3" s="641"/>
      <c r="EL3" s="641"/>
      <c r="EM3" s="641"/>
      <c r="EN3" s="641"/>
      <c r="EO3" s="641"/>
      <c r="EP3" s="641"/>
      <c r="EQ3" s="641"/>
      <c r="ER3" s="641"/>
      <c r="ES3" s="641"/>
      <c r="ET3" s="641"/>
      <c r="EU3" s="641"/>
      <c r="EV3" s="641"/>
      <c r="EW3" s="641"/>
      <c r="EX3" s="641"/>
      <c r="EY3" s="641"/>
      <c r="EZ3" s="641"/>
      <c r="FA3" s="641"/>
      <c r="FB3" s="641"/>
      <c r="FC3" s="641"/>
      <c r="FD3" s="641"/>
      <c r="FE3" s="641"/>
      <c r="FF3" s="641"/>
      <c r="FG3" s="641"/>
      <c r="FH3" s="641"/>
      <c r="FI3" s="641"/>
      <c r="FJ3" s="641"/>
      <c r="FK3" s="641"/>
      <c r="FL3" s="641"/>
      <c r="FM3" s="641"/>
      <c r="FN3" s="641"/>
      <c r="FO3" s="641"/>
      <c r="FP3" s="641"/>
      <c r="FQ3" s="641"/>
      <c r="FR3" s="641"/>
      <c r="FS3" s="641"/>
      <c r="FT3" s="641"/>
      <c r="FU3" s="641"/>
      <c r="FV3" s="641"/>
      <c r="FW3" s="641"/>
      <c r="FX3" s="641"/>
      <c r="FY3" s="641"/>
      <c r="FZ3" s="641"/>
      <c r="GA3" s="641"/>
      <c r="GB3" s="641"/>
      <c r="GC3" s="641"/>
      <c r="GD3" s="641"/>
      <c r="GE3" s="641"/>
      <c r="GF3" s="641"/>
      <c r="GG3" s="641"/>
      <c r="GH3" s="641"/>
      <c r="GI3" s="641"/>
      <c r="GJ3" s="641"/>
      <c r="GK3" s="641"/>
      <c r="GL3" s="641"/>
      <c r="GM3" s="641"/>
      <c r="GN3" s="641"/>
      <c r="GO3" s="641"/>
      <c r="GP3" s="641"/>
      <c r="GQ3" s="641"/>
      <c r="GR3" s="641"/>
      <c r="GS3" s="641"/>
      <c r="GT3" s="641"/>
      <c r="GU3" s="641"/>
      <c r="GV3" s="641"/>
      <c r="GW3" s="641"/>
      <c r="GX3" s="641"/>
      <c r="GY3" s="641"/>
      <c r="GZ3" s="641"/>
      <c r="HA3" s="641"/>
      <c r="HB3" s="641"/>
      <c r="HC3" s="641"/>
      <c r="HD3" s="641"/>
      <c r="HE3" s="641"/>
      <c r="HF3" s="641"/>
      <c r="HG3" s="641"/>
      <c r="HH3" s="641"/>
      <c r="HI3" s="641"/>
      <c r="HJ3" s="641"/>
      <c r="HK3" s="641"/>
      <c r="HL3" s="641"/>
      <c r="HM3" s="641"/>
      <c r="HN3" s="641"/>
      <c r="HO3" s="641"/>
      <c r="HP3" s="641"/>
      <c r="HQ3" s="641"/>
      <c r="HR3" s="641"/>
      <c r="HS3" s="641"/>
      <c r="HT3" s="641"/>
      <c r="HU3" s="641"/>
      <c r="HV3" s="641"/>
      <c r="HW3" s="641"/>
      <c r="HX3" s="641"/>
      <c r="HY3" s="641"/>
      <c r="HZ3" s="641"/>
      <c r="IA3" s="641"/>
      <c r="IB3" s="641"/>
      <c r="IC3" s="641"/>
      <c r="ID3" s="641"/>
      <c r="IE3" s="641"/>
      <c r="IF3" s="641"/>
      <c r="IG3" s="641"/>
      <c r="IH3" s="641"/>
      <c r="II3" s="641"/>
      <c r="IJ3" s="641"/>
      <c r="IK3" s="641"/>
      <c r="IL3" s="641"/>
      <c r="IM3" s="641"/>
      <c r="IN3" s="641"/>
      <c r="IO3" s="641"/>
      <c r="IP3" s="641"/>
      <c r="IQ3" s="641"/>
      <c r="IR3" s="641"/>
      <c r="IS3" s="641"/>
      <c r="IT3" s="641"/>
    </row>
    <row r="4" s="640" customFormat="1" ht="50.1" customHeight="1" spans="1:254">
      <c r="A4" s="650" t="s">
        <v>1169</v>
      </c>
      <c r="B4" s="651" t="s">
        <v>69</v>
      </c>
      <c r="C4" s="651" t="s">
        <v>1170</v>
      </c>
      <c r="D4" s="652" t="s">
        <v>1171</v>
      </c>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657"/>
      <c r="AT4" s="641"/>
      <c r="AU4" s="641"/>
      <c r="AV4" s="641"/>
      <c r="AW4" s="641"/>
      <c r="AX4" s="641"/>
      <c r="AY4" s="641"/>
      <c r="AZ4" s="641"/>
      <c r="BA4" s="641"/>
      <c r="BB4" s="641"/>
      <c r="BC4" s="641"/>
      <c r="BD4" s="641"/>
      <c r="BE4" s="641"/>
      <c r="BF4" s="641"/>
      <c r="BG4" s="641"/>
      <c r="BH4" s="641"/>
      <c r="BI4" s="641"/>
      <c r="BJ4" s="641"/>
      <c r="BK4" s="641"/>
      <c r="BL4" s="641"/>
      <c r="BM4" s="641"/>
      <c r="BN4" s="641"/>
      <c r="BO4" s="641"/>
      <c r="BP4" s="641"/>
      <c r="BQ4" s="641"/>
      <c r="BR4" s="641"/>
      <c r="BS4" s="641"/>
      <c r="BT4" s="641"/>
      <c r="BU4" s="641"/>
      <c r="BV4" s="641"/>
      <c r="BW4" s="641"/>
      <c r="BX4" s="641"/>
      <c r="BY4" s="641"/>
      <c r="BZ4" s="641"/>
      <c r="CA4" s="641"/>
      <c r="CB4" s="641"/>
      <c r="CC4" s="641"/>
      <c r="CD4" s="641"/>
      <c r="CE4" s="641"/>
      <c r="CF4" s="641"/>
      <c r="CG4" s="641"/>
      <c r="CH4" s="641"/>
      <c r="CI4" s="641"/>
      <c r="CJ4" s="641"/>
      <c r="CK4" s="641"/>
      <c r="CL4" s="641"/>
      <c r="CM4" s="641"/>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1"/>
      <c r="DY4" s="641"/>
      <c r="DZ4" s="641"/>
      <c r="EA4" s="641"/>
      <c r="EB4" s="641"/>
      <c r="EC4" s="641"/>
      <c r="ED4" s="641"/>
      <c r="EE4" s="641"/>
      <c r="EF4" s="641"/>
      <c r="EG4" s="641"/>
      <c r="EH4" s="641"/>
      <c r="EI4" s="641"/>
      <c r="EJ4" s="641"/>
      <c r="EK4" s="641"/>
      <c r="EL4" s="641"/>
      <c r="EM4" s="641"/>
      <c r="EN4" s="641"/>
      <c r="EO4" s="641"/>
      <c r="EP4" s="641"/>
      <c r="EQ4" s="641"/>
      <c r="ER4" s="641"/>
      <c r="ES4" s="641"/>
      <c r="ET4" s="641"/>
      <c r="EU4" s="641"/>
      <c r="EV4" s="641"/>
      <c r="EW4" s="641"/>
      <c r="EX4" s="641"/>
      <c r="EY4" s="641"/>
      <c r="EZ4" s="641"/>
      <c r="FA4" s="641"/>
      <c r="FB4" s="641"/>
      <c r="FC4" s="641"/>
      <c r="FD4" s="641"/>
      <c r="FE4" s="641"/>
      <c r="FF4" s="641"/>
      <c r="FG4" s="641"/>
      <c r="FH4" s="641"/>
      <c r="FI4" s="641"/>
      <c r="FJ4" s="641"/>
      <c r="FK4" s="641"/>
      <c r="FL4" s="641"/>
      <c r="FM4" s="641"/>
      <c r="FN4" s="641"/>
      <c r="FO4" s="641"/>
      <c r="FP4" s="641"/>
      <c r="FQ4" s="641"/>
      <c r="FR4" s="641"/>
      <c r="FS4" s="641"/>
      <c r="FT4" s="641"/>
      <c r="FU4" s="641"/>
      <c r="FV4" s="641"/>
      <c r="FW4" s="641"/>
      <c r="FX4" s="641"/>
      <c r="FY4" s="641"/>
      <c r="FZ4" s="641"/>
      <c r="GA4" s="641"/>
      <c r="GB4" s="641"/>
      <c r="GC4" s="641"/>
      <c r="GD4" s="641"/>
      <c r="GE4" s="641"/>
      <c r="GF4" s="641"/>
      <c r="GG4" s="641"/>
      <c r="GH4" s="641"/>
      <c r="GI4" s="641"/>
      <c r="GJ4" s="641"/>
      <c r="GK4" s="641"/>
      <c r="GL4" s="641"/>
      <c r="GM4" s="641"/>
      <c r="GN4" s="641"/>
      <c r="GO4" s="641"/>
      <c r="GP4" s="641"/>
      <c r="GQ4" s="641"/>
      <c r="GR4" s="641"/>
      <c r="GS4" s="641"/>
      <c r="GT4" s="641"/>
      <c r="GU4" s="641"/>
      <c r="GV4" s="641"/>
      <c r="GW4" s="641"/>
      <c r="GX4" s="641"/>
      <c r="GY4" s="641"/>
      <c r="GZ4" s="641"/>
      <c r="HA4" s="641"/>
      <c r="HB4" s="641"/>
      <c r="HC4" s="641"/>
      <c r="HD4" s="641"/>
      <c r="HE4" s="641"/>
      <c r="HF4" s="641"/>
      <c r="HG4" s="641"/>
      <c r="HH4" s="641"/>
      <c r="HI4" s="641"/>
      <c r="HJ4" s="641"/>
      <c r="HK4" s="641"/>
      <c r="HL4" s="641"/>
      <c r="HM4" s="641"/>
      <c r="HN4" s="641"/>
      <c r="HO4" s="641"/>
      <c r="HP4" s="641"/>
      <c r="HQ4" s="641"/>
      <c r="HR4" s="641"/>
      <c r="HS4" s="641"/>
      <c r="HT4" s="641"/>
      <c r="HU4" s="641"/>
      <c r="HV4" s="641"/>
      <c r="HW4" s="641"/>
      <c r="HX4" s="641"/>
      <c r="HY4" s="641"/>
      <c r="HZ4" s="641"/>
      <c r="IA4" s="641"/>
      <c r="IB4" s="641"/>
      <c r="IC4" s="641"/>
      <c r="ID4" s="641"/>
      <c r="IE4" s="641"/>
      <c r="IF4" s="641"/>
      <c r="IG4" s="641"/>
      <c r="IH4" s="641"/>
      <c r="II4" s="641"/>
      <c r="IJ4" s="641"/>
      <c r="IK4" s="641"/>
      <c r="IL4" s="641"/>
      <c r="IM4" s="641"/>
      <c r="IN4" s="641"/>
      <c r="IO4" s="641"/>
      <c r="IP4" s="641"/>
      <c r="IQ4" s="641"/>
      <c r="IR4" s="641"/>
      <c r="IS4" s="641"/>
      <c r="IT4" s="641"/>
    </row>
    <row r="5" s="641" customFormat="1" ht="24.95" customHeight="1" spans="1:4">
      <c r="A5" s="620" t="s">
        <v>1542</v>
      </c>
      <c r="B5" s="653"/>
      <c r="C5" s="653"/>
      <c r="D5" s="654"/>
    </row>
    <row r="6" s="641" customFormat="1" ht="24.95" customHeight="1" spans="1:4">
      <c r="A6" s="337" t="s">
        <v>1543</v>
      </c>
      <c r="B6" s="653">
        <v>5950</v>
      </c>
      <c r="C6" s="653">
        <v>5175</v>
      </c>
      <c r="D6" s="246">
        <f t="shared" ref="D6:D13" si="0">(C6-B6)/B6*100</f>
        <v>-13.0252100840336</v>
      </c>
    </row>
    <row r="7" s="641" customFormat="1" ht="24.95" customHeight="1" spans="1:4">
      <c r="A7" s="337" t="s">
        <v>1544</v>
      </c>
      <c r="B7" s="653">
        <v>105</v>
      </c>
      <c r="C7" s="653">
        <v>105</v>
      </c>
      <c r="D7" s="246">
        <f t="shared" si="0"/>
        <v>0</v>
      </c>
    </row>
    <row r="8" s="641" customFormat="1" ht="24.95" customHeight="1" spans="1:4">
      <c r="A8" s="337" t="s">
        <v>1545</v>
      </c>
      <c r="B8" s="653">
        <v>535</v>
      </c>
      <c r="C8" s="653">
        <v>4372</v>
      </c>
      <c r="D8" s="246">
        <f t="shared" si="0"/>
        <v>717.196261682243</v>
      </c>
    </row>
    <row r="9" s="641" customFormat="1" ht="24.95" customHeight="1" spans="1:4">
      <c r="A9" s="337" t="s">
        <v>1546</v>
      </c>
      <c r="B9" s="653">
        <v>2371</v>
      </c>
      <c r="C9" s="653">
        <v>1291</v>
      </c>
      <c r="D9" s="246">
        <f t="shared" si="0"/>
        <v>-45.5504006748208</v>
      </c>
    </row>
    <row r="10" s="641" customFormat="1" ht="24.95" customHeight="1" spans="1:4">
      <c r="A10" s="337" t="s">
        <v>1547</v>
      </c>
      <c r="B10" s="653">
        <v>1802</v>
      </c>
      <c r="C10" s="653">
        <v>816</v>
      </c>
      <c r="D10" s="246">
        <f t="shared" si="0"/>
        <v>-54.7169811320755</v>
      </c>
    </row>
    <row r="11" s="641" customFormat="1" ht="24.95" customHeight="1" spans="1:4">
      <c r="A11" s="337" t="s">
        <v>1548</v>
      </c>
      <c r="B11" s="653">
        <v>134</v>
      </c>
      <c r="C11" s="653"/>
      <c r="D11" s="246">
        <f t="shared" si="0"/>
        <v>-100</v>
      </c>
    </row>
    <row r="12" s="641" customFormat="1" ht="24.95" customHeight="1" spans="1:4">
      <c r="A12" s="337" t="s">
        <v>1549</v>
      </c>
      <c r="B12" s="653">
        <v>8740</v>
      </c>
      <c r="C12" s="653">
        <v>4372</v>
      </c>
      <c r="D12" s="246">
        <f t="shared" si="0"/>
        <v>-49.9771167048055</v>
      </c>
    </row>
    <row r="13" s="641" customFormat="1" ht="24.95" customHeight="1" spans="1:4">
      <c r="A13" s="337" t="s">
        <v>1550</v>
      </c>
      <c r="B13" s="653">
        <v>63285</v>
      </c>
      <c r="C13" s="653">
        <v>62118</v>
      </c>
      <c r="D13" s="246">
        <f t="shared" si="0"/>
        <v>-1.84403887177056</v>
      </c>
    </row>
    <row r="14" s="641" customFormat="1" ht="24.95" customHeight="1" spans="1:4">
      <c r="A14" s="337" t="s">
        <v>1551</v>
      </c>
      <c r="B14" s="653"/>
      <c r="C14" s="653"/>
      <c r="D14" s="246"/>
    </row>
    <row r="15" s="641" customFormat="1" ht="24.95" customHeight="1" spans="1:4">
      <c r="A15" s="337" t="s">
        <v>1552</v>
      </c>
      <c r="B15" s="653"/>
      <c r="C15" s="653"/>
      <c r="D15" s="246"/>
    </row>
    <row r="16" s="641" customFormat="1" ht="24.95" customHeight="1" spans="1:4">
      <c r="A16" s="337" t="s">
        <v>1553</v>
      </c>
      <c r="B16" s="653">
        <v>2559</v>
      </c>
      <c r="C16" s="653">
        <v>3145</v>
      </c>
      <c r="D16" s="246">
        <f>(C16-B16)/B16*100</f>
        <v>22.8995701445877</v>
      </c>
    </row>
    <row r="17" s="641" customFormat="1" ht="24.95" customHeight="1" spans="1:4">
      <c r="A17" s="337" t="s">
        <v>1554</v>
      </c>
      <c r="B17" s="653"/>
      <c r="C17" s="653">
        <v>1168</v>
      </c>
      <c r="D17" s="246"/>
    </row>
    <row r="18" s="641" customFormat="1" ht="24.95" customHeight="1" spans="1:4">
      <c r="A18" s="327" t="s">
        <v>1555</v>
      </c>
      <c r="B18" s="655">
        <v>85481</v>
      </c>
      <c r="C18" s="655">
        <v>82562</v>
      </c>
      <c r="D18" s="246">
        <f>(C18-B18)/B18*100</f>
        <v>-3.41479393081503</v>
      </c>
    </row>
    <row r="19" spans="4:4">
      <c r="D19" s="656"/>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9"/>
  <sheetViews>
    <sheetView zoomScale="130" zoomScaleNormal="130" topLeftCell="A18" workbookViewId="0">
      <selection activeCell="C41" sqref="C41"/>
    </sheetView>
  </sheetViews>
  <sheetFormatPr defaultColWidth="9" defaultRowHeight="13.5" outlineLevelCol="2"/>
  <cols>
    <col min="1" max="1" width="9.875" style="289" customWidth="1"/>
    <col min="2" max="2" width="26.75" style="289" customWidth="1"/>
    <col min="3" max="3" width="26.75" style="627" customWidth="1"/>
    <col min="4" max="16384" width="9" style="289"/>
  </cols>
  <sheetData>
    <row r="1" ht="18.75" spans="1:3">
      <c r="A1" s="291" t="s">
        <v>1556</v>
      </c>
      <c r="B1" s="291"/>
      <c r="C1" s="628"/>
    </row>
    <row r="2" ht="25.5" customHeight="1" spans="1:3">
      <c r="A2" s="292" t="s">
        <v>1557</v>
      </c>
      <c r="B2" s="292"/>
      <c r="C2" s="629"/>
    </row>
    <row r="3" ht="20.25" customHeight="1" spans="1:3">
      <c r="A3" s="293" t="s">
        <v>1224</v>
      </c>
      <c r="B3" s="293"/>
      <c r="C3" s="630"/>
    </row>
    <row r="4" ht="14.25" customHeight="1" spans="1:3">
      <c r="A4" s="420"/>
      <c r="B4" s="420"/>
      <c r="C4" s="631" t="s">
        <v>67</v>
      </c>
    </row>
    <row r="5" ht="19.5" customHeight="1" spans="1:3">
      <c r="A5" s="296" t="s">
        <v>1225</v>
      </c>
      <c r="B5" s="297"/>
      <c r="C5" s="632" t="s">
        <v>72</v>
      </c>
    </row>
    <row r="6" s="290" customFormat="1" ht="18.75" customHeight="1" spans="1:3">
      <c r="A6" s="299" t="s">
        <v>1226</v>
      </c>
      <c r="B6" s="300"/>
      <c r="C6" s="633">
        <f>SUM(C7:C46)</f>
        <v>13467.685572</v>
      </c>
    </row>
    <row r="7" s="290" customFormat="1" ht="14.25" customHeight="1" spans="1:3">
      <c r="A7" s="302" t="s">
        <v>1227</v>
      </c>
      <c r="B7" s="303"/>
      <c r="C7" s="634">
        <v>381.289543</v>
      </c>
    </row>
    <row r="8" s="290" customFormat="1" ht="14.25" customHeight="1" spans="1:3">
      <c r="A8" s="302" t="s">
        <v>1228</v>
      </c>
      <c r="B8" s="303"/>
      <c r="C8" s="634">
        <f>1462.248694-600</f>
        <v>862.248694</v>
      </c>
    </row>
    <row r="9" ht="14.25" customHeight="1" spans="1:3">
      <c r="A9" s="302" t="s">
        <v>1229</v>
      </c>
      <c r="B9" s="303"/>
      <c r="C9" s="634">
        <v>674.008637</v>
      </c>
    </row>
    <row r="10" s="290" customFormat="1" ht="14.25" customHeight="1" spans="1:3">
      <c r="A10" s="302" t="s">
        <v>1230</v>
      </c>
      <c r="B10" s="303"/>
      <c r="C10" s="634">
        <f>1623.505639-600</f>
        <v>1023.505639</v>
      </c>
    </row>
    <row r="11" ht="14.25" customHeight="1" spans="1:3">
      <c r="A11" s="302" t="s">
        <v>1231</v>
      </c>
      <c r="B11" s="303"/>
      <c r="C11" s="634">
        <f>1375.206323-600</f>
        <v>775.206323</v>
      </c>
    </row>
    <row r="12" ht="14.25" customHeight="1" spans="1:3">
      <c r="A12" s="302" t="s">
        <v>1232</v>
      </c>
      <c r="B12" s="303"/>
      <c r="C12" s="634">
        <f>1283.278637-358</f>
        <v>925.278637</v>
      </c>
    </row>
    <row r="13" ht="14.25" customHeight="1" spans="1:3">
      <c r="A13" s="302" t="s">
        <v>1233</v>
      </c>
      <c r="B13" s="303"/>
      <c r="C13" s="634">
        <v>929.357693</v>
      </c>
    </row>
    <row r="14" ht="14.25" customHeight="1" spans="1:3">
      <c r="A14" s="302" t="s">
        <v>1234</v>
      </c>
      <c r="B14" s="303"/>
      <c r="C14" s="634">
        <v>140.296722</v>
      </c>
    </row>
    <row r="15" ht="14.25" customHeight="1" spans="1:3">
      <c r="A15" s="302" t="s">
        <v>1235</v>
      </c>
      <c r="B15" s="303"/>
      <c r="C15" s="634">
        <v>567.26364</v>
      </c>
    </row>
    <row r="16" ht="14.25" customHeight="1" spans="1:3">
      <c r="A16" s="302" t="s">
        <v>1236</v>
      </c>
      <c r="B16" s="303"/>
      <c r="C16" s="634">
        <v>1688.02631</v>
      </c>
    </row>
    <row r="17" ht="14.25" customHeight="1" spans="1:3">
      <c r="A17" s="302" t="s">
        <v>1237</v>
      </c>
      <c r="B17" s="303"/>
      <c r="C17" s="634">
        <v>943.068904</v>
      </c>
    </row>
    <row r="18" s="290" customFormat="1" ht="14.25" customHeight="1" spans="1:3">
      <c r="A18" s="302" t="s">
        <v>1238</v>
      </c>
      <c r="B18" s="303"/>
      <c r="C18" s="634">
        <v>12.255</v>
      </c>
    </row>
    <row r="19" s="290" customFormat="1" ht="14.25" customHeight="1" spans="1:3">
      <c r="A19" s="302" t="s">
        <v>1239</v>
      </c>
      <c r="B19" s="303"/>
      <c r="C19" s="634">
        <v>18.03</v>
      </c>
    </row>
    <row r="20" s="290" customFormat="1" ht="14.25" customHeight="1" spans="1:3">
      <c r="A20" s="302" t="s">
        <v>1240</v>
      </c>
      <c r="B20" s="303"/>
      <c r="C20" s="634">
        <v>18.4925</v>
      </c>
    </row>
    <row r="21" s="290" customFormat="1" ht="14.25" customHeight="1" spans="1:3">
      <c r="A21" s="302" t="s">
        <v>1241</v>
      </c>
      <c r="B21" s="303"/>
      <c r="C21" s="634">
        <v>3.68082</v>
      </c>
    </row>
    <row r="22" s="290" customFormat="1" ht="14.25" customHeight="1" spans="1:3">
      <c r="A22" s="302" t="s">
        <v>1242</v>
      </c>
      <c r="B22" s="303"/>
      <c r="C22" s="634">
        <v>98.3725</v>
      </c>
    </row>
    <row r="23" s="290" customFormat="1" ht="14.25" customHeight="1" spans="1:3">
      <c r="A23" s="302" t="s">
        <v>1243</v>
      </c>
      <c r="B23" s="303"/>
      <c r="C23" s="634">
        <v>16.72</v>
      </c>
    </row>
    <row r="24" s="290" customFormat="1" ht="14.25" customHeight="1" spans="1:3">
      <c r="A24" s="302" t="s">
        <v>1244</v>
      </c>
      <c r="B24" s="303"/>
      <c r="C24" s="634">
        <v>68.503782</v>
      </c>
    </row>
    <row r="25" s="290" customFormat="1" ht="14.25" customHeight="1" spans="1:3">
      <c r="A25" s="302" t="s">
        <v>1245</v>
      </c>
      <c r="B25" s="303"/>
      <c r="C25" s="634">
        <v>174.316899</v>
      </c>
    </row>
    <row r="26" s="290" customFormat="1" ht="14.25" customHeight="1" spans="1:3">
      <c r="A26" s="302" t="s">
        <v>1246</v>
      </c>
      <c r="B26" s="303"/>
      <c r="C26" s="634">
        <v>25.0094</v>
      </c>
    </row>
    <row r="27" s="290" customFormat="1" ht="14.25" customHeight="1" spans="1:3">
      <c r="A27" s="302" t="s">
        <v>1247</v>
      </c>
      <c r="B27" s="303"/>
      <c r="C27" s="634">
        <v>10.11</v>
      </c>
    </row>
    <row r="28" s="290" customFormat="1" ht="14.25" customHeight="1" spans="1:3">
      <c r="A28" s="302" t="s">
        <v>1248</v>
      </c>
      <c r="B28" s="303"/>
      <c r="C28" s="634">
        <v>63.758754</v>
      </c>
    </row>
    <row r="29" s="290" customFormat="1" ht="14.25" customHeight="1" spans="1:3">
      <c r="A29" s="302" t="s">
        <v>1249</v>
      </c>
      <c r="B29" s="303"/>
      <c r="C29" s="634">
        <v>93.821458</v>
      </c>
    </row>
    <row r="30" s="290" customFormat="1" ht="14.25" customHeight="1" spans="1:3">
      <c r="A30" s="302" t="s">
        <v>1250</v>
      </c>
      <c r="B30" s="303"/>
      <c r="C30" s="634">
        <v>38.485026</v>
      </c>
    </row>
    <row r="31" s="290" customFormat="1" ht="14.25" customHeight="1" spans="1:3">
      <c r="A31" s="302" t="s">
        <v>1251</v>
      </c>
      <c r="B31" s="303"/>
      <c r="C31" s="634">
        <v>14.14256</v>
      </c>
    </row>
    <row r="32" s="290" customFormat="1" ht="14.25" customHeight="1" spans="1:3">
      <c r="A32" s="302" t="s">
        <v>1252</v>
      </c>
      <c r="B32" s="303"/>
      <c r="C32" s="634">
        <v>35.042871</v>
      </c>
    </row>
    <row r="33" s="290" customFormat="1" ht="14.25" customHeight="1" spans="1:3">
      <c r="A33" s="302" t="s">
        <v>1253</v>
      </c>
      <c r="B33" s="303"/>
      <c r="C33" s="634">
        <v>9.71</v>
      </c>
    </row>
    <row r="34" s="290" customFormat="1" ht="14.25" customHeight="1" spans="1:3">
      <c r="A34" s="302" t="s">
        <v>1254</v>
      </c>
      <c r="B34" s="303"/>
      <c r="C34" s="634">
        <v>97.47</v>
      </c>
    </row>
    <row r="35" s="290" customFormat="1" ht="14.25" customHeight="1" spans="1:3">
      <c r="A35" s="302" t="s">
        <v>1255</v>
      </c>
      <c r="B35" s="303"/>
      <c r="C35" s="634">
        <v>107.37</v>
      </c>
    </row>
    <row r="36" s="290" customFormat="1" ht="14.25" customHeight="1" spans="1:3">
      <c r="A36" s="302" t="s">
        <v>1256</v>
      </c>
      <c r="B36" s="303"/>
      <c r="C36" s="634">
        <v>3.98</v>
      </c>
    </row>
    <row r="37" s="290" customFormat="1" ht="14.25" customHeight="1" spans="1:3">
      <c r="A37" s="302" t="s">
        <v>1257</v>
      </c>
      <c r="B37" s="303"/>
      <c r="C37" s="634">
        <v>798.96834</v>
      </c>
    </row>
    <row r="38" s="290" customFormat="1" ht="14.25" customHeight="1" spans="1:3">
      <c r="A38" s="302" t="s">
        <v>1258</v>
      </c>
      <c r="B38" s="303"/>
      <c r="C38" s="634">
        <v>1322.739971</v>
      </c>
    </row>
    <row r="39" s="290" customFormat="1" ht="14.25" customHeight="1" spans="1:3">
      <c r="A39" s="302" t="s">
        <v>1259</v>
      </c>
      <c r="B39" s="303"/>
      <c r="C39" s="634">
        <v>61.0725</v>
      </c>
    </row>
    <row r="40" s="290" customFormat="1" ht="14.25" customHeight="1" spans="1:3">
      <c r="A40" s="302" t="s">
        <v>1260</v>
      </c>
      <c r="B40" s="303"/>
      <c r="C40" s="634">
        <v>53.086869</v>
      </c>
    </row>
    <row r="41" s="290" customFormat="1" ht="14.25" customHeight="1" spans="1:3">
      <c r="A41" s="302" t="s">
        <v>1261</v>
      </c>
      <c r="B41" s="303"/>
      <c r="C41" s="634">
        <v>10.7575</v>
      </c>
    </row>
    <row r="42" s="290" customFormat="1" ht="14.25" customHeight="1" spans="1:3">
      <c r="A42" s="302" t="s">
        <v>1262</v>
      </c>
      <c r="B42" s="303"/>
      <c r="C42" s="634">
        <v>20.912</v>
      </c>
    </row>
    <row r="43" s="290" customFormat="1" ht="14.25" customHeight="1" spans="1:3">
      <c r="A43" s="302" t="s">
        <v>1263</v>
      </c>
      <c r="B43" s="303"/>
      <c r="C43" s="634">
        <v>4.109</v>
      </c>
    </row>
    <row r="44" s="290" customFormat="1" ht="14.25" customHeight="1" spans="1:3">
      <c r="A44" s="302" t="s">
        <v>1264</v>
      </c>
      <c r="B44" s="303"/>
      <c r="C44" s="634">
        <v>275.647876</v>
      </c>
    </row>
    <row r="45" s="290" customFormat="1" ht="14.25" customHeight="1" spans="1:3">
      <c r="A45" s="302" t="s">
        <v>1265</v>
      </c>
      <c r="B45" s="303"/>
      <c r="C45" s="634">
        <v>245.48</v>
      </c>
    </row>
    <row r="46" s="290" customFormat="1" ht="14.25" customHeight="1" spans="1:3">
      <c r="A46" s="302" t="s">
        <v>1266</v>
      </c>
      <c r="B46" s="303"/>
      <c r="C46" s="634">
        <v>856.089204</v>
      </c>
    </row>
    <row r="47" s="290" customFormat="1" ht="14.25" customHeight="1" spans="1:3">
      <c r="A47" s="635"/>
      <c r="B47" s="636"/>
      <c r="C47" s="637"/>
    </row>
    <row r="48" s="290" customFormat="1" ht="14.25" customHeight="1" spans="1:3">
      <c r="A48"/>
      <c r="B48"/>
      <c r="C48"/>
    </row>
    <row r="49" ht="14.25" customHeight="1" spans="1:3">
      <c r="A49"/>
      <c r="B49"/>
      <c r="C49"/>
    </row>
  </sheetData>
  <mergeCells count="45">
    <mergeCell ref="A1:C1"/>
    <mergeCell ref="A2:C2"/>
    <mergeCell ref="A3:C3"/>
    <mergeCell ref="A5:B5"/>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s>
  <printOptions horizontalCentered="1"/>
  <pageMargins left="0.314583333333333" right="0.314583333333333" top="0.393055555555556" bottom="0.196527777777778" header="0.314583333333333" footer="0.314583333333333"/>
  <pageSetup paperSize="9" fitToHeight="0" orientation="portrait"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07"/>
  <sheetViews>
    <sheetView showZeros="0" zoomScale="130" zoomScaleNormal="130" workbookViewId="0">
      <selection activeCell="A2" sqref="A2:B2"/>
    </sheetView>
  </sheetViews>
  <sheetFormatPr defaultColWidth="10" defaultRowHeight="13.5" outlineLevelCol="1"/>
  <cols>
    <col min="1" max="1" width="56.625" style="616" customWidth="1"/>
    <col min="2" max="2" width="20.125" style="617" customWidth="1"/>
    <col min="3" max="16384" width="10" style="617"/>
  </cols>
  <sheetData>
    <row r="1" ht="18.75" spans="1:2">
      <c r="A1" s="291" t="s">
        <v>1558</v>
      </c>
      <c r="B1" s="291"/>
    </row>
    <row r="2" ht="24" spans="1:2">
      <c r="A2" s="292" t="s">
        <v>1559</v>
      </c>
      <c r="B2" s="292"/>
    </row>
    <row r="3" spans="1:2">
      <c r="A3" s="293" t="s">
        <v>1268</v>
      </c>
      <c r="B3" s="293"/>
    </row>
    <row r="4" ht="20.25" customHeight="1" spans="1:2">
      <c r="A4" s="618"/>
      <c r="B4" s="295" t="s">
        <v>67</v>
      </c>
    </row>
    <row r="5" ht="24" customHeight="1" spans="1:2">
      <c r="A5" s="296" t="s">
        <v>1169</v>
      </c>
      <c r="B5" s="298" t="s">
        <v>72</v>
      </c>
    </row>
    <row r="6" ht="24" customHeight="1" spans="1:2">
      <c r="A6" s="299" t="s">
        <v>1226</v>
      </c>
      <c r="B6" s="619">
        <v>13468</v>
      </c>
    </row>
    <row r="7" ht="20.1" customHeight="1" spans="1:2">
      <c r="A7" s="620" t="s">
        <v>1560</v>
      </c>
      <c r="B7" s="621">
        <v>13468</v>
      </c>
    </row>
    <row r="8" ht="20.1" customHeight="1" spans="1:2">
      <c r="A8" s="622"/>
      <c r="B8" s="623"/>
    </row>
    <row r="9" ht="20.1" customHeight="1" spans="1:2">
      <c r="A9" s="622"/>
      <c r="B9" s="623"/>
    </row>
    <row r="10" ht="20.1" customHeight="1" spans="1:2">
      <c r="A10" s="622"/>
      <c r="B10" s="623"/>
    </row>
    <row r="11" ht="20.1" customHeight="1" spans="1:2">
      <c r="A11" s="622"/>
      <c r="B11" s="623"/>
    </row>
    <row r="12" ht="20.1" customHeight="1" spans="1:2">
      <c r="A12" s="622"/>
      <c r="B12" s="623"/>
    </row>
    <row r="13" ht="20.1" customHeight="1" spans="1:2">
      <c r="A13" s="622"/>
      <c r="B13" s="623"/>
    </row>
    <row r="14" ht="20.1" customHeight="1" spans="1:2">
      <c r="A14" s="622"/>
      <c r="B14" s="623"/>
    </row>
    <row r="15" ht="18.75" customHeight="1" spans="1:2">
      <c r="A15" s="622"/>
      <c r="B15" s="623"/>
    </row>
    <row r="16" ht="20.1" customHeight="1" spans="1:2">
      <c r="A16" s="624"/>
      <c r="B16" s="625"/>
    </row>
    <row r="17" ht="49.5" customHeight="1" spans="1:2">
      <c r="A17" s="626"/>
      <c r="B17" s="626"/>
    </row>
    <row r="18" ht="20.1" customHeight="1"/>
    <row r="19" ht="20.1" customHeight="1" spans="1:1">
      <c r="A19" s="617"/>
    </row>
    <row r="20" ht="20.1" customHeight="1" spans="1:1">
      <c r="A20" s="617"/>
    </row>
    <row r="21" ht="20.1" customHeight="1" spans="1:1">
      <c r="A21" s="617"/>
    </row>
    <row r="22" ht="20.1" customHeight="1" spans="1:1">
      <c r="A22" s="617"/>
    </row>
    <row r="23" ht="20.1" customHeight="1" spans="1:1">
      <c r="A23" s="617"/>
    </row>
    <row r="24" ht="20.1" customHeight="1" spans="1:1">
      <c r="A24" s="617"/>
    </row>
    <row r="25" ht="20.1" customHeight="1" spans="1:1">
      <c r="A25" s="617"/>
    </row>
    <row r="26" ht="20.1" customHeight="1" spans="1:1">
      <c r="A26" s="617"/>
    </row>
    <row r="27" ht="20.1" customHeight="1" spans="1:1">
      <c r="A27" s="617"/>
    </row>
    <row r="28" ht="20.1" customHeight="1" spans="1:1">
      <c r="A28" s="617"/>
    </row>
    <row r="29" ht="20.1" customHeight="1" spans="1:1">
      <c r="A29" s="617"/>
    </row>
    <row r="30" ht="20.1" customHeight="1" spans="1:1">
      <c r="A30" s="617"/>
    </row>
    <row r="31" ht="20.1" customHeight="1" spans="1:1">
      <c r="A31" s="617"/>
    </row>
    <row r="32" ht="20.1" customHeight="1" spans="1:1">
      <c r="A32" s="617"/>
    </row>
    <row r="33" ht="20.1" customHeight="1" spans="1:1">
      <c r="A33" s="617"/>
    </row>
    <row r="34" ht="20.1" customHeight="1" spans="1:1">
      <c r="A34" s="617"/>
    </row>
    <row r="35" ht="20.1" customHeight="1" spans="1:1">
      <c r="A35" s="617"/>
    </row>
    <row r="36" ht="20.1" customHeight="1" spans="1:1">
      <c r="A36" s="617"/>
    </row>
    <row r="37" ht="20.1" customHeight="1" spans="1:1">
      <c r="A37" s="617"/>
    </row>
    <row r="38" ht="20.1" customHeight="1" spans="1:1">
      <c r="A38" s="617"/>
    </row>
    <row r="39" ht="20.1" customHeight="1" spans="1:1">
      <c r="A39" s="617"/>
    </row>
    <row r="40" spans="1:1">
      <c r="A40" s="617"/>
    </row>
    <row r="41" spans="1:1">
      <c r="A41" s="617"/>
    </row>
    <row r="42" spans="1:1">
      <c r="A42" s="617"/>
    </row>
    <row r="43" spans="1:1">
      <c r="A43" s="617"/>
    </row>
    <row r="44" spans="1:1">
      <c r="A44" s="617"/>
    </row>
    <row r="45" spans="1:1">
      <c r="A45" s="617"/>
    </row>
    <row r="46" spans="1:1">
      <c r="A46" s="617"/>
    </row>
    <row r="47" spans="1:1">
      <c r="A47" s="617"/>
    </row>
    <row r="48" spans="1:1">
      <c r="A48" s="617"/>
    </row>
    <row r="49" spans="1:1">
      <c r="A49" s="617"/>
    </row>
    <row r="50" spans="1:1">
      <c r="A50" s="617"/>
    </row>
    <row r="51" spans="1:1">
      <c r="A51" s="617"/>
    </row>
    <row r="52" spans="1:1">
      <c r="A52" s="617"/>
    </row>
    <row r="53" spans="1:1">
      <c r="A53" s="617"/>
    </row>
    <row r="54" spans="1:1">
      <c r="A54" s="617"/>
    </row>
    <row r="55" spans="1:1">
      <c r="A55" s="617"/>
    </row>
    <row r="56" spans="1:1">
      <c r="A56" s="617"/>
    </row>
    <row r="57" spans="1:1">
      <c r="A57" s="617"/>
    </row>
    <row r="58" spans="1:1">
      <c r="A58" s="617"/>
    </row>
    <row r="59" spans="1:1">
      <c r="A59" s="617"/>
    </row>
    <row r="60" spans="1:1">
      <c r="A60" s="617"/>
    </row>
    <row r="61" spans="1:1">
      <c r="A61" s="617"/>
    </row>
    <row r="62" spans="1:1">
      <c r="A62" s="617"/>
    </row>
    <row r="63" spans="1:1">
      <c r="A63" s="617"/>
    </row>
    <row r="64" spans="1:1">
      <c r="A64" s="617"/>
    </row>
    <row r="65" spans="1:1">
      <c r="A65" s="617"/>
    </row>
    <row r="66" spans="1:1">
      <c r="A66" s="617"/>
    </row>
    <row r="67" spans="1:1">
      <c r="A67" s="617"/>
    </row>
    <row r="68" spans="1:1">
      <c r="A68" s="617"/>
    </row>
    <row r="69" spans="1:1">
      <c r="A69" s="617"/>
    </row>
    <row r="70" spans="1:1">
      <c r="A70" s="617"/>
    </row>
    <row r="71" spans="1:1">
      <c r="A71" s="617"/>
    </row>
    <row r="72" spans="1:1">
      <c r="A72" s="617"/>
    </row>
    <row r="73" spans="1:1">
      <c r="A73" s="617"/>
    </row>
    <row r="74" spans="1:1">
      <c r="A74" s="617"/>
    </row>
    <row r="75" spans="1:1">
      <c r="A75" s="617"/>
    </row>
    <row r="76" spans="1:1">
      <c r="A76" s="617"/>
    </row>
    <row r="77" spans="1:1">
      <c r="A77" s="617"/>
    </row>
    <row r="78" spans="1:1">
      <c r="A78" s="617"/>
    </row>
    <row r="79" spans="1:1">
      <c r="A79" s="617"/>
    </row>
    <row r="80" spans="1:1">
      <c r="A80" s="617"/>
    </row>
    <row r="81" spans="1:1">
      <c r="A81" s="617"/>
    </row>
    <row r="82" spans="1:1">
      <c r="A82" s="617"/>
    </row>
    <row r="83" spans="1:1">
      <c r="A83" s="617"/>
    </row>
    <row r="84" spans="1:1">
      <c r="A84" s="617"/>
    </row>
    <row r="85" spans="1:1">
      <c r="A85" s="617"/>
    </row>
    <row r="86" spans="1:1">
      <c r="A86" s="617"/>
    </row>
    <row r="87" spans="1:1">
      <c r="A87" s="617"/>
    </row>
    <row r="88" spans="1:1">
      <c r="A88" s="617"/>
    </row>
    <row r="89" spans="1:1">
      <c r="A89" s="617"/>
    </row>
    <row r="90" spans="1:1">
      <c r="A90" s="617"/>
    </row>
    <row r="91" spans="1:1">
      <c r="A91" s="617"/>
    </row>
    <row r="92" spans="1:1">
      <c r="A92" s="617"/>
    </row>
    <row r="93" spans="1:1">
      <c r="A93" s="617"/>
    </row>
    <row r="94" spans="1:1">
      <c r="A94" s="617"/>
    </row>
    <row r="95" spans="1:1">
      <c r="A95" s="617"/>
    </row>
    <row r="96" spans="1:1">
      <c r="A96" s="617"/>
    </row>
    <row r="97" spans="1:1">
      <c r="A97" s="617"/>
    </row>
    <row r="98" spans="1:1">
      <c r="A98" s="617"/>
    </row>
    <row r="99" spans="1:1">
      <c r="A99" s="617"/>
    </row>
    <row r="100" spans="1:1">
      <c r="A100" s="617"/>
    </row>
    <row r="101" spans="1:1">
      <c r="A101" s="617"/>
    </row>
    <row r="102" spans="1:1">
      <c r="A102" s="617"/>
    </row>
    <row r="103" spans="1:1">
      <c r="A103" s="617"/>
    </row>
    <row r="104" spans="1:1">
      <c r="A104" s="617"/>
    </row>
    <row r="105" spans="1:1">
      <c r="A105" s="617"/>
    </row>
    <row r="106" spans="1:1">
      <c r="A106" s="617"/>
    </row>
    <row r="107" spans="1:1">
      <c r="A107" s="617"/>
    </row>
  </sheetData>
  <mergeCells count="4">
    <mergeCell ref="A1:B1"/>
    <mergeCell ref="A2:B2"/>
    <mergeCell ref="A3:B3"/>
    <mergeCell ref="A17:B17"/>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7"/>
  <sheetViews>
    <sheetView workbookViewId="0">
      <selection activeCell="E12" sqref="E12"/>
    </sheetView>
  </sheetViews>
  <sheetFormatPr defaultColWidth="12.75" defaultRowHeight="13.5"/>
  <cols>
    <col min="1" max="1" width="33" style="231" customWidth="1"/>
    <col min="2" max="2" width="15.25" style="231" customWidth="1"/>
    <col min="3" max="5" width="12.625" style="232" customWidth="1"/>
    <col min="6" max="6" width="12.5" style="233" customWidth="1"/>
    <col min="7" max="7" width="13.125" style="233" customWidth="1"/>
    <col min="8" max="8" width="37.375" style="234" customWidth="1"/>
    <col min="9" max="9" width="17.625" style="234" customWidth="1"/>
    <col min="10" max="11" width="12.5" style="235" customWidth="1"/>
    <col min="12" max="12" width="12.5" style="235" hidden="1" customWidth="1"/>
    <col min="13" max="14" width="12.5" style="235" customWidth="1"/>
    <col min="15" max="15" width="12.5" style="598" hidden="1" customWidth="1"/>
    <col min="16" max="16" width="11.625" style="231" customWidth="1"/>
    <col min="17" max="262" width="9" style="231" customWidth="1"/>
    <col min="263" max="263" width="29.625" style="231" customWidth="1"/>
    <col min="264" max="264" width="12.75" style="231"/>
    <col min="265" max="265" width="29.75" style="231" customWidth="1"/>
    <col min="266" max="266" width="17" style="231" customWidth="1"/>
    <col min="267" max="267" width="37" style="231" customWidth="1"/>
    <col min="268" max="268" width="17.375" style="231" customWidth="1"/>
    <col min="269" max="518" width="9" style="231" customWidth="1"/>
    <col min="519" max="519" width="29.625" style="231" customWidth="1"/>
    <col min="520" max="520" width="12.75" style="231"/>
    <col min="521" max="521" width="29.75" style="231" customWidth="1"/>
    <col min="522" max="522" width="17" style="231" customWidth="1"/>
    <col min="523" max="523" width="37" style="231" customWidth="1"/>
    <col min="524" max="524" width="17.375" style="231" customWidth="1"/>
    <col min="525" max="774" width="9" style="231" customWidth="1"/>
    <col min="775" max="775" width="29.625" style="231" customWidth="1"/>
    <col min="776" max="776" width="12.75" style="231"/>
    <col min="777" max="777" width="29.75" style="231" customWidth="1"/>
    <col min="778" max="778" width="17" style="231" customWidth="1"/>
    <col min="779" max="779" width="37" style="231" customWidth="1"/>
    <col min="780" max="780" width="17.375" style="231" customWidth="1"/>
    <col min="781" max="1030" width="9" style="231" customWidth="1"/>
    <col min="1031" max="1031" width="29.625" style="231" customWidth="1"/>
    <col min="1032" max="1032" width="12.75" style="231"/>
    <col min="1033" max="1033" width="29.75" style="231" customWidth="1"/>
    <col min="1034" max="1034" width="17" style="231" customWidth="1"/>
    <col min="1035" max="1035" width="37" style="231" customWidth="1"/>
    <col min="1036" max="1036" width="17.375" style="231" customWidth="1"/>
    <col min="1037" max="1286" width="9" style="231" customWidth="1"/>
    <col min="1287" max="1287" width="29.625" style="231" customWidth="1"/>
    <col min="1288" max="1288" width="12.75" style="231"/>
    <col min="1289" max="1289" width="29.75" style="231" customWidth="1"/>
    <col min="1290" max="1290" width="17" style="231" customWidth="1"/>
    <col min="1291" max="1291" width="37" style="231" customWidth="1"/>
    <col min="1292" max="1292" width="17.375" style="231" customWidth="1"/>
    <col min="1293" max="1542" width="9" style="231" customWidth="1"/>
    <col min="1543" max="1543" width="29.625" style="231" customWidth="1"/>
    <col min="1544" max="1544" width="12.75" style="231"/>
    <col min="1545" max="1545" width="29.75" style="231" customWidth="1"/>
    <col min="1546" max="1546" width="17" style="231" customWidth="1"/>
    <col min="1547" max="1547" width="37" style="231" customWidth="1"/>
    <col min="1548" max="1548" width="17.375" style="231" customWidth="1"/>
    <col min="1549" max="1798" width="9" style="231" customWidth="1"/>
    <col min="1799" max="1799" width="29.625" style="231" customWidth="1"/>
    <col min="1800" max="1800" width="12.75" style="231"/>
    <col min="1801" max="1801" width="29.75" style="231" customWidth="1"/>
    <col min="1802" max="1802" width="17" style="231" customWidth="1"/>
    <col min="1803" max="1803" width="37" style="231" customWidth="1"/>
    <col min="1804" max="1804" width="17.375" style="231" customWidth="1"/>
    <col min="1805" max="2054" width="9" style="231" customWidth="1"/>
    <col min="2055" max="2055" width="29.625" style="231" customWidth="1"/>
    <col min="2056" max="2056" width="12.75" style="231"/>
    <col min="2057" max="2057" width="29.75" style="231" customWidth="1"/>
    <col min="2058" max="2058" width="17" style="231" customWidth="1"/>
    <col min="2059" max="2059" width="37" style="231" customWidth="1"/>
    <col min="2060" max="2060" width="17.375" style="231" customWidth="1"/>
    <col min="2061" max="2310" width="9" style="231" customWidth="1"/>
    <col min="2311" max="2311" width="29.625" style="231" customWidth="1"/>
    <col min="2312" max="2312" width="12.75" style="231"/>
    <col min="2313" max="2313" width="29.75" style="231" customWidth="1"/>
    <col min="2314" max="2314" width="17" style="231" customWidth="1"/>
    <col min="2315" max="2315" width="37" style="231" customWidth="1"/>
    <col min="2316" max="2316" width="17.375" style="231" customWidth="1"/>
    <col min="2317" max="2566" width="9" style="231" customWidth="1"/>
    <col min="2567" max="2567" width="29.625" style="231" customWidth="1"/>
    <col min="2568" max="2568" width="12.75" style="231"/>
    <col min="2569" max="2569" width="29.75" style="231" customWidth="1"/>
    <col min="2570" max="2570" width="17" style="231" customWidth="1"/>
    <col min="2571" max="2571" width="37" style="231" customWidth="1"/>
    <col min="2572" max="2572" width="17.375" style="231" customWidth="1"/>
    <col min="2573" max="2822" width="9" style="231" customWidth="1"/>
    <col min="2823" max="2823" width="29.625" style="231" customWidth="1"/>
    <col min="2824" max="2824" width="12.75" style="231"/>
    <col min="2825" max="2825" width="29.75" style="231" customWidth="1"/>
    <col min="2826" max="2826" width="17" style="231" customWidth="1"/>
    <col min="2827" max="2827" width="37" style="231" customWidth="1"/>
    <col min="2828" max="2828" width="17.375" style="231" customWidth="1"/>
    <col min="2829" max="3078" width="9" style="231" customWidth="1"/>
    <col min="3079" max="3079" width="29.625" style="231" customWidth="1"/>
    <col min="3080" max="3080" width="12.75" style="231"/>
    <col min="3081" max="3081" width="29.75" style="231" customWidth="1"/>
    <col min="3082" max="3082" width="17" style="231" customWidth="1"/>
    <col min="3083" max="3083" width="37" style="231" customWidth="1"/>
    <col min="3084" max="3084" width="17.375" style="231" customWidth="1"/>
    <col min="3085" max="3334" width="9" style="231" customWidth="1"/>
    <col min="3335" max="3335" width="29.625" style="231" customWidth="1"/>
    <col min="3336" max="3336" width="12.75" style="231"/>
    <col min="3337" max="3337" width="29.75" style="231" customWidth="1"/>
    <col min="3338" max="3338" width="17" style="231" customWidth="1"/>
    <col min="3339" max="3339" width="37" style="231" customWidth="1"/>
    <col min="3340" max="3340" width="17.375" style="231" customWidth="1"/>
    <col min="3341" max="3590" width="9" style="231" customWidth="1"/>
    <col min="3591" max="3591" width="29.625" style="231" customWidth="1"/>
    <col min="3592" max="3592" width="12.75" style="231"/>
    <col min="3593" max="3593" width="29.75" style="231" customWidth="1"/>
    <col min="3594" max="3594" width="17" style="231" customWidth="1"/>
    <col min="3595" max="3595" width="37" style="231" customWidth="1"/>
    <col min="3596" max="3596" width="17.375" style="231" customWidth="1"/>
    <col min="3597" max="3846" width="9" style="231" customWidth="1"/>
    <col min="3847" max="3847" width="29.625" style="231" customWidth="1"/>
    <col min="3848" max="3848" width="12.75" style="231"/>
    <col min="3849" max="3849" width="29.75" style="231" customWidth="1"/>
    <col min="3850" max="3850" width="17" style="231" customWidth="1"/>
    <col min="3851" max="3851" width="37" style="231" customWidth="1"/>
    <col min="3852" max="3852" width="17.375" style="231" customWidth="1"/>
    <col min="3853" max="4102" width="9" style="231" customWidth="1"/>
    <col min="4103" max="4103" width="29.625" style="231" customWidth="1"/>
    <col min="4104" max="4104" width="12.75" style="231"/>
    <col min="4105" max="4105" width="29.75" style="231" customWidth="1"/>
    <col min="4106" max="4106" width="17" style="231" customWidth="1"/>
    <col min="4107" max="4107" width="37" style="231" customWidth="1"/>
    <col min="4108" max="4108" width="17.375" style="231" customWidth="1"/>
    <col min="4109" max="4358" width="9" style="231" customWidth="1"/>
    <col min="4359" max="4359" width="29.625" style="231" customWidth="1"/>
    <col min="4360" max="4360" width="12.75" style="231"/>
    <col min="4361" max="4361" width="29.75" style="231" customWidth="1"/>
    <col min="4362" max="4362" width="17" style="231" customWidth="1"/>
    <col min="4363" max="4363" width="37" style="231" customWidth="1"/>
    <col min="4364" max="4364" width="17.375" style="231" customWidth="1"/>
    <col min="4365" max="4614" width="9" style="231" customWidth="1"/>
    <col min="4615" max="4615" width="29.625" style="231" customWidth="1"/>
    <col min="4616" max="4616" width="12.75" style="231"/>
    <col min="4617" max="4617" width="29.75" style="231" customWidth="1"/>
    <col min="4618" max="4618" width="17" style="231" customWidth="1"/>
    <col min="4619" max="4619" width="37" style="231" customWidth="1"/>
    <col min="4620" max="4620" width="17.375" style="231" customWidth="1"/>
    <col min="4621" max="4870" width="9" style="231" customWidth="1"/>
    <col min="4871" max="4871" width="29.625" style="231" customWidth="1"/>
    <col min="4872" max="4872" width="12.75" style="231"/>
    <col min="4873" max="4873" width="29.75" style="231" customWidth="1"/>
    <col min="4874" max="4874" width="17" style="231" customWidth="1"/>
    <col min="4875" max="4875" width="37" style="231" customWidth="1"/>
    <col min="4876" max="4876" width="17.375" style="231" customWidth="1"/>
    <col min="4877" max="5126" width="9" style="231" customWidth="1"/>
    <col min="5127" max="5127" width="29.625" style="231" customWidth="1"/>
    <col min="5128" max="5128" width="12.75" style="231"/>
    <col min="5129" max="5129" width="29.75" style="231" customWidth="1"/>
    <col min="5130" max="5130" width="17" style="231" customWidth="1"/>
    <col min="5131" max="5131" width="37" style="231" customWidth="1"/>
    <col min="5132" max="5132" width="17.375" style="231" customWidth="1"/>
    <col min="5133" max="5382" width="9" style="231" customWidth="1"/>
    <col min="5383" max="5383" width="29.625" style="231" customWidth="1"/>
    <col min="5384" max="5384" width="12.75" style="231"/>
    <col min="5385" max="5385" width="29.75" style="231" customWidth="1"/>
    <col min="5386" max="5386" width="17" style="231" customWidth="1"/>
    <col min="5387" max="5387" width="37" style="231" customWidth="1"/>
    <col min="5388" max="5388" width="17.375" style="231" customWidth="1"/>
    <col min="5389" max="5638" width="9" style="231" customWidth="1"/>
    <col min="5639" max="5639" width="29.625" style="231" customWidth="1"/>
    <col min="5640" max="5640" width="12.75" style="231"/>
    <col min="5641" max="5641" width="29.75" style="231" customWidth="1"/>
    <col min="5642" max="5642" width="17" style="231" customWidth="1"/>
    <col min="5643" max="5643" width="37" style="231" customWidth="1"/>
    <col min="5644" max="5644" width="17.375" style="231" customWidth="1"/>
    <col min="5645" max="5894" width="9" style="231" customWidth="1"/>
    <col min="5895" max="5895" width="29.625" style="231" customWidth="1"/>
    <col min="5896" max="5896" width="12.75" style="231"/>
    <col min="5897" max="5897" width="29.75" style="231" customWidth="1"/>
    <col min="5898" max="5898" width="17" style="231" customWidth="1"/>
    <col min="5899" max="5899" width="37" style="231" customWidth="1"/>
    <col min="5900" max="5900" width="17.375" style="231" customWidth="1"/>
    <col min="5901" max="6150" width="9" style="231" customWidth="1"/>
    <col min="6151" max="6151" width="29.625" style="231" customWidth="1"/>
    <col min="6152" max="6152" width="12.75" style="231"/>
    <col min="6153" max="6153" width="29.75" style="231" customWidth="1"/>
    <col min="6154" max="6154" width="17" style="231" customWidth="1"/>
    <col min="6155" max="6155" width="37" style="231" customWidth="1"/>
    <col min="6156" max="6156" width="17.375" style="231" customWidth="1"/>
    <col min="6157" max="6406" width="9" style="231" customWidth="1"/>
    <col min="6407" max="6407" width="29.625" style="231" customWidth="1"/>
    <col min="6408" max="6408" width="12.75" style="231"/>
    <col min="6409" max="6409" width="29.75" style="231" customWidth="1"/>
    <col min="6410" max="6410" width="17" style="231" customWidth="1"/>
    <col min="6411" max="6411" width="37" style="231" customWidth="1"/>
    <col min="6412" max="6412" width="17.375" style="231" customWidth="1"/>
    <col min="6413" max="6662" width="9" style="231" customWidth="1"/>
    <col min="6663" max="6663" width="29.625" style="231" customWidth="1"/>
    <col min="6664" max="6664" width="12.75" style="231"/>
    <col min="6665" max="6665" width="29.75" style="231" customWidth="1"/>
    <col min="6666" max="6666" width="17" style="231" customWidth="1"/>
    <col min="6667" max="6667" width="37" style="231" customWidth="1"/>
    <col min="6668" max="6668" width="17.375" style="231" customWidth="1"/>
    <col min="6669" max="6918" width="9" style="231" customWidth="1"/>
    <col min="6919" max="6919" width="29.625" style="231" customWidth="1"/>
    <col min="6920" max="6920" width="12.75" style="231"/>
    <col min="6921" max="6921" width="29.75" style="231" customWidth="1"/>
    <col min="6922" max="6922" width="17" style="231" customWidth="1"/>
    <col min="6923" max="6923" width="37" style="231" customWidth="1"/>
    <col min="6924" max="6924" width="17.375" style="231" customWidth="1"/>
    <col min="6925" max="7174" width="9" style="231" customWidth="1"/>
    <col min="7175" max="7175" width="29.625" style="231" customWidth="1"/>
    <col min="7176" max="7176" width="12.75" style="231"/>
    <col min="7177" max="7177" width="29.75" style="231" customWidth="1"/>
    <col min="7178" max="7178" width="17" style="231" customWidth="1"/>
    <col min="7179" max="7179" width="37" style="231" customWidth="1"/>
    <col min="7180" max="7180" width="17.375" style="231" customWidth="1"/>
    <col min="7181" max="7430" width="9" style="231" customWidth="1"/>
    <col min="7431" max="7431" width="29.625" style="231" customWidth="1"/>
    <col min="7432" max="7432" width="12.75" style="231"/>
    <col min="7433" max="7433" width="29.75" style="231" customWidth="1"/>
    <col min="7434" max="7434" width="17" style="231" customWidth="1"/>
    <col min="7435" max="7435" width="37" style="231" customWidth="1"/>
    <col min="7436" max="7436" width="17.375" style="231" customWidth="1"/>
    <col min="7437" max="7686" width="9" style="231" customWidth="1"/>
    <col min="7687" max="7687" width="29.625" style="231" customWidth="1"/>
    <col min="7688" max="7688" width="12.75" style="231"/>
    <col min="7689" max="7689" width="29.75" style="231" customWidth="1"/>
    <col min="7690" max="7690" width="17" style="231" customWidth="1"/>
    <col min="7691" max="7691" width="37" style="231" customWidth="1"/>
    <col min="7692" max="7692" width="17.375" style="231" customWidth="1"/>
    <col min="7693" max="7942" width="9" style="231" customWidth="1"/>
    <col min="7943" max="7943" width="29.625" style="231" customWidth="1"/>
    <col min="7944" max="7944" width="12.75" style="231"/>
    <col min="7945" max="7945" width="29.75" style="231" customWidth="1"/>
    <col min="7946" max="7946" width="17" style="231" customWidth="1"/>
    <col min="7947" max="7947" width="37" style="231" customWidth="1"/>
    <col min="7948" max="7948" width="17.375" style="231" customWidth="1"/>
    <col min="7949" max="8198" width="9" style="231" customWidth="1"/>
    <col min="8199" max="8199" width="29.625" style="231" customWidth="1"/>
    <col min="8200" max="8200" width="12.75" style="231"/>
    <col min="8201" max="8201" width="29.75" style="231" customWidth="1"/>
    <col min="8202" max="8202" width="17" style="231" customWidth="1"/>
    <col min="8203" max="8203" width="37" style="231" customWidth="1"/>
    <col min="8204" max="8204" width="17.375" style="231" customWidth="1"/>
    <col min="8205" max="8454" width="9" style="231" customWidth="1"/>
    <col min="8455" max="8455" width="29.625" style="231" customWidth="1"/>
    <col min="8456" max="8456" width="12.75" style="231"/>
    <col min="8457" max="8457" width="29.75" style="231" customWidth="1"/>
    <col min="8458" max="8458" width="17" style="231" customWidth="1"/>
    <col min="8459" max="8459" width="37" style="231" customWidth="1"/>
    <col min="8460" max="8460" width="17.375" style="231" customWidth="1"/>
    <col min="8461" max="8710" width="9" style="231" customWidth="1"/>
    <col min="8711" max="8711" width="29.625" style="231" customWidth="1"/>
    <col min="8712" max="8712" width="12.75" style="231"/>
    <col min="8713" max="8713" width="29.75" style="231" customWidth="1"/>
    <col min="8714" max="8714" width="17" style="231" customWidth="1"/>
    <col min="8715" max="8715" width="37" style="231" customWidth="1"/>
    <col min="8716" max="8716" width="17.375" style="231" customWidth="1"/>
    <col min="8717" max="8966" width="9" style="231" customWidth="1"/>
    <col min="8967" max="8967" width="29.625" style="231" customWidth="1"/>
    <col min="8968" max="8968" width="12.75" style="231"/>
    <col min="8969" max="8969" width="29.75" style="231" customWidth="1"/>
    <col min="8970" max="8970" width="17" style="231" customWidth="1"/>
    <col min="8971" max="8971" width="37" style="231" customWidth="1"/>
    <col min="8972" max="8972" width="17.375" style="231" customWidth="1"/>
    <col min="8973" max="9222" width="9" style="231" customWidth="1"/>
    <col min="9223" max="9223" width="29.625" style="231" customWidth="1"/>
    <col min="9224" max="9224" width="12.75" style="231"/>
    <col min="9225" max="9225" width="29.75" style="231" customWidth="1"/>
    <col min="9226" max="9226" width="17" style="231" customWidth="1"/>
    <col min="9227" max="9227" width="37" style="231" customWidth="1"/>
    <col min="9228" max="9228" width="17.375" style="231" customWidth="1"/>
    <col min="9229" max="9478" width="9" style="231" customWidth="1"/>
    <col min="9479" max="9479" width="29.625" style="231" customWidth="1"/>
    <col min="9480" max="9480" width="12.75" style="231"/>
    <col min="9481" max="9481" width="29.75" style="231" customWidth="1"/>
    <col min="9482" max="9482" width="17" style="231" customWidth="1"/>
    <col min="9483" max="9483" width="37" style="231" customWidth="1"/>
    <col min="9484" max="9484" width="17.375" style="231" customWidth="1"/>
    <col min="9485" max="9734" width="9" style="231" customWidth="1"/>
    <col min="9735" max="9735" width="29.625" style="231" customWidth="1"/>
    <col min="9736" max="9736" width="12.75" style="231"/>
    <col min="9737" max="9737" width="29.75" style="231" customWidth="1"/>
    <col min="9738" max="9738" width="17" style="231" customWidth="1"/>
    <col min="9739" max="9739" width="37" style="231" customWidth="1"/>
    <col min="9740" max="9740" width="17.375" style="231" customWidth="1"/>
    <col min="9741" max="9990" width="9" style="231" customWidth="1"/>
    <col min="9991" max="9991" width="29.625" style="231" customWidth="1"/>
    <col min="9992" max="9992" width="12.75" style="231"/>
    <col min="9993" max="9993" width="29.75" style="231" customWidth="1"/>
    <col min="9994" max="9994" width="17" style="231" customWidth="1"/>
    <col min="9995" max="9995" width="37" style="231" customWidth="1"/>
    <col min="9996" max="9996" width="17.375" style="231" customWidth="1"/>
    <col min="9997" max="10246" width="9" style="231" customWidth="1"/>
    <col min="10247" max="10247" width="29.625" style="231" customWidth="1"/>
    <col min="10248" max="10248" width="12.75" style="231"/>
    <col min="10249" max="10249" width="29.75" style="231" customWidth="1"/>
    <col min="10250" max="10250" width="17" style="231" customWidth="1"/>
    <col min="10251" max="10251" width="37" style="231" customWidth="1"/>
    <col min="10252" max="10252" width="17.375" style="231" customWidth="1"/>
    <col min="10253" max="10502" width="9" style="231" customWidth="1"/>
    <col min="10503" max="10503" width="29.625" style="231" customWidth="1"/>
    <col min="10504" max="10504" width="12.75" style="231"/>
    <col min="10505" max="10505" width="29.75" style="231" customWidth="1"/>
    <col min="10506" max="10506" width="17" style="231" customWidth="1"/>
    <col min="10507" max="10507" width="37" style="231" customWidth="1"/>
    <col min="10508" max="10508" width="17.375" style="231" customWidth="1"/>
    <col min="10509" max="10758" width="9" style="231" customWidth="1"/>
    <col min="10759" max="10759" width="29.625" style="231" customWidth="1"/>
    <col min="10760" max="10760" width="12.75" style="231"/>
    <col min="10761" max="10761" width="29.75" style="231" customWidth="1"/>
    <col min="10762" max="10762" width="17" style="231" customWidth="1"/>
    <col min="10763" max="10763" width="37" style="231" customWidth="1"/>
    <col min="10764" max="10764" width="17.375" style="231" customWidth="1"/>
    <col min="10765" max="11014" width="9" style="231" customWidth="1"/>
    <col min="11015" max="11015" width="29.625" style="231" customWidth="1"/>
    <col min="11016" max="11016" width="12.75" style="231"/>
    <col min="11017" max="11017" width="29.75" style="231" customWidth="1"/>
    <col min="11018" max="11018" width="17" style="231" customWidth="1"/>
    <col min="11019" max="11019" width="37" style="231" customWidth="1"/>
    <col min="11020" max="11020" width="17.375" style="231" customWidth="1"/>
    <col min="11021" max="11270" width="9" style="231" customWidth="1"/>
    <col min="11271" max="11271" width="29.625" style="231" customWidth="1"/>
    <col min="11272" max="11272" width="12.75" style="231"/>
    <col min="11273" max="11273" width="29.75" style="231" customWidth="1"/>
    <col min="11274" max="11274" width="17" style="231" customWidth="1"/>
    <col min="11275" max="11275" width="37" style="231" customWidth="1"/>
    <col min="11276" max="11276" width="17.375" style="231" customWidth="1"/>
    <col min="11277" max="11526" width="9" style="231" customWidth="1"/>
    <col min="11527" max="11527" width="29.625" style="231" customWidth="1"/>
    <col min="11528" max="11528" width="12.75" style="231"/>
    <col min="11529" max="11529" width="29.75" style="231" customWidth="1"/>
    <col min="11530" max="11530" width="17" style="231" customWidth="1"/>
    <col min="11531" max="11531" width="37" style="231" customWidth="1"/>
    <col min="11532" max="11532" width="17.375" style="231" customWidth="1"/>
    <col min="11533" max="11782" width="9" style="231" customWidth="1"/>
    <col min="11783" max="11783" width="29.625" style="231" customWidth="1"/>
    <col min="11784" max="11784" width="12.75" style="231"/>
    <col min="11785" max="11785" width="29.75" style="231" customWidth="1"/>
    <col min="11786" max="11786" width="17" style="231" customWidth="1"/>
    <col min="11787" max="11787" width="37" style="231" customWidth="1"/>
    <col min="11788" max="11788" width="17.375" style="231" customWidth="1"/>
    <col min="11789" max="12038" width="9" style="231" customWidth="1"/>
    <col min="12039" max="12039" width="29.625" style="231" customWidth="1"/>
    <col min="12040" max="12040" width="12.75" style="231"/>
    <col min="12041" max="12041" width="29.75" style="231" customWidth="1"/>
    <col min="12042" max="12042" width="17" style="231" customWidth="1"/>
    <col min="12043" max="12043" width="37" style="231" customWidth="1"/>
    <col min="12044" max="12044" width="17.375" style="231" customWidth="1"/>
    <col min="12045" max="12294" width="9" style="231" customWidth="1"/>
    <col min="12295" max="12295" width="29.625" style="231" customWidth="1"/>
    <col min="12296" max="12296" width="12.75" style="231"/>
    <col min="12297" max="12297" width="29.75" style="231" customWidth="1"/>
    <col min="12298" max="12298" width="17" style="231" customWidth="1"/>
    <col min="12299" max="12299" width="37" style="231" customWidth="1"/>
    <col min="12300" max="12300" width="17.375" style="231" customWidth="1"/>
    <col min="12301" max="12550" width="9" style="231" customWidth="1"/>
    <col min="12551" max="12551" width="29.625" style="231" customWidth="1"/>
    <col min="12552" max="12552" width="12.75" style="231"/>
    <col min="12553" max="12553" width="29.75" style="231" customWidth="1"/>
    <col min="12554" max="12554" width="17" style="231" customWidth="1"/>
    <col min="12555" max="12555" width="37" style="231" customWidth="1"/>
    <col min="12556" max="12556" width="17.375" style="231" customWidth="1"/>
    <col min="12557" max="12806" width="9" style="231" customWidth="1"/>
    <col min="12807" max="12807" width="29.625" style="231" customWidth="1"/>
    <col min="12808" max="12808" width="12.75" style="231"/>
    <col min="12809" max="12809" width="29.75" style="231" customWidth="1"/>
    <col min="12810" max="12810" width="17" style="231" customWidth="1"/>
    <col min="12811" max="12811" width="37" style="231" customWidth="1"/>
    <col min="12812" max="12812" width="17.375" style="231" customWidth="1"/>
    <col min="12813" max="13062" width="9" style="231" customWidth="1"/>
    <col min="13063" max="13063" width="29.625" style="231" customWidth="1"/>
    <col min="13064" max="13064" width="12.75" style="231"/>
    <col min="13065" max="13065" width="29.75" style="231" customWidth="1"/>
    <col min="13066" max="13066" width="17" style="231" customWidth="1"/>
    <col min="13067" max="13067" width="37" style="231" customWidth="1"/>
    <col min="13068" max="13068" width="17.375" style="231" customWidth="1"/>
    <col min="13069" max="13318" width="9" style="231" customWidth="1"/>
    <col min="13319" max="13319" width="29.625" style="231" customWidth="1"/>
    <col min="13320" max="13320" width="12.75" style="231"/>
    <col min="13321" max="13321" width="29.75" style="231" customWidth="1"/>
    <col min="13322" max="13322" width="17" style="231" customWidth="1"/>
    <col min="13323" max="13323" width="37" style="231" customWidth="1"/>
    <col min="13324" max="13324" width="17.375" style="231" customWidth="1"/>
    <col min="13325" max="13574" width="9" style="231" customWidth="1"/>
    <col min="13575" max="13575" width="29.625" style="231" customWidth="1"/>
    <col min="13576" max="13576" width="12.75" style="231"/>
    <col min="13577" max="13577" width="29.75" style="231" customWidth="1"/>
    <col min="13578" max="13578" width="17" style="231" customWidth="1"/>
    <col min="13579" max="13579" width="37" style="231" customWidth="1"/>
    <col min="13580" max="13580" width="17.375" style="231" customWidth="1"/>
    <col min="13581" max="13830" width="9" style="231" customWidth="1"/>
    <col min="13831" max="13831" width="29.625" style="231" customWidth="1"/>
    <col min="13832" max="13832" width="12.75" style="231"/>
    <col min="13833" max="13833" width="29.75" style="231" customWidth="1"/>
    <col min="13834" max="13834" width="17" style="231" customWidth="1"/>
    <col min="13835" max="13835" width="37" style="231" customWidth="1"/>
    <col min="13836" max="13836" width="17.375" style="231" customWidth="1"/>
    <col min="13837" max="14086" width="9" style="231" customWidth="1"/>
    <col min="14087" max="14087" width="29.625" style="231" customWidth="1"/>
    <col min="14088" max="14088" width="12.75" style="231"/>
    <col min="14089" max="14089" width="29.75" style="231" customWidth="1"/>
    <col min="14090" max="14090" width="17" style="231" customWidth="1"/>
    <col min="14091" max="14091" width="37" style="231" customWidth="1"/>
    <col min="14092" max="14092" width="17.375" style="231" customWidth="1"/>
    <col min="14093" max="14342" width="9" style="231" customWidth="1"/>
    <col min="14343" max="14343" width="29.625" style="231" customWidth="1"/>
    <col min="14344" max="14344" width="12.75" style="231"/>
    <col min="14345" max="14345" width="29.75" style="231" customWidth="1"/>
    <col min="14346" max="14346" width="17" style="231" customWidth="1"/>
    <col min="14347" max="14347" width="37" style="231" customWidth="1"/>
    <col min="14348" max="14348" width="17.375" style="231" customWidth="1"/>
    <col min="14349" max="14598" width="9" style="231" customWidth="1"/>
    <col min="14599" max="14599" width="29.625" style="231" customWidth="1"/>
    <col min="14600" max="14600" width="12.75" style="231"/>
    <col min="14601" max="14601" width="29.75" style="231" customWidth="1"/>
    <col min="14602" max="14602" width="17" style="231" customWidth="1"/>
    <col min="14603" max="14603" width="37" style="231" customWidth="1"/>
    <col min="14604" max="14604" width="17.375" style="231" customWidth="1"/>
    <col min="14605" max="14854" width="9" style="231" customWidth="1"/>
    <col min="14855" max="14855" width="29.625" style="231" customWidth="1"/>
    <col min="14856" max="14856" width="12.75" style="231"/>
    <col min="14857" max="14857" width="29.75" style="231" customWidth="1"/>
    <col min="14858" max="14858" width="17" style="231" customWidth="1"/>
    <col min="14859" max="14859" width="37" style="231" customWidth="1"/>
    <col min="14860" max="14860" width="17.375" style="231" customWidth="1"/>
    <col min="14861" max="15110" width="9" style="231" customWidth="1"/>
    <col min="15111" max="15111" width="29.625" style="231" customWidth="1"/>
    <col min="15112" max="15112" width="12.75" style="231"/>
    <col min="15113" max="15113" width="29.75" style="231" customWidth="1"/>
    <col min="15114" max="15114" width="17" style="231" customWidth="1"/>
    <col min="15115" max="15115" width="37" style="231" customWidth="1"/>
    <col min="15116" max="15116" width="17.375" style="231" customWidth="1"/>
    <col min="15117" max="15366" width="9" style="231" customWidth="1"/>
    <col min="15367" max="15367" width="29.625" style="231" customWidth="1"/>
    <col min="15368" max="15368" width="12.75" style="231"/>
    <col min="15369" max="15369" width="29.75" style="231" customWidth="1"/>
    <col min="15370" max="15370" width="17" style="231" customWidth="1"/>
    <col min="15371" max="15371" width="37" style="231" customWidth="1"/>
    <col min="15372" max="15372" width="17.375" style="231" customWidth="1"/>
    <col min="15373" max="15622" width="9" style="231" customWidth="1"/>
    <col min="15623" max="15623" width="29.625" style="231" customWidth="1"/>
    <col min="15624" max="15624" width="12.75" style="231"/>
    <col min="15625" max="15625" width="29.75" style="231" customWidth="1"/>
    <col min="15626" max="15626" width="17" style="231" customWidth="1"/>
    <col min="15627" max="15627" width="37" style="231" customWidth="1"/>
    <col min="15628" max="15628" width="17.375" style="231" customWidth="1"/>
    <col min="15629" max="15878" width="9" style="231" customWidth="1"/>
    <col min="15879" max="15879" width="29.625" style="231" customWidth="1"/>
    <col min="15880" max="15880" width="12.75" style="231"/>
    <col min="15881" max="15881" width="29.75" style="231" customWidth="1"/>
    <col min="15882" max="15882" width="17" style="231" customWidth="1"/>
    <col min="15883" max="15883" width="37" style="231" customWidth="1"/>
    <col min="15884" max="15884" width="17.375" style="231" customWidth="1"/>
    <col min="15885" max="16134" width="9" style="231" customWidth="1"/>
    <col min="16135" max="16135" width="29.625" style="231" customWidth="1"/>
    <col min="16136" max="16136" width="12.75" style="231"/>
    <col min="16137" max="16137" width="29.75" style="231" customWidth="1"/>
    <col min="16138" max="16138" width="17" style="231" customWidth="1"/>
    <col min="16139" max="16139" width="37" style="231" customWidth="1"/>
    <col min="16140" max="16140" width="17.375" style="231" customWidth="1"/>
    <col min="16141" max="16384" width="9" style="231" customWidth="1"/>
  </cols>
  <sheetData>
    <row r="1" ht="18.75" customHeight="1" spans="1:15">
      <c r="A1" s="196" t="s">
        <v>1561</v>
      </c>
      <c r="B1" s="196"/>
      <c r="C1" s="196"/>
      <c r="D1" s="196"/>
      <c r="E1" s="196"/>
      <c r="F1" s="236"/>
      <c r="G1" s="236"/>
      <c r="H1" s="196"/>
      <c r="I1" s="196"/>
      <c r="J1" s="196"/>
      <c r="K1" s="196"/>
      <c r="L1" s="196"/>
      <c r="M1" s="196"/>
      <c r="N1" s="196"/>
      <c r="O1" s="236"/>
    </row>
    <row r="2" ht="27.6" customHeight="1" spans="1:16">
      <c r="A2" s="197" t="s">
        <v>1562</v>
      </c>
      <c r="B2" s="197"/>
      <c r="C2" s="197"/>
      <c r="D2" s="197"/>
      <c r="E2" s="197"/>
      <c r="F2" s="237"/>
      <c r="G2" s="237"/>
      <c r="H2" s="197"/>
      <c r="I2" s="197"/>
      <c r="J2" s="197"/>
      <c r="K2" s="197"/>
      <c r="L2" s="197"/>
      <c r="M2" s="197"/>
      <c r="N2" s="197"/>
      <c r="O2" s="237"/>
      <c r="P2" s="197"/>
    </row>
    <row r="3" ht="23.25" customHeight="1" spans="1:16">
      <c r="A3" s="238"/>
      <c r="B3" s="238"/>
      <c r="C3" s="238"/>
      <c r="D3" s="238"/>
      <c r="E3" s="238"/>
      <c r="F3" s="239"/>
      <c r="G3" s="239"/>
      <c r="H3" s="238"/>
      <c r="I3" s="238"/>
      <c r="J3" s="240" t="s">
        <v>67</v>
      </c>
      <c r="K3" s="240"/>
      <c r="L3" s="240"/>
      <c r="M3" s="240"/>
      <c r="N3" s="240"/>
      <c r="O3" s="602"/>
      <c r="P3" s="240"/>
    </row>
    <row r="4" s="230" customFormat="1" ht="56.25" spans="1:16">
      <c r="A4" s="201" t="s">
        <v>68</v>
      </c>
      <c r="B4" s="201" t="s">
        <v>69</v>
      </c>
      <c r="C4" s="202" t="s">
        <v>70</v>
      </c>
      <c r="D4" s="202" t="s">
        <v>71</v>
      </c>
      <c r="E4" s="202" t="s">
        <v>72</v>
      </c>
      <c r="F4" s="241" t="s">
        <v>73</v>
      </c>
      <c r="G4" s="241" t="s">
        <v>74</v>
      </c>
      <c r="H4" s="242" t="s">
        <v>1563</v>
      </c>
      <c r="I4" s="242" t="s">
        <v>69</v>
      </c>
      <c r="J4" s="202" t="s">
        <v>70</v>
      </c>
      <c r="K4" s="202" t="s">
        <v>71</v>
      </c>
      <c r="L4" s="202" t="s">
        <v>1278</v>
      </c>
      <c r="M4" s="202" t="s">
        <v>72</v>
      </c>
      <c r="N4" s="241" t="s">
        <v>73</v>
      </c>
      <c r="O4" s="241" t="s">
        <v>1279</v>
      </c>
      <c r="P4" s="603" t="s">
        <v>74</v>
      </c>
    </row>
    <row r="5" s="230" customFormat="1" ht="24" customHeight="1" spans="1:16">
      <c r="A5" s="243" t="s">
        <v>76</v>
      </c>
      <c r="B5" s="244">
        <v>10000</v>
      </c>
      <c r="C5" s="244">
        <v>39000</v>
      </c>
      <c r="D5" s="244">
        <v>6000</v>
      </c>
      <c r="E5" s="244">
        <v>6000</v>
      </c>
      <c r="F5" s="599" t="s">
        <v>1295</v>
      </c>
      <c r="G5" s="246">
        <f t="shared" ref="G5:G8" si="0">(E5-B5)/B5*100</f>
        <v>-40</v>
      </c>
      <c r="H5" s="247" t="s">
        <v>76</v>
      </c>
      <c r="I5" s="248">
        <v>10000</v>
      </c>
      <c r="J5" s="248">
        <v>39000</v>
      </c>
      <c r="K5" s="248">
        <v>6000</v>
      </c>
      <c r="L5" s="248"/>
      <c r="M5" s="248">
        <v>6000</v>
      </c>
      <c r="N5" s="604" t="s">
        <v>1295</v>
      </c>
      <c r="O5" s="605"/>
      <c r="P5" s="606">
        <v>-40</v>
      </c>
    </row>
    <row r="6" s="230" customFormat="1" ht="24" customHeight="1" spans="1:16">
      <c r="A6" s="249" t="s">
        <v>77</v>
      </c>
      <c r="B6" s="250">
        <v>10000</v>
      </c>
      <c r="C6" s="250">
        <v>39000</v>
      </c>
      <c r="D6" s="250">
        <v>6000</v>
      </c>
      <c r="E6" s="250">
        <v>6000</v>
      </c>
      <c r="F6" s="599" t="s">
        <v>1295</v>
      </c>
      <c r="G6" s="246">
        <f t="shared" si="0"/>
        <v>-40</v>
      </c>
      <c r="H6" s="251" t="s">
        <v>78</v>
      </c>
      <c r="I6" s="248"/>
      <c r="J6" s="248"/>
      <c r="K6" s="248"/>
      <c r="L6" s="248"/>
      <c r="M6" s="248"/>
      <c r="N6" s="248"/>
      <c r="O6" s="269"/>
      <c r="P6" s="605"/>
    </row>
    <row r="7" s="230" customFormat="1" ht="22.5" customHeight="1" spans="1:19">
      <c r="A7" s="252" t="s">
        <v>1564</v>
      </c>
      <c r="B7" s="252"/>
      <c r="C7" s="213"/>
      <c r="D7" s="213"/>
      <c r="E7" s="214"/>
      <c r="F7" s="600"/>
      <c r="G7" s="246"/>
      <c r="H7" s="253" t="s">
        <v>1565</v>
      </c>
      <c r="I7" s="607"/>
      <c r="J7" s="254"/>
      <c r="K7" s="254"/>
      <c r="L7" s="254"/>
      <c r="M7" s="254"/>
      <c r="N7" s="254"/>
      <c r="O7" s="256"/>
      <c r="P7" s="605"/>
      <c r="S7" s="285"/>
    </row>
    <row r="8" s="230" customFormat="1" ht="22.5" customHeight="1" spans="1:19">
      <c r="A8" s="252" t="s">
        <v>1566</v>
      </c>
      <c r="B8" s="601">
        <v>10000</v>
      </c>
      <c r="C8" s="213">
        <v>39000</v>
      </c>
      <c r="D8" s="213">
        <v>6000</v>
      </c>
      <c r="E8" s="213">
        <v>6000</v>
      </c>
      <c r="F8" s="599" t="s">
        <v>1295</v>
      </c>
      <c r="G8" s="246">
        <f t="shared" si="0"/>
        <v>-40</v>
      </c>
      <c r="H8" s="253" t="s">
        <v>1567</v>
      </c>
      <c r="I8" s="607"/>
      <c r="J8" s="255"/>
      <c r="K8" s="255"/>
      <c r="L8" s="254"/>
      <c r="M8" s="254"/>
      <c r="N8" s="254"/>
      <c r="O8" s="256"/>
      <c r="P8" s="605"/>
      <c r="S8" s="285"/>
    </row>
    <row r="9" s="230" customFormat="1" ht="22.5" customHeight="1" spans="1:19">
      <c r="A9" s="252" t="s">
        <v>1568</v>
      </c>
      <c r="B9" s="252"/>
      <c r="C9" s="214"/>
      <c r="D9" s="214"/>
      <c r="E9" s="214"/>
      <c r="F9" s="256"/>
      <c r="G9" s="257"/>
      <c r="H9" s="253" t="s">
        <v>1569</v>
      </c>
      <c r="I9" s="607"/>
      <c r="J9" s="254"/>
      <c r="K9" s="254"/>
      <c r="L9" s="254"/>
      <c r="M9" s="254"/>
      <c r="N9" s="254"/>
      <c r="O9" s="256"/>
      <c r="P9" s="605"/>
      <c r="S9" s="285"/>
    </row>
    <row r="10" s="230" customFormat="1" ht="22.5" customHeight="1" spans="1:19">
      <c r="A10" s="252" t="s">
        <v>1570</v>
      </c>
      <c r="B10" s="252"/>
      <c r="C10" s="258"/>
      <c r="D10" s="258"/>
      <c r="E10" s="258"/>
      <c r="F10" s="259"/>
      <c r="G10" s="259"/>
      <c r="H10" s="253" t="s">
        <v>1571</v>
      </c>
      <c r="I10" s="607"/>
      <c r="J10" s="254"/>
      <c r="K10" s="254"/>
      <c r="L10" s="254"/>
      <c r="M10" s="254"/>
      <c r="N10" s="254"/>
      <c r="O10" s="256"/>
      <c r="P10" s="605"/>
      <c r="S10" s="285"/>
    </row>
    <row r="11" s="230" customFormat="1" ht="22.5" customHeight="1" spans="1:19">
      <c r="A11" s="252"/>
      <c r="B11" s="252"/>
      <c r="C11" s="260"/>
      <c r="D11" s="260"/>
      <c r="E11" s="260"/>
      <c r="F11" s="261"/>
      <c r="G11" s="261"/>
      <c r="H11" s="253" t="s">
        <v>1572</v>
      </c>
      <c r="I11" s="607"/>
      <c r="J11" s="255"/>
      <c r="K11" s="255"/>
      <c r="L11" s="254"/>
      <c r="M11" s="254"/>
      <c r="N11" s="254"/>
      <c r="O11" s="256"/>
      <c r="P11" s="605"/>
      <c r="S11" s="285"/>
    </row>
    <row r="12" s="230" customFormat="1" ht="22.5" customHeight="1" spans="1:19">
      <c r="A12" s="262"/>
      <c r="B12" s="262"/>
      <c r="C12" s="260"/>
      <c r="D12" s="260"/>
      <c r="E12" s="260"/>
      <c r="F12" s="261"/>
      <c r="G12" s="261"/>
      <c r="H12" s="253" t="s">
        <v>1573</v>
      </c>
      <c r="I12" s="607"/>
      <c r="J12" s="254"/>
      <c r="K12" s="254"/>
      <c r="L12" s="254"/>
      <c r="M12" s="254"/>
      <c r="N12" s="254"/>
      <c r="O12" s="256"/>
      <c r="P12" s="605"/>
      <c r="S12" s="285"/>
    </row>
    <row r="13" s="230" customFormat="1" ht="22.5" customHeight="1" spans="1:19">
      <c r="A13" s="262"/>
      <c r="B13" s="262"/>
      <c r="C13" s="260"/>
      <c r="D13" s="260"/>
      <c r="E13" s="260"/>
      <c r="F13" s="261"/>
      <c r="G13" s="261"/>
      <c r="H13" s="263" t="s">
        <v>1574</v>
      </c>
      <c r="I13" s="608"/>
      <c r="J13" s="255"/>
      <c r="K13" s="255"/>
      <c r="L13" s="254"/>
      <c r="M13" s="254"/>
      <c r="N13" s="254"/>
      <c r="O13" s="256"/>
      <c r="P13" s="605"/>
      <c r="S13" s="285"/>
    </row>
    <row r="14" s="230" customFormat="1" ht="22.5" customHeight="1" spans="1:19">
      <c r="A14" s="264"/>
      <c r="B14" s="264"/>
      <c r="C14" s="260"/>
      <c r="D14" s="260"/>
      <c r="E14" s="260"/>
      <c r="F14" s="261"/>
      <c r="G14" s="261"/>
      <c r="H14" s="253" t="s">
        <v>1575</v>
      </c>
      <c r="I14" s="607"/>
      <c r="J14" s="255"/>
      <c r="K14" s="255"/>
      <c r="L14" s="254"/>
      <c r="M14" s="254"/>
      <c r="N14" s="254"/>
      <c r="O14" s="256"/>
      <c r="P14" s="605"/>
      <c r="S14" s="285"/>
    </row>
    <row r="15" s="230" customFormat="1" ht="22.5" customHeight="1" spans="1:19">
      <c r="A15" s="264"/>
      <c r="B15" s="264"/>
      <c r="C15" s="260"/>
      <c r="D15" s="260"/>
      <c r="E15" s="260"/>
      <c r="F15" s="261"/>
      <c r="G15" s="261"/>
      <c r="H15" s="253" t="s">
        <v>1576</v>
      </c>
      <c r="I15" s="607"/>
      <c r="J15" s="254"/>
      <c r="K15" s="254"/>
      <c r="L15" s="254"/>
      <c r="M15" s="254"/>
      <c r="N15" s="254"/>
      <c r="O15" s="256"/>
      <c r="P15" s="605"/>
      <c r="S15" s="285"/>
    </row>
    <row r="16" s="230" customFormat="1" ht="22.5" customHeight="1" spans="1:19">
      <c r="A16" s="264"/>
      <c r="B16" s="264"/>
      <c r="C16" s="260"/>
      <c r="D16" s="260"/>
      <c r="E16" s="260"/>
      <c r="F16" s="261"/>
      <c r="G16" s="261"/>
      <c r="H16" s="253" t="s">
        <v>1577</v>
      </c>
      <c r="I16" s="607"/>
      <c r="J16" s="254"/>
      <c r="K16" s="254"/>
      <c r="L16" s="254"/>
      <c r="M16" s="254"/>
      <c r="N16" s="254"/>
      <c r="O16" s="256"/>
      <c r="P16" s="605"/>
      <c r="S16" s="285"/>
    </row>
    <row r="17" s="230" customFormat="1" ht="22.5" customHeight="1" spans="1:19">
      <c r="A17" s="264"/>
      <c r="B17" s="264"/>
      <c r="C17" s="260"/>
      <c r="D17" s="260"/>
      <c r="E17" s="260"/>
      <c r="F17" s="261"/>
      <c r="G17" s="261"/>
      <c r="H17" s="253" t="s">
        <v>1578</v>
      </c>
      <c r="I17" s="607"/>
      <c r="J17" s="254"/>
      <c r="K17" s="254"/>
      <c r="L17" s="254"/>
      <c r="M17" s="254"/>
      <c r="N17" s="254"/>
      <c r="O17" s="256"/>
      <c r="P17" s="605"/>
      <c r="S17" s="285"/>
    </row>
    <row r="18" s="230" customFormat="1" ht="22.5" customHeight="1" spans="1:19">
      <c r="A18" s="265"/>
      <c r="B18" s="265"/>
      <c r="C18" s="266"/>
      <c r="D18" s="266"/>
      <c r="E18" s="266"/>
      <c r="F18" s="267"/>
      <c r="G18" s="267"/>
      <c r="H18" s="253" t="s">
        <v>1579</v>
      </c>
      <c r="I18" s="607"/>
      <c r="J18" s="255"/>
      <c r="K18" s="255"/>
      <c r="L18" s="254"/>
      <c r="M18" s="254"/>
      <c r="N18" s="254"/>
      <c r="O18" s="256"/>
      <c r="P18" s="605"/>
      <c r="S18" s="285"/>
    </row>
    <row r="19" s="230" customFormat="1" ht="22.5" customHeight="1" spans="1:16">
      <c r="A19" s="249" t="s">
        <v>125</v>
      </c>
      <c r="B19" s="249"/>
      <c r="C19" s="268"/>
      <c r="D19" s="268"/>
      <c r="E19" s="268"/>
      <c r="F19" s="269"/>
      <c r="G19" s="270"/>
      <c r="H19" s="271" t="s">
        <v>126</v>
      </c>
      <c r="I19" s="244">
        <v>10000</v>
      </c>
      <c r="J19" s="248">
        <v>39000</v>
      </c>
      <c r="K19" s="248">
        <v>6000</v>
      </c>
      <c r="L19" s="248"/>
      <c r="M19" s="248">
        <v>6000</v>
      </c>
      <c r="N19" s="604"/>
      <c r="O19" s="605"/>
      <c r="P19" s="609"/>
    </row>
    <row r="20" s="230" customFormat="1" ht="22.5" customHeight="1" spans="1:16">
      <c r="A20" s="272" t="s">
        <v>127</v>
      </c>
      <c r="B20" s="272"/>
      <c r="C20" s="214"/>
      <c r="D20" s="214"/>
      <c r="E20" s="214"/>
      <c r="F20" s="256"/>
      <c r="G20" s="267"/>
      <c r="H20" s="273" t="s">
        <v>1580</v>
      </c>
      <c r="I20" s="338">
        <v>10000</v>
      </c>
      <c r="J20" s="254">
        <v>39000</v>
      </c>
      <c r="K20" s="254">
        <v>6000</v>
      </c>
      <c r="L20" s="254"/>
      <c r="M20" s="254">
        <v>6000</v>
      </c>
      <c r="N20" s="604"/>
      <c r="O20" s="610"/>
      <c r="P20" s="609"/>
    </row>
    <row r="21" s="230" customFormat="1" ht="22.5" customHeight="1" spans="1:16">
      <c r="A21" s="272" t="s">
        <v>1581</v>
      </c>
      <c r="B21" s="272"/>
      <c r="C21" s="214"/>
      <c r="D21" s="214"/>
      <c r="E21" s="214"/>
      <c r="F21" s="256"/>
      <c r="G21" s="267"/>
      <c r="H21" s="273" t="s">
        <v>1582</v>
      </c>
      <c r="I21" s="611"/>
      <c r="J21" s="254"/>
      <c r="K21" s="254"/>
      <c r="L21" s="254"/>
      <c r="M21" s="254"/>
      <c r="N21" s="254"/>
      <c r="O21" s="269"/>
      <c r="P21" s="612"/>
    </row>
    <row r="22" s="230" customFormat="1" ht="20.1" customHeight="1" spans="1:16">
      <c r="A22" s="274"/>
      <c r="B22" s="274"/>
      <c r="C22" s="275"/>
      <c r="D22" s="275"/>
      <c r="E22" s="275"/>
      <c r="F22" s="276"/>
      <c r="G22" s="276"/>
      <c r="H22" s="277" t="s">
        <v>1583</v>
      </c>
      <c r="I22" s="613"/>
      <c r="J22" s="278"/>
      <c r="K22" s="278"/>
      <c r="L22" s="278"/>
      <c r="M22" s="278"/>
      <c r="N22" s="278"/>
      <c r="O22" s="614"/>
      <c r="P22" s="615"/>
    </row>
    <row r="23" ht="66" customHeight="1" spans="1:16">
      <c r="A23" s="279" t="s">
        <v>1584</v>
      </c>
      <c r="B23" s="279"/>
      <c r="C23" s="279"/>
      <c r="D23" s="279"/>
      <c r="E23" s="279"/>
      <c r="F23" s="280"/>
      <c r="G23" s="280"/>
      <c r="H23" s="279"/>
      <c r="I23" s="279"/>
      <c r="J23" s="279"/>
      <c r="K23" s="279"/>
      <c r="L23" s="279"/>
      <c r="M23" s="279"/>
      <c r="N23" s="279"/>
      <c r="O23" s="280"/>
      <c r="P23" s="279"/>
    </row>
    <row r="24" ht="20.1" customHeight="1"/>
    <row r="25" ht="20.1" customHeight="1"/>
    <row r="26" ht="20.1" customHeight="1"/>
    <row r="27" ht="20.1" customHeight="1"/>
  </sheetData>
  <mergeCells count="4">
    <mergeCell ref="A1:H1"/>
    <mergeCell ref="A2:P2"/>
    <mergeCell ref="J3:P3"/>
    <mergeCell ref="A23:P23"/>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7"/>
  <sheetViews>
    <sheetView showZeros="0" workbookViewId="0">
      <selection activeCell="M12" sqref="M12"/>
    </sheetView>
  </sheetViews>
  <sheetFormatPr defaultColWidth="12.75" defaultRowHeight="13.5"/>
  <cols>
    <col min="1" max="1" width="33" style="231" customWidth="1"/>
    <col min="2" max="2" width="15.25" style="231" customWidth="1"/>
    <col min="3" max="5" width="12.625" style="232" customWidth="1"/>
    <col min="6" max="6" width="12.5" style="233" customWidth="1"/>
    <col min="7" max="7" width="13.125" style="233" customWidth="1"/>
    <col min="8" max="8" width="37.375" style="234" customWidth="1"/>
    <col min="9" max="9" width="17.625" style="234" customWidth="1"/>
    <col min="10" max="11" width="12.5" style="235" customWidth="1"/>
    <col min="12" max="12" width="12.5" style="235" hidden="1" customWidth="1"/>
    <col min="13" max="14" width="12.5" style="235" customWidth="1"/>
    <col min="15" max="15" width="12.5" style="598" hidden="1" customWidth="1"/>
    <col min="16" max="16" width="11.625" style="231" customWidth="1"/>
    <col min="17" max="262" width="9" style="231" customWidth="1"/>
    <col min="263" max="263" width="29.625" style="231" customWidth="1"/>
    <col min="264" max="264" width="12.75" style="231"/>
    <col min="265" max="265" width="29.75" style="231" customWidth="1"/>
    <col min="266" max="266" width="17" style="231" customWidth="1"/>
    <col min="267" max="267" width="37" style="231" customWidth="1"/>
    <col min="268" max="268" width="17.375" style="231" customWidth="1"/>
    <col min="269" max="518" width="9" style="231" customWidth="1"/>
    <col min="519" max="519" width="29.625" style="231" customWidth="1"/>
    <col min="520" max="520" width="12.75" style="231"/>
    <col min="521" max="521" width="29.75" style="231" customWidth="1"/>
    <col min="522" max="522" width="17" style="231" customWidth="1"/>
    <col min="523" max="523" width="37" style="231" customWidth="1"/>
    <col min="524" max="524" width="17.375" style="231" customWidth="1"/>
    <col min="525" max="774" width="9" style="231" customWidth="1"/>
    <col min="775" max="775" width="29.625" style="231" customWidth="1"/>
    <col min="776" max="776" width="12.75" style="231"/>
    <col min="777" max="777" width="29.75" style="231" customWidth="1"/>
    <col min="778" max="778" width="17" style="231" customWidth="1"/>
    <col min="779" max="779" width="37" style="231" customWidth="1"/>
    <col min="780" max="780" width="17.375" style="231" customWidth="1"/>
    <col min="781" max="1030" width="9" style="231" customWidth="1"/>
    <col min="1031" max="1031" width="29.625" style="231" customWidth="1"/>
    <col min="1032" max="1032" width="12.75" style="231"/>
    <col min="1033" max="1033" width="29.75" style="231" customWidth="1"/>
    <col min="1034" max="1034" width="17" style="231" customWidth="1"/>
    <col min="1035" max="1035" width="37" style="231" customWidth="1"/>
    <col min="1036" max="1036" width="17.375" style="231" customWidth="1"/>
    <col min="1037" max="1286" width="9" style="231" customWidth="1"/>
    <col min="1287" max="1287" width="29.625" style="231" customWidth="1"/>
    <col min="1288" max="1288" width="12.75" style="231"/>
    <col min="1289" max="1289" width="29.75" style="231" customWidth="1"/>
    <col min="1290" max="1290" width="17" style="231" customWidth="1"/>
    <col min="1291" max="1291" width="37" style="231" customWidth="1"/>
    <col min="1292" max="1292" width="17.375" style="231" customWidth="1"/>
    <col min="1293" max="1542" width="9" style="231" customWidth="1"/>
    <col min="1543" max="1543" width="29.625" style="231" customWidth="1"/>
    <col min="1544" max="1544" width="12.75" style="231"/>
    <col min="1545" max="1545" width="29.75" style="231" customWidth="1"/>
    <col min="1546" max="1546" width="17" style="231" customWidth="1"/>
    <col min="1547" max="1547" width="37" style="231" customWidth="1"/>
    <col min="1548" max="1548" width="17.375" style="231" customWidth="1"/>
    <col min="1549" max="1798" width="9" style="231" customWidth="1"/>
    <col min="1799" max="1799" width="29.625" style="231" customWidth="1"/>
    <col min="1800" max="1800" width="12.75" style="231"/>
    <col min="1801" max="1801" width="29.75" style="231" customWidth="1"/>
    <col min="1802" max="1802" width="17" style="231" customWidth="1"/>
    <col min="1803" max="1803" width="37" style="231" customWidth="1"/>
    <col min="1804" max="1804" width="17.375" style="231" customWidth="1"/>
    <col min="1805" max="2054" width="9" style="231" customWidth="1"/>
    <col min="2055" max="2055" width="29.625" style="231" customWidth="1"/>
    <col min="2056" max="2056" width="12.75" style="231"/>
    <col min="2057" max="2057" width="29.75" style="231" customWidth="1"/>
    <col min="2058" max="2058" width="17" style="231" customWidth="1"/>
    <col min="2059" max="2059" width="37" style="231" customWidth="1"/>
    <col min="2060" max="2060" width="17.375" style="231" customWidth="1"/>
    <col min="2061" max="2310" width="9" style="231" customWidth="1"/>
    <col min="2311" max="2311" width="29.625" style="231" customWidth="1"/>
    <col min="2312" max="2312" width="12.75" style="231"/>
    <col min="2313" max="2313" width="29.75" style="231" customWidth="1"/>
    <col min="2314" max="2314" width="17" style="231" customWidth="1"/>
    <col min="2315" max="2315" width="37" style="231" customWidth="1"/>
    <col min="2316" max="2316" width="17.375" style="231" customWidth="1"/>
    <col min="2317" max="2566" width="9" style="231" customWidth="1"/>
    <col min="2567" max="2567" width="29.625" style="231" customWidth="1"/>
    <col min="2568" max="2568" width="12.75" style="231"/>
    <col min="2569" max="2569" width="29.75" style="231" customWidth="1"/>
    <col min="2570" max="2570" width="17" style="231" customWidth="1"/>
    <col min="2571" max="2571" width="37" style="231" customWidth="1"/>
    <col min="2572" max="2572" width="17.375" style="231" customWidth="1"/>
    <col min="2573" max="2822" width="9" style="231" customWidth="1"/>
    <col min="2823" max="2823" width="29.625" style="231" customWidth="1"/>
    <col min="2824" max="2824" width="12.75" style="231"/>
    <col min="2825" max="2825" width="29.75" style="231" customWidth="1"/>
    <col min="2826" max="2826" width="17" style="231" customWidth="1"/>
    <col min="2827" max="2827" width="37" style="231" customWidth="1"/>
    <col min="2828" max="2828" width="17.375" style="231" customWidth="1"/>
    <col min="2829" max="3078" width="9" style="231" customWidth="1"/>
    <col min="3079" max="3079" width="29.625" style="231" customWidth="1"/>
    <col min="3080" max="3080" width="12.75" style="231"/>
    <col min="3081" max="3081" width="29.75" style="231" customWidth="1"/>
    <col min="3082" max="3082" width="17" style="231" customWidth="1"/>
    <col min="3083" max="3083" width="37" style="231" customWidth="1"/>
    <col min="3084" max="3084" width="17.375" style="231" customWidth="1"/>
    <col min="3085" max="3334" width="9" style="231" customWidth="1"/>
    <col min="3335" max="3335" width="29.625" style="231" customWidth="1"/>
    <col min="3336" max="3336" width="12.75" style="231"/>
    <col min="3337" max="3337" width="29.75" style="231" customWidth="1"/>
    <col min="3338" max="3338" width="17" style="231" customWidth="1"/>
    <col min="3339" max="3339" width="37" style="231" customWidth="1"/>
    <col min="3340" max="3340" width="17.375" style="231" customWidth="1"/>
    <col min="3341" max="3590" width="9" style="231" customWidth="1"/>
    <col min="3591" max="3591" width="29.625" style="231" customWidth="1"/>
    <col min="3592" max="3592" width="12.75" style="231"/>
    <col min="3593" max="3593" width="29.75" style="231" customWidth="1"/>
    <col min="3594" max="3594" width="17" style="231" customWidth="1"/>
    <col min="3595" max="3595" width="37" style="231" customWidth="1"/>
    <col min="3596" max="3596" width="17.375" style="231" customWidth="1"/>
    <col min="3597" max="3846" width="9" style="231" customWidth="1"/>
    <col min="3847" max="3847" width="29.625" style="231" customWidth="1"/>
    <col min="3848" max="3848" width="12.75" style="231"/>
    <col min="3849" max="3849" width="29.75" style="231" customWidth="1"/>
    <col min="3850" max="3850" width="17" style="231" customWidth="1"/>
    <col min="3851" max="3851" width="37" style="231" customWidth="1"/>
    <col min="3852" max="3852" width="17.375" style="231" customWidth="1"/>
    <col min="3853" max="4102" width="9" style="231" customWidth="1"/>
    <col min="4103" max="4103" width="29.625" style="231" customWidth="1"/>
    <col min="4104" max="4104" width="12.75" style="231"/>
    <col min="4105" max="4105" width="29.75" style="231" customWidth="1"/>
    <col min="4106" max="4106" width="17" style="231" customWidth="1"/>
    <col min="4107" max="4107" width="37" style="231" customWidth="1"/>
    <col min="4108" max="4108" width="17.375" style="231" customWidth="1"/>
    <col min="4109" max="4358" width="9" style="231" customWidth="1"/>
    <col min="4359" max="4359" width="29.625" style="231" customWidth="1"/>
    <col min="4360" max="4360" width="12.75" style="231"/>
    <col min="4361" max="4361" width="29.75" style="231" customWidth="1"/>
    <col min="4362" max="4362" width="17" style="231" customWidth="1"/>
    <col min="4363" max="4363" width="37" style="231" customWidth="1"/>
    <col min="4364" max="4364" width="17.375" style="231" customWidth="1"/>
    <col min="4365" max="4614" width="9" style="231" customWidth="1"/>
    <col min="4615" max="4615" width="29.625" style="231" customWidth="1"/>
    <col min="4616" max="4616" width="12.75" style="231"/>
    <col min="4617" max="4617" width="29.75" style="231" customWidth="1"/>
    <col min="4618" max="4618" width="17" style="231" customWidth="1"/>
    <col min="4619" max="4619" width="37" style="231" customWidth="1"/>
    <col min="4620" max="4620" width="17.375" style="231" customWidth="1"/>
    <col min="4621" max="4870" width="9" style="231" customWidth="1"/>
    <col min="4871" max="4871" width="29.625" style="231" customWidth="1"/>
    <col min="4872" max="4872" width="12.75" style="231"/>
    <col min="4873" max="4873" width="29.75" style="231" customWidth="1"/>
    <col min="4874" max="4874" width="17" style="231" customWidth="1"/>
    <col min="4875" max="4875" width="37" style="231" customWidth="1"/>
    <col min="4876" max="4876" width="17.375" style="231" customWidth="1"/>
    <col min="4877" max="5126" width="9" style="231" customWidth="1"/>
    <col min="5127" max="5127" width="29.625" style="231" customWidth="1"/>
    <col min="5128" max="5128" width="12.75" style="231"/>
    <col min="5129" max="5129" width="29.75" style="231" customWidth="1"/>
    <col min="5130" max="5130" width="17" style="231" customWidth="1"/>
    <col min="5131" max="5131" width="37" style="231" customWidth="1"/>
    <col min="5132" max="5132" width="17.375" style="231" customWidth="1"/>
    <col min="5133" max="5382" width="9" style="231" customWidth="1"/>
    <col min="5383" max="5383" width="29.625" style="231" customWidth="1"/>
    <col min="5384" max="5384" width="12.75" style="231"/>
    <col min="5385" max="5385" width="29.75" style="231" customWidth="1"/>
    <col min="5386" max="5386" width="17" style="231" customWidth="1"/>
    <col min="5387" max="5387" width="37" style="231" customWidth="1"/>
    <col min="5388" max="5388" width="17.375" style="231" customWidth="1"/>
    <col min="5389" max="5638" width="9" style="231" customWidth="1"/>
    <col min="5639" max="5639" width="29.625" style="231" customWidth="1"/>
    <col min="5640" max="5640" width="12.75" style="231"/>
    <col min="5641" max="5641" width="29.75" style="231" customWidth="1"/>
    <col min="5642" max="5642" width="17" style="231" customWidth="1"/>
    <col min="5643" max="5643" width="37" style="231" customWidth="1"/>
    <col min="5644" max="5644" width="17.375" style="231" customWidth="1"/>
    <col min="5645" max="5894" width="9" style="231" customWidth="1"/>
    <col min="5895" max="5895" width="29.625" style="231" customWidth="1"/>
    <col min="5896" max="5896" width="12.75" style="231"/>
    <col min="5897" max="5897" width="29.75" style="231" customWidth="1"/>
    <col min="5898" max="5898" width="17" style="231" customWidth="1"/>
    <col min="5899" max="5899" width="37" style="231" customWidth="1"/>
    <col min="5900" max="5900" width="17.375" style="231" customWidth="1"/>
    <col min="5901" max="6150" width="9" style="231" customWidth="1"/>
    <col min="6151" max="6151" width="29.625" style="231" customWidth="1"/>
    <col min="6152" max="6152" width="12.75" style="231"/>
    <col min="6153" max="6153" width="29.75" style="231" customWidth="1"/>
    <col min="6154" max="6154" width="17" style="231" customWidth="1"/>
    <col min="6155" max="6155" width="37" style="231" customWidth="1"/>
    <col min="6156" max="6156" width="17.375" style="231" customWidth="1"/>
    <col min="6157" max="6406" width="9" style="231" customWidth="1"/>
    <col min="6407" max="6407" width="29.625" style="231" customWidth="1"/>
    <col min="6408" max="6408" width="12.75" style="231"/>
    <col min="6409" max="6409" width="29.75" style="231" customWidth="1"/>
    <col min="6410" max="6410" width="17" style="231" customWidth="1"/>
    <col min="6411" max="6411" width="37" style="231" customWidth="1"/>
    <col min="6412" max="6412" width="17.375" style="231" customWidth="1"/>
    <col min="6413" max="6662" width="9" style="231" customWidth="1"/>
    <col min="6663" max="6663" width="29.625" style="231" customWidth="1"/>
    <col min="6664" max="6664" width="12.75" style="231"/>
    <col min="6665" max="6665" width="29.75" style="231" customWidth="1"/>
    <col min="6666" max="6666" width="17" style="231" customWidth="1"/>
    <col min="6667" max="6667" width="37" style="231" customWidth="1"/>
    <col min="6668" max="6668" width="17.375" style="231" customWidth="1"/>
    <col min="6669" max="6918" width="9" style="231" customWidth="1"/>
    <col min="6919" max="6919" width="29.625" style="231" customWidth="1"/>
    <col min="6920" max="6920" width="12.75" style="231"/>
    <col min="6921" max="6921" width="29.75" style="231" customWidth="1"/>
    <col min="6922" max="6922" width="17" style="231" customWidth="1"/>
    <col min="6923" max="6923" width="37" style="231" customWidth="1"/>
    <col min="6924" max="6924" width="17.375" style="231" customWidth="1"/>
    <col min="6925" max="7174" width="9" style="231" customWidth="1"/>
    <col min="7175" max="7175" width="29.625" style="231" customWidth="1"/>
    <col min="7176" max="7176" width="12.75" style="231"/>
    <col min="7177" max="7177" width="29.75" style="231" customWidth="1"/>
    <col min="7178" max="7178" width="17" style="231" customWidth="1"/>
    <col min="7179" max="7179" width="37" style="231" customWidth="1"/>
    <col min="7180" max="7180" width="17.375" style="231" customWidth="1"/>
    <col min="7181" max="7430" width="9" style="231" customWidth="1"/>
    <col min="7431" max="7431" width="29.625" style="231" customWidth="1"/>
    <col min="7432" max="7432" width="12.75" style="231"/>
    <col min="7433" max="7433" width="29.75" style="231" customWidth="1"/>
    <col min="7434" max="7434" width="17" style="231" customWidth="1"/>
    <col min="7435" max="7435" width="37" style="231" customWidth="1"/>
    <col min="7436" max="7436" width="17.375" style="231" customWidth="1"/>
    <col min="7437" max="7686" width="9" style="231" customWidth="1"/>
    <col min="7687" max="7687" width="29.625" style="231" customWidth="1"/>
    <col min="7688" max="7688" width="12.75" style="231"/>
    <col min="7689" max="7689" width="29.75" style="231" customWidth="1"/>
    <col min="7690" max="7690" width="17" style="231" customWidth="1"/>
    <col min="7691" max="7691" width="37" style="231" customWidth="1"/>
    <col min="7692" max="7692" width="17.375" style="231" customWidth="1"/>
    <col min="7693" max="7942" width="9" style="231" customWidth="1"/>
    <col min="7943" max="7943" width="29.625" style="231" customWidth="1"/>
    <col min="7944" max="7944" width="12.75" style="231"/>
    <col min="7945" max="7945" width="29.75" style="231" customWidth="1"/>
    <col min="7946" max="7946" width="17" style="231" customWidth="1"/>
    <col min="7947" max="7947" width="37" style="231" customWidth="1"/>
    <col min="7948" max="7948" width="17.375" style="231" customWidth="1"/>
    <col min="7949" max="8198" width="9" style="231" customWidth="1"/>
    <col min="8199" max="8199" width="29.625" style="231" customWidth="1"/>
    <col min="8200" max="8200" width="12.75" style="231"/>
    <col min="8201" max="8201" width="29.75" style="231" customWidth="1"/>
    <col min="8202" max="8202" width="17" style="231" customWidth="1"/>
    <col min="8203" max="8203" width="37" style="231" customWidth="1"/>
    <col min="8204" max="8204" width="17.375" style="231" customWidth="1"/>
    <col min="8205" max="8454" width="9" style="231" customWidth="1"/>
    <col min="8455" max="8455" width="29.625" style="231" customWidth="1"/>
    <col min="8456" max="8456" width="12.75" style="231"/>
    <col min="8457" max="8457" width="29.75" style="231" customWidth="1"/>
    <col min="8458" max="8458" width="17" style="231" customWidth="1"/>
    <col min="8459" max="8459" width="37" style="231" customWidth="1"/>
    <col min="8460" max="8460" width="17.375" style="231" customWidth="1"/>
    <col min="8461" max="8710" width="9" style="231" customWidth="1"/>
    <col min="8711" max="8711" width="29.625" style="231" customWidth="1"/>
    <col min="8712" max="8712" width="12.75" style="231"/>
    <col min="8713" max="8713" width="29.75" style="231" customWidth="1"/>
    <col min="8714" max="8714" width="17" style="231" customWidth="1"/>
    <col min="8715" max="8715" width="37" style="231" customWidth="1"/>
    <col min="8716" max="8716" width="17.375" style="231" customWidth="1"/>
    <col min="8717" max="8966" width="9" style="231" customWidth="1"/>
    <col min="8967" max="8967" width="29.625" style="231" customWidth="1"/>
    <col min="8968" max="8968" width="12.75" style="231"/>
    <col min="8969" max="8969" width="29.75" style="231" customWidth="1"/>
    <col min="8970" max="8970" width="17" style="231" customWidth="1"/>
    <col min="8971" max="8971" width="37" style="231" customWidth="1"/>
    <col min="8972" max="8972" width="17.375" style="231" customWidth="1"/>
    <col min="8973" max="9222" width="9" style="231" customWidth="1"/>
    <col min="9223" max="9223" width="29.625" style="231" customWidth="1"/>
    <col min="9224" max="9224" width="12.75" style="231"/>
    <col min="9225" max="9225" width="29.75" style="231" customWidth="1"/>
    <col min="9226" max="9226" width="17" style="231" customWidth="1"/>
    <col min="9227" max="9227" width="37" style="231" customWidth="1"/>
    <col min="9228" max="9228" width="17.375" style="231" customWidth="1"/>
    <col min="9229" max="9478" width="9" style="231" customWidth="1"/>
    <col min="9479" max="9479" width="29.625" style="231" customWidth="1"/>
    <col min="9480" max="9480" width="12.75" style="231"/>
    <col min="9481" max="9481" width="29.75" style="231" customWidth="1"/>
    <col min="9482" max="9482" width="17" style="231" customWidth="1"/>
    <col min="9483" max="9483" width="37" style="231" customWidth="1"/>
    <col min="9484" max="9484" width="17.375" style="231" customWidth="1"/>
    <col min="9485" max="9734" width="9" style="231" customWidth="1"/>
    <col min="9735" max="9735" width="29.625" style="231" customWidth="1"/>
    <col min="9736" max="9736" width="12.75" style="231"/>
    <col min="9737" max="9737" width="29.75" style="231" customWidth="1"/>
    <col min="9738" max="9738" width="17" style="231" customWidth="1"/>
    <col min="9739" max="9739" width="37" style="231" customWidth="1"/>
    <col min="9740" max="9740" width="17.375" style="231" customWidth="1"/>
    <col min="9741" max="9990" width="9" style="231" customWidth="1"/>
    <col min="9991" max="9991" width="29.625" style="231" customWidth="1"/>
    <col min="9992" max="9992" width="12.75" style="231"/>
    <col min="9993" max="9993" width="29.75" style="231" customWidth="1"/>
    <col min="9994" max="9994" width="17" style="231" customWidth="1"/>
    <col min="9995" max="9995" width="37" style="231" customWidth="1"/>
    <col min="9996" max="9996" width="17.375" style="231" customWidth="1"/>
    <col min="9997" max="10246" width="9" style="231" customWidth="1"/>
    <col min="10247" max="10247" width="29.625" style="231" customWidth="1"/>
    <col min="10248" max="10248" width="12.75" style="231"/>
    <col min="10249" max="10249" width="29.75" style="231" customWidth="1"/>
    <col min="10250" max="10250" width="17" style="231" customWidth="1"/>
    <col min="10251" max="10251" width="37" style="231" customWidth="1"/>
    <col min="10252" max="10252" width="17.375" style="231" customWidth="1"/>
    <col min="10253" max="10502" width="9" style="231" customWidth="1"/>
    <col min="10503" max="10503" width="29.625" style="231" customWidth="1"/>
    <col min="10504" max="10504" width="12.75" style="231"/>
    <col min="10505" max="10505" width="29.75" style="231" customWidth="1"/>
    <col min="10506" max="10506" width="17" style="231" customWidth="1"/>
    <col min="10507" max="10507" width="37" style="231" customWidth="1"/>
    <col min="10508" max="10508" width="17.375" style="231" customWidth="1"/>
    <col min="10509" max="10758" width="9" style="231" customWidth="1"/>
    <col min="10759" max="10759" width="29.625" style="231" customWidth="1"/>
    <col min="10760" max="10760" width="12.75" style="231"/>
    <col min="10761" max="10761" width="29.75" style="231" customWidth="1"/>
    <col min="10762" max="10762" width="17" style="231" customWidth="1"/>
    <col min="10763" max="10763" width="37" style="231" customWidth="1"/>
    <col min="10764" max="10764" width="17.375" style="231" customWidth="1"/>
    <col min="10765" max="11014" width="9" style="231" customWidth="1"/>
    <col min="11015" max="11015" width="29.625" style="231" customWidth="1"/>
    <col min="11016" max="11016" width="12.75" style="231"/>
    <col min="11017" max="11017" width="29.75" style="231" customWidth="1"/>
    <col min="11018" max="11018" width="17" style="231" customWidth="1"/>
    <col min="11019" max="11019" width="37" style="231" customWidth="1"/>
    <col min="11020" max="11020" width="17.375" style="231" customWidth="1"/>
    <col min="11021" max="11270" width="9" style="231" customWidth="1"/>
    <col min="11271" max="11271" width="29.625" style="231" customWidth="1"/>
    <col min="11272" max="11272" width="12.75" style="231"/>
    <col min="11273" max="11273" width="29.75" style="231" customWidth="1"/>
    <col min="11274" max="11274" width="17" style="231" customWidth="1"/>
    <col min="11275" max="11275" width="37" style="231" customWidth="1"/>
    <col min="11276" max="11276" width="17.375" style="231" customWidth="1"/>
    <col min="11277" max="11526" width="9" style="231" customWidth="1"/>
    <col min="11527" max="11527" width="29.625" style="231" customWidth="1"/>
    <col min="11528" max="11528" width="12.75" style="231"/>
    <col min="11529" max="11529" width="29.75" style="231" customWidth="1"/>
    <col min="11530" max="11530" width="17" style="231" customWidth="1"/>
    <col min="11531" max="11531" width="37" style="231" customWidth="1"/>
    <col min="11532" max="11532" width="17.375" style="231" customWidth="1"/>
    <col min="11533" max="11782" width="9" style="231" customWidth="1"/>
    <col min="11783" max="11783" width="29.625" style="231" customWidth="1"/>
    <col min="11784" max="11784" width="12.75" style="231"/>
    <col min="11785" max="11785" width="29.75" style="231" customWidth="1"/>
    <col min="11786" max="11786" width="17" style="231" customWidth="1"/>
    <col min="11787" max="11787" width="37" style="231" customWidth="1"/>
    <col min="11788" max="11788" width="17.375" style="231" customWidth="1"/>
    <col min="11789" max="12038" width="9" style="231" customWidth="1"/>
    <col min="12039" max="12039" width="29.625" style="231" customWidth="1"/>
    <col min="12040" max="12040" width="12.75" style="231"/>
    <col min="12041" max="12041" width="29.75" style="231" customWidth="1"/>
    <col min="12042" max="12042" width="17" style="231" customWidth="1"/>
    <col min="12043" max="12043" width="37" style="231" customWidth="1"/>
    <col min="12044" max="12044" width="17.375" style="231" customWidth="1"/>
    <col min="12045" max="12294" width="9" style="231" customWidth="1"/>
    <col min="12295" max="12295" width="29.625" style="231" customWidth="1"/>
    <col min="12296" max="12296" width="12.75" style="231"/>
    <col min="12297" max="12297" width="29.75" style="231" customWidth="1"/>
    <col min="12298" max="12298" width="17" style="231" customWidth="1"/>
    <col min="12299" max="12299" width="37" style="231" customWidth="1"/>
    <col min="12300" max="12300" width="17.375" style="231" customWidth="1"/>
    <col min="12301" max="12550" width="9" style="231" customWidth="1"/>
    <col min="12551" max="12551" width="29.625" style="231" customWidth="1"/>
    <col min="12552" max="12552" width="12.75" style="231"/>
    <col min="12553" max="12553" width="29.75" style="231" customWidth="1"/>
    <col min="12554" max="12554" width="17" style="231" customWidth="1"/>
    <col min="12555" max="12555" width="37" style="231" customWidth="1"/>
    <col min="12556" max="12556" width="17.375" style="231" customWidth="1"/>
    <col min="12557" max="12806" width="9" style="231" customWidth="1"/>
    <col min="12807" max="12807" width="29.625" style="231" customWidth="1"/>
    <col min="12808" max="12808" width="12.75" style="231"/>
    <col min="12809" max="12809" width="29.75" style="231" customWidth="1"/>
    <col min="12810" max="12810" width="17" style="231" customWidth="1"/>
    <col min="12811" max="12811" width="37" style="231" customWidth="1"/>
    <col min="12812" max="12812" width="17.375" style="231" customWidth="1"/>
    <col min="12813" max="13062" width="9" style="231" customWidth="1"/>
    <col min="13063" max="13063" width="29.625" style="231" customWidth="1"/>
    <col min="13064" max="13064" width="12.75" style="231"/>
    <col min="13065" max="13065" width="29.75" style="231" customWidth="1"/>
    <col min="13066" max="13066" width="17" style="231" customWidth="1"/>
    <col min="13067" max="13067" width="37" style="231" customWidth="1"/>
    <col min="13068" max="13068" width="17.375" style="231" customWidth="1"/>
    <col min="13069" max="13318" width="9" style="231" customWidth="1"/>
    <col min="13319" max="13319" width="29.625" style="231" customWidth="1"/>
    <col min="13320" max="13320" width="12.75" style="231"/>
    <col min="13321" max="13321" width="29.75" style="231" customWidth="1"/>
    <col min="13322" max="13322" width="17" style="231" customWidth="1"/>
    <col min="13323" max="13323" width="37" style="231" customWidth="1"/>
    <col min="13324" max="13324" width="17.375" style="231" customWidth="1"/>
    <col min="13325" max="13574" width="9" style="231" customWidth="1"/>
    <col min="13575" max="13575" width="29.625" style="231" customWidth="1"/>
    <col min="13576" max="13576" width="12.75" style="231"/>
    <col min="13577" max="13577" width="29.75" style="231" customWidth="1"/>
    <col min="13578" max="13578" width="17" style="231" customWidth="1"/>
    <col min="13579" max="13579" width="37" style="231" customWidth="1"/>
    <col min="13580" max="13580" width="17.375" style="231" customWidth="1"/>
    <col min="13581" max="13830" width="9" style="231" customWidth="1"/>
    <col min="13831" max="13831" width="29.625" style="231" customWidth="1"/>
    <col min="13832" max="13832" width="12.75" style="231"/>
    <col min="13833" max="13833" width="29.75" style="231" customWidth="1"/>
    <col min="13834" max="13834" width="17" style="231" customWidth="1"/>
    <col min="13835" max="13835" width="37" style="231" customWidth="1"/>
    <col min="13836" max="13836" width="17.375" style="231" customWidth="1"/>
    <col min="13837" max="14086" width="9" style="231" customWidth="1"/>
    <col min="14087" max="14087" width="29.625" style="231" customWidth="1"/>
    <col min="14088" max="14088" width="12.75" style="231"/>
    <col min="14089" max="14089" width="29.75" style="231" customWidth="1"/>
    <col min="14090" max="14090" width="17" style="231" customWidth="1"/>
    <col min="14091" max="14091" width="37" style="231" customWidth="1"/>
    <col min="14092" max="14092" width="17.375" style="231" customWidth="1"/>
    <col min="14093" max="14342" width="9" style="231" customWidth="1"/>
    <col min="14343" max="14343" width="29.625" style="231" customWidth="1"/>
    <col min="14344" max="14344" width="12.75" style="231"/>
    <col min="14345" max="14345" width="29.75" style="231" customWidth="1"/>
    <col min="14346" max="14346" width="17" style="231" customWidth="1"/>
    <col min="14347" max="14347" width="37" style="231" customWidth="1"/>
    <col min="14348" max="14348" width="17.375" style="231" customWidth="1"/>
    <col min="14349" max="14598" width="9" style="231" customWidth="1"/>
    <col min="14599" max="14599" width="29.625" style="231" customWidth="1"/>
    <col min="14600" max="14600" width="12.75" style="231"/>
    <col min="14601" max="14601" width="29.75" style="231" customWidth="1"/>
    <col min="14602" max="14602" width="17" style="231" customWidth="1"/>
    <col min="14603" max="14603" width="37" style="231" customWidth="1"/>
    <col min="14604" max="14604" width="17.375" style="231" customWidth="1"/>
    <col min="14605" max="14854" width="9" style="231" customWidth="1"/>
    <col min="14855" max="14855" width="29.625" style="231" customWidth="1"/>
    <col min="14856" max="14856" width="12.75" style="231"/>
    <col min="14857" max="14857" width="29.75" style="231" customWidth="1"/>
    <col min="14858" max="14858" width="17" style="231" customWidth="1"/>
    <col min="14859" max="14859" width="37" style="231" customWidth="1"/>
    <col min="14860" max="14860" width="17.375" style="231" customWidth="1"/>
    <col min="14861" max="15110" width="9" style="231" customWidth="1"/>
    <col min="15111" max="15111" width="29.625" style="231" customWidth="1"/>
    <col min="15112" max="15112" width="12.75" style="231"/>
    <col min="15113" max="15113" width="29.75" style="231" customWidth="1"/>
    <col min="15114" max="15114" width="17" style="231" customWidth="1"/>
    <col min="15115" max="15115" width="37" style="231" customWidth="1"/>
    <col min="15116" max="15116" width="17.375" style="231" customWidth="1"/>
    <col min="15117" max="15366" width="9" style="231" customWidth="1"/>
    <col min="15367" max="15367" width="29.625" style="231" customWidth="1"/>
    <col min="15368" max="15368" width="12.75" style="231"/>
    <col min="15369" max="15369" width="29.75" style="231" customWidth="1"/>
    <col min="15370" max="15370" width="17" style="231" customWidth="1"/>
    <col min="15371" max="15371" width="37" style="231" customWidth="1"/>
    <col min="15372" max="15372" width="17.375" style="231" customWidth="1"/>
    <col min="15373" max="15622" width="9" style="231" customWidth="1"/>
    <col min="15623" max="15623" width="29.625" style="231" customWidth="1"/>
    <col min="15624" max="15624" width="12.75" style="231"/>
    <col min="15625" max="15625" width="29.75" style="231" customWidth="1"/>
    <col min="15626" max="15626" width="17" style="231" customWidth="1"/>
    <col min="15627" max="15627" width="37" style="231" customWidth="1"/>
    <col min="15628" max="15628" width="17.375" style="231" customWidth="1"/>
    <col min="15629" max="15878" width="9" style="231" customWidth="1"/>
    <col min="15879" max="15879" width="29.625" style="231" customWidth="1"/>
    <col min="15880" max="15880" width="12.75" style="231"/>
    <col min="15881" max="15881" width="29.75" style="231" customWidth="1"/>
    <col min="15882" max="15882" width="17" style="231" customWidth="1"/>
    <col min="15883" max="15883" width="37" style="231" customWidth="1"/>
    <col min="15884" max="15884" width="17.375" style="231" customWidth="1"/>
    <col min="15885" max="16134" width="9" style="231" customWidth="1"/>
    <col min="16135" max="16135" width="29.625" style="231" customWidth="1"/>
    <col min="16136" max="16136" width="12.75" style="231"/>
    <col min="16137" max="16137" width="29.75" style="231" customWidth="1"/>
    <col min="16138" max="16138" width="17" style="231" customWidth="1"/>
    <col min="16139" max="16139" width="37" style="231" customWidth="1"/>
    <col min="16140" max="16140" width="17.375" style="231" customWidth="1"/>
    <col min="16141" max="16384" width="9" style="231" customWidth="1"/>
  </cols>
  <sheetData>
    <row r="1" ht="18.75" customHeight="1" spans="1:15">
      <c r="A1" s="196" t="s">
        <v>1585</v>
      </c>
      <c r="B1" s="196"/>
      <c r="C1" s="196"/>
      <c r="D1" s="196"/>
      <c r="E1" s="196"/>
      <c r="F1" s="236"/>
      <c r="G1" s="236"/>
      <c r="H1" s="196"/>
      <c r="I1" s="196"/>
      <c r="J1" s="196"/>
      <c r="K1" s="196"/>
      <c r="L1" s="196"/>
      <c r="M1" s="196"/>
      <c r="N1" s="196"/>
      <c r="O1" s="236"/>
    </row>
    <row r="2" ht="27.6" customHeight="1" spans="1:16">
      <c r="A2" s="197" t="s">
        <v>1586</v>
      </c>
      <c r="B2" s="197"/>
      <c r="C2" s="197"/>
      <c r="D2" s="197"/>
      <c r="E2" s="197"/>
      <c r="F2" s="237"/>
      <c r="G2" s="237"/>
      <c r="H2" s="197"/>
      <c r="I2" s="197"/>
      <c r="J2" s="197"/>
      <c r="K2" s="197"/>
      <c r="L2" s="197"/>
      <c r="M2" s="197"/>
      <c r="N2" s="197"/>
      <c r="O2" s="237"/>
      <c r="P2" s="197"/>
    </row>
    <row r="3" ht="23.25" customHeight="1" spans="1:16">
      <c r="A3" s="238"/>
      <c r="B3" s="238"/>
      <c r="C3" s="238"/>
      <c r="D3" s="238"/>
      <c r="E3" s="238"/>
      <c r="F3" s="239"/>
      <c r="G3" s="239"/>
      <c r="H3" s="238"/>
      <c r="I3" s="238"/>
      <c r="J3" s="240" t="s">
        <v>67</v>
      </c>
      <c r="K3" s="240"/>
      <c r="L3" s="240"/>
      <c r="M3" s="240"/>
      <c r="N3" s="240"/>
      <c r="O3" s="602"/>
      <c r="P3" s="240"/>
    </row>
    <row r="4" s="230" customFormat="1" ht="56.25" spans="1:16">
      <c r="A4" s="201" t="s">
        <v>68</v>
      </c>
      <c r="B4" s="201" t="s">
        <v>69</v>
      </c>
      <c r="C4" s="202" t="s">
        <v>70</v>
      </c>
      <c r="D4" s="202" t="s">
        <v>71</v>
      </c>
      <c r="E4" s="202" t="s">
        <v>72</v>
      </c>
      <c r="F4" s="241" t="s">
        <v>73</v>
      </c>
      <c r="G4" s="241" t="s">
        <v>74</v>
      </c>
      <c r="H4" s="242" t="s">
        <v>1563</v>
      </c>
      <c r="I4" s="242" t="s">
        <v>69</v>
      </c>
      <c r="J4" s="202" t="s">
        <v>70</v>
      </c>
      <c r="K4" s="202" t="s">
        <v>71</v>
      </c>
      <c r="L4" s="202" t="s">
        <v>1278</v>
      </c>
      <c r="M4" s="202" t="s">
        <v>72</v>
      </c>
      <c r="N4" s="241" t="s">
        <v>73</v>
      </c>
      <c r="O4" s="241" t="s">
        <v>1279</v>
      </c>
      <c r="P4" s="603" t="s">
        <v>74</v>
      </c>
    </row>
    <row r="5" s="230" customFormat="1" ht="24" customHeight="1" spans="1:16">
      <c r="A5" s="243" t="s">
        <v>76</v>
      </c>
      <c r="B5" s="244">
        <v>10000</v>
      </c>
      <c r="C5" s="244">
        <v>39000</v>
      </c>
      <c r="D5" s="244">
        <v>6000</v>
      </c>
      <c r="E5" s="244">
        <v>6000</v>
      </c>
      <c r="F5" s="599" t="s">
        <v>1295</v>
      </c>
      <c r="G5" s="246">
        <f t="shared" ref="G5:G8" si="0">(E5-B5)/B5*100</f>
        <v>-40</v>
      </c>
      <c r="H5" s="247" t="s">
        <v>76</v>
      </c>
      <c r="I5" s="248">
        <v>10000</v>
      </c>
      <c r="J5" s="248">
        <v>39000</v>
      </c>
      <c r="K5" s="248">
        <v>6000</v>
      </c>
      <c r="L5" s="248"/>
      <c r="M5" s="248">
        <v>6000</v>
      </c>
      <c r="N5" s="604" t="s">
        <v>1295</v>
      </c>
      <c r="O5" s="605"/>
      <c r="P5" s="606">
        <v>-40</v>
      </c>
    </row>
    <row r="6" s="230" customFormat="1" ht="24" customHeight="1" spans="1:16">
      <c r="A6" s="249" t="s">
        <v>77</v>
      </c>
      <c r="B6" s="250">
        <v>10000</v>
      </c>
      <c r="C6" s="250">
        <v>39000</v>
      </c>
      <c r="D6" s="250">
        <v>6000</v>
      </c>
      <c r="E6" s="250">
        <v>6000</v>
      </c>
      <c r="F6" s="599" t="s">
        <v>1295</v>
      </c>
      <c r="G6" s="246">
        <f t="shared" si="0"/>
        <v>-40</v>
      </c>
      <c r="H6" s="251" t="s">
        <v>78</v>
      </c>
      <c r="I6" s="248"/>
      <c r="J6" s="248"/>
      <c r="K6" s="248"/>
      <c r="L6" s="248"/>
      <c r="M6" s="248"/>
      <c r="N6" s="248"/>
      <c r="O6" s="269"/>
      <c r="P6" s="605"/>
    </row>
    <row r="7" s="230" customFormat="1" ht="22.5" customHeight="1" spans="1:19">
      <c r="A7" s="252" t="s">
        <v>1564</v>
      </c>
      <c r="B7" s="252"/>
      <c r="C7" s="213"/>
      <c r="D7" s="213"/>
      <c r="E7" s="214"/>
      <c r="F7" s="600"/>
      <c r="G7" s="246"/>
      <c r="H7" s="253" t="s">
        <v>1565</v>
      </c>
      <c r="I7" s="607"/>
      <c r="J7" s="254"/>
      <c r="K7" s="254"/>
      <c r="L7" s="254"/>
      <c r="M7" s="254"/>
      <c r="N7" s="254"/>
      <c r="O7" s="256"/>
      <c r="P7" s="605"/>
      <c r="S7" s="285"/>
    </row>
    <row r="8" s="230" customFormat="1" ht="22.5" customHeight="1" spans="1:19">
      <c r="A8" s="252" t="s">
        <v>1566</v>
      </c>
      <c r="B8" s="601">
        <v>10000</v>
      </c>
      <c r="C8" s="213">
        <v>39000</v>
      </c>
      <c r="D8" s="213">
        <v>6000</v>
      </c>
      <c r="E8" s="213">
        <v>6000</v>
      </c>
      <c r="F8" s="599" t="s">
        <v>1295</v>
      </c>
      <c r="G8" s="246">
        <f t="shared" si="0"/>
        <v>-40</v>
      </c>
      <c r="H8" s="253" t="s">
        <v>1567</v>
      </c>
      <c r="I8" s="607"/>
      <c r="J8" s="255"/>
      <c r="K8" s="255"/>
      <c r="L8" s="254"/>
      <c r="M8" s="254"/>
      <c r="N8" s="254"/>
      <c r="O8" s="256"/>
      <c r="P8" s="605"/>
      <c r="S8" s="285"/>
    </row>
    <row r="9" s="230" customFormat="1" ht="22.5" customHeight="1" spans="1:19">
      <c r="A9" s="252" t="s">
        <v>1568</v>
      </c>
      <c r="B9" s="252"/>
      <c r="C9" s="214"/>
      <c r="D9" s="214"/>
      <c r="E9" s="214"/>
      <c r="F9" s="256"/>
      <c r="G9" s="257"/>
      <c r="H9" s="253" t="s">
        <v>1569</v>
      </c>
      <c r="I9" s="607"/>
      <c r="J9" s="254"/>
      <c r="K9" s="254"/>
      <c r="L9" s="254"/>
      <c r="M9" s="254"/>
      <c r="N9" s="254"/>
      <c r="O9" s="256"/>
      <c r="P9" s="605"/>
      <c r="S9" s="285"/>
    </row>
    <row r="10" s="230" customFormat="1" ht="22.5" customHeight="1" spans="1:19">
      <c r="A10" s="252" t="s">
        <v>1570</v>
      </c>
      <c r="B10" s="252"/>
      <c r="C10" s="258"/>
      <c r="D10" s="258"/>
      <c r="E10" s="258"/>
      <c r="F10" s="259"/>
      <c r="G10" s="259"/>
      <c r="H10" s="253" t="s">
        <v>1571</v>
      </c>
      <c r="I10" s="607"/>
      <c r="J10" s="254"/>
      <c r="K10" s="254"/>
      <c r="L10" s="254"/>
      <c r="M10" s="254"/>
      <c r="N10" s="254"/>
      <c r="O10" s="256"/>
      <c r="P10" s="605"/>
      <c r="S10" s="285"/>
    </row>
    <row r="11" s="230" customFormat="1" ht="22.5" customHeight="1" spans="1:19">
      <c r="A11" s="252"/>
      <c r="B11" s="252"/>
      <c r="C11" s="260"/>
      <c r="D11" s="260"/>
      <c r="E11" s="260"/>
      <c r="F11" s="261"/>
      <c r="G11" s="261"/>
      <c r="H11" s="253" t="s">
        <v>1572</v>
      </c>
      <c r="I11" s="607"/>
      <c r="J11" s="255"/>
      <c r="K11" s="255"/>
      <c r="L11" s="254"/>
      <c r="M11" s="254"/>
      <c r="N11" s="254"/>
      <c r="O11" s="256"/>
      <c r="P11" s="605"/>
      <c r="S11" s="285"/>
    </row>
    <row r="12" s="230" customFormat="1" ht="22.5" customHeight="1" spans="1:19">
      <c r="A12" s="262"/>
      <c r="B12" s="262"/>
      <c r="C12" s="260"/>
      <c r="D12" s="260"/>
      <c r="E12" s="260"/>
      <c r="F12" s="261"/>
      <c r="G12" s="261"/>
      <c r="H12" s="253" t="s">
        <v>1573</v>
      </c>
      <c r="I12" s="607"/>
      <c r="J12" s="254"/>
      <c r="K12" s="254"/>
      <c r="L12" s="254"/>
      <c r="M12" s="254"/>
      <c r="N12" s="254"/>
      <c r="O12" s="256"/>
      <c r="P12" s="605"/>
      <c r="S12" s="285"/>
    </row>
    <row r="13" s="230" customFormat="1" ht="22.5" customHeight="1" spans="1:19">
      <c r="A13" s="262"/>
      <c r="B13" s="262"/>
      <c r="C13" s="260"/>
      <c r="D13" s="260"/>
      <c r="E13" s="260"/>
      <c r="F13" s="261"/>
      <c r="G13" s="261"/>
      <c r="H13" s="263" t="s">
        <v>1574</v>
      </c>
      <c r="I13" s="608"/>
      <c r="J13" s="255"/>
      <c r="K13" s="255"/>
      <c r="L13" s="254"/>
      <c r="M13" s="254"/>
      <c r="N13" s="254"/>
      <c r="O13" s="256"/>
      <c r="P13" s="605"/>
      <c r="S13" s="285"/>
    </row>
    <row r="14" s="230" customFormat="1" ht="22.5" customHeight="1" spans="1:19">
      <c r="A14" s="264"/>
      <c r="B14" s="264"/>
      <c r="C14" s="260"/>
      <c r="D14" s="260"/>
      <c r="E14" s="260"/>
      <c r="F14" s="261"/>
      <c r="G14" s="261"/>
      <c r="H14" s="253" t="s">
        <v>1575</v>
      </c>
      <c r="I14" s="607"/>
      <c r="J14" s="255"/>
      <c r="K14" s="255"/>
      <c r="L14" s="254"/>
      <c r="M14" s="254"/>
      <c r="N14" s="254"/>
      <c r="O14" s="256"/>
      <c r="P14" s="605"/>
      <c r="S14" s="285"/>
    </row>
    <row r="15" s="230" customFormat="1" ht="22.5" customHeight="1" spans="1:19">
      <c r="A15" s="264"/>
      <c r="B15" s="264"/>
      <c r="C15" s="260"/>
      <c r="D15" s="260"/>
      <c r="E15" s="260"/>
      <c r="F15" s="261"/>
      <c r="G15" s="261"/>
      <c r="H15" s="253" t="s">
        <v>1576</v>
      </c>
      <c r="I15" s="607"/>
      <c r="J15" s="254"/>
      <c r="K15" s="254"/>
      <c r="L15" s="254"/>
      <c r="M15" s="254"/>
      <c r="N15" s="254"/>
      <c r="O15" s="256"/>
      <c r="P15" s="605"/>
      <c r="S15" s="285"/>
    </row>
    <row r="16" s="230" customFormat="1" ht="22.5" customHeight="1" spans="1:19">
      <c r="A16" s="264"/>
      <c r="B16" s="264"/>
      <c r="C16" s="260"/>
      <c r="D16" s="260"/>
      <c r="E16" s="260"/>
      <c r="F16" s="261"/>
      <c r="G16" s="261"/>
      <c r="H16" s="253" t="s">
        <v>1577</v>
      </c>
      <c r="I16" s="607"/>
      <c r="J16" s="254"/>
      <c r="K16" s="254"/>
      <c r="L16" s="254"/>
      <c r="M16" s="254"/>
      <c r="N16" s="254"/>
      <c r="O16" s="256"/>
      <c r="P16" s="605"/>
      <c r="S16" s="285"/>
    </row>
    <row r="17" s="230" customFormat="1" ht="22.5" customHeight="1" spans="1:19">
      <c r="A17" s="264"/>
      <c r="B17" s="264"/>
      <c r="C17" s="260"/>
      <c r="D17" s="260"/>
      <c r="E17" s="260"/>
      <c r="F17" s="261"/>
      <c r="G17" s="261"/>
      <c r="H17" s="253" t="s">
        <v>1578</v>
      </c>
      <c r="I17" s="607"/>
      <c r="J17" s="254"/>
      <c r="K17" s="254"/>
      <c r="L17" s="254"/>
      <c r="M17" s="254"/>
      <c r="N17" s="254"/>
      <c r="O17" s="256"/>
      <c r="P17" s="605"/>
      <c r="S17" s="285"/>
    </row>
    <row r="18" s="230" customFormat="1" ht="22.5" customHeight="1" spans="1:19">
      <c r="A18" s="265"/>
      <c r="B18" s="265"/>
      <c r="C18" s="266"/>
      <c r="D18" s="266"/>
      <c r="E18" s="266"/>
      <c r="F18" s="267"/>
      <c r="G18" s="267"/>
      <c r="H18" s="253" t="s">
        <v>1579</v>
      </c>
      <c r="I18" s="607"/>
      <c r="J18" s="255"/>
      <c r="K18" s="255"/>
      <c r="L18" s="254"/>
      <c r="M18" s="254"/>
      <c r="N18" s="254"/>
      <c r="O18" s="256"/>
      <c r="P18" s="605"/>
      <c r="S18" s="285"/>
    </row>
    <row r="19" s="230" customFormat="1" ht="22.5" customHeight="1" spans="1:16">
      <c r="A19" s="249" t="s">
        <v>125</v>
      </c>
      <c r="B19" s="249"/>
      <c r="C19" s="268"/>
      <c r="D19" s="268"/>
      <c r="E19" s="268"/>
      <c r="F19" s="269"/>
      <c r="G19" s="270"/>
      <c r="H19" s="271" t="s">
        <v>126</v>
      </c>
      <c r="I19" s="244">
        <v>10000</v>
      </c>
      <c r="J19" s="248">
        <v>39000</v>
      </c>
      <c r="K19" s="248">
        <v>6000</v>
      </c>
      <c r="L19" s="248"/>
      <c r="M19" s="248">
        <v>6000</v>
      </c>
      <c r="N19" s="604"/>
      <c r="O19" s="605"/>
      <c r="P19" s="609"/>
    </row>
    <row r="20" s="230" customFormat="1" ht="22.5" customHeight="1" spans="1:16">
      <c r="A20" s="272" t="s">
        <v>127</v>
      </c>
      <c r="B20" s="272"/>
      <c r="C20" s="214"/>
      <c r="D20" s="214"/>
      <c r="E20" s="214"/>
      <c r="F20" s="256"/>
      <c r="G20" s="267"/>
      <c r="H20" s="273" t="s">
        <v>1580</v>
      </c>
      <c r="I20" s="338">
        <v>10000</v>
      </c>
      <c r="J20" s="254">
        <v>39000</v>
      </c>
      <c r="K20" s="254">
        <v>6000</v>
      </c>
      <c r="L20" s="254"/>
      <c r="M20" s="254">
        <v>6000</v>
      </c>
      <c r="N20" s="604"/>
      <c r="O20" s="610"/>
      <c r="P20" s="609"/>
    </row>
    <row r="21" s="230" customFormat="1" ht="22.5" customHeight="1" spans="1:16">
      <c r="A21" s="272" t="s">
        <v>1581</v>
      </c>
      <c r="B21" s="272"/>
      <c r="C21" s="214"/>
      <c r="D21" s="214"/>
      <c r="E21" s="214"/>
      <c r="F21" s="256"/>
      <c r="G21" s="267"/>
      <c r="H21" s="273" t="s">
        <v>1582</v>
      </c>
      <c r="I21" s="611"/>
      <c r="J21" s="254"/>
      <c r="K21" s="254"/>
      <c r="L21" s="254"/>
      <c r="M21" s="254"/>
      <c r="N21" s="254"/>
      <c r="O21" s="269"/>
      <c r="P21" s="612"/>
    </row>
    <row r="22" s="230" customFormat="1" ht="20.1" customHeight="1" spans="1:16">
      <c r="A22" s="274"/>
      <c r="B22" s="274"/>
      <c r="C22" s="275"/>
      <c r="D22" s="275"/>
      <c r="E22" s="275"/>
      <c r="F22" s="276"/>
      <c r="G22" s="276"/>
      <c r="H22" s="277" t="s">
        <v>1583</v>
      </c>
      <c r="I22" s="613"/>
      <c r="J22" s="278"/>
      <c r="K22" s="278"/>
      <c r="L22" s="278"/>
      <c r="M22" s="278"/>
      <c r="N22" s="278"/>
      <c r="O22" s="614"/>
      <c r="P22" s="615"/>
    </row>
    <row r="23" ht="66" customHeight="1" spans="1:16">
      <c r="A23" s="279" t="s">
        <v>1584</v>
      </c>
      <c r="B23" s="279"/>
      <c r="C23" s="279"/>
      <c r="D23" s="279"/>
      <c r="E23" s="279"/>
      <c r="F23" s="280"/>
      <c r="G23" s="280"/>
      <c r="H23" s="279"/>
      <c r="I23" s="279"/>
      <c r="J23" s="279"/>
      <c r="K23" s="279"/>
      <c r="L23" s="279"/>
      <c r="M23" s="279"/>
      <c r="N23" s="279"/>
      <c r="O23" s="280"/>
      <c r="P23" s="279"/>
    </row>
    <row r="24" ht="20.1" customHeight="1"/>
    <row r="25" ht="20.1" customHeight="1"/>
    <row r="26" ht="20.1" customHeight="1"/>
    <row r="27" ht="20.1" customHeight="1"/>
  </sheetData>
  <mergeCells count="4">
    <mergeCell ref="A1:H1"/>
    <mergeCell ref="A2:P2"/>
    <mergeCell ref="J3:P3"/>
    <mergeCell ref="A23:P23"/>
  </mergeCells>
  <printOptions horizontalCentered="1"/>
  <pageMargins left="0.156944444444444" right="0.156944444444444" top="0.511805555555556" bottom="0.314583333333333" header="0.314583333333333" footer="0.314583333333333"/>
  <pageSetup paperSize="9" scale="67" fitToHeight="0" orientation="landscape" blackAndWhite="1" errors="blank"/>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6"/>
  <sheetViews>
    <sheetView showZeros="0" workbookViewId="0">
      <selection activeCell="G11" sqref="G11"/>
    </sheetView>
  </sheetViews>
  <sheetFormatPr defaultColWidth="9" defaultRowHeight="14.25"/>
  <cols>
    <col min="1" max="1" width="38.125" style="194" customWidth="1"/>
    <col min="2" max="2" width="10.125" style="195" customWidth="1"/>
    <col min="3" max="4" width="11.625" style="195" customWidth="1"/>
    <col min="5" max="5" width="13.75" style="195" customWidth="1"/>
    <col min="6" max="6" width="13.5" style="195" customWidth="1"/>
    <col min="7" max="7" width="40.375" style="195" customWidth="1"/>
    <col min="8" max="8" width="9.625" style="195" customWidth="1"/>
    <col min="9" max="10" width="11.625" style="195" customWidth="1"/>
    <col min="11" max="11" width="14.75" style="195" customWidth="1"/>
    <col min="12" max="12" width="13.5" style="195" customWidth="1"/>
    <col min="13" max="255" width="9" style="195"/>
    <col min="256" max="256" width="36.75" style="195" customWidth="1"/>
    <col min="257" max="257" width="11.625" style="195" customWidth="1"/>
    <col min="258" max="258" width="8.125" style="195" customWidth="1"/>
    <col min="259" max="259" width="36.5" style="195" customWidth="1"/>
    <col min="260" max="260" width="10.75" style="195" customWidth="1"/>
    <col min="261" max="261" width="8.125" style="195" customWidth="1"/>
    <col min="262" max="262" width="9.125" style="195" customWidth="1"/>
    <col min="263" max="266" width="9" style="195" hidden="1" customWidth="1"/>
    <col min="267" max="511" width="9" style="195"/>
    <col min="512" max="512" width="36.75" style="195" customWidth="1"/>
    <col min="513" max="513" width="11.625" style="195" customWidth="1"/>
    <col min="514" max="514" width="8.125" style="195" customWidth="1"/>
    <col min="515" max="515" width="36.5" style="195" customWidth="1"/>
    <col min="516" max="516" width="10.75" style="195" customWidth="1"/>
    <col min="517" max="517" width="8.125" style="195" customWidth="1"/>
    <col min="518" max="518" width="9.125" style="195" customWidth="1"/>
    <col min="519" max="522" width="9" style="195" hidden="1" customWidth="1"/>
    <col min="523" max="767" width="9" style="195"/>
    <col min="768" max="768" width="36.75" style="195" customWidth="1"/>
    <col min="769" max="769" width="11.625" style="195" customWidth="1"/>
    <col min="770" max="770" width="8.125" style="195" customWidth="1"/>
    <col min="771" max="771" width="36.5" style="195" customWidth="1"/>
    <col min="772" max="772" width="10.75" style="195" customWidth="1"/>
    <col min="773" max="773" width="8.125" style="195" customWidth="1"/>
    <col min="774" max="774" width="9.125" style="195" customWidth="1"/>
    <col min="775" max="778" width="9" style="195" hidden="1" customWidth="1"/>
    <col min="779" max="1023" width="9" style="195"/>
    <col min="1024" max="1024" width="36.75" style="195" customWidth="1"/>
    <col min="1025" max="1025" width="11.625" style="195" customWidth="1"/>
    <col min="1026" max="1026" width="8.125" style="195" customWidth="1"/>
    <col min="1027" max="1027" width="36.5" style="195" customWidth="1"/>
    <col min="1028" max="1028" width="10.75" style="195" customWidth="1"/>
    <col min="1029" max="1029" width="8.125" style="195" customWidth="1"/>
    <col min="1030" max="1030" width="9.125" style="195" customWidth="1"/>
    <col min="1031" max="1034" width="9" style="195" hidden="1" customWidth="1"/>
    <col min="1035" max="1279" width="9" style="195"/>
    <col min="1280" max="1280" width="36.75" style="195" customWidth="1"/>
    <col min="1281" max="1281" width="11.625" style="195" customWidth="1"/>
    <col min="1282" max="1282" width="8.125" style="195" customWidth="1"/>
    <col min="1283" max="1283" width="36.5" style="195" customWidth="1"/>
    <col min="1284" max="1284" width="10.75" style="195" customWidth="1"/>
    <col min="1285" max="1285" width="8.125" style="195" customWidth="1"/>
    <col min="1286" max="1286" width="9.125" style="195" customWidth="1"/>
    <col min="1287" max="1290" width="9" style="195" hidden="1" customWidth="1"/>
    <col min="1291" max="1535" width="9" style="195"/>
    <col min="1536" max="1536" width="36.75" style="195" customWidth="1"/>
    <col min="1537" max="1537" width="11.625" style="195" customWidth="1"/>
    <col min="1538" max="1538" width="8.125" style="195" customWidth="1"/>
    <col min="1539" max="1539" width="36.5" style="195" customWidth="1"/>
    <col min="1540" max="1540" width="10.75" style="195" customWidth="1"/>
    <col min="1541" max="1541" width="8.125" style="195" customWidth="1"/>
    <col min="1542" max="1542" width="9.125" style="195" customWidth="1"/>
    <col min="1543" max="1546" width="9" style="195" hidden="1" customWidth="1"/>
    <col min="1547" max="1791" width="9" style="195"/>
    <col min="1792" max="1792" width="36.75" style="195" customWidth="1"/>
    <col min="1793" max="1793" width="11.625" style="195" customWidth="1"/>
    <col min="1794" max="1794" width="8.125" style="195" customWidth="1"/>
    <col min="1795" max="1795" width="36.5" style="195" customWidth="1"/>
    <col min="1796" max="1796" width="10.75" style="195" customWidth="1"/>
    <col min="1797" max="1797" width="8.125" style="195" customWidth="1"/>
    <col min="1798" max="1798" width="9.125" style="195" customWidth="1"/>
    <col min="1799" max="1802" width="9" style="195" hidden="1" customWidth="1"/>
    <col min="1803" max="2047" width="9" style="195"/>
    <col min="2048" max="2048" width="36.75" style="195" customWidth="1"/>
    <col min="2049" max="2049" width="11.625" style="195" customWidth="1"/>
    <col min="2050" max="2050" width="8.125" style="195" customWidth="1"/>
    <col min="2051" max="2051" width="36.5" style="195" customWidth="1"/>
    <col min="2052" max="2052" width="10.75" style="195" customWidth="1"/>
    <col min="2053" max="2053" width="8.125" style="195" customWidth="1"/>
    <col min="2054" max="2054" width="9.125" style="195" customWidth="1"/>
    <col min="2055" max="2058" width="9" style="195" hidden="1" customWidth="1"/>
    <col min="2059" max="2303" width="9" style="195"/>
    <col min="2304" max="2304" width="36.75" style="195" customWidth="1"/>
    <col min="2305" max="2305" width="11.625" style="195" customWidth="1"/>
    <col min="2306" max="2306" width="8.125" style="195" customWidth="1"/>
    <col min="2307" max="2307" width="36.5" style="195" customWidth="1"/>
    <col min="2308" max="2308" width="10.75" style="195" customWidth="1"/>
    <col min="2309" max="2309" width="8.125" style="195" customWidth="1"/>
    <col min="2310" max="2310" width="9.125" style="195" customWidth="1"/>
    <col min="2311" max="2314" width="9" style="195" hidden="1" customWidth="1"/>
    <col min="2315" max="2559" width="9" style="195"/>
    <col min="2560" max="2560" width="36.75" style="195" customWidth="1"/>
    <col min="2561" max="2561" width="11.625" style="195" customWidth="1"/>
    <col min="2562" max="2562" width="8.125" style="195" customWidth="1"/>
    <col min="2563" max="2563" width="36.5" style="195" customWidth="1"/>
    <col min="2564" max="2564" width="10.75" style="195" customWidth="1"/>
    <col min="2565" max="2565" width="8.125" style="195" customWidth="1"/>
    <col min="2566" max="2566" width="9.125" style="195" customWidth="1"/>
    <col min="2567" max="2570" width="9" style="195" hidden="1" customWidth="1"/>
    <col min="2571" max="2815" width="9" style="195"/>
    <col min="2816" max="2816" width="36.75" style="195" customWidth="1"/>
    <col min="2817" max="2817" width="11.625" style="195" customWidth="1"/>
    <col min="2818" max="2818" width="8.125" style="195" customWidth="1"/>
    <col min="2819" max="2819" width="36.5" style="195" customWidth="1"/>
    <col min="2820" max="2820" width="10.75" style="195" customWidth="1"/>
    <col min="2821" max="2821" width="8.125" style="195" customWidth="1"/>
    <col min="2822" max="2822" width="9.125" style="195" customWidth="1"/>
    <col min="2823" max="2826" width="9" style="195" hidden="1" customWidth="1"/>
    <col min="2827" max="3071" width="9" style="195"/>
    <col min="3072" max="3072" width="36.75" style="195" customWidth="1"/>
    <col min="3073" max="3073" width="11.625" style="195" customWidth="1"/>
    <col min="3074" max="3074" width="8.125" style="195" customWidth="1"/>
    <col min="3075" max="3075" width="36.5" style="195" customWidth="1"/>
    <col min="3076" max="3076" width="10.75" style="195" customWidth="1"/>
    <col min="3077" max="3077" width="8.125" style="195" customWidth="1"/>
    <col min="3078" max="3078" width="9.125" style="195" customWidth="1"/>
    <col min="3079" max="3082" width="9" style="195" hidden="1" customWidth="1"/>
    <col min="3083" max="3327" width="9" style="195"/>
    <col min="3328" max="3328" width="36.75" style="195" customWidth="1"/>
    <col min="3329" max="3329" width="11.625" style="195" customWidth="1"/>
    <col min="3330" max="3330" width="8.125" style="195" customWidth="1"/>
    <col min="3331" max="3331" width="36.5" style="195" customWidth="1"/>
    <col min="3332" max="3332" width="10.75" style="195" customWidth="1"/>
    <col min="3333" max="3333" width="8.125" style="195" customWidth="1"/>
    <col min="3334" max="3334" width="9.125" style="195" customWidth="1"/>
    <col min="3335" max="3338" width="9" style="195" hidden="1" customWidth="1"/>
    <col min="3339" max="3583" width="9" style="195"/>
    <col min="3584" max="3584" width="36.75" style="195" customWidth="1"/>
    <col min="3585" max="3585" width="11.625" style="195" customWidth="1"/>
    <col min="3586" max="3586" width="8.125" style="195" customWidth="1"/>
    <col min="3587" max="3587" width="36.5" style="195" customWidth="1"/>
    <col min="3588" max="3588" width="10.75" style="195" customWidth="1"/>
    <col min="3589" max="3589" width="8.125" style="195" customWidth="1"/>
    <col min="3590" max="3590" width="9.125" style="195" customWidth="1"/>
    <col min="3591" max="3594" width="9" style="195" hidden="1" customWidth="1"/>
    <col min="3595" max="3839" width="9" style="195"/>
    <col min="3840" max="3840" width="36.75" style="195" customWidth="1"/>
    <col min="3841" max="3841" width="11.625" style="195" customWidth="1"/>
    <col min="3842" max="3842" width="8.125" style="195" customWidth="1"/>
    <col min="3843" max="3843" width="36.5" style="195" customWidth="1"/>
    <col min="3844" max="3844" width="10.75" style="195" customWidth="1"/>
    <col min="3845" max="3845" width="8.125" style="195" customWidth="1"/>
    <col min="3846" max="3846" width="9.125" style="195" customWidth="1"/>
    <col min="3847" max="3850" width="9" style="195" hidden="1" customWidth="1"/>
    <col min="3851" max="4095" width="9" style="195"/>
    <col min="4096" max="4096" width="36.75" style="195" customWidth="1"/>
    <col min="4097" max="4097" width="11.625" style="195" customWidth="1"/>
    <col min="4098" max="4098" width="8.125" style="195" customWidth="1"/>
    <col min="4099" max="4099" width="36.5" style="195" customWidth="1"/>
    <col min="4100" max="4100" width="10.75" style="195" customWidth="1"/>
    <col min="4101" max="4101" width="8.125" style="195" customWidth="1"/>
    <col min="4102" max="4102" width="9.125" style="195" customWidth="1"/>
    <col min="4103" max="4106" width="9" style="195" hidden="1" customWidth="1"/>
    <col min="4107" max="4351" width="9" style="195"/>
    <col min="4352" max="4352" width="36.75" style="195" customWidth="1"/>
    <col min="4353" max="4353" width="11.625" style="195" customWidth="1"/>
    <col min="4354" max="4354" width="8.125" style="195" customWidth="1"/>
    <col min="4355" max="4355" width="36.5" style="195" customWidth="1"/>
    <col min="4356" max="4356" width="10.75" style="195" customWidth="1"/>
    <col min="4357" max="4357" width="8.125" style="195" customWidth="1"/>
    <col min="4358" max="4358" width="9.125" style="195" customWidth="1"/>
    <col min="4359" max="4362" width="9" style="195" hidden="1" customWidth="1"/>
    <col min="4363" max="4607" width="9" style="195"/>
    <col min="4608" max="4608" width="36.75" style="195" customWidth="1"/>
    <col min="4609" max="4609" width="11.625" style="195" customWidth="1"/>
    <col min="4610" max="4610" width="8.125" style="195" customWidth="1"/>
    <col min="4611" max="4611" width="36.5" style="195" customWidth="1"/>
    <col min="4612" max="4612" width="10.75" style="195" customWidth="1"/>
    <col min="4613" max="4613" width="8.125" style="195" customWidth="1"/>
    <col min="4614" max="4614" width="9.125" style="195" customWidth="1"/>
    <col min="4615" max="4618" width="9" style="195" hidden="1" customWidth="1"/>
    <col min="4619" max="4863" width="9" style="195"/>
    <col min="4864" max="4864" width="36.75" style="195" customWidth="1"/>
    <col min="4865" max="4865" width="11.625" style="195" customWidth="1"/>
    <col min="4866" max="4866" width="8.125" style="195" customWidth="1"/>
    <col min="4867" max="4867" width="36.5" style="195" customWidth="1"/>
    <col min="4868" max="4868" width="10.75" style="195" customWidth="1"/>
    <col min="4869" max="4869" width="8.125" style="195" customWidth="1"/>
    <col min="4870" max="4870" width="9.125" style="195" customWidth="1"/>
    <col min="4871" max="4874" width="9" style="195" hidden="1" customWidth="1"/>
    <col min="4875" max="5119" width="9" style="195"/>
    <col min="5120" max="5120" width="36.75" style="195" customWidth="1"/>
    <col min="5121" max="5121" width="11.625" style="195" customWidth="1"/>
    <col min="5122" max="5122" width="8.125" style="195" customWidth="1"/>
    <col min="5123" max="5123" width="36.5" style="195" customWidth="1"/>
    <col min="5124" max="5124" width="10.75" style="195" customWidth="1"/>
    <col min="5125" max="5125" width="8.125" style="195" customWidth="1"/>
    <col min="5126" max="5126" width="9.125" style="195" customWidth="1"/>
    <col min="5127" max="5130" width="9" style="195" hidden="1" customWidth="1"/>
    <col min="5131" max="5375" width="9" style="195"/>
    <col min="5376" max="5376" width="36.75" style="195" customWidth="1"/>
    <col min="5377" max="5377" width="11.625" style="195" customWidth="1"/>
    <col min="5378" max="5378" width="8.125" style="195" customWidth="1"/>
    <col min="5379" max="5379" width="36.5" style="195" customWidth="1"/>
    <col min="5380" max="5380" width="10.75" style="195" customWidth="1"/>
    <col min="5381" max="5381" width="8.125" style="195" customWidth="1"/>
    <col min="5382" max="5382" width="9.125" style="195" customWidth="1"/>
    <col min="5383" max="5386" width="9" style="195" hidden="1" customWidth="1"/>
    <col min="5387" max="5631" width="9" style="195"/>
    <col min="5632" max="5632" width="36.75" style="195" customWidth="1"/>
    <col min="5633" max="5633" width="11.625" style="195" customWidth="1"/>
    <col min="5634" max="5634" width="8.125" style="195" customWidth="1"/>
    <col min="5635" max="5635" width="36.5" style="195" customWidth="1"/>
    <col min="5636" max="5636" width="10.75" style="195" customWidth="1"/>
    <col min="5637" max="5637" width="8.125" style="195" customWidth="1"/>
    <col min="5638" max="5638" width="9.125" style="195" customWidth="1"/>
    <col min="5639" max="5642" width="9" style="195" hidden="1" customWidth="1"/>
    <col min="5643" max="5887" width="9" style="195"/>
    <col min="5888" max="5888" width="36.75" style="195" customWidth="1"/>
    <col min="5889" max="5889" width="11.625" style="195" customWidth="1"/>
    <col min="5890" max="5890" width="8.125" style="195" customWidth="1"/>
    <col min="5891" max="5891" width="36.5" style="195" customWidth="1"/>
    <col min="5892" max="5892" width="10.75" style="195" customWidth="1"/>
    <col min="5893" max="5893" width="8.125" style="195" customWidth="1"/>
    <col min="5894" max="5894" width="9.125" style="195" customWidth="1"/>
    <col min="5895" max="5898" width="9" style="195" hidden="1" customWidth="1"/>
    <col min="5899" max="6143" width="9" style="195"/>
    <col min="6144" max="6144" width="36.75" style="195" customWidth="1"/>
    <col min="6145" max="6145" width="11.625" style="195" customWidth="1"/>
    <col min="6146" max="6146" width="8.125" style="195" customWidth="1"/>
    <col min="6147" max="6147" width="36.5" style="195" customWidth="1"/>
    <col min="6148" max="6148" width="10.75" style="195" customWidth="1"/>
    <col min="6149" max="6149" width="8.125" style="195" customWidth="1"/>
    <col min="6150" max="6150" width="9.125" style="195" customWidth="1"/>
    <col min="6151" max="6154" width="9" style="195" hidden="1" customWidth="1"/>
    <col min="6155" max="6399" width="9" style="195"/>
    <col min="6400" max="6400" width="36.75" style="195" customWidth="1"/>
    <col min="6401" max="6401" width="11.625" style="195" customWidth="1"/>
    <col min="6402" max="6402" width="8.125" style="195" customWidth="1"/>
    <col min="6403" max="6403" width="36.5" style="195" customWidth="1"/>
    <col min="6404" max="6404" width="10.75" style="195" customWidth="1"/>
    <col min="6405" max="6405" width="8.125" style="195" customWidth="1"/>
    <col min="6406" max="6406" width="9.125" style="195" customWidth="1"/>
    <col min="6407" max="6410" width="9" style="195" hidden="1" customWidth="1"/>
    <col min="6411" max="6655" width="9" style="195"/>
    <col min="6656" max="6656" width="36.75" style="195" customWidth="1"/>
    <col min="6657" max="6657" width="11.625" style="195" customWidth="1"/>
    <col min="6658" max="6658" width="8.125" style="195" customWidth="1"/>
    <col min="6659" max="6659" width="36.5" style="195" customWidth="1"/>
    <col min="6660" max="6660" width="10.75" style="195" customWidth="1"/>
    <col min="6661" max="6661" width="8.125" style="195" customWidth="1"/>
    <col min="6662" max="6662" width="9.125" style="195" customWidth="1"/>
    <col min="6663" max="6666" width="9" style="195" hidden="1" customWidth="1"/>
    <col min="6667" max="6911" width="9" style="195"/>
    <col min="6912" max="6912" width="36.75" style="195" customWidth="1"/>
    <col min="6913" max="6913" width="11.625" style="195" customWidth="1"/>
    <col min="6914" max="6914" width="8.125" style="195" customWidth="1"/>
    <col min="6915" max="6915" width="36.5" style="195" customWidth="1"/>
    <col min="6916" max="6916" width="10.75" style="195" customWidth="1"/>
    <col min="6917" max="6917" width="8.125" style="195" customWidth="1"/>
    <col min="6918" max="6918" width="9.125" style="195" customWidth="1"/>
    <col min="6919" max="6922" width="9" style="195" hidden="1" customWidth="1"/>
    <col min="6923" max="7167" width="9" style="195"/>
    <col min="7168" max="7168" width="36.75" style="195" customWidth="1"/>
    <col min="7169" max="7169" width="11.625" style="195" customWidth="1"/>
    <col min="7170" max="7170" width="8.125" style="195" customWidth="1"/>
    <col min="7171" max="7171" width="36.5" style="195" customWidth="1"/>
    <col min="7172" max="7172" width="10.75" style="195" customWidth="1"/>
    <col min="7173" max="7173" width="8.125" style="195" customWidth="1"/>
    <col min="7174" max="7174" width="9.125" style="195" customWidth="1"/>
    <col min="7175" max="7178" width="9" style="195" hidden="1" customWidth="1"/>
    <col min="7179" max="7423" width="9" style="195"/>
    <col min="7424" max="7424" width="36.75" style="195" customWidth="1"/>
    <col min="7425" max="7425" width="11.625" style="195" customWidth="1"/>
    <col min="7426" max="7426" width="8.125" style="195" customWidth="1"/>
    <col min="7427" max="7427" width="36.5" style="195" customWidth="1"/>
    <col min="7428" max="7428" width="10.75" style="195" customWidth="1"/>
    <col min="7429" max="7429" width="8.125" style="195" customWidth="1"/>
    <col min="7430" max="7430" width="9.125" style="195" customWidth="1"/>
    <col min="7431" max="7434" width="9" style="195" hidden="1" customWidth="1"/>
    <col min="7435" max="7679" width="9" style="195"/>
    <col min="7680" max="7680" width="36.75" style="195" customWidth="1"/>
    <col min="7681" max="7681" width="11.625" style="195" customWidth="1"/>
    <col min="7682" max="7682" width="8.125" style="195" customWidth="1"/>
    <col min="7683" max="7683" width="36.5" style="195" customWidth="1"/>
    <col min="7684" max="7684" width="10.75" style="195" customWidth="1"/>
    <col min="7685" max="7685" width="8.125" style="195" customWidth="1"/>
    <col min="7686" max="7686" width="9.125" style="195" customWidth="1"/>
    <col min="7687" max="7690" width="9" style="195" hidden="1" customWidth="1"/>
    <col min="7691" max="7935" width="9" style="195"/>
    <col min="7936" max="7936" width="36.75" style="195" customWidth="1"/>
    <col min="7937" max="7937" width="11.625" style="195" customWidth="1"/>
    <col min="7938" max="7938" width="8.125" style="195" customWidth="1"/>
    <col min="7939" max="7939" width="36.5" style="195" customWidth="1"/>
    <col min="7940" max="7940" width="10.75" style="195" customWidth="1"/>
    <col min="7941" max="7941" width="8.125" style="195" customWidth="1"/>
    <col min="7942" max="7942" width="9.125" style="195" customWidth="1"/>
    <col min="7943" max="7946" width="9" style="195" hidden="1" customWidth="1"/>
    <col min="7947" max="8191" width="9" style="195"/>
    <col min="8192" max="8192" width="36.75" style="195" customWidth="1"/>
    <col min="8193" max="8193" width="11.625" style="195" customWidth="1"/>
    <col min="8194" max="8194" width="8.125" style="195" customWidth="1"/>
    <col min="8195" max="8195" width="36.5" style="195" customWidth="1"/>
    <col min="8196" max="8196" width="10.75" style="195" customWidth="1"/>
    <col min="8197" max="8197" width="8.125" style="195" customWidth="1"/>
    <col min="8198" max="8198" width="9.125" style="195" customWidth="1"/>
    <col min="8199" max="8202" width="9" style="195" hidden="1" customWidth="1"/>
    <col min="8203" max="8447" width="9" style="195"/>
    <col min="8448" max="8448" width="36.75" style="195" customWidth="1"/>
    <col min="8449" max="8449" width="11.625" style="195" customWidth="1"/>
    <col min="8450" max="8450" width="8.125" style="195" customWidth="1"/>
    <col min="8451" max="8451" width="36.5" style="195" customWidth="1"/>
    <col min="8452" max="8452" width="10.75" style="195" customWidth="1"/>
    <col min="8453" max="8453" width="8.125" style="195" customWidth="1"/>
    <col min="8454" max="8454" width="9.125" style="195" customWidth="1"/>
    <col min="8455" max="8458" width="9" style="195" hidden="1" customWidth="1"/>
    <col min="8459" max="8703" width="9" style="195"/>
    <col min="8704" max="8704" width="36.75" style="195" customWidth="1"/>
    <col min="8705" max="8705" width="11.625" style="195" customWidth="1"/>
    <col min="8706" max="8706" width="8.125" style="195" customWidth="1"/>
    <col min="8707" max="8707" width="36.5" style="195" customWidth="1"/>
    <col min="8708" max="8708" width="10.75" style="195" customWidth="1"/>
    <col min="8709" max="8709" width="8.125" style="195" customWidth="1"/>
    <col min="8710" max="8710" width="9.125" style="195" customWidth="1"/>
    <col min="8711" max="8714" width="9" style="195" hidden="1" customWidth="1"/>
    <col min="8715" max="8959" width="9" style="195"/>
    <col min="8960" max="8960" width="36.75" style="195" customWidth="1"/>
    <col min="8961" max="8961" width="11.625" style="195" customWidth="1"/>
    <col min="8962" max="8962" width="8.125" style="195" customWidth="1"/>
    <col min="8963" max="8963" width="36.5" style="195" customWidth="1"/>
    <col min="8964" max="8964" width="10.75" style="195" customWidth="1"/>
    <col min="8965" max="8965" width="8.125" style="195" customWidth="1"/>
    <col min="8966" max="8966" width="9.125" style="195" customWidth="1"/>
    <col min="8967" max="8970" width="9" style="195" hidden="1" customWidth="1"/>
    <col min="8971" max="9215" width="9" style="195"/>
    <col min="9216" max="9216" width="36.75" style="195" customWidth="1"/>
    <col min="9217" max="9217" width="11.625" style="195" customWidth="1"/>
    <col min="9218" max="9218" width="8.125" style="195" customWidth="1"/>
    <col min="9219" max="9219" width="36.5" style="195" customWidth="1"/>
    <col min="9220" max="9220" width="10.75" style="195" customWidth="1"/>
    <col min="9221" max="9221" width="8.125" style="195" customWidth="1"/>
    <col min="9222" max="9222" width="9.125" style="195" customWidth="1"/>
    <col min="9223" max="9226" width="9" style="195" hidden="1" customWidth="1"/>
    <col min="9227" max="9471" width="9" style="195"/>
    <col min="9472" max="9472" width="36.75" style="195" customWidth="1"/>
    <col min="9473" max="9473" width="11.625" style="195" customWidth="1"/>
    <col min="9474" max="9474" width="8.125" style="195" customWidth="1"/>
    <col min="9475" max="9475" width="36.5" style="195" customWidth="1"/>
    <col min="9476" max="9476" width="10.75" style="195" customWidth="1"/>
    <col min="9477" max="9477" width="8.125" style="195" customWidth="1"/>
    <col min="9478" max="9478" width="9.125" style="195" customWidth="1"/>
    <col min="9479" max="9482" width="9" style="195" hidden="1" customWidth="1"/>
    <col min="9483" max="9727" width="9" style="195"/>
    <col min="9728" max="9728" width="36.75" style="195" customWidth="1"/>
    <col min="9729" max="9729" width="11.625" style="195" customWidth="1"/>
    <col min="9730" max="9730" width="8.125" style="195" customWidth="1"/>
    <col min="9731" max="9731" width="36.5" style="195" customWidth="1"/>
    <col min="9732" max="9732" width="10.75" style="195" customWidth="1"/>
    <col min="9733" max="9733" width="8.125" style="195" customWidth="1"/>
    <col min="9734" max="9734" width="9.125" style="195" customWidth="1"/>
    <col min="9735" max="9738" width="9" style="195" hidden="1" customWidth="1"/>
    <col min="9739" max="9983" width="9" style="195"/>
    <col min="9984" max="9984" width="36.75" style="195" customWidth="1"/>
    <col min="9985" max="9985" width="11.625" style="195" customWidth="1"/>
    <col min="9986" max="9986" width="8.125" style="195" customWidth="1"/>
    <col min="9987" max="9987" width="36.5" style="195" customWidth="1"/>
    <col min="9988" max="9988" width="10.75" style="195" customWidth="1"/>
    <col min="9989" max="9989" width="8.125" style="195" customWidth="1"/>
    <col min="9990" max="9990" width="9.125" style="195" customWidth="1"/>
    <col min="9991" max="9994" width="9" style="195" hidden="1" customWidth="1"/>
    <col min="9995" max="10239" width="9" style="195"/>
    <col min="10240" max="10240" width="36.75" style="195" customWidth="1"/>
    <col min="10241" max="10241" width="11.625" style="195" customWidth="1"/>
    <col min="10242" max="10242" width="8.125" style="195" customWidth="1"/>
    <col min="10243" max="10243" width="36.5" style="195" customWidth="1"/>
    <col min="10244" max="10244" width="10.75" style="195" customWidth="1"/>
    <col min="10245" max="10245" width="8.125" style="195" customWidth="1"/>
    <col min="10246" max="10246" width="9.125" style="195" customWidth="1"/>
    <col min="10247" max="10250" width="9" style="195" hidden="1" customWidth="1"/>
    <col min="10251" max="10495" width="9" style="195"/>
    <col min="10496" max="10496" width="36.75" style="195" customWidth="1"/>
    <col min="10497" max="10497" width="11.625" style="195" customWidth="1"/>
    <col min="10498" max="10498" width="8.125" style="195" customWidth="1"/>
    <col min="10499" max="10499" width="36.5" style="195" customWidth="1"/>
    <col min="10500" max="10500" width="10.75" style="195" customWidth="1"/>
    <col min="10501" max="10501" width="8.125" style="195" customWidth="1"/>
    <col min="10502" max="10502" width="9.125" style="195" customWidth="1"/>
    <col min="10503" max="10506" width="9" style="195" hidden="1" customWidth="1"/>
    <col min="10507" max="10751" width="9" style="195"/>
    <col min="10752" max="10752" width="36.75" style="195" customWidth="1"/>
    <col min="10753" max="10753" width="11.625" style="195" customWidth="1"/>
    <col min="10754" max="10754" width="8.125" style="195" customWidth="1"/>
    <col min="10755" max="10755" width="36.5" style="195" customWidth="1"/>
    <col min="10756" max="10756" width="10.75" style="195" customWidth="1"/>
    <col min="10757" max="10757" width="8.125" style="195" customWidth="1"/>
    <col min="10758" max="10758" width="9.125" style="195" customWidth="1"/>
    <col min="10759" max="10762" width="9" style="195" hidden="1" customWidth="1"/>
    <col min="10763" max="11007" width="9" style="195"/>
    <col min="11008" max="11008" width="36.75" style="195" customWidth="1"/>
    <col min="11009" max="11009" width="11.625" style="195" customWidth="1"/>
    <col min="11010" max="11010" width="8.125" style="195" customWidth="1"/>
    <col min="11011" max="11011" width="36.5" style="195" customWidth="1"/>
    <col min="11012" max="11012" width="10.75" style="195" customWidth="1"/>
    <col min="11013" max="11013" width="8.125" style="195" customWidth="1"/>
    <col min="11014" max="11014" width="9.125" style="195" customWidth="1"/>
    <col min="11015" max="11018" width="9" style="195" hidden="1" customWidth="1"/>
    <col min="11019" max="11263" width="9" style="195"/>
    <col min="11264" max="11264" width="36.75" style="195" customWidth="1"/>
    <col min="11265" max="11265" width="11.625" style="195" customWidth="1"/>
    <col min="11266" max="11266" width="8.125" style="195" customWidth="1"/>
    <col min="11267" max="11267" width="36.5" style="195" customWidth="1"/>
    <col min="11268" max="11268" width="10.75" style="195" customWidth="1"/>
    <col min="11269" max="11269" width="8.125" style="195" customWidth="1"/>
    <col min="11270" max="11270" width="9.125" style="195" customWidth="1"/>
    <col min="11271" max="11274" width="9" style="195" hidden="1" customWidth="1"/>
    <col min="11275" max="11519" width="9" style="195"/>
    <col min="11520" max="11520" width="36.75" style="195" customWidth="1"/>
    <col min="11521" max="11521" width="11.625" style="195" customWidth="1"/>
    <col min="11522" max="11522" width="8.125" style="195" customWidth="1"/>
    <col min="11523" max="11523" width="36.5" style="195" customWidth="1"/>
    <col min="11524" max="11524" width="10.75" style="195" customWidth="1"/>
    <col min="11525" max="11525" width="8.125" style="195" customWidth="1"/>
    <col min="11526" max="11526" width="9.125" style="195" customWidth="1"/>
    <col min="11527" max="11530" width="9" style="195" hidden="1" customWidth="1"/>
    <col min="11531" max="11775" width="9" style="195"/>
    <col min="11776" max="11776" width="36.75" style="195" customWidth="1"/>
    <col min="11777" max="11777" width="11.625" style="195" customWidth="1"/>
    <col min="11778" max="11778" width="8.125" style="195" customWidth="1"/>
    <col min="11779" max="11779" width="36.5" style="195" customWidth="1"/>
    <col min="11780" max="11780" width="10.75" style="195" customWidth="1"/>
    <col min="11781" max="11781" width="8.125" style="195" customWidth="1"/>
    <col min="11782" max="11782" width="9.125" style="195" customWidth="1"/>
    <col min="11783" max="11786" width="9" style="195" hidden="1" customWidth="1"/>
    <col min="11787" max="12031" width="9" style="195"/>
    <col min="12032" max="12032" width="36.75" style="195" customWidth="1"/>
    <col min="12033" max="12033" width="11.625" style="195" customWidth="1"/>
    <col min="12034" max="12034" width="8.125" style="195" customWidth="1"/>
    <col min="12035" max="12035" width="36.5" style="195" customWidth="1"/>
    <col min="12036" max="12036" width="10.75" style="195" customWidth="1"/>
    <col min="12037" max="12037" width="8.125" style="195" customWidth="1"/>
    <col min="12038" max="12038" width="9.125" style="195" customWidth="1"/>
    <col min="12039" max="12042" width="9" style="195" hidden="1" customWidth="1"/>
    <col min="12043" max="12287" width="9" style="195"/>
    <col min="12288" max="12288" width="36.75" style="195" customWidth="1"/>
    <col min="12289" max="12289" width="11.625" style="195" customWidth="1"/>
    <col min="12290" max="12290" width="8.125" style="195" customWidth="1"/>
    <col min="12291" max="12291" width="36.5" style="195" customWidth="1"/>
    <col min="12292" max="12292" width="10.75" style="195" customWidth="1"/>
    <col min="12293" max="12293" width="8.125" style="195" customWidth="1"/>
    <col min="12294" max="12294" width="9.125" style="195" customWidth="1"/>
    <col min="12295" max="12298" width="9" style="195" hidden="1" customWidth="1"/>
    <col min="12299" max="12543" width="9" style="195"/>
    <col min="12544" max="12544" width="36.75" style="195" customWidth="1"/>
    <col min="12545" max="12545" width="11.625" style="195" customWidth="1"/>
    <col min="12546" max="12546" width="8.125" style="195" customWidth="1"/>
    <col min="12547" max="12547" width="36.5" style="195" customWidth="1"/>
    <col min="12548" max="12548" width="10.75" style="195" customWidth="1"/>
    <col min="12549" max="12549" width="8.125" style="195" customWidth="1"/>
    <col min="12550" max="12550" width="9.125" style="195" customWidth="1"/>
    <col min="12551" max="12554" width="9" style="195" hidden="1" customWidth="1"/>
    <col min="12555" max="12799" width="9" style="195"/>
    <col min="12800" max="12800" width="36.75" style="195" customWidth="1"/>
    <col min="12801" max="12801" width="11.625" style="195" customWidth="1"/>
    <col min="12802" max="12802" width="8.125" style="195" customWidth="1"/>
    <col min="12803" max="12803" width="36.5" style="195" customWidth="1"/>
    <col min="12804" max="12804" width="10.75" style="195" customWidth="1"/>
    <col min="12805" max="12805" width="8.125" style="195" customWidth="1"/>
    <col min="12806" max="12806" width="9.125" style="195" customWidth="1"/>
    <col min="12807" max="12810" width="9" style="195" hidden="1" customWidth="1"/>
    <col min="12811" max="13055" width="9" style="195"/>
    <col min="13056" max="13056" width="36.75" style="195" customWidth="1"/>
    <col min="13057" max="13057" width="11.625" style="195" customWidth="1"/>
    <col min="13058" max="13058" width="8.125" style="195" customWidth="1"/>
    <col min="13059" max="13059" width="36.5" style="195" customWidth="1"/>
    <col min="13060" max="13060" width="10.75" style="195" customWidth="1"/>
    <col min="13061" max="13061" width="8.125" style="195" customWidth="1"/>
    <col min="13062" max="13062" width="9.125" style="195" customWidth="1"/>
    <col min="13063" max="13066" width="9" style="195" hidden="1" customWidth="1"/>
    <col min="13067" max="13311" width="9" style="195"/>
    <col min="13312" max="13312" width="36.75" style="195" customWidth="1"/>
    <col min="13313" max="13313" width="11.625" style="195" customWidth="1"/>
    <col min="13314" max="13314" width="8.125" style="195" customWidth="1"/>
    <col min="13315" max="13315" width="36.5" style="195" customWidth="1"/>
    <col min="13316" max="13316" width="10.75" style="195" customWidth="1"/>
    <col min="13317" max="13317" width="8.125" style="195" customWidth="1"/>
    <col min="13318" max="13318" width="9.125" style="195" customWidth="1"/>
    <col min="13319" max="13322" width="9" style="195" hidden="1" customWidth="1"/>
    <col min="13323" max="13567" width="9" style="195"/>
    <col min="13568" max="13568" width="36.75" style="195" customWidth="1"/>
    <col min="13569" max="13569" width="11.625" style="195" customWidth="1"/>
    <col min="13570" max="13570" width="8.125" style="195" customWidth="1"/>
    <col min="13571" max="13571" width="36.5" style="195" customWidth="1"/>
    <col min="13572" max="13572" width="10.75" style="195" customWidth="1"/>
    <col min="13573" max="13573" width="8.125" style="195" customWidth="1"/>
    <col min="13574" max="13574" width="9.125" style="195" customWidth="1"/>
    <col min="13575" max="13578" width="9" style="195" hidden="1" customWidth="1"/>
    <col min="13579" max="13823" width="9" style="195"/>
    <col min="13824" max="13824" width="36.75" style="195" customWidth="1"/>
    <col min="13825" max="13825" width="11.625" style="195" customWidth="1"/>
    <col min="13826" max="13826" width="8.125" style="195" customWidth="1"/>
    <col min="13827" max="13827" width="36.5" style="195" customWidth="1"/>
    <col min="13828" max="13828" width="10.75" style="195" customWidth="1"/>
    <col min="13829" max="13829" width="8.125" style="195" customWidth="1"/>
    <col min="13830" max="13830" width="9.125" style="195" customWidth="1"/>
    <col min="13831" max="13834" width="9" style="195" hidden="1" customWidth="1"/>
    <col min="13835" max="14079" width="9" style="195"/>
    <col min="14080" max="14080" width="36.75" style="195" customWidth="1"/>
    <col min="14081" max="14081" width="11.625" style="195" customWidth="1"/>
    <col min="14082" max="14082" width="8.125" style="195" customWidth="1"/>
    <col min="14083" max="14083" width="36.5" style="195" customWidth="1"/>
    <col min="14084" max="14084" width="10.75" style="195" customWidth="1"/>
    <col min="14085" max="14085" width="8.125" style="195" customWidth="1"/>
    <col min="14086" max="14086" width="9.125" style="195" customWidth="1"/>
    <col min="14087" max="14090" width="9" style="195" hidden="1" customWidth="1"/>
    <col min="14091" max="14335" width="9" style="195"/>
    <col min="14336" max="14336" width="36.75" style="195" customWidth="1"/>
    <col min="14337" max="14337" width="11.625" style="195" customWidth="1"/>
    <col min="14338" max="14338" width="8.125" style="195" customWidth="1"/>
    <col min="14339" max="14339" width="36.5" style="195" customWidth="1"/>
    <col min="14340" max="14340" width="10.75" style="195" customWidth="1"/>
    <col min="14341" max="14341" width="8.125" style="195" customWidth="1"/>
    <col min="14342" max="14342" width="9.125" style="195" customWidth="1"/>
    <col min="14343" max="14346" width="9" style="195" hidden="1" customWidth="1"/>
    <col min="14347" max="14591" width="9" style="195"/>
    <col min="14592" max="14592" width="36.75" style="195" customWidth="1"/>
    <col min="14593" max="14593" width="11.625" style="195" customWidth="1"/>
    <col min="14594" max="14594" width="8.125" style="195" customWidth="1"/>
    <col min="14595" max="14595" width="36.5" style="195" customWidth="1"/>
    <col min="14596" max="14596" width="10.75" style="195" customWidth="1"/>
    <col min="14597" max="14597" width="8.125" style="195" customWidth="1"/>
    <col min="14598" max="14598" width="9.125" style="195" customWidth="1"/>
    <col min="14599" max="14602" width="9" style="195" hidden="1" customWidth="1"/>
    <col min="14603" max="14847" width="9" style="195"/>
    <col min="14848" max="14848" width="36.75" style="195" customWidth="1"/>
    <col min="14849" max="14849" width="11.625" style="195" customWidth="1"/>
    <col min="14850" max="14850" width="8.125" style="195" customWidth="1"/>
    <col min="14851" max="14851" width="36.5" style="195" customWidth="1"/>
    <col min="14852" max="14852" width="10.75" style="195" customWidth="1"/>
    <col min="14853" max="14853" width="8.125" style="195" customWidth="1"/>
    <col min="14854" max="14854" width="9.125" style="195" customWidth="1"/>
    <col min="14855" max="14858" width="9" style="195" hidden="1" customWidth="1"/>
    <col min="14859" max="15103" width="9" style="195"/>
    <col min="15104" max="15104" width="36.75" style="195" customWidth="1"/>
    <col min="15105" max="15105" width="11.625" style="195" customWidth="1"/>
    <col min="15106" max="15106" width="8.125" style="195" customWidth="1"/>
    <col min="15107" max="15107" width="36.5" style="195" customWidth="1"/>
    <col min="15108" max="15108" width="10.75" style="195" customWidth="1"/>
    <col min="15109" max="15109" width="8.125" style="195" customWidth="1"/>
    <col min="15110" max="15110" width="9.125" style="195" customWidth="1"/>
    <col min="15111" max="15114" width="9" style="195" hidden="1" customWidth="1"/>
    <col min="15115" max="15359" width="9" style="195"/>
    <col min="15360" max="15360" width="36.75" style="195" customWidth="1"/>
    <col min="15361" max="15361" width="11.625" style="195" customWidth="1"/>
    <col min="15362" max="15362" width="8.125" style="195" customWidth="1"/>
    <col min="15363" max="15363" width="36.5" style="195" customWidth="1"/>
    <col min="15364" max="15364" width="10.75" style="195" customWidth="1"/>
    <col min="15365" max="15365" width="8.125" style="195" customWidth="1"/>
    <col min="15366" max="15366" width="9.125" style="195" customWidth="1"/>
    <col min="15367" max="15370" width="9" style="195" hidden="1" customWidth="1"/>
    <col min="15371" max="15615" width="9" style="195"/>
    <col min="15616" max="15616" width="36.75" style="195" customWidth="1"/>
    <col min="15617" max="15617" width="11.625" style="195" customWidth="1"/>
    <col min="15618" max="15618" width="8.125" style="195" customWidth="1"/>
    <col min="15619" max="15619" width="36.5" style="195" customWidth="1"/>
    <col min="15620" max="15620" width="10.75" style="195" customWidth="1"/>
    <col min="15621" max="15621" width="8.125" style="195" customWidth="1"/>
    <col min="15622" max="15622" width="9.125" style="195" customWidth="1"/>
    <col min="15623" max="15626" width="9" style="195" hidden="1" customWidth="1"/>
    <col min="15627" max="15871" width="9" style="195"/>
    <col min="15872" max="15872" width="36.75" style="195" customWidth="1"/>
    <col min="15873" max="15873" width="11.625" style="195" customWidth="1"/>
    <col min="15874" max="15874" width="8.125" style="195" customWidth="1"/>
    <col min="15875" max="15875" width="36.5" style="195" customWidth="1"/>
    <col min="15876" max="15876" width="10.75" style="195" customWidth="1"/>
    <col min="15877" max="15877" width="8.125" style="195" customWidth="1"/>
    <col min="15878" max="15878" width="9.125" style="195" customWidth="1"/>
    <col min="15879" max="15882" width="9" style="195" hidden="1" customWidth="1"/>
    <col min="15883" max="16127" width="9" style="195"/>
    <col min="16128" max="16128" width="36.75" style="195" customWidth="1"/>
    <col min="16129" max="16129" width="11.625" style="195" customWidth="1"/>
    <col min="16130" max="16130" width="8.125" style="195" customWidth="1"/>
    <col min="16131" max="16131" width="36.5" style="195" customWidth="1"/>
    <col min="16132" max="16132" width="10.75" style="195" customWidth="1"/>
    <col min="16133" max="16133" width="8.125" style="195" customWidth="1"/>
    <col min="16134" max="16134" width="9.125" style="195" customWidth="1"/>
    <col min="16135" max="16138" width="9" style="195" hidden="1" customWidth="1"/>
    <col min="16139" max="16384" width="9" style="195"/>
  </cols>
  <sheetData>
    <row r="1" ht="18.75" spans="1:12">
      <c r="A1" s="196" t="s">
        <v>1587</v>
      </c>
      <c r="B1" s="196"/>
      <c r="C1" s="196"/>
      <c r="D1" s="196"/>
      <c r="E1" s="196"/>
      <c r="F1" s="196"/>
      <c r="G1" s="196"/>
      <c r="H1" s="196"/>
      <c r="I1" s="196"/>
      <c r="J1" s="196"/>
      <c r="K1" s="196"/>
      <c r="L1" s="196"/>
    </row>
    <row r="2" ht="24.75" customHeight="1" spans="1:12">
      <c r="A2" s="197" t="s">
        <v>1588</v>
      </c>
      <c r="B2" s="197"/>
      <c r="C2" s="197"/>
      <c r="D2" s="197"/>
      <c r="E2" s="197"/>
      <c r="F2" s="197"/>
      <c r="G2" s="197"/>
      <c r="H2" s="197"/>
      <c r="I2" s="197"/>
      <c r="J2" s="197"/>
      <c r="K2" s="197"/>
      <c r="L2" s="197"/>
    </row>
    <row r="3" ht="19.5" spans="1:12">
      <c r="A3" s="198" t="s">
        <v>1589</v>
      </c>
      <c r="B3" s="199"/>
      <c r="C3" s="199"/>
      <c r="D3" s="199"/>
      <c r="E3" s="199"/>
      <c r="F3" s="199"/>
      <c r="G3" s="200"/>
      <c r="I3" s="199"/>
      <c r="J3" s="199"/>
      <c r="K3" s="199"/>
      <c r="L3" s="225" t="s">
        <v>67</v>
      </c>
    </row>
    <row r="4" ht="56.25" spans="1:12">
      <c r="A4" s="201" t="s">
        <v>68</v>
      </c>
      <c r="B4" s="202" t="s">
        <v>69</v>
      </c>
      <c r="C4" s="202" t="s">
        <v>71</v>
      </c>
      <c r="D4" s="202" t="s">
        <v>72</v>
      </c>
      <c r="E4" s="202" t="s">
        <v>73</v>
      </c>
      <c r="F4" s="203" t="s">
        <v>1590</v>
      </c>
      <c r="G4" s="204" t="s">
        <v>1563</v>
      </c>
      <c r="H4" s="202" t="s">
        <v>69</v>
      </c>
      <c r="I4" s="202" t="s">
        <v>71</v>
      </c>
      <c r="J4" s="202" t="s">
        <v>72</v>
      </c>
      <c r="K4" s="202" t="s">
        <v>73</v>
      </c>
      <c r="L4" s="226" t="s">
        <v>1590</v>
      </c>
    </row>
    <row r="5" ht="37.5" customHeight="1" spans="1:12">
      <c r="A5" s="205" t="s">
        <v>76</v>
      </c>
      <c r="B5" s="206"/>
      <c r="C5" s="207"/>
      <c r="D5" s="207"/>
      <c r="E5" s="207"/>
      <c r="F5" s="208"/>
      <c r="G5" s="209" t="s">
        <v>76</v>
      </c>
      <c r="H5" s="206"/>
      <c r="I5" s="207"/>
      <c r="J5" s="207"/>
      <c r="K5" s="207"/>
      <c r="L5" s="227"/>
    </row>
    <row r="6" ht="30.75" customHeight="1" spans="1:12">
      <c r="A6" s="210" t="s">
        <v>1591</v>
      </c>
      <c r="B6" s="206"/>
      <c r="C6" s="207"/>
      <c r="D6" s="207"/>
      <c r="E6" s="207"/>
      <c r="F6" s="208"/>
      <c r="G6" s="211" t="s">
        <v>1592</v>
      </c>
      <c r="H6" s="206"/>
      <c r="I6" s="207"/>
      <c r="J6" s="207"/>
      <c r="K6" s="207"/>
      <c r="L6" s="227"/>
    </row>
    <row r="7" ht="36.75" customHeight="1" spans="1:12">
      <c r="A7" s="212" t="s">
        <v>1593</v>
      </c>
      <c r="B7" s="213"/>
      <c r="C7" s="214"/>
      <c r="D7" s="214"/>
      <c r="E7" s="214"/>
      <c r="F7" s="215"/>
      <c r="G7" s="216" t="s">
        <v>1594</v>
      </c>
      <c r="H7" s="213">
        <f>SUM(H8:H10)</f>
        <v>0</v>
      </c>
      <c r="I7" s="214"/>
      <c r="J7" s="214"/>
      <c r="K7" s="214"/>
      <c r="L7" s="228"/>
    </row>
    <row r="8" ht="36.75" customHeight="1" spans="1:12">
      <c r="A8" s="217" t="s">
        <v>1595</v>
      </c>
      <c r="B8" s="213"/>
      <c r="C8" s="214"/>
      <c r="D8" s="214"/>
      <c r="E8" s="214"/>
      <c r="F8" s="215"/>
      <c r="G8" s="218" t="s">
        <v>1595</v>
      </c>
      <c r="H8" s="213"/>
      <c r="I8" s="214"/>
      <c r="J8" s="214"/>
      <c r="K8" s="214"/>
      <c r="L8" s="228"/>
    </row>
    <row r="9" ht="36.75" customHeight="1" spans="1:12">
      <c r="A9" s="217" t="s">
        <v>1596</v>
      </c>
      <c r="B9" s="213"/>
      <c r="C9" s="214"/>
      <c r="D9" s="214"/>
      <c r="E9" s="214"/>
      <c r="F9" s="215"/>
      <c r="G9" s="218" t="s">
        <v>1596</v>
      </c>
      <c r="H9" s="213"/>
      <c r="I9" s="214"/>
      <c r="J9" s="214"/>
      <c r="K9" s="214"/>
      <c r="L9" s="228"/>
    </row>
    <row r="10" ht="36.75" customHeight="1" spans="1:12">
      <c r="A10" s="217" t="s">
        <v>1597</v>
      </c>
      <c r="B10" s="213"/>
      <c r="C10" s="214"/>
      <c r="D10" s="214"/>
      <c r="E10" s="214"/>
      <c r="F10" s="215"/>
      <c r="G10" s="218" t="s">
        <v>1597</v>
      </c>
      <c r="H10" s="213"/>
      <c r="I10" s="214"/>
      <c r="J10" s="214"/>
      <c r="K10" s="214"/>
      <c r="L10" s="228"/>
    </row>
    <row r="11" ht="36.75" customHeight="1" spans="1:12">
      <c r="A11" s="212" t="s">
        <v>1598</v>
      </c>
      <c r="B11" s="213">
        <f>B12+B13</f>
        <v>0</v>
      </c>
      <c r="C11" s="214"/>
      <c r="D11" s="214"/>
      <c r="E11" s="214"/>
      <c r="F11" s="215"/>
      <c r="G11" s="216" t="s">
        <v>1599</v>
      </c>
      <c r="H11" s="213">
        <f>H12+H13</f>
        <v>0</v>
      </c>
      <c r="I11" s="214"/>
      <c r="J11" s="214"/>
      <c r="K11" s="214"/>
      <c r="L11" s="228"/>
    </row>
    <row r="12" ht="36.75" customHeight="1" spans="1:12">
      <c r="A12" s="219" t="s">
        <v>1600</v>
      </c>
      <c r="B12" s="213"/>
      <c r="C12" s="214"/>
      <c r="D12" s="214"/>
      <c r="E12" s="214"/>
      <c r="F12" s="215"/>
      <c r="G12" s="218" t="s">
        <v>1601</v>
      </c>
      <c r="H12" s="213"/>
      <c r="I12" s="214"/>
      <c r="J12" s="214"/>
      <c r="K12" s="214"/>
      <c r="L12" s="228"/>
    </row>
    <row r="13" ht="36.75" customHeight="1" spans="1:12">
      <c r="A13" s="217" t="s">
        <v>1602</v>
      </c>
      <c r="B13" s="213"/>
      <c r="C13" s="214"/>
      <c r="D13" s="214"/>
      <c r="E13" s="214"/>
      <c r="F13" s="215"/>
      <c r="G13" s="218" t="s">
        <v>1602</v>
      </c>
      <c r="H13" s="213"/>
      <c r="I13" s="214"/>
      <c r="J13" s="214"/>
      <c r="K13" s="214"/>
      <c r="L13" s="228"/>
    </row>
    <row r="14" ht="36.75" customHeight="1" spans="1:12">
      <c r="A14" s="212" t="s">
        <v>1603</v>
      </c>
      <c r="B14" s="213"/>
      <c r="C14" s="214"/>
      <c r="D14" s="214"/>
      <c r="E14" s="214"/>
      <c r="F14" s="215"/>
      <c r="G14" s="216" t="s">
        <v>1604</v>
      </c>
      <c r="H14" s="213"/>
      <c r="I14" s="214"/>
      <c r="J14" s="214"/>
      <c r="K14" s="214"/>
      <c r="L14" s="228"/>
    </row>
    <row r="15" ht="36.75" customHeight="1" spans="1:12">
      <c r="A15" s="212" t="s">
        <v>1605</v>
      </c>
      <c r="B15" s="213"/>
      <c r="C15" s="214"/>
      <c r="D15" s="214"/>
      <c r="E15" s="214"/>
      <c r="F15" s="215"/>
      <c r="G15" s="216" t="s">
        <v>1606</v>
      </c>
      <c r="H15" s="213"/>
      <c r="I15" s="214"/>
      <c r="J15" s="214"/>
      <c r="K15" s="214"/>
      <c r="L15" s="228"/>
    </row>
    <row r="16" ht="36.75" customHeight="1" spans="1:12">
      <c r="A16" s="220"/>
      <c r="B16" s="221"/>
      <c r="C16" s="221"/>
      <c r="D16" s="221"/>
      <c r="E16" s="221"/>
      <c r="F16" s="221"/>
      <c r="G16" s="222" t="s">
        <v>1607</v>
      </c>
      <c r="H16" s="221"/>
      <c r="I16" s="221"/>
      <c r="J16" s="221"/>
      <c r="K16" s="221"/>
      <c r="L16" s="229"/>
    </row>
    <row r="17" ht="38.25" customHeight="1" spans="1:11">
      <c r="A17" s="223"/>
      <c r="B17" s="223"/>
      <c r="C17" s="223"/>
      <c r="D17" s="223"/>
      <c r="E17" s="223"/>
      <c r="F17" s="223"/>
      <c r="G17" s="223"/>
      <c r="H17" s="223"/>
      <c r="I17" s="223"/>
      <c r="J17" s="223"/>
      <c r="K17" s="223"/>
    </row>
    <row r="18" ht="13.5" spans="1:11">
      <c r="A18" s="223" t="s">
        <v>1608</v>
      </c>
      <c r="B18" s="223"/>
      <c r="C18" s="223"/>
      <c r="D18" s="223"/>
      <c r="E18" s="223"/>
      <c r="F18" s="223"/>
      <c r="G18" s="223"/>
      <c r="H18" s="223"/>
      <c r="I18" s="223"/>
      <c r="J18" s="223"/>
      <c r="K18" s="223"/>
    </row>
    <row r="19" spans="1:11">
      <c r="A19" s="195"/>
      <c r="B19" s="224"/>
      <c r="C19" s="224"/>
      <c r="D19" s="224"/>
      <c r="E19" s="224"/>
      <c r="H19" s="224"/>
      <c r="I19" s="224"/>
      <c r="J19" s="224"/>
      <c r="K19" s="224"/>
    </row>
    <row r="20" spans="1:1">
      <c r="A20" s="195"/>
    </row>
    <row r="21" spans="1:1">
      <c r="A21" s="195"/>
    </row>
    <row r="22" spans="1:1">
      <c r="A22" s="195"/>
    </row>
    <row r="23" spans="1:1">
      <c r="A23" s="195"/>
    </row>
    <row r="24" spans="1:1">
      <c r="A24" s="195"/>
    </row>
    <row r="25" spans="1:1">
      <c r="A25" s="195"/>
    </row>
    <row r="26" spans="1:1">
      <c r="A26" s="195"/>
    </row>
    <row r="27" spans="1:1">
      <c r="A27" s="195"/>
    </row>
    <row r="28" spans="1:1">
      <c r="A28" s="195"/>
    </row>
    <row r="29" spans="1:1">
      <c r="A29" s="195"/>
    </row>
    <row r="30" spans="1:1">
      <c r="A30" s="195"/>
    </row>
    <row r="31" spans="1:1">
      <c r="A31" s="195"/>
    </row>
    <row r="32" spans="1:1">
      <c r="A32" s="195"/>
    </row>
    <row r="33" spans="1:1">
      <c r="A33" s="195"/>
    </row>
    <row r="34" spans="1:1">
      <c r="A34" s="195"/>
    </row>
    <row r="35" spans="1:1">
      <c r="A35" s="195"/>
    </row>
    <row r="36" spans="1:1">
      <c r="A36" s="195"/>
    </row>
  </sheetData>
  <mergeCells count="5">
    <mergeCell ref="A1:L1"/>
    <mergeCell ref="A2:L2"/>
    <mergeCell ref="A3:B3"/>
    <mergeCell ref="A17:K17"/>
    <mergeCell ref="A18:K18"/>
  </mergeCells>
  <printOptions horizontalCentered="1"/>
  <pageMargins left="0.236111111111111" right="0.236111111111111" top="0.5" bottom="0.314583333333333" header="0.314583333333333" footer="0.314583333333333"/>
  <pageSetup paperSize="9" scale="78" orientation="landscape" blackAndWhite="1" errors="blank"/>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72"/>
  <sheetViews>
    <sheetView topLeftCell="A52" workbookViewId="0">
      <selection activeCell="B72" sqref="B72"/>
    </sheetView>
  </sheetViews>
  <sheetFormatPr defaultColWidth="9" defaultRowHeight="13.5" outlineLevelCol="1"/>
  <cols>
    <col min="2" max="2" width="80" customWidth="1"/>
  </cols>
  <sheetData>
    <row r="1" ht="58.5" customHeight="1" spans="2:2">
      <c r="B1" s="819" t="s">
        <v>2</v>
      </c>
    </row>
    <row r="2" ht="25.5" customHeight="1" spans="2:2">
      <c r="B2" s="820" t="s">
        <v>3</v>
      </c>
    </row>
    <row r="3" s="818" customFormat="1" ht="25.5" customHeight="1" spans="2:2">
      <c r="B3" s="821" t="s">
        <v>4</v>
      </c>
    </row>
    <row r="4" s="818" customFormat="1" ht="25.5" customHeight="1" spans="2:2">
      <c r="B4" s="822" t="s">
        <v>5</v>
      </c>
    </row>
    <row r="5" s="818" customFormat="1" ht="25.5" customHeight="1" spans="2:2">
      <c r="B5" s="822" t="s">
        <v>6</v>
      </c>
    </row>
    <row r="6" s="818" customFormat="1" ht="25.5" customHeight="1" spans="2:2">
      <c r="B6" s="822" t="s">
        <v>7</v>
      </c>
    </row>
    <row r="7" s="818" customFormat="1" ht="25.5" customHeight="1" spans="2:2">
      <c r="B7" s="822" t="s">
        <v>8</v>
      </c>
    </row>
    <row r="8" s="818" customFormat="1" ht="25.5" customHeight="1" spans="2:2">
      <c r="B8" s="822" t="s">
        <v>9</v>
      </c>
    </row>
    <row r="9" s="818" customFormat="1" ht="25.5" customHeight="1" spans="2:2">
      <c r="B9" s="822" t="s">
        <v>10</v>
      </c>
    </row>
    <row r="10" s="818" customFormat="1" ht="25.5" customHeight="1" spans="2:2">
      <c r="B10" s="822" t="s">
        <v>11</v>
      </c>
    </row>
    <row r="11" s="818" customFormat="1" ht="25.5" customHeight="1" spans="2:2">
      <c r="B11" s="821" t="s">
        <v>12</v>
      </c>
    </row>
    <row r="12" s="818" customFormat="1" ht="25.5" customHeight="1" spans="2:2">
      <c r="B12" s="822" t="s">
        <v>13</v>
      </c>
    </row>
    <row r="13" s="818" customFormat="1" ht="25.5" customHeight="1" spans="2:2">
      <c r="B13" s="822" t="s">
        <v>14</v>
      </c>
    </row>
    <row r="14" s="818" customFormat="1" ht="25.5" customHeight="1" spans="2:2">
      <c r="B14" s="822" t="s">
        <v>15</v>
      </c>
    </row>
    <row r="15" s="818" customFormat="1" ht="25.5" customHeight="1" spans="2:2">
      <c r="B15" s="822" t="s">
        <v>16</v>
      </c>
    </row>
    <row r="16" s="818" customFormat="1" ht="25.5" customHeight="1" spans="2:2">
      <c r="B16" s="822" t="s">
        <v>17</v>
      </c>
    </row>
    <row r="17" s="818" customFormat="1" ht="25.5" customHeight="1" spans="2:2">
      <c r="B17" s="822" t="s">
        <v>18</v>
      </c>
    </row>
    <row r="18" s="818" customFormat="1" ht="25.5" customHeight="1" spans="2:2">
      <c r="B18" s="822" t="s">
        <v>19</v>
      </c>
    </row>
    <row r="19" s="818" customFormat="1" ht="25.5" customHeight="1" spans="2:2">
      <c r="B19" s="821" t="s">
        <v>20</v>
      </c>
    </row>
    <row r="20" s="818" customFormat="1" ht="25.5" customHeight="1" spans="2:2">
      <c r="B20" s="822" t="s">
        <v>21</v>
      </c>
    </row>
    <row r="21" s="818" customFormat="1" ht="25.5" customHeight="1" spans="2:2">
      <c r="B21" s="822" t="s">
        <v>22</v>
      </c>
    </row>
    <row r="22" s="818" customFormat="1" ht="25.5" customHeight="1" spans="2:2">
      <c r="B22" s="821" t="s">
        <v>23</v>
      </c>
    </row>
    <row r="23" s="818" customFormat="1" ht="25.5" customHeight="1" spans="2:2">
      <c r="B23" s="822" t="s">
        <v>24</v>
      </c>
    </row>
    <row r="24" s="818" customFormat="1" ht="25.5" customHeight="1" spans="2:2">
      <c r="B24" s="822" t="s">
        <v>25</v>
      </c>
    </row>
    <row r="25" s="818" customFormat="1" ht="25.5" customHeight="1" spans="2:2">
      <c r="B25" s="822"/>
    </row>
    <row r="26" ht="25.5" customHeight="1" spans="2:2">
      <c r="B26" s="820" t="s">
        <v>26</v>
      </c>
    </row>
    <row r="27" ht="25.5" customHeight="1" spans="2:2">
      <c r="B27" s="821" t="s">
        <v>4</v>
      </c>
    </row>
    <row r="28" ht="25.5" customHeight="1" spans="2:2">
      <c r="B28" s="822" t="s">
        <v>27</v>
      </c>
    </row>
    <row r="29" ht="25.5" customHeight="1" spans="2:2">
      <c r="B29" s="822" t="s">
        <v>28</v>
      </c>
    </row>
    <row r="30" ht="25.5" customHeight="1" spans="2:2">
      <c r="B30" s="822" t="s">
        <v>29</v>
      </c>
    </row>
    <row r="31" ht="25.5" customHeight="1" spans="2:2">
      <c r="B31" s="822" t="s">
        <v>30</v>
      </c>
    </row>
    <row r="32" ht="25.5" customHeight="1" spans="2:2">
      <c r="B32" s="822" t="s">
        <v>31</v>
      </c>
    </row>
    <row r="33" ht="25.5" customHeight="1" spans="2:2">
      <c r="B33" s="822" t="s">
        <v>32</v>
      </c>
    </row>
    <row r="34" ht="25.5" customHeight="1" spans="2:2">
      <c r="B34" s="822" t="s">
        <v>33</v>
      </c>
    </row>
    <row r="35" ht="25.5" customHeight="1" spans="2:2">
      <c r="B35" s="822" t="s">
        <v>34</v>
      </c>
    </row>
    <row r="36" ht="25.5" customHeight="1" spans="2:2">
      <c r="B36" s="822" t="s">
        <v>35</v>
      </c>
    </row>
    <row r="37" ht="25.5" customHeight="1" spans="2:2">
      <c r="B37" s="821" t="s">
        <v>12</v>
      </c>
    </row>
    <row r="38" ht="25.5" customHeight="1" spans="2:2">
      <c r="B38" s="822" t="s">
        <v>36</v>
      </c>
    </row>
    <row r="39" ht="25.5" customHeight="1" spans="2:2">
      <c r="B39" s="822" t="s">
        <v>37</v>
      </c>
    </row>
    <row r="40" ht="25.5" customHeight="1" spans="2:2">
      <c r="B40" s="822" t="s">
        <v>38</v>
      </c>
    </row>
    <row r="41" ht="25.5" customHeight="1" spans="2:2">
      <c r="B41" s="822" t="s">
        <v>39</v>
      </c>
    </row>
    <row r="42" ht="25.5" customHeight="1" spans="2:2">
      <c r="B42" s="822" t="s">
        <v>40</v>
      </c>
    </row>
    <row r="43" ht="25.5" customHeight="1" spans="2:2">
      <c r="B43" s="822" t="s">
        <v>41</v>
      </c>
    </row>
    <row r="44" ht="25.5" customHeight="1" spans="2:2">
      <c r="B44" s="822" t="s">
        <v>42</v>
      </c>
    </row>
    <row r="45" ht="25.5" customHeight="1" spans="2:2">
      <c r="B45" s="821" t="s">
        <v>20</v>
      </c>
    </row>
    <row r="46" ht="25.5" customHeight="1" spans="2:2">
      <c r="B46" s="822" t="s">
        <v>43</v>
      </c>
    </row>
    <row r="47" ht="25.5" customHeight="1" spans="2:2">
      <c r="B47" s="822" t="s">
        <v>44</v>
      </c>
    </row>
    <row r="48" ht="25.5" customHeight="1" spans="2:2">
      <c r="B48" s="821" t="s">
        <v>23</v>
      </c>
    </row>
    <row r="49" ht="25.5" customHeight="1" spans="2:2">
      <c r="B49" s="822" t="s">
        <v>45</v>
      </c>
    </row>
    <row r="50" ht="25.5" customHeight="1" spans="2:2">
      <c r="B50" s="822" t="s">
        <v>46</v>
      </c>
    </row>
    <row r="51" ht="25.5" customHeight="1"/>
    <row r="52" ht="25.5" customHeight="1" spans="2:2">
      <c r="B52" s="820" t="s">
        <v>47</v>
      </c>
    </row>
    <row r="53" ht="25.5" customHeight="1" spans="2:2">
      <c r="B53" s="823" t="s">
        <v>48</v>
      </c>
    </row>
    <row r="54" ht="25.5" customHeight="1" spans="2:2">
      <c r="B54" s="823" t="s">
        <v>49</v>
      </c>
    </row>
    <row r="55" ht="25.5" customHeight="1" spans="2:2">
      <c r="B55" s="823" t="s">
        <v>50</v>
      </c>
    </row>
    <row r="56" ht="25.5" customHeight="1" spans="2:2">
      <c r="B56" s="823" t="s">
        <v>51</v>
      </c>
    </row>
    <row r="57" ht="25.5" customHeight="1" spans="2:2">
      <c r="B57" s="823" t="s">
        <v>52</v>
      </c>
    </row>
    <row r="58" ht="25.5" customHeight="1" spans="2:2">
      <c r="B58" s="823" t="s">
        <v>53</v>
      </c>
    </row>
    <row r="59" customFormat="1" ht="25.5" customHeight="1"/>
    <row r="60" ht="21" spans="2:2">
      <c r="B60" s="820" t="s">
        <v>54</v>
      </c>
    </row>
    <row r="61" ht="18.75" spans="2:2">
      <c r="B61" s="823" t="s">
        <v>55</v>
      </c>
    </row>
    <row r="62" ht="18.75" spans="2:2">
      <c r="B62" s="823" t="s">
        <v>56</v>
      </c>
    </row>
    <row r="63" customFormat="1" ht="25.5" customHeight="1"/>
    <row r="64" ht="21" spans="2:2">
      <c r="B64" s="820" t="s">
        <v>57</v>
      </c>
    </row>
    <row r="65" ht="18.75" spans="2:2">
      <c r="B65" s="823" t="s">
        <v>58</v>
      </c>
    </row>
    <row r="66" ht="18.75" spans="2:2">
      <c r="B66" s="823" t="s">
        <v>59</v>
      </c>
    </row>
    <row r="67" ht="18.75" spans="2:2">
      <c r="B67" s="823" t="s">
        <v>60</v>
      </c>
    </row>
    <row r="68" ht="18.75" spans="2:2">
      <c r="B68" s="823" t="s">
        <v>61</v>
      </c>
    </row>
    <row r="69" ht="18.75" spans="2:2">
      <c r="B69" s="823" t="s">
        <v>62</v>
      </c>
    </row>
    <row r="70" ht="18.75" spans="2:2">
      <c r="B70" s="823" t="s">
        <v>63</v>
      </c>
    </row>
    <row r="72" spans="2:2">
      <c r="B72" t="s">
        <v>64</v>
      </c>
    </row>
  </sheetData>
  <pageMargins left="0.699305555555556" right="0.699305555555556"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workbookViewId="0">
      <selection activeCell="A2" sqref="A2:D2"/>
    </sheetView>
  </sheetViews>
  <sheetFormatPr defaultColWidth="6.75" defaultRowHeight="11.25"/>
  <cols>
    <col min="1" max="1" width="44.375" style="169" customWidth="1"/>
    <col min="2" max="4" width="14" style="169" customWidth="1"/>
    <col min="5" max="45" width="9" style="169" customWidth="1"/>
    <col min="46" max="16384" width="6.75" style="169"/>
  </cols>
  <sheetData>
    <row r="1" ht="19.5" customHeight="1" spans="1:6">
      <c r="A1" s="171" t="s">
        <v>1609</v>
      </c>
      <c r="B1" s="171"/>
      <c r="C1" s="171"/>
      <c r="D1" s="171"/>
      <c r="E1" s="171"/>
      <c r="F1" s="171"/>
    </row>
    <row r="2" ht="31.5" customHeight="1" spans="1:45">
      <c r="A2" s="172" t="s">
        <v>1610</v>
      </c>
      <c r="B2" s="172"/>
      <c r="C2" s="172"/>
      <c r="D2" s="172"/>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row>
    <row r="3" s="170" customFormat="1" ht="19.5" customHeight="1" spans="1:45">
      <c r="A3" s="174" t="s">
        <v>1589</v>
      </c>
      <c r="B3" s="175"/>
      <c r="C3" s="175"/>
      <c r="D3" s="176" t="s">
        <v>67</v>
      </c>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row>
    <row r="4" s="170" customFormat="1" ht="50.1" customHeight="1" spans="1:45">
      <c r="A4" s="178" t="s">
        <v>1169</v>
      </c>
      <c r="B4" s="179" t="s">
        <v>1611</v>
      </c>
      <c r="C4" s="180" t="s">
        <v>1612</v>
      </c>
      <c r="D4" s="181" t="s">
        <v>1613</v>
      </c>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93"/>
    </row>
    <row r="5" s="170" customFormat="1" ht="24.95" customHeight="1" spans="1:4">
      <c r="A5" s="182" t="s">
        <v>1614</v>
      </c>
      <c r="B5" s="183"/>
      <c r="C5" s="183"/>
      <c r="D5" s="184"/>
    </row>
    <row r="6" s="170" customFormat="1" ht="24.95" customHeight="1" spans="1:45">
      <c r="A6" s="185" t="s">
        <v>1615</v>
      </c>
      <c r="B6" s="186"/>
      <c r="C6" s="183"/>
      <c r="D6" s="184"/>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row>
    <row r="7" s="170" customFormat="1" ht="24.95" customHeight="1" spans="1:45">
      <c r="A7" s="182" t="s">
        <v>1616</v>
      </c>
      <c r="B7" s="186"/>
      <c r="C7" s="183"/>
      <c r="D7" s="184"/>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row>
    <row r="8" s="170" customFormat="1" ht="24.95" customHeight="1" spans="1:45">
      <c r="A8" s="185" t="s">
        <v>1617</v>
      </c>
      <c r="B8" s="186"/>
      <c r="C8" s="183"/>
      <c r="D8" s="184"/>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row>
    <row r="9" s="170" customFormat="1" ht="24.95" customHeight="1" spans="1:45">
      <c r="A9" s="182" t="s">
        <v>1618</v>
      </c>
      <c r="B9" s="186"/>
      <c r="C9" s="183"/>
      <c r="D9" s="184"/>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row>
    <row r="10" s="170" customFormat="1" ht="24.95" customHeight="1" spans="1:4">
      <c r="A10" s="185" t="s">
        <v>1619</v>
      </c>
      <c r="B10" s="187"/>
      <c r="C10" s="187"/>
      <c r="D10" s="188"/>
    </row>
    <row r="11" s="170" customFormat="1" ht="24.95" customHeight="1" spans="1:4">
      <c r="A11" s="182" t="s">
        <v>1620</v>
      </c>
      <c r="B11" s="187"/>
      <c r="C11" s="187"/>
      <c r="D11" s="188"/>
    </row>
    <row r="12" s="170" customFormat="1" ht="24.95" customHeight="1" spans="1:4">
      <c r="A12" s="185" t="s">
        <v>1621</v>
      </c>
      <c r="B12" s="187"/>
      <c r="C12" s="187"/>
      <c r="D12" s="188"/>
    </row>
    <row r="13" s="170" customFormat="1" ht="24.95" customHeight="1" spans="1:4">
      <c r="A13" s="182" t="s">
        <v>1622</v>
      </c>
      <c r="B13" s="187"/>
      <c r="C13" s="187"/>
      <c r="D13" s="188"/>
    </row>
    <row r="14" s="170" customFormat="1" ht="24.95" customHeight="1" spans="1:4">
      <c r="A14" s="185" t="s">
        <v>1623</v>
      </c>
      <c r="B14" s="187"/>
      <c r="C14" s="187"/>
      <c r="D14" s="188"/>
    </row>
    <row r="15" s="170" customFormat="1" ht="24.95" customHeight="1" spans="1:4">
      <c r="A15" s="182" t="s">
        <v>1624</v>
      </c>
      <c r="B15" s="187"/>
      <c r="C15" s="187"/>
      <c r="D15" s="188"/>
    </row>
    <row r="16" s="170" customFormat="1" ht="24.95" customHeight="1" spans="1:4">
      <c r="A16" s="185" t="s">
        <v>1625</v>
      </c>
      <c r="B16" s="187"/>
      <c r="C16" s="187"/>
      <c r="D16" s="188"/>
    </row>
    <row r="17" s="170" customFormat="1" ht="24.95" customHeight="1" spans="1:4">
      <c r="A17" s="182" t="s">
        <v>1626</v>
      </c>
      <c r="B17" s="187"/>
      <c r="C17" s="187"/>
      <c r="D17" s="188"/>
    </row>
    <row r="18" s="170" customFormat="1" ht="24.95" customHeight="1" spans="1:4">
      <c r="A18" s="185" t="s">
        <v>1627</v>
      </c>
      <c r="B18" s="187"/>
      <c r="C18" s="187"/>
      <c r="D18" s="188"/>
    </row>
    <row r="19" s="170" customFormat="1" ht="24.95" customHeight="1" spans="1:4">
      <c r="A19" s="185"/>
      <c r="B19" s="187"/>
      <c r="C19" s="187"/>
      <c r="D19" s="188"/>
    </row>
    <row r="20" s="170" customFormat="1" ht="24.95" customHeight="1" spans="1:4">
      <c r="A20" s="189" t="s">
        <v>1628</v>
      </c>
      <c r="B20" s="187"/>
      <c r="C20" s="187"/>
      <c r="D20" s="188"/>
    </row>
    <row r="21" s="170" customFormat="1" ht="24.95" customHeight="1" spans="1:4">
      <c r="A21" s="190" t="s">
        <v>1629</v>
      </c>
      <c r="B21" s="191"/>
      <c r="C21" s="191"/>
      <c r="D21" s="192"/>
    </row>
  </sheetData>
  <mergeCells count="1">
    <mergeCell ref="A2:D2"/>
  </mergeCells>
  <pageMargins left="0.699305555555556" right="0.699305555555556" top="0.75" bottom="0.75" header="0.3" footer="0.3"/>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44"/>
  <sheetViews>
    <sheetView showGridLines="0" showZeros="0" topLeftCell="A11" workbookViewId="0">
      <selection activeCell="J18" sqref="J18"/>
    </sheetView>
  </sheetViews>
  <sheetFormatPr defaultColWidth="9" defaultRowHeight="21.95" customHeight="1"/>
  <cols>
    <col min="1" max="1" width="34.75" style="526" customWidth="1"/>
    <col min="2" max="2" width="13.75" style="526" customWidth="1"/>
    <col min="3" max="3" width="14" style="526" customWidth="1"/>
    <col min="4" max="4" width="12.125" style="526" customWidth="1"/>
    <col min="5" max="5" width="13.625" style="527" customWidth="1"/>
    <col min="6" max="6" width="11.75" style="527" customWidth="1"/>
    <col min="7" max="7" width="31.125" style="526" customWidth="1"/>
    <col min="8" max="8" width="13.75" style="526" customWidth="1"/>
    <col min="9" max="9" width="14.125" style="526" customWidth="1"/>
    <col min="10" max="11" width="12.125" style="526" customWidth="1"/>
    <col min="12" max="12" width="11.75" style="527" customWidth="1"/>
    <col min="13" max="13" width="10.375" style="526"/>
    <col min="14" max="229" width="9" style="526"/>
    <col min="230" max="230" width="4.875" style="526" customWidth="1"/>
    <col min="231" max="231" width="30.625" style="526" customWidth="1"/>
    <col min="232" max="232" width="17" style="526" customWidth="1"/>
    <col min="233" max="233" width="13.5" style="526" customWidth="1"/>
    <col min="234" max="234" width="32.125" style="526" customWidth="1"/>
    <col min="235" max="235" width="15.5" style="526" customWidth="1"/>
    <col min="236" max="236" width="12.25" style="526" customWidth="1"/>
    <col min="237" max="485" width="9" style="526"/>
    <col min="486" max="486" width="4.875" style="526" customWidth="1"/>
    <col min="487" max="487" width="30.625" style="526" customWidth="1"/>
    <col min="488" max="488" width="17" style="526" customWidth="1"/>
    <col min="489" max="489" width="13.5" style="526" customWidth="1"/>
    <col min="490" max="490" width="32.125" style="526" customWidth="1"/>
    <col min="491" max="491" width="15.5" style="526" customWidth="1"/>
    <col min="492" max="492" width="12.25" style="526" customWidth="1"/>
    <col min="493" max="741" width="9" style="526"/>
    <col min="742" max="742" width="4.875" style="526" customWidth="1"/>
    <col min="743" max="743" width="30.625" style="526" customWidth="1"/>
    <col min="744" max="744" width="17" style="526" customWidth="1"/>
    <col min="745" max="745" width="13.5" style="526" customWidth="1"/>
    <col min="746" max="746" width="32.125" style="526" customWidth="1"/>
    <col min="747" max="747" width="15.5" style="526" customWidth="1"/>
    <col min="748" max="748" width="12.25" style="526" customWidth="1"/>
    <col min="749" max="997" width="9" style="526"/>
    <col min="998" max="998" width="4.875" style="526" customWidth="1"/>
    <col min="999" max="999" width="30.625" style="526" customWidth="1"/>
    <col min="1000" max="1000" width="17" style="526" customWidth="1"/>
    <col min="1001" max="1001" width="13.5" style="526" customWidth="1"/>
    <col min="1002" max="1002" width="32.125" style="526" customWidth="1"/>
    <col min="1003" max="1003" width="15.5" style="526" customWidth="1"/>
    <col min="1004" max="1004" width="12.25" style="526" customWidth="1"/>
    <col min="1005" max="1253" width="9" style="526"/>
    <col min="1254" max="1254" width="4.875" style="526" customWidth="1"/>
    <col min="1255" max="1255" width="30.625" style="526" customWidth="1"/>
    <col min="1256" max="1256" width="17" style="526" customWidth="1"/>
    <col min="1257" max="1257" width="13.5" style="526" customWidth="1"/>
    <col min="1258" max="1258" width="32.125" style="526" customWidth="1"/>
    <col min="1259" max="1259" width="15.5" style="526" customWidth="1"/>
    <col min="1260" max="1260" width="12.25" style="526" customWidth="1"/>
    <col min="1261" max="1509" width="9" style="526"/>
    <col min="1510" max="1510" width="4.875" style="526" customWidth="1"/>
    <col min="1511" max="1511" width="30.625" style="526" customWidth="1"/>
    <col min="1512" max="1512" width="17" style="526" customWidth="1"/>
    <col min="1513" max="1513" width="13.5" style="526" customWidth="1"/>
    <col min="1514" max="1514" width="32.125" style="526" customWidth="1"/>
    <col min="1515" max="1515" width="15.5" style="526" customWidth="1"/>
    <col min="1516" max="1516" width="12.25" style="526" customWidth="1"/>
    <col min="1517" max="1765" width="9" style="526"/>
    <col min="1766" max="1766" width="4.875" style="526" customWidth="1"/>
    <col min="1767" max="1767" width="30.625" style="526" customWidth="1"/>
    <col min="1768" max="1768" width="17" style="526" customWidth="1"/>
    <col min="1769" max="1769" width="13.5" style="526" customWidth="1"/>
    <col min="1770" max="1770" width="32.125" style="526" customWidth="1"/>
    <col min="1771" max="1771" width="15.5" style="526" customWidth="1"/>
    <col min="1772" max="1772" width="12.25" style="526" customWidth="1"/>
    <col min="1773" max="2021" width="9" style="526"/>
    <col min="2022" max="2022" width="4.875" style="526" customWidth="1"/>
    <col min="2023" max="2023" width="30.625" style="526" customWidth="1"/>
    <col min="2024" max="2024" width="17" style="526" customWidth="1"/>
    <col min="2025" max="2025" width="13.5" style="526" customWidth="1"/>
    <col min="2026" max="2026" width="32.125" style="526" customWidth="1"/>
    <col min="2027" max="2027" width="15.5" style="526" customWidth="1"/>
    <col min="2028" max="2028" width="12.25" style="526" customWidth="1"/>
    <col min="2029" max="2277" width="9" style="526"/>
    <col min="2278" max="2278" width="4.875" style="526" customWidth="1"/>
    <col min="2279" max="2279" width="30.625" style="526" customWidth="1"/>
    <col min="2280" max="2280" width="17" style="526" customWidth="1"/>
    <col min="2281" max="2281" width="13.5" style="526" customWidth="1"/>
    <col min="2282" max="2282" width="32.125" style="526" customWidth="1"/>
    <col min="2283" max="2283" width="15.5" style="526" customWidth="1"/>
    <col min="2284" max="2284" width="12.25" style="526" customWidth="1"/>
    <col min="2285" max="2533" width="9" style="526"/>
    <col min="2534" max="2534" width="4.875" style="526" customWidth="1"/>
    <col min="2535" max="2535" width="30.625" style="526" customWidth="1"/>
    <col min="2536" max="2536" width="17" style="526" customWidth="1"/>
    <col min="2537" max="2537" width="13.5" style="526" customWidth="1"/>
    <col min="2538" max="2538" width="32.125" style="526" customWidth="1"/>
    <col min="2539" max="2539" width="15.5" style="526" customWidth="1"/>
    <col min="2540" max="2540" width="12.25" style="526" customWidth="1"/>
    <col min="2541" max="2789" width="9" style="526"/>
    <col min="2790" max="2790" width="4.875" style="526" customWidth="1"/>
    <col min="2791" max="2791" width="30.625" style="526" customWidth="1"/>
    <col min="2792" max="2792" width="17" style="526" customWidth="1"/>
    <col min="2793" max="2793" width="13.5" style="526" customWidth="1"/>
    <col min="2794" max="2794" width="32.125" style="526" customWidth="1"/>
    <col min="2795" max="2795" width="15.5" style="526" customWidth="1"/>
    <col min="2796" max="2796" width="12.25" style="526" customWidth="1"/>
    <col min="2797" max="3045" width="9" style="526"/>
    <col min="3046" max="3046" width="4.875" style="526" customWidth="1"/>
    <col min="3047" max="3047" width="30.625" style="526" customWidth="1"/>
    <col min="3048" max="3048" width="17" style="526" customWidth="1"/>
    <col min="3049" max="3049" width="13.5" style="526" customWidth="1"/>
    <col min="3050" max="3050" width="32.125" style="526" customWidth="1"/>
    <col min="3051" max="3051" width="15.5" style="526" customWidth="1"/>
    <col min="3052" max="3052" width="12.25" style="526" customWidth="1"/>
    <col min="3053" max="3301" width="9" style="526"/>
    <col min="3302" max="3302" width="4.875" style="526" customWidth="1"/>
    <col min="3303" max="3303" width="30.625" style="526" customWidth="1"/>
    <col min="3304" max="3304" width="17" style="526" customWidth="1"/>
    <col min="3305" max="3305" width="13.5" style="526" customWidth="1"/>
    <col min="3306" max="3306" width="32.125" style="526" customWidth="1"/>
    <col min="3307" max="3307" width="15.5" style="526" customWidth="1"/>
    <col min="3308" max="3308" width="12.25" style="526" customWidth="1"/>
    <col min="3309" max="3557" width="9" style="526"/>
    <col min="3558" max="3558" width="4.875" style="526" customWidth="1"/>
    <col min="3559" max="3559" width="30.625" style="526" customWidth="1"/>
    <col min="3560" max="3560" width="17" style="526" customWidth="1"/>
    <col min="3561" max="3561" width="13.5" style="526" customWidth="1"/>
    <col min="3562" max="3562" width="32.125" style="526" customWidth="1"/>
    <col min="3563" max="3563" width="15.5" style="526" customWidth="1"/>
    <col min="3564" max="3564" width="12.25" style="526" customWidth="1"/>
    <col min="3565" max="3813" width="9" style="526"/>
    <col min="3814" max="3814" width="4.875" style="526" customWidth="1"/>
    <col min="3815" max="3815" width="30.625" style="526" customWidth="1"/>
    <col min="3816" max="3816" width="17" style="526" customWidth="1"/>
    <col min="3817" max="3817" width="13.5" style="526" customWidth="1"/>
    <col min="3818" max="3818" width="32.125" style="526" customWidth="1"/>
    <col min="3819" max="3819" width="15.5" style="526" customWidth="1"/>
    <col min="3820" max="3820" width="12.25" style="526" customWidth="1"/>
    <col min="3821" max="4069" width="9" style="526"/>
    <col min="4070" max="4070" width="4.875" style="526" customWidth="1"/>
    <col min="4071" max="4071" width="30.625" style="526" customWidth="1"/>
    <col min="4072" max="4072" width="17" style="526" customWidth="1"/>
    <col min="4073" max="4073" width="13.5" style="526" customWidth="1"/>
    <col min="4074" max="4074" width="32.125" style="526" customWidth="1"/>
    <col min="4075" max="4075" width="15.5" style="526" customWidth="1"/>
    <col min="4076" max="4076" width="12.25" style="526" customWidth="1"/>
    <col min="4077" max="4325" width="9" style="526"/>
    <col min="4326" max="4326" width="4.875" style="526" customWidth="1"/>
    <col min="4327" max="4327" width="30.625" style="526" customWidth="1"/>
    <col min="4328" max="4328" width="17" style="526" customWidth="1"/>
    <col min="4329" max="4329" width="13.5" style="526" customWidth="1"/>
    <col min="4330" max="4330" width="32.125" style="526" customWidth="1"/>
    <col min="4331" max="4331" width="15.5" style="526" customWidth="1"/>
    <col min="4332" max="4332" width="12.25" style="526" customWidth="1"/>
    <col min="4333" max="4581" width="9" style="526"/>
    <col min="4582" max="4582" width="4.875" style="526" customWidth="1"/>
    <col min="4583" max="4583" width="30.625" style="526" customWidth="1"/>
    <col min="4584" max="4584" width="17" style="526" customWidth="1"/>
    <col min="4585" max="4585" width="13.5" style="526" customWidth="1"/>
    <col min="4586" max="4586" width="32.125" style="526" customWidth="1"/>
    <col min="4587" max="4587" width="15.5" style="526" customWidth="1"/>
    <col min="4588" max="4588" width="12.25" style="526" customWidth="1"/>
    <col min="4589" max="4837" width="9" style="526"/>
    <col min="4838" max="4838" width="4.875" style="526" customWidth="1"/>
    <col min="4839" max="4839" width="30.625" style="526" customWidth="1"/>
    <col min="4840" max="4840" width="17" style="526" customWidth="1"/>
    <col min="4841" max="4841" width="13.5" style="526" customWidth="1"/>
    <col min="4842" max="4842" width="32.125" style="526" customWidth="1"/>
    <col min="4843" max="4843" width="15.5" style="526" customWidth="1"/>
    <col min="4844" max="4844" width="12.25" style="526" customWidth="1"/>
    <col min="4845" max="5093" width="9" style="526"/>
    <col min="5094" max="5094" width="4.875" style="526" customWidth="1"/>
    <col min="5095" max="5095" width="30.625" style="526" customWidth="1"/>
    <col min="5096" max="5096" width="17" style="526" customWidth="1"/>
    <col min="5097" max="5097" width="13.5" style="526" customWidth="1"/>
    <col min="5098" max="5098" width="32.125" style="526" customWidth="1"/>
    <col min="5099" max="5099" width="15.5" style="526" customWidth="1"/>
    <col min="5100" max="5100" width="12.25" style="526" customWidth="1"/>
    <col min="5101" max="5349" width="9" style="526"/>
    <col min="5350" max="5350" width="4.875" style="526" customWidth="1"/>
    <col min="5351" max="5351" width="30.625" style="526" customWidth="1"/>
    <col min="5352" max="5352" width="17" style="526" customWidth="1"/>
    <col min="5353" max="5353" width="13.5" style="526" customWidth="1"/>
    <col min="5354" max="5354" width="32.125" style="526" customWidth="1"/>
    <col min="5355" max="5355" width="15.5" style="526" customWidth="1"/>
    <col min="5356" max="5356" width="12.25" style="526" customWidth="1"/>
    <col min="5357" max="5605" width="9" style="526"/>
    <col min="5606" max="5606" width="4.875" style="526" customWidth="1"/>
    <col min="5607" max="5607" width="30.625" style="526" customWidth="1"/>
    <col min="5608" max="5608" width="17" style="526" customWidth="1"/>
    <col min="5609" max="5609" width="13.5" style="526" customWidth="1"/>
    <col min="5610" max="5610" width="32.125" style="526" customWidth="1"/>
    <col min="5611" max="5611" width="15.5" style="526" customWidth="1"/>
    <col min="5612" max="5612" width="12.25" style="526" customWidth="1"/>
    <col min="5613" max="5861" width="9" style="526"/>
    <col min="5862" max="5862" width="4.875" style="526" customWidth="1"/>
    <col min="5863" max="5863" width="30.625" style="526" customWidth="1"/>
    <col min="5864" max="5864" width="17" style="526" customWidth="1"/>
    <col min="5865" max="5865" width="13.5" style="526" customWidth="1"/>
    <col min="5866" max="5866" width="32.125" style="526" customWidth="1"/>
    <col min="5867" max="5867" width="15.5" style="526" customWidth="1"/>
    <col min="5868" max="5868" width="12.25" style="526" customWidth="1"/>
    <col min="5869" max="6117" width="9" style="526"/>
    <col min="6118" max="6118" width="4.875" style="526" customWidth="1"/>
    <col min="6119" max="6119" width="30.625" style="526" customWidth="1"/>
    <col min="6120" max="6120" width="17" style="526" customWidth="1"/>
    <col min="6121" max="6121" width="13.5" style="526" customWidth="1"/>
    <col min="6122" max="6122" width="32.125" style="526" customWidth="1"/>
    <col min="6123" max="6123" width="15.5" style="526" customWidth="1"/>
    <col min="6124" max="6124" width="12.25" style="526" customWidth="1"/>
    <col min="6125" max="6373" width="9" style="526"/>
    <col min="6374" max="6374" width="4.875" style="526" customWidth="1"/>
    <col min="6375" max="6375" width="30.625" style="526" customWidth="1"/>
    <col min="6376" max="6376" width="17" style="526" customWidth="1"/>
    <col min="6377" max="6377" width="13.5" style="526" customWidth="1"/>
    <col min="6378" max="6378" width="32.125" style="526" customWidth="1"/>
    <col min="6379" max="6379" width="15.5" style="526" customWidth="1"/>
    <col min="6380" max="6380" width="12.25" style="526" customWidth="1"/>
    <col min="6381" max="6629" width="9" style="526"/>
    <col min="6630" max="6630" width="4.875" style="526" customWidth="1"/>
    <col min="6631" max="6631" width="30.625" style="526" customWidth="1"/>
    <col min="6632" max="6632" width="17" style="526" customWidth="1"/>
    <col min="6633" max="6633" width="13.5" style="526" customWidth="1"/>
    <col min="6634" max="6634" width="32.125" style="526" customWidth="1"/>
    <col min="6635" max="6635" width="15.5" style="526" customWidth="1"/>
    <col min="6636" max="6636" width="12.25" style="526" customWidth="1"/>
    <col min="6637" max="6885" width="9" style="526"/>
    <col min="6886" max="6886" width="4.875" style="526" customWidth="1"/>
    <col min="6887" max="6887" width="30.625" style="526" customWidth="1"/>
    <col min="6888" max="6888" width="17" style="526" customWidth="1"/>
    <col min="6889" max="6889" width="13.5" style="526" customWidth="1"/>
    <col min="6890" max="6890" width="32.125" style="526" customWidth="1"/>
    <col min="6891" max="6891" width="15.5" style="526" customWidth="1"/>
    <col min="6892" max="6892" width="12.25" style="526" customWidth="1"/>
    <col min="6893" max="7141" width="9" style="526"/>
    <col min="7142" max="7142" width="4.875" style="526" customWidth="1"/>
    <col min="7143" max="7143" width="30.625" style="526" customWidth="1"/>
    <col min="7144" max="7144" width="17" style="526" customWidth="1"/>
    <col min="7145" max="7145" width="13.5" style="526" customWidth="1"/>
    <col min="7146" max="7146" width="32.125" style="526" customWidth="1"/>
    <col min="7147" max="7147" width="15.5" style="526" customWidth="1"/>
    <col min="7148" max="7148" width="12.25" style="526" customWidth="1"/>
    <col min="7149" max="7397" width="9" style="526"/>
    <col min="7398" max="7398" width="4.875" style="526" customWidth="1"/>
    <col min="7399" max="7399" width="30.625" style="526" customWidth="1"/>
    <col min="7400" max="7400" width="17" style="526" customWidth="1"/>
    <col min="7401" max="7401" width="13.5" style="526" customWidth="1"/>
    <col min="7402" max="7402" width="32.125" style="526" customWidth="1"/>
    <col min="7403" max="7403" width="15.5" style="526" customWidth="1"/>
    <col min="7404" max="7404" width="12.25" style="526" customWidth="1"/>
    <col min="7405" max="7653" width="9" style="526"/>
    <col min="7654" max="7654" width="4.875" style="526" customWidth="1"/>
    <col min="7655" max="7655" width="30.625" style="526" customWidth="1"/>
    <col min="7656" max="7656" width="17" style="526" customWidth="1"/>
    <col min="7657" max="7657" width="13.5" style="526" customWidth="1"/>
    <col min="7658" max="7658" width="32.125" style="526" customWidth="1"/>
    <col min="7659" max="7659" width="15.5" style="526" customWidth="1"/>
    <col min="7660" max="7660" width="12.25" style="526" customWidth="1"/>
    <col min="7661" max="7909" width="9" style="526"/>
    <col min="7910" max="7910" width="4.875" style="526" customWidth="1"/>
    <col min="7911" max="7911" width="30.625" style="526" customWidth="1"/>
    <col min="7912" max="7912" width="17" style="526" customWidth="1"/>
    <col min="7913" max="7913" width="13.5" style="526" customWidth="1"/>
    <col min="7914" max="7914" width="32.125" style="526" customWidth="1"/>
    <col min="7915" max="7915" width="15.5" style="526" customWidth="1"/>
    <col min="7916" max="7916" width="12.25" style="526" customWidth="1"/>
    <col min="7917" max="8165" width="9" style="526"/>
    <col min="8166" max="8166" width="4.875" style="526" customWidth="1"/>
    <col min="8167" max="8167" width="30.625" style="526" customWidth="1"/>
    <col min="8168" max="8168" width="17" style="526" customWidth="1"/>
    <col min="8169" max="8169" width="13.5" style="526" customWidth="1"/>
    <col min="8170" max="8170" width="32.125" style="526" customWidth="1"/>
    <col min="8171" max="8171" width="15.5" style="526" customWidth="1"/>
    <col min="8172" max="8172" width="12.25" style="526" customWidth="1"/>
    <col min="8173" max="8421" width="9" style="526"/>
    <col min="8422" max="8422" width="4.875" style="526" customWidth="1"/>
    <col min="8423" max="8423" width="30.625" style="526" customWidth="1"/>
    <col min="8424" max="8424" width="17" style="526" customWidth="1"/>
    <col min="8425" max="8425" width="13.5" style="526" customWidth="1"/>
    <col min="8426" max="8426" width="32.125" style="526" customWidth="1"/>
    <col min="8427" max="8427" width="15.5" style="526" customWidth="1"/>
    <col min="8428" max="8428" width="12.25" style="526" customWidth="1"/>
    <col min="8429" max="8677" width="9" style="526"/>
    <col min="8678" max="8678" width="4.875" style="526" customWidth="1"/>
    <col min="8679" max="8679" width="30.625" style="526" customWidth="1"/>
    <col min="8680" max="8680" width="17" style="526" customWidth="1"/>
    <col min="8681" max="8681" width="13.5" style="526" customWidth="1"/>
    <col min="8682" max="8682" width="32.125" style="526" customWidth="1"/>
    <col min="8683" max="8683" width="15.5" style="526" customWidth="1"/>
    <col min="8684" max="8684" width="12.25" style="526" customWidth="1"/>
    <col min="8685" max="8933" width="9" style="526"/>
    <col min="8934" max="8934" width="4.875" style="526" customWidth="1"/>
    <col min="8935" max="8935" width="30.625" style="526" customWidth="1"/>
    <col min="8936" max="8936" width="17" style="526" customWidth="1"/>
    <col min="8937" max="8937" width="13.5" style="526" customWidth="1"/>
    <col min="8938" max="8938" width="32.125" style="526" customWidth="1"/>
    <col min="8939" max="8939" width="15.5" style="526" customWidth="1"/>
    <col min="8940" max="8940" width="12.25" style="526" customWidth="1"/>
    <col min="8941" max="9189" width="9" style="526"/>
    <col min="9190" max="9190" width="4.875" style="526" customWidth="1"/>
    <col min="9191" max="9191" width="30.625" style="526" customWidth="1"/>
    <col min="9192" max="9192" width="17" style="526" customWidth="1"/>
    <col min="9193" max="9193" width="13.5" style="526" customWidth="1"/>
    <col min="9194" max="9194" width="32.125" style="526" customWidth="1"/>
    <col min="9195" max="9195" width="15.5" style="526" customWidth="1"/>
    <col min="9196" max="9196" width="12.25" style="526" customWidth="1"/>
    <col min="9197" max="9445" width="9" style="526"/>
    <col min="9446" max="9446" width="4.875" style="526" customWidth="1"/>
    <col min="9447" max="9447" width="30.625" style="526" customWidth="1"/>
    <col min="9448" max="9448" width="17" style="526" customWidth="1"/>
    <col min="9449" max="9449" width="13.5" style="526" customWidth="1"/>
    <col min="9450" max="9450" width="32.125" style="526" customWidth="1"/>
    <col min="9451" max="9451" width="15.5" style="526" customWidth="1"/>
    <col min="9452" max="9452" width="12.25" style="526" customWidth="1"/>
    <col min="9453" max="9701" width="9" style="526"/>
    <col min="9702" max="9702" width="4.875" style="526" customWidth="1"/>
    <col min="9703" max="9703" width="30.625" style="526" customWidth="1"/>
    <col min="9704" max="9704" width="17" style="526" customWidth="1"/>
    <col min="9705" max="9705" width="13.5" style="526" customWidth="1"/>
    <col min="9706" max="9706" width="32.125" style="526" customWidth="1"/>
    <col min="9707" max="9707" width="15.5" style="526" customWidth="1"/>
    <col min="9708" max="9708" width="12.25" style="526" customWidth="1"/>
    <col min="9709" max="9957" width="9" style="526"/>
    <col min="9958" max="9958" width="4.875" style="526" customWidth="1"/>
    <col min="9959" max="9959" width="30.625" style="526" customWidth="1"/>
    <col min="9960" max="9960" width="17" style="526" customWidth="1"/>
    <col min="9961" max="9961" width="13.5" style="526" customWidth="1"/>
    <col min="9962" max="9962" width="32.125" style="526" customWidth="1"/>
    <col min="9963" max="9963" width="15.5" style="526" customWidth="1"/>
    <col min="9964" max="9964" width="12.25" style="526" customWidth="1"/>
    <col min="9965" max="10213" width="9" style="526"/>
    <col min="10214" max="10214" width="4.875" style="526" customWidth="1"/>
    <col min="10215" max="10215" width="30.625" style="526" customWidth="1"/>
    <col min="10216" max="10216" width="17" style="526" customWidth="1"/>
    <col min="10217" max="10217" width="13.5" style="526" customWidth="1"/>
    <col min="10218" max="10218" width="32.125" style="526" customWidth="1"/>
    <col min="10219" max="10219" width="15.5" style="526" customWidth="1"/>
    <col min="10220" max="10220" width="12.25" style="526" customWidth="1"/>
    <col min="10221" max="10469" width="9" style="526"/>
    <col min="10470" max="10470" width="4.875" style="526" customWidth="1"/>
    <col min="10471" max="10471" width="30.625" style="526" customWidth="1"/>
    <col min="10472" max="10472" width="17" style="526" customWidth="1"/>
    <col min="10473" max="10473" width="13.5" style="526" customWidth="1"/>
    <col min="10474" max="10474" width="32.125" style="526" customWidth="1"/>
    <col min="10475" max="10475" width="15.5" style="526" customWidth="1"/>
    <col min="10476" max="10476" width="12.25" style="526" customWidth="1"/>
    <col min="10477" max="10725" width="9" style="526"/>
    <col min="10726" max="10726" width="4.875" style="526" customWidth="1"/>
    <col min="10727" max="10727" width="30.625" style="526" customWidth="1"/>
    <col min="10728" max="10728" width="17" style="526" customWidth="1"/>
    <col min="10729" max="10729" width="13.5" style="526" customWidth="1"/>
    <col min="10730" max="10730" width="32.125" style="526" customWidth="1"/>
    <col min="10731" max="10731" width="15.5" style="526" customWidth="1"/>
    <col min="10732" max="10732" width="12.25" style="526" customWidth="1"/>
    <col min="10733" max="10981" width="9" style="526"/>
    <col min="10982" max="10982" width="4.875" style="526" customWidth="1"/>
    <col min="10983" max="10983" width="30.625" style="526" customWidth="1"/>
    <col min="10984" max="10984" width="17" style="526" customWidth="1"/>
    <col min="10985" max="10985" width="13.5" style="526" customWidth="1"/>
    <col min="10986" max="10986" width="32.125" style="526" customWidth="1"/>
    <col min="10987" max="10987" width="15.5" style="526" customWidth="1"/>
    <col min="10988" max="10988" width="12.25" style="526" customWidth="1"/>
    <col min="10989" max="11237" width="9" style="526"/>
    <col min="11238" max="11238" width="4.875" style="526" customWidth="1"/>
    <col min="11239" max="11239" width="30.625" style="526" customWidth="1"/>
    <col min="11240" max="11240" width="17" style="526" customWidth="1"/>
    <col min="11241" max="11241" width="13.5" style="526" customWidth="1"/>
    <col min="11242" max="11242" width="32.125" style="526" customWidth="1"/>
    <col min="11243" max="11243" width="15.5" style="526" customWidth="1"/>
    <col min="11244" max="11244" width="12.25" style="526" customWidth="1"/>
    <col min="11245" max="11493" width="9" style="526"/>
    <col min="11494" max="11494" width="4.875" style="526" customWidth="1"/>
    <col min="11495" max="11495" width="30.625" style="526" customWidth="1"/>
    <col min="11496" max="11496" width="17" style="526" customWidth="1"/>
    <col min="11497" max="11497" width="13.5" style="526" customWidth="1"/>
    <col min="11498" max="11498" width="32.125" style="526" customWidth="1"/>
    <col min="11499" max="11499" width="15.5" style="526" customWidth="1"/>
    <col min="11500" max="11500" width="12.25" style="526" customWidth="1"/>
    <col min="11501" max="11749" width="9" style="526"/>
    <col min="11750" max="11750" width="4.875" style="526" customWidth="1"/>
    <col min="11751" max="11751" width="30.625" style="526" customWidth="1"/>
    <col min="11752" max="11752" width="17" style="526" customWidth="1"/>
    <col min="11753" max="11753" width="13.5" style="526" customWidth="1"/>
    <col min="11754" max="11754" width="32.125" style="526" customWidth="1"/>
    <col min="11755" max="11755" width="15.5" style="526" customWidth="1"/>
    <col min="11756" max="11756" width="12.25" style="526" customWidth="1"/>
    <col min="11757" max="12005" width="9" style="526"/>
    <col min="12006" max="12006" width="4.875" style="526" customWidth="1"/>
    <col min="12007" max="12007" width="30.625" style="526" customWidth="1"/>
    <col min="12008" max="12008" width="17" style="526" customWidth="1"/>
    <col min="12009" max="12009" width="13.5" style="526" customWidth="1"/>
    <col min="12010" max="12010" width="32.125" style="526" customWidth="1"/>
    <col min="12011" max="12011" width="15.5" style="526" customWidth="1"/>
    <col min="12012" max="12012" width="12.25" style="526" customWidth="1"/>
    <col min="12013" max="12261" width="9" style="526"/>
    <col min="12262" max="12262" width="4.875" style="526" customWidth="1"/>
    <col min="12263" max="12263" width="30.625" style="526" customWidth="1"/>
    <col min="12264" max="12264" width="17" style="526" customWidth="1"/>
    <col min="12265" max="12265" width="13.5" style="526" customWidth="1"/>
    <col min="12266" max="12266" width="32.125" style="526" customWidth="1"/>
    <col min="12267" max="12267" width="15.5" style="526" customWidth="1"/>
    <col min="12268" max="12268" width="12.25" style="526" customWidth="1"/>
    <col min="12269" max="12517" width="9" style="526"/>
    <col min="12518" max="12518" width="4.875" style="526" customWidth="1"/>
    <col min="12519" max="12519" width="30.625" style="526" customWidth="1"/>
    <col min="12520" max="12520" width="17" style="526" customWidth="1"/>
    <col min="12521" max="12521" width="13.5" style="526" customWidth="1"/>
    <col min="12522" max="12522" width="32.125" style="526" customWidth="1"/>
    <col min="12523" max="12523" width="15.5" style="526" customWidth="1"/>
    <col min="12524" max="12524" width="12.25" style="526" customWidth="1"/>
    <col min="12525" max="12773" width="9" style="526"/>
    <col min="12774" max="12774" width="4.875" style="526" customWidth="1"/>
    <col min="12775" max="12775" width="30.625" style="526" customWidth="1"/>
    <col min="12776" max="12776" width="17" style="526" customWidth="1"/>
    <col min="12777" max="12777" width="13.5" style="526" customWidth="1"/>
    <col min="12778" max="12778" width="32.125" style="526" customWidth="1"/>
    <col min="12779" max="12779" width="15.5" style="526" customWidth="1"/>
    <col min="12780" max="12780" width="12.25" style="526" customWidth="1"/>
    <col min="12781" max="13029" width="9" style="526"/>
    <col min="13030" max="13030" width="4.875" style="526" customWidth="1"/>
    <col min="13031" max="13031" width="30.625" style="526" customWidth="1"/>
    <col min="13032" max="13032" width="17" style="526" customWidth="1"/>
    <col min="13033" max="13033" width="13.5" style="526" customWidth="1"/>
    <col min="13034" max="13034" width="32.125" style="526" customWidth="1"/>
    <col min="13035" max="13035" width="15.5" style="526" customWidth="1"/>
    <col min="13036" max="13036" width="12.25" style="526" customWidth="1"/>
    <col min="13037" max="13285" width="9" style="526"/>
    <col min="13286" max="13286" width="4.875" style="526" customWidth="1"/>
    <col min="13287" max="13287" width="30.625" style="526" customWidth="1"/>
    <col min="13288" max="13288" width="17" style="526" customWidth="1"/>
    <col min="13289" max="13289" width="13.5" style="526" customWidth="1"/>
    <col min="13290" max="13290" width="32.125" style="526" customWidth="1"/>
    <col min="13291" max="13291" width="15.5" style="526" customWidth="1"/>
    <col min="13292" max="13292" width="12.25" style="526" customWidth="1"/>
    <col min="13293" max="13541" width="9" style="526"/>
    <col min="13542" max="13542" width="4.875" style="526" customWidth="1"/>
    <col min="13543" max="13543" width="30.625" style="526" customWidth="1"/>
    <col min="13544" max="13544" width="17" style="526" customWidth="1"/>
    <col min="13545" max="13545" width="13.5" style="526" customWidth="1"/>
    <col min="13546" max="13546" width="32.125" style="526" customWidth="1"/>
    <col min="13547" max="13547" width="15.5" style="526" customWidth="1"/>
    <col min="13548" max="13548" width="12.25" style="526" customWidth="1"/>
    <col min="13549" max="13797" width="9" style="526"/>
    <col min="13798" max="13798" width="4.875" style="526" customWidth="1"/>
    <col min="13799" max="13799" width="30.625" style="526" customWidth="1"/>
    <col min="13800" max="13800" width="17" style="526" customWidth="1"/>
    <col min="13801" max="13801" width="13.5" style="526" customWidth="1"/>
    <col min="13802" max="13802" width="32.125" style="526" customWidth="1"/>
    <col min="13803" max="13803" width="15.5" style="526" customWidth="1"/>
    <col min="13804" max="13804" width="12.25" style="526" customWidth="1"/>
    <col min="13805" max="14053" width="9" style="526"/>
    <col min="14054" max="14054" width="4.875" style="526" customWidth="1"/>
    <col min="14055" max="14055" width="30.625" style="526" customWidth="1"/>
    <col min="14056" max="14056" width="17" style="526" customWidth="1"/>
    <col min="14057" max="14057" width="13.5" style="526" customWidth="1"/>
    <col min="14058" max="14058" width="32.125" style="526" customWidth="1"/>
    <col min="14059" max="14059" width="15.5" style="526" customWidth="1"/>
    <col min="14060" max="14060" width="12.25" style="526" customWidth="1"/>
    <col min="14061" max="14309" width="9" style="526"/>
    <col min="14310" max="14310" width="4.875" style="526" customWidth="1"/>
    <col min="14311" max="14311" width="30.625" style="526" customWidth="1"/>
    <col min="14312" max="14312" width="17" style="526" customWidth="1"/>
    <col min="14313" max="14313" width="13.5" style="526" customWidth="1"/>
    <col min="14314" max="14314" width="32.125" style="526" customWidth="1"/>
    <col min="14315" max="14315" width="15.5" style="526" customWidth="1"/>
    <col min="14316" max="14316" width="12.25" style="526" customWidth="1"/>
    <col min="14317" max="14565" width="9" style="526"/>
    <col min="14566" max="14566" width="4.875" style="526" customWidth="1"/>
    <col min="14567" max="14567" width="30.625" style="526" customWidth="1"/>
    <col min="14568" max="14568" width="17" style="526" customWidth="1"/>
    <col min="14569" max="14569" width="13.5" style="526" customWidth="1"/>
    <col min="14570" max="14570" width="32.125" style="526" customWidth="1"/>
    <col min="14571" max="14571" width="15.5" style="526" customWidth="1"/>
    <col min="14572" max="14572" width="12.25" style="526" customWidth="1"/>
    <col min="14573" max="14821" width="9" style="526"/>
    <col min="14822" max="14822" width="4.875" style="526" customWidth="1"/>
    <col min="14823" max="14823" width="30.625" style="526" customWidth="1"/>
    <col min="14824" max="14824" width="17" style="526" customWidth="1"/>
    <col min="14825" max="14825" width="13.5" style="526" customWidth="1"/>
    <col min="14826" max="14826" width="32.125" style="526" customWidth="1"/>
    <col min="14827" max="14827" width="15.5" style="526" customWidth="1"/>
    <col min="14828" max="14828" width="12.25" style="526" customWidth="1"/>
    <col min="14829" max="15077" width="9" style="526"/>
    <col min="15078" max="15078" width="4.875" style="526" customWidth="1"/>
    <col min="15079" max="15079" width="30.625" style="526" customWidth="1"/>
    <col min="15080" max="15080" width="17" style="526" customWidth="1"/>
    <col min="15081" max="15081" width="13.5" style="526" customWidth="1"/>
    <col min="15082" max="15082" width="32.125" style="526" customWidth="1"/>
    <col min="15083" max="15083" width="15.5" style="526" customWidth="1"/>
    <col min="15084" max="15084" width="12.25" style="526" customWidth="1"/>
    <col min="15085" max="15333" width="9" style="526"/>
    <col min="15334" max="15334" width="4.875" style="526" customWidth="1"/>
    <col min="15335" max="15335" width="30.625" style="526" customWidth="1"/>
    <col min="15336" max="15336" width="17" style="526" customWidth="1"/>
    <col min="15337" max="15337" width="13.5" style="526" customWidth="1"/>
    <col min="15338" max="15338" width="32.125" style="526" customWidth="1"/>
    <col min="15339" max="15339" width="15.5" style="526" customWidth="1"/>
    <col min="15340" max="15340" width="12.25" style="526" customWidth="1"/>
    <col min="15341" max="15589" width="9" style="526"/>
    <col min="15590" max="15590" width="4.875" style="526" customWidth="1"/>
    <col min="15591" max="15591" width="30.625" style="526" customWidth="1"/>
    <col min="15592" max="15592" width="17" style="526" customWidth="1"/>
    <col min="15593" max="15593" width="13.5" style="526" customWidth="1"/>
    <col min="15594" max="15594" width="32.125" style="526" customWidth="1"/>
    <col min="15595" max="15595" width="15.5" style="526" customWidth="1"/>
    <col min="15596" max="15596" width="12.25" style="526" customWidth="1"/>
    <col min="15597" max="15845" width="9" style="526"/>
    <col min="15846" max="15846" width="4.875" style="526" customWidth="1"/>
    <col min="15847" max="15847" width="30.625" style="526" customWidth="1"/>
    <col min="15848" max="15848" width="17" style="526" customWidth="1"/>
    <col min="15849" max="15849" width="13.5" style="526" customWidth="1"/>
    <col min="15850" max="15850" width="32.125" style="526" customWidth="1"/>
    <col min="15851" max="15851" width="15.5" style="526" customWidth="1"/>
    <col min="15852" max="15852" width="12.25" style="526" customWidth="1"/>
    <col min="15853" max="16101" width="9" style="526"/>
    <col min="16102" max="16102" width="4.875" style="526" customWidth="1"/>
    <col min="16103" max="16103" width="30.625" style="526" customWidth="1"/>
    <col min="16104" max="16104" width="17" style="526" customWidth="1"/>
    <col min="16105" max="16105" width="13.5" style="526" customWidth="1"/>
    <col min="16106" max="16106" width="32.125" style="526" customWidth="1"/>
    <col min="16107" max="16107" width="15.5" style="526" customWidth="1"/>
    <col min="16108" max="16108" width="12.25" style="526" customWidth="1"/>
    <col min="16109" max="16382" width="9" style="526"/>
    <col min="16383" max="16384" width="9" style="528"/>
  </cols>
  <sheetData>
    <row r="1" ht="21" customHeight="1" spans="1:12">
      <c r="A1" s="291" t="s">
        <v>1630</v>
      </c>
      <c r="B1" s="291"/>
      <c r="C1" s="291"/>
      <c r="D1" s="291"/>
      <c r="E1" s="529"/>
      <c r="F1" s="529"/>
      <c r="G1" s="291"/>
      <c r="H1" s="291"/>
      <c r="I1" s="291"/>
      <c r="J1" s="291"/>
      <c r="K1" s="291"/>
      <c r="L1" s="529"/>
    </row>
    <row r="2" ht="23.25" customHeight="1" spans="1:12">
      <c r="A2" s="530" t="s">
        <v>1631</v>
      </c>
      <c r="B2" s="530"/>
      <c r="C2" s="530"/>
      <c r="D2" s="530"/>
      <c r="E2" s="531"/>
      <c r="F2" s="531"/>
      <c r="G2" s="530"/>
      <c r="H2" s="530"/>
      <c r="I2" s="530"/>
      <c r="J2" s="530"/>
      <c r="K2" s="530"/>
      <c r="L2" s="531"/>
    </row>
    <row r="3" ht="18" customHeight="1" spans="1:12">
      <c r="A3" s="532"/>
      <c r="B3" s="532"/>
      <c r="C3" s="532"/>
      <c r="D3" s="532"/>
      <c r="E3" s="533"/>
      <c r="F3" s="533"/>
      <c r="G3" s="532"/>
      <c r="H3" s="532"/>
      <c r="I3" s="532"/>
      <c r="J3" s="532"/>
      <c r="K3" s="532"/>
      <c r="L3" s="574" t="s">
        <v>67</v>
      </c>
    </row>
    <row r="4" s="523" customFormat="1" ht="56.25" spans="1:16382">
      <c r="A4" s="201" t="s">
        <v>68</v>
      </c>
      <c r="B4" s="534" t="s">
        <v>1632</v>
      </c>
      <c r="C4" s="534" t="s">
        <v>1633</v>
      </c>
      <c r="D4" s="534" t="s">
        <v>70</v>
      </c>
      <c r="E4" s="535" t="s">
        <v>1634</v>
      </c>
      <c r="F4" s="241" t="s">
        <v>1635</v>
      </c>
      <c r="G4" s="204" t="s">
        <v>75</v>
      </c>
      <c r="H4" s="534" t="s">
        <v>1632</v>
      </c>
      <c r="I4" s="534" t="s">
        <v>1633</v>
      </c>
      <c r="J4" s="534" t="s">
        <v>70</v>
      </c>
      <c r="K4" s="535" t="s">
        <v>1634</v>
      </c>
      <c r="L4" s="575" t="s">
        <v>1635</v>
      </c>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c r="BJ4" s="526"/>
      <c r="BK4" s="526"/>
      <c r="BL4" s="526"/>
      <c r="BM4" s="526"/>
      <c r="BN4" s="526"/>
      <c r="BO4" s="526"/>
      <c r="BP4" s="526"/>
      <c r="BQ4" s="526"/>
      <c r="BR4" s="526"/>
      <c r="BS4" s="526"/>
      <c r="BT4" s="526"/>
      <c r="BU4" s="526"/>
      <c r="BV4" s="526"/>
      <c r="BW4" s="526"/>
      <c r="BX4" s="526"/>
      <c r="BY4" s="526"/>
      <c r="BZ4" s="526"/>
      <c r="CA4" s="526"/>
      <c r="CB4" s="526"/>
      <c r="CC4" s="526"/>
      <c r="CD4" s="526"/>
      <c r="CE4" s="526"/>
      <c r="CF4" s="526"/>
      <c r="CG4" s="526"/>
      <c r="CH4" s="526"/>
      <c r="CI4" s="526"/>
      <c r="CJ4" s="526"/>
      <c r="CK4" s="526"/>
      <c r="CL4" s="526"/>
      <c r="CM4" s="526"/>
      <c r="CN4" s="526"/>
      <c r="CO4" s="526"/>
      <c r="CP4" s="526"/>
      <c r="CQ4" s="526"/>
      <c r="CR4" s="526"/>
      <c r="CS4" s="526"/>
      <c r="CT4" s="526"/>
      <c r="CU4" s="526"/>
      <c r="CV4" s="526"/>
      <c r="CW4" s="526"/>
      <c r="CX4" s="526"/>
      <c r="CY4" s="526"/>
      <c r="CZ4" s="526"/>
      <c r="DA4" s="526"/>
      <c r="DB4" s="526"/>
      <c r="DC4" s="526"/>
      <c r="DD4" s="526"/>
      <c r="DE4" s="526"/>
      <c r="DF4" s="526"/>
      <c r="DG4" s="526"/>
      <c r="DH4" s="526"/>
      <c r="DI4" s="526"/>
      <c r="DJ4" s="526"/>
      <c r="DK4" s="526"/>
      <c r="DL4" s="526"/>
      <c r="DM4" s="526"/>
      <c r="DN4" s="526"/>
      <c r="DO4" s="526"/>
      <c r="DP4" s="526"/>
      <c r="DQ4" s="526"/>
      <c r="DR4" s="526"/>
      <c r="DS4" s="526"/>
      <c r="DT4" s="526"/>
      <c r="DU4" s="526"/>
      <c r="DV4" s="526"/>
      <c r="DW4" s="526"/>
      <c r="DX4" s="526"/>
      <c r="DY4" s="526"/>
      <c r="DZ4" s="526"/>
      <c r="EA4" s="526"/>
      <c r="EB4" s="526"/>
      <c r="EC4" s="526"/>
      <c r="ED4" s="526"/>
      <c r="EE4" s="526"/>
      <c r="EF4" s="526"/>
      <c r="EG4" s="526"/>
      <c r="EH4" s="526"/>
      <c r="EI4" s="526"/>
      <c r="EJ4" s="526"/>
      <c r="EK4" s="526"/>
      <c r="EL4" s="526"/>
      <c r="EM4" s="526"/>
      <c r="EN4" s="526"/>
      <c r="EO4" s="526"/>
      <c r="EP4" s="526"/>
      <c r="EQ4" s="526"/>
      <c r="ER4" s="526"/>
      <c r="ES4" s="526"/>
      <c r="ET4" s="526"/>
      <c r="EU4" s="526"/>
      <c r="EV4" s="526"/>
      <c r="EW4" s="526"/>
      <c r="EX4" s="526"/>
      <c r="EY4" s="526"/>
      <c r="EZ4" s="526"/>
      <c r="FA4" s="526"/>
      <c r="FB4" s="526"/>
      <c r="FC4" s="526"/>
      <c r="FD4" s="526"/>
      <c r="FE4" s="526"/>
      <c r="FF4" s="526"/>
      <c r="FG4" s="526"/>
      <c r="FH4" s="526"/>
      <c r="FI4" s="526"/>
      <c r="FJ4" s="526"/>
      <c r="FK4" s="526"/>
      <c r="FL4" s="526"/>
      <c r="FM4" s="526"/>
      <c r="FN4" s="526"/>
      <c r="FO4" s="526"/>
      <c r="FP4" s="526"/>
      <c r="FQ4" s="526"/>
      <c r="FR4" s="526"/>
      <c r="FS4" s="526"/>
      <c r="FT4" s="526"/>
      <c r="FU4" s="526"/>
      <c r="FV4" s="526"/>
      <c r="FW4" s="526"/>
      <c r="FX4" s="526"/>
      <c r="FY4" s="526"/>
      <c r="FZ4" s="526"/>
      <c r="GA4" s="526"/>
      <c r="GB4" s="526"/>
      <c r="GC4" s="526"/>
      <c r="GD4" s="526"/>
      <c r="GE4" s="526"/>
      <c r="GF4" s="526"/>
      <c r="GG4" s="526"/>
      <c r="GH4" s="526"/>
      <c r="GI4" s="526"/>
      <c r="GJ4" s="526"/>
      <c r="GK4" s="526"/>
      <c r="GL4" s="526"/>
      <c r="GM4" s="526"/>
      <c r="GN4" s="526"/>
      <c r="GO4" s="526"/>
      <c r="GP4" s="526"/>
      <c r="GQ4" s="526"/>
      <c r="GR4" s="526"/>
      <c r="GS4" s="526"/>
      <c r="GT4" s="526"/>
      <c r="GU4" s="526"/>
      <c r="GV4" s="526"/>
      <c r="GW4" s="526"/>
      <c r="GX4" s="526"/>
      <c r="GY4" s="526"/>
      <c r="GZ4" s="526"/>
      <c r="HA4" s="526"/>
      <c r="HB4" s="526"/>
      <c r="HC4" s="526"/>
      <c r="HD4" s="526"/>
      <c r="HE4" s="526"/>
      <c r="HF4" s="526"/>
      <c r="HG4" s="526"/>
      <c r="HH4" s="526"/>
      <c r="HI4" s="526"/>
      <c r="HJ4" s="526"/>
      <c r="HK4" s="526"/>
      <c r="HL4" s="526"/>
      <c r="HM4" s="526"/>
      <c r="HN4" s="526"/>
      <c r="HO4" s="526"/>
      <c r="HP4" s="526"/>
      <c r="HQ4" s="526"/>
      <c r="HR4" s="526"/>
      <c r="HS4" s="526"/>
      <c r="HT4" s="526"/>
      <c r="HU4" s="526"/>
      <c r="HV4" s="526"/>
      <c r="HW4" s="526"/>
      <c r="HX4" s="526"/>
      <c r="HY4" s="526"/>
      <c r="HZ4" s="526"/>
      <c r="IA4" s="526"/>
      <c r="IB4" s="526"/>
      <c r="IC4" s="526"/>
      <c r="ID4" s="526"/>
      <c r="IE4" s="526"/>
      <c r="IF4" s="526"/>
      <c r="IG4" s="526"/>
      <c r="IH4" s="526"/>
      <c r="II4" s="526"/>
      <c r="IJ4" s="526"/>
      <c r="IK4" s="526"/>
      <c r="IL4" s="526"/>
      <c r="IM4" s="526"/>
      <c r="IN4" s="526"/>
      <c r="IO4" s="526"/>
      <c r="IP4" s="526"/>
      <c r="IQ4" s="526"/>
      <c r="IR4" s="526"/>
      <c r="IS4" s="526"/>
      <c r="IT4" s="526"/>
      <c r="IU4" s="526"/>
      <c r="IV4" s="526"/>
      <c r="IW4" s="526"/>
      <c r="IX4" s="526"/>
      <c r="IY4" s="526"/>
      <c r="IZ4" s="526"/>
      <c r="JA4" s="526"/>
      <c r="JB4" s="526"/>
      <c r="JC4" s="526"/>
      <c r="JD4" s="526"/>
      <c r="JE4" s="526"/>
      <c r="JF4" s="526"/>
      <c r="JG4" s="526"/>
      <c r="JH4" s="526"/>
      <c r="JI4" s="526"/>
      <c r="JJ4" s="526"/>
      <c r="JK4" s="526"/>
      <c r="JL4" s="526"/>
      <c r="JM4" s="526"/>
      <c r="JN4" s="526"/>
      <c r="JO4" s="526"/>
      <c r="JP4" s="526"/>
      <c r="JQ4" s="526"/>
      <c r="JR4" s="526"/>
      <c r="JS4" s="526"/>
      <c r="JT4" s="526"/>
      <c r="JU4" s="526"/>
      <c r="JV4" s="526"/>
      <c r="JW4" s="526"/>
      <c r="JX4" s="526"/>
      <c r="JY4" s="526"/>
      <c r="JZ4" s="526"/>
      <c r="KA4" s="526"/>
      <c r="KB4" s="526"/>
      <c r="KC4" s="526"/>
      <c r="KD4" s="526"/>
      <c r="KE4" s="526"/>
      <c r="KF4" s="526"/>
      <c r="KG4" s="526"/>
      <c r="KH4" s="526"/>
      <c r="KI4" s="526"/>
      <c r="KJ4" s="526"/>
      <c r="KK4" s="526"/>
      <c r="KL4" s="526"/>
      <c r="KM4" s="526"/>
      <c r="KN4" s="526"/>
      <c r="KO4" s="526"/>
      <c r="KP4" s="526"/>
      <c r="KQ4" s="526"/>
      <c r="KR4" s="526"/>
      <c r="KS4" s="526"/>
      <c r="KT4" s="526"/>
      <c r="KU4" s="526"/>
      <c r="KV4" s="526"/>
      <c r="KW4" s="526"/>
      <c r="KX4" s="526"/>
      <c r="KY4" s="526"/>
      <c r="KZ4" s="526"/>
      <c r="LA4" s="526"/>
      <c r="LB4" s="526"/>
      <c r="LC4" s="526"/>
      <c r="LD4" s="526"/>
      <c r="LE4" s="526"/>
      <c r="LF4" s="526"/>
      <c r="LG4" s="526"/>
      <c r="LH4" s="526"/>
      <c r="LI4" s="526"/>
      <c r="LJ4" s="526"/>
      <c r="LK4" s="526"/>
      <c r="LL4" s="526"/>
      <c r="LM4" s="526"/>
      <c r="LN4" s="526"/>
      <c r="LO4" s="526"/>
      <c r="LP4" s="526"/>
      <c r="LQ4" s="526"/>
      <c r="LR4" s="526"/>
      <c r="LS4" s="526"/>
      <c r="LT4" s="526"/>
      <c r="LU4" s="526"/>
      <c r="LV4" s="526"/>
      <c r="LW4" s="526"/>
      <c r="LX4" s="526"/>
      <c r="LY4" s="526"/>
      <c r="LZ4" s="526"/>
      <c r="MA4" s="526"/>
      <c r="MB4" s="526"/>
      <c r="MC4" s="526"/>
      <c r="MD4" s="526"/>
      <c r="ME4" s="526"/>
      <c r="MF4" s="526"/>
      <c r="MG4" s="526"/>
      <c r="MH4" s="526"/>
      <c r="MI4" s="526"/>
      <c r="MJ4" s="526"/>
      <c r="MK4" s="526"/>
      <c r="ML4" s="526"/>
      <c r="MM4" s="526"/>
      <c r="MN4" s="526"/>
      <c r="MO4" s="526"/>
      <c r="MP4" s="526"/>
      <c r="MQ4" s="526"/>
      <c r="MR4" s="526"/>
      <c r="MS4" s="526"/>
      <c r="MT4" s="526"/>
      <c r="MU4" s="526"/>
      <c r="MV4" s="526"/>
      <c r="MW4" s="526"/>
      <c r="MX4" s="526"/>
      <c r="MY4" s="526"/>
      <c r="MZ4" s="526"/>
      <c r="NA4" s="526"/>
      <c r="NB4" s="526"/>
      <c r="NC4" s="526"/>
      <c r="ND4" s="526"/>
      <c r="NE4" s="526"/>
      <c r="NF4" s="526"/>
      <c r="NG4" s="526"/>
      <c r="NH4" s="526"/>
      <c r="NI4" s="526"/>
      <c r="NJ4" s="526"/>
      <c r="NK4" s="526"/>
      <c r="NL4" s="526"/>
      <c r="NM4" s="526"/>
      <c r="NN4" s="526"/>
      <c r="NO4" s="526"/>
      <c r="NP4" s="526"/>
      <c r="NQ4" s="526"/>
      <c r="NR4" s="526"/>
      <c r="NS4" s="526"/>
      <c r="NT4" s="526"/>
      <c r="NU4" s="526"/>
      <c r="NV4" s="526"/>
      <c r="NW4" s="526"/>
      <c r="NX4" s="526"/>
      <c r="NY4" s="526"/>
      <c r="NZ4" s="526"/>
      <c r="OA4" s="526"/>
      <c r="OB4" s="526"/>
      <c r="OC4" s="526"/>
      <c r="OD4" s="526"/>
      <c r="OE4" s="526"/>
      <c r="OF4" s="526"/>
      <c r="OG4" s="526"/>
      <c r="OH4" s="526"/>
      <c r="OI4" s="526"/>
      <c r="OJ4" s="526"/>
      <c r="OK4" s="526"/>
      <c r="OL4" s="526"/>
      <c r="OM4" s="526"/>
      <c r="ON4" s="526"/>
      <c r="OO4" s="526"/>
      <c r="OP4" s="526"/>
      <c r="OQ4" s="526"/>
      <c r="OR4" s="526"/>
      <c r="OS4" s="526"/>
      <c r="OT4" s="526"/>
      <c r="OU4" s="526"/>
      <c r="OV4" s="526"/>
      <c r="OW4" s="526"/>
      <c r="OX4" s="526"/>
      <c r="OY4" s="526"/>
      <c r="OZ4" s="526"/>
      <c r="PA4" s="526"/>
      <c r="PB4" s="526"/>
      <c r="PC4" s="526"/>
      <c r="PD4" s="526"/>
      <c r="PE4" s="526"/>
      <c r="PF4" s="526"/>
      <c r="PG4" s="526"/>
      <c r="PH4" s="526"/>
      <c r="PI4" s="526"/>
      <c r="PJ4" s="526"/>
      <c r="PK4" s="526"/>
      <c r="PL4" s="526"/>
      <c r="PM4" s="526"/>
      <c r="PN4" s="526"/>
      <c r="PO4" s="526"/>
      <c r="PP4" s="526"/>
      <c r="PQ4" s="526"/>
      <c r="PR4" s="526"/>
      <c r="PS4" s="526"/>
      <c r="PT4" s="526"/>
      <c r="PU4" s="526"/>
      <c r="PV4" s="526"/>
      <c r="PW4" s="526"/>
      <c r="PX4" s="526"/>
      <c r="PY4" s="526"/>
      <c r="PZ4" s="526"/>
      <c r="QA4" s="526"/>
      <c r="QB4" s="526"/>
      <c r="QC4" s="526"/>
      <c r="QD4" s="526"/>
      <c r="QE4" s="526"/>
      <c r="QF4" s="526"/>
      <c r="QG4" s="526"/>
      <c r="QH4" s="526"/>
      <c r="QI4" s="526"/>
      <c r="QJ4" s="526"/>
      <c r="QK4" s="526"/>
      <c r="QL4" s="526"/>
      <c r="QM4" s="526"/>
      <c r="QN4" s="526"/>
      <c r="QO4" s="526"/>
      <c r="QP4" s="526"/>
      <c r="QQ4" s="526"/>
      <c r="QR4" s="526"/>
      <c r="QS4" s="526"/>
      <c r="QT4" s="526"/>
      <c r="QU4" s="526"/>
      <c r="QV4" s="526"/>
      <c r="QW4" s="526"/>
      <c r="QX4" s="526"/>
      <c r="QY4" s="526"/>
      <c r="QZ4" s="526"/>
      <c r="RA4" s="526"/>
      <c r="RB4" s="526"/>
      <c r="RC4" s="526"/>
      <c r="RD4" s="526"/>
      <c r="RE4" s="526"/>
      <c r="RF4" s="526"/>
      <c r="RG4" s="526"/>
      <c r="RH4" s="526"/>
      <c r="RI4" s="526"/>
      <c r="RJ4" s="526"/>
      <c r="RK4" s="526"/>
      <c r="RL4" s="526"/>
      <c r="RM4" s="526"/>
      <c r="RN4" s="526"/>
      <c r="RO4" s="526"/>
      <c r="RP4" s="526"/>
      <c r="RQ4" s="526"/>
      <c r="RR4" s="526"/>
      <c r="RS4" s="526"/>
      <c r="RT4" s="526"/>
      <c r="RU4" s="526"/>
      <c r="RV4" s="526"/>
      <c r="RW4" s="526"/>
      <c r="RX4" s="526"/>
      <c r="RY4" s="526"/>
      <c r="RZ4" s="526"/>
      <c r="SA4" s="526"/>
      <c r="SB4" s="526"/>
      <c r="SC4" s="526"/>
      <c r="SD4" s="526"/>
      <c r="SE4" s="526"/>
      <c r="SF4" s="526"/>
      <c r="SG4" s="526"/>
      <c r="SH4" s="526"/>
      <c r="SI4" s="526"/>
      <c r="SJ4" s="526"/>
      <c r="SK4" s="526"/>
      <c r="SL4" s="526"/>
      <c r="SM4" s="526"/>
      <c r="SN4" s="526"/>
      <c r="SO4" s="526"/>
      <c r="SP4" s="526"/>
      <c r="SQ4" s="526"/>
      <c r="SR4" s="526"/>
      <c r="SS4" s="526"/>
      <c r="ST4" s="526"/>
      <c r="SU4" s="526"/>
      <c r="SV4" s="526"/>
      <c r="SW4" s="526"/>
      <c r="SX4" s="526"/>
      <c r="SY4" s="526"/>
      <c r="SZ4" s="526"/>
      <c r="TA4" s="526"/>
      <c r="TB4" s="526"/>
      <c r="TC4" s="526"/>
      <c r="TD4" s="526"/>
      <c r="TE4" s="526"/>
      <c r="TF4" s="526"/>
      <c r="TG4" s="526"/>
      <c r="TH4" s="526"/>
      <c r="TI4" s="526"/>
      <c r="TJ4" s="526"/>
      <c r="TK4" s="526"/>
      <c r="TL4" s="526"/>
      <c r="TM4" s="526"/>
      <c r="TN4" s="526"/>
      <c r="TO4" s="526"/>
      <c r="TP4" s="526"/>
      <c r="TQ4" s="526"/>
      <c r="TR4" s="526"/>
      <c r="TS4" s="526"/>
      <c r="TT4" s="526"/>
      <c r="TU4" s="526"/>
      <c r="TV4" s="526"/>
      <c r="TW4" s="526"/>
      <c r="TX4" s="526"/>
      <c r="TY4" s="526"/>
      <c r="TZ4" s="526"/>
      <c r="UA4" s="526"/>
      <c r="UB4" s="526"/>
      <c r="UC4" s="526"/>
      <c r="UD4" s="526"/>
      <c r="UE4" s="526"/>
      <c r="UF4" s="526"/>
      <c r="UG4" s="526"/>
      <c r="UH4" s="526"/>
      <c r="UI4" s="526"/>
      <c r="UJ4" s="526"/>
      <c r="UK4" s="526"/>
      <c r="UL4" s="526"/>
      <c r="UM4" s="526"/>
      <c r="UN4" s="526"/>
      <c r="UO4" s="526"/>
      <c r="UP4" s="526"/>
      <c r="UQ4" s="526"/>
      <c r="UR4" s="526"/>
      <c r="US4" s="526"/>
      <c r="UT4" s="526"/>
      <c r="UU4" s="526"/>
      <c r="UV4" s="526"/>
      <c r="UW4" s="526"/>
      <c r="UX4" s="526"/>
      <c r="UY4" s="526"/>
      <c r="UZ4" s="526"/>
      <c r="VA4" s="526"/>
      <c r="VB4" s="526"/>
      <c r="VC4" s="526"/>
      <c r="VD4" s="526"/>
      <c r="VE4" s="526"/>
      <c r="VF4" s="526"/>
      <c r="VG4" s="526"/>
      <c r="VH4" s="526"/>
      <c r="VI4" s="526"/>
      <c r="VJ4" s="526"/>
      <c r="VK4" s="526"/>
      <c r="VL4" s="526"/>
      <c r="VM4" s="526"/>
      <c r="VN4" s="526"/>
      <c r="VO4" s="526"/>
      <c r="VP4" s="526"/>
      <c r="VQ4" s="526"/>
      <c r="VR4" s="526"/>
      <c r="VS4" s="526"/>
      <c r="VT4" s="526"/>
      <c r="VU4" s="526"/>
      <c r="VV4" s="526"/>
      <c r="VW4" s="526"/>
      <c r="VX4" s="526"/>
      <c r="VY4" s="526"/>
      <c r="VZ4" s="526"/>
      <c r="WA4" s="526"/>
      <c r="WB4" s="526"/>
      <c r="WC4" s="526"/>
      <c r="WD4" s="526"/>
      <c r="WE4" s="526"/>
      <c r="WF4" s="526"/>
      <c r="WG4" s="526"/>
      <c r="WH4" s="526"/>
      <c r="WI4" s="526"/>
      <c r="WJ4" s="526"/>
      <c r="WK4" s="526"/>
      <c r="WL4" s="526"/>
      <c r="WM4" s="526"/>
      <c r="WN4" s="526"/>
      <c r="WO4" s="526"/>
      <c r="WP4" s="526"/>
      <c r="WQ4" s="526"/>
      <c r="WR4" s="526"/>
      <c r="WS4" s="526"/>
      <c r="WT4" s="526"/>
      <c r="WU4" s="526"/>
      <c r="WV4" s="526"/>
      <c r="WW4" s="526"/>
      <c r="WX4" s="526"/>
      <c r="WY4" s="526"/>
      <c r="WZ4" s="526"/>
      <c r="XA4" s="526"/>
      <c r="XB4" s="526"/>
      <c r="XC4" s="526"/>
      <c r="XD4" s="526"/>
      <c r="XE4" s="526"/>
      <c r="XF4" s="526"/>
      <c r="XG4" s="526"/>
      <c r="XH4" s="526"/>
      <c r="XI4" s="526"/>
      <c r="XJ4" s="526"/>
      <c r="XK4" s="526"/>
      <c r="XL4" s="526"/>
      <c r="XM4" s="526"/>
      <c r="XN4" s="526"/>
      <c r="XO4" s="526"/>
      <c r="XP4" s="526"/>
      <c r="XQ4" s="526"/>
      <c r="XR4" s="526"/>
      <c r="XS4" s="526"/>
      <c r="XT4" s="526"/>
      <c r="XU4" s="526"/>
      <c r="XV4" s="526"/>
      <c r="XW4" s="526"/>
      <c r="XX4" s="526"/>
      <c r="XY4" s="526"/>
      <c r="XZ4" s="526"/>
      <c r="YA4" s="526"/>
      <c r="YB4" s="526"/>
      <c r="YC4" s="526"/>
      <c r="YD4" s="526"/>
      <c r="YE4" s="526"/>
      <c r="YF4" s="526"/>
      <c r="YG4" s="526"/>
      <c r="YH4" s="526"/>
      <c r="YI4" s="526"/>
      <c r="YJ4" s="526"/>
      <c r="YK4" s="526"/>
      <c r="YL4" s="526"/>
      <c r="YM4" s="526"/>
      <c r="YN4" s="526"/>
      <c r="YO4" s="526"/>
      <c r="YP4" s="526"/>
      <c r="YQ4" s="526"/>
      <c r="YR4" s="526"/>
      <c r="YS4" s="526"/>
      <c r="YT4" s="526"/>
      <c r="YU4" s="526"/>
      <c r="YV4" s="526"/>
      <c r="YW4" s="526"/>
      <c r="YX4" s="526"/>
      <c r="YY4" s="526"/>
      <c r="YZ4" s="526"/>
      <c r="ZA4" s="526"/>
      <c r="ZB4" s="526"/>
      <c r="ZC4" s="526"/>
      <c r="ZD4" s="526"/>
      <c r="ZE4" s="526"/>
      <c r="ZF4" s="526"/>
      <c r="ZG4" s="526"/>
      <c r="ZH4" s="526"/>
      <c r="ZI4" s="526"/>
      <c r="ZJ4" s="526"/>
      <c r="ZK4" s="526"/>
      <c r="ZL4" s="526"/>
      <c r="ZM4" s="526"/>
      <c r="ZN4" s="526"/>
      <c r="ZO4" s="526"/>
      <c r="ZP4" s="526"/>
      <c r="ZQ4" s="526"/>
      <c r="ZR4" s="526"/>
      <c r="ZS4" s="526"/>
      <c r="ZT4" s="526"/>
      <c r="ZU4" s="526"/>
      <c r="ZV4" s="526"/>
      <c r="ZW4" s="526"/>
      <c r="ZX4" s="526"/>
      <c r="ZY4" s="526"/>
      <c r="ZZ4" s="526"/>
      <c r="AAA4" s="526"/>
      <c r="AAB4" s="526"/>
      <c r="AAC4" s="526"/>
      <c r="AAD4" s="526"/>
      <c r="AAE4" s="526"/>
      <c r="AAF4" s="526"/>
      <c r="AAG4" s="526"/>
      <c r="AAH4" s="526"/>
      <c r="AAI4" s="526"/>
      <c r="AAJ4" s="526"/>
      <c r="AAK4" s="526"/>
      <c r="AAL4" s="526"/>
      <c r="AAM4" s="526"/>
      <c r="AAN4" s="526"/>
      <c r="AAO4" s="526"/>
      <c r="AAP4" s="526"/>
      <c r="AAQ4" s="526"/>
      <c r="AAR4" s="526"/>
      <c r="AAS4" s="526"/>
      <c r="AAT4" s="526"/>
      <c r="AAU4" s="526"/>
      <c r="AAV4" s="526"/>
      <c r="AAW4" s="526"/>
      <c r="AAX4" s="526"/>
      <c r="AAY4" s="526"/>
      <c r="AAZ4" s="526"/>
      <c r="ABA4" s="526"/>
      <c r="ABB4" s="526"/>
      <c r="ABC4" s="526"/>
      <c r="ABD4" s="526"/>
      <c r="ABE4" s="526"/>
      <c r="ABF4" s="526"/>
      <c r="ABG4" s="526"/>
      <c r="ABH4" s="526"/>
      <c r="ABI4" s="526"/>
      <c r="ABJ4" s="526"/>
      <c r="ABK4" s="526"/>
      <c r="ABL4" s="526"/>
      <c r="ABM4" s="526"/>
      <c r="ABN4" s="526"/>
      <c r="ABO4" s="526"/>
      <c r="ABP4" s="526"/>
      <c r="ABQ4" s="526"/>
      <c r="ABR4" s="526"/>
      <c r="ABS4" s="526"/>
      <c r="ABT4" s="526"/>
      <c r="ABU4" s="526"/>
      <c r="ABV4" s="526"/>
      <c r="ABW4" s="526"/>
      <c r="ABX4" s="526"/>
      <c r="ABY4" s="526"/>
      <c r="ABZ4" s="526"/>
      <c r="ACA4" s="526"/>
      <c r="ACB4" s="526"/>
      <c r="ACC4" s="526"/>
      <c r="ACD4" s="526"/>
      <c r="ACE4" s="526"/>
      <c r="ACF4" s="526"/>
      <c r="ACG4" s="526"/>
      <c r="ACH4" s="526"/>
      <c r="ACI4" s="526"/>
      <c r="ACJ4" s="526"/>
      <c r="ACK4" s="526"/>
      <c r="ACL4" s="526"/>
      <c r="ACM4" s="526"/>
      <c r="ACN4" s="526"/>
      <c r="ACO4" s="526"/>
      <c r="ACP4" s="526"/>
      <c r="ACQ4" s="526"/>
      <c r="ACR4" s="526"/>
      <c r="ACS4" s="526"/>
      <c r="ACT4" s="526"/>
      <c r="ACU4" s="526"/>
      <c r="ACV4" s="526"/>
      <c r="ACW4" s="526"/>
      <c r="ACX4" s="526"/>
      <c r="ACY4" s="526"/>
      <c r="ACZ4" s="526"/>
      <c r="ADA4" s="526"/>
      <c r="ADB4" s="526"/>
      <c r="ADC4" s="526"/>
      <c r="ADD4" s="526"/>
      <c r="ADE4" s="526"/>
      <c r="ADF4" s="526"/>
      <c r="ADG4" s="526"/>
      <c r="ADH4" s="526"/>
      <c r="ADI4" s="526"/>
      <c r="ADJ4" s="526"/>
      <c r="ADK4" s="526"/>
      <c r="ADL4" s="526"/>
      <c r="ADM4" s="526"/>
      <c r="ADN4" s="526"/>
      <c r="ADO4" s="526"/>
      <c r="ADP4" s="526"/>
      <c r="ADQ4" s="526"/>
      <c r="ADR4" s="526"/>
      <c r="ADS4" s="526"/>
      <c r="ADT4" s="526"/>
      <c r="ADU4" s="526"/>
      <c r="ADV4" s="526"/>
      <c r="ADW4" s="526"/>
      <c r="ADX4" s="526"/>
      <c r="ADY4" s="526"/>
      <c r="ADZ4" s="526"/>
      <c r="AEA4" s="526"/>
      <c r="AEB4" s="526"/>
      <c r="AEC4" s="526"/>
      <c r="AED4" s="526"/>
      <c r="AEE4" s="526"/>
      <c r="AEF4" s="526"/>
      <c r="AEG4" s="526"/>
      <c r="AEH4" s="526"/>
      <c r="AEI4" s="526"/>
      <c r="AEJ4" s="526"/>
      <c r="AEK4" s="526"/>
      <c r="AEL4" s="526"/>
      <c r="AEM4" s="526"/>
      <c r="AEN4" s="526"/>
      <c r="AEO4" s="526"/>
      <c r="AEP4" s="526"/>
      <c r="AEQ4" s="526"/>
      <c r="AER4" s="526"/>
      <c r="AES4" s="526"/>
      <c r="AET4" s="526"/>
      <c r="AEU4" s="526"/>
      <c r="AEV4" s="526"/>
      <c r="AEW4" s="526"/>
      <c r="AEX4" s="526"/>
      <c r="AEY4" s="526"/>
      <c r="AEZ4" s="526"/>
      <c r="AFA4" s="526"/>
      <c r="AFB4" s="526"/>
      <c r="AFC4" s="526"/>
      <c r="AFD4" s="526"/>
      <c r="AFE4" s="526"/>
      <c r="AFF4" s="526"/>
      <c r="AFG4" s="526"/>
      <c r="AFH4" s="526"/>
      <c r="AFI4" s="526"/>
      <c r="AFJ4" s="526"/>
      <c r="AFK4" s="526"/>
      <c r="AFL4" s="526"/>
      <c r="AFM4" s="526"/>
      <c r="AFN4" s="526"/>
      <c r="AFO4" s="526"/>
      <c r="AFP4" s="526"/>
      <c r="AFQ4" s="526"/>
      <c r="AFR4" s="526"/>
      <c r="AFS4" s="526"/>
      <c r="AFT4" s="526"/>
      <c r="AFU4" s="526"/>
      <c r="AFV4" s="526"/>
      <c r="AFW4" s="526"/>
      <c r="AFX4" s="526"/>
      <c r="AFY4" s="526"/>
      <c r="AFZ4" s="526"/>
      <c r="AGA4" s="526"/>
      <c r="AGB4" s="526"/>
      <c r="AGC4" s="526"/>
      <c r="AGD4" s="526"/>
      <c r="AGE4" s="526"/>
      <c r="AGF4" s="526"/>
      <c r="AGG4" s="526"/>
      <c r="AGH4" s="526"/>
      <c r="AGI4" s="526"/>
      <c r="AGJ4" s="526"/>
      <c r="AGK4" s="526"/>
      <c r="AGL4" s="526"/>
      <c r="AGM4" s="526"/>
      <c r="AGN4" s="526"/>
      <c r="AGO4" s="526"/>
      <c r="AGP4" s="526"/>
      <c r="AGQ4" s="526"/>
      <c r="AGR4" s="526"/>
      <c r="AGS4" s="526"/>
      <c r="AGT4" s="526"/>
      <c r="AGU4" s="526"/>
      <c r="AGV4" s="526"/>
      <c r="AGW4" s="526"/>
      <c r="AGX4" s="526"/>
      <c r="AGY4" s="526"/>
      <c r="AGZ4" s="526"/>
      <c r="AHA4" s="526"/>
      <c r="AHB4" s="526"/>
      <c r="AHC4" s="526"/>
      <c r="AHD4" s="526"/>
      <c r="AHE4" s="526"/>
      <c r="AHF4" s="526"/>
      <c r="AHG4" s="526"/>
      <c r="AHH4" s="526"/>
      <c r="AHI4" s="526"/>
      <c r="AHJ4" s="526"/>
      <c r="AHK4" s="526"/>
      <c r="AHL4" s="526"/>
      <c r="AHM4" s="526"/>
      <c r="AHN4" s="526"/>
      <c r="AHO4" s="526"/>
      <c r="AHP4" s="526"/>
      <c r="AHQ4" s="526"/>
      <c r="AHR4" s="526"/>
      <c r="AHS4" s="526"/>
      <c r="AHT4" s="526"/>
      <c r="AHU4" s="526"/>
      <c r="AHV4" s="526"/>
      <c r="AHW4" s="526"/>
      <c r="AHX4" s="526"/>
      <c r="AHY4" s="526"/>
      <c r="AHZ4" s="526"/>
      <c r="AIA4" s="526"/>
      <c r="AIB4" s="526"/>
      <c r="AIC4" s="526"/>
      <c r="AID4" s="526"/>
      <c r="AIE4" s="526"/>
      <c r="AIF4" s="526"/>
      <c r="AIG4" s="526"/>
      <c r="AIH4" s="526"/>
      <c r="AII4" s="526"/>
      <c r="AIJ4" s="526"/>
      <c r="AIK4" s="526"/>
      <c r="AIL4" s="526"/>
      <c r="AIM4" s="526"/>
      <c r="AIN4" s="526"/>
      <c r="AIO4" s="526"/>
      <c r="AIP4" s="526"/>
      <c r="AIQ4" s="526"/>
      <c r="AIR4" s="526"/>
      <c r="AIS4" s="526"/>
      <c r="AIT4" s="526"/>
      <c r="AIU4" s="526"/>
      <c r="AIV4" s="526"/>
      <c r="AIW4" s="526"/>
      <c r="AIX4" s="526"/>
      <c r="AIY4" s="526"/>
      <c r="AIZ4" s="526"/>
      <c r="AJA4" s="526"/>
      <c r="AJB4" s="526"/>
      <c r="AJC4" s="526"/>
      <c r="AJD4" s="526"/>
      <c r="AJE4" s="526"/>
      <c r="AJF4" s="526"/>
      <c r="AJG4" s="526"/>
      <c r="AJH4" s="526"/>
      <c r="AJI4" s="526"/>
      <c r="AJJ4" s="526"/>
      <c r="AJK4" s="526"/>
      <c r="AJL4" s="526"/>
      <c r="AJM4" s="526"/>
      <c r="AJN4" s="526"/>
      <c r="AJO4" s="526"/>
      <c r="AJP4" s="526"/>
      <c r="AJQ4" s="526"/>
      <c r="AJR4" s="526"/>
      <c r="AJS4" s="526"/>
      <c r="AJT4" s="526"/>
      <c r="AJU4" s="526"/>
      <c r="AJV4" s="526"/>
      <c r="AJW4" s="526"/>
      <c r="AJX4" s="526"/>
      <c r="AJY4" s="526"/>
      <c r="AJZ4" s="526"/>
      <c r="AKA4" s="526"/>
      <c r="AKB4" s="526"/>
      <c r="AKC4" s="526"/>
      <c r="AKD4" s="526"/>
      <c r="AKE4" s="526"/>
      <c r="AKF4" s="526"/>
      <c r="AKG4" s="526"/>
      <c r="AKH4" s="526"/>
      <c r="AKI4" s="526"/>
      <c r="AKJ4" s="526"/>
      <c r="AKK4" s="526"/>
      <c r="AKL4" s="526"/>
      <c r="AKM4" s="526"/>
      <c r="AKN4" s="526"/>
      <c r="AKO4" s="526"/>
      <c r="AKP4" s="526"/>
      <c r="AKQ4" s="526"/>
      <c r="AKR4" s="526"/>
      <c r="AKS4" s="526"/>
      <c r="AKT4" s="526"/>
      <c r="AKU4" s="526"/>
      <c r="AKV4" s="526"/>
      <c r="AKW4" s="526"/>
      <c r="AKX4" s="526"/>
      <c r="AKY4" s="526"/>
      <c r="AKZ4" s="526"/>
      <c r="ALA4" s="526"/>
      <c r="ALB4" s="526"/>
      <c r="ALC4" s="526"/>
      <c r="ALD4" s="526"/>
      <c r="ALE4" s="526"/>
      <c r="ALF4" s="526"/>
      <c r="ALG4" s="526"/>
      <c r="ALH4" s="526"/>
      <c r="ALI4" s="526"/>
      <c r="ALJ4" s="526"/>
      <c r="ALK4" s="526"/>
      <c r="ALL4" s="526"/>
      <c r="ALM4" s="526"/>
      <c r="ALN4" s="526"/>
      <c r="ALO4" s="526"/>
      <c r="ALP4" s="526"/>
      <c r="ALQ4" s="526"/>
      <c r="ALR4" s="526"/>
      <c r="ALS4" s="526"/>
      <c r="ALT4" s="526"/>
      <c r="ALU4" s="526"/>
      <c r="ALV4" s="526"/>
      <c r="ALW4" s="526"/>
      <c r="ALX4" s="526"/>
      <c r="ALY4" s="526"/>
      <c r="ALZ4" s="526"/>
      <c r="AMA4" s="526"/>
      <c r="AMB4" s="526"/>
      <c r="AMC4" s="526"/>
      <c r="AMD4" s="526"/>
      <c r="AME4" s="526"/>
      <c r="AMF4" s="526"/>
      <c r="AMG4" s="526"/>
      <c r="AMH4" s="526"/>
      <c r="AMI4" s="526"/>
      <c r="AMJ4" s="526"/>
      <c r="AMK4" s="526"/>
      <c r="AML4" s="526"/>
      <c r="AMM4" s="526"/>
      <c r="AMN4" s="526"/>
      <c r="AMO4" s="526"/>
      <c r="AMP4" s="526"/>
      <c r="AMQ4" s="526"/>
      <c r="AMR4" s="526"/>
      <c r="AMS4" s="526"/>
      <c r="AMT4" s="526"/>
      <c r="AMU4" s="526"/>
      <c r="AMV4" s="526"/>
      <c r="AMW4" s="526"/>
      <c r="AMX4" s="526"/>
      <c r="AMY4" s="526"/>
      <c r="AMZ4" s="526"/>
      <c r="ANA4" s="526"/>
      <c r="ANB4" s="526"/>
      <c r="ANC4" s="526"/>
      <c r="AND4" s="526"/>
      <c r="ANE4" s="526"/>
      <c r="ANF4" s="526"/>
      <c r="ANG4" s="526"/>
      <c r="ANH4" s="526"/>
      <c r="ANI4" s="526"/>
      <c r="ANJ4" s="526"/>
      <c r="ANK4" s="526"/>
      <c r="ANL4" s="526"/>
      <c r="ANM4" s="526"/>
      <c r="ANN4" s="526"/>
      <c r="ANO4" s="526"/>
      <c r="ANP4" s="526"/>
      <c r="ANQ4" s="526"/>
      <c r="ANR4" s="526"/>
      <c r="ANS4" s="526"/>
      <c r="ANT4" s="526"/>
      <c r="ANU4" s="526"/>
      <c r="ANV4" s="526"/>
      <c r="ANW4" s="526"/>
      <c r="ANX4" s="526"/>
      <c r="ANY4" s="526"/>
      <c r="ANZ4" s="526"/>
      <c r="AOA4" s="526"/>
      <c r="AOB4" s="526"/>
      <c r="AOC4" s="526"/>
      <c r="AOD4" s="526"/>
      <c r="AOE4" s="526"/>
      <c r="AOF4" s="526"/>
      <c r="AOG4" s="526"/>
      <c r="AOH4" s="526"/>
      <c r="AOI4" s="526"/>
      <c r="AOJ4" s="526"/>
      <c r="AOK4" s="526"/>
      <c r="AOL4" s="526"/>
      <c r="AOM4" s="526"/>
      <c r="AON4" s="526"/>
      <c r="AOO4" s="526"/>
      <c r="AOP4" s="526"/>
      <c r="AOQ4" s="526"/>
      <c r="AOR4" s="526"/>
      <c r="AOS4" s="526"/>
      <c r="AOT4" s="526"/>
      <c r="AOU4" s="526"/>
      <c r="AOV4" s="526"/>
      <c r="AOW4" s="526"/>
      <c r="AOX4" s="526"/>
      <c r="AOY4" s="526"/>
      <c r="AOZ4" s="526"/>
      <c r="APA4" s="526"/>
      <c r="APB4" s="526"/>
      <c r="APC4" s="526"/>
      <c r="APD4" s="526"/>
      <c r="APE4" s="526"/>
      <c r="APF4" s="526"/>
      <c r="APG4" s="526"/>
      <c r="APH4" s="526"/>
      <c r="API4" s="526"/>
      <c r="APJ4" s="526"/>
      <c r="APK4" s="526"/>
      <c r="APL4" s="526"/>
      <c r="APM4" s="526"/>
      <c r="APN4" s="526"/>
      <c r="APO4" s="526"/>
      <c r="APP4" s="526"/>
      <c r="APQ4" s="526"/>
      <c r="APR4" s="526"/>
      <c r="APS4" s="526"/>
      <c r="APT4" s="526"/>
      <c r="APU4" s="526"/>
      <c r="APV4" s="526"/>
      <c r="APW4" s="526"/>
      <c r="APX4" s="526"/>
      <c r="APY4" s="526"/>
      <c r="APZ4" s="526"/>
      <c r="AQA4" s="526"/>
      <c r="AQB4" s="526"/>
      <c r="AQC4" s="526"/>
      <c r="AQD4" s="526"/>
      <c r="AQE4" s="526"/>
      <c r="AQF4" s="526"/>
      <c r="AQG4" s="526"/>
      <c r="AQH4" s="526"/>
      <c r="AQI4" s="526"/>
      <c r="AQJ4" s="526"/>
      <c r="AQK4" s="526"/>
      <c r="AQL4" s="526"/>
      <c r="AQM4" s="526"/>
      <c r="AQN4" s="526"/>
      <c r="AQO4" s="526"/>
      <c r="AQP4" s="526"/>
      <c r="AQQ4" s="526"/>
      <c r="AQR4" s="526"/>
      <c r="AQS4" s="526"/>
      <c r="AQT4" s="526"/>
      <c r="AQU4" s="526"/>
      <c r="AQV4" s="526"/>
      <c r="AQW4" s="526"/>
      <c r="AQX4" s="526"/>
      <c r="AQY4" s="526"/>
      <c r="AQZ4" s="526"/>
      <c r="ARA4" s="526"/>
      <c r="ARB4" s="526"/>
      <c r="ARC4" s="526"/>
      <c r="ARD4" s="526"/>
      <c r="ARE4" s="526"/>
      <c r="ARF4" s="526"/>
      <c r="ARG4" s="526"/>
      <c r="ARH4" s="526"/>
      <c r="ARI4" s="526"/>
      <c r="ARJ4" s="526"/>
      <c r="ARK4" s="526"/>
      <c r="ARL4" s="526"/>
      <c r="ARM4" s="526"/>
      <c r="ARN4" s="526"/>
      <c r="ARO4" s="526"/>
      <c r="ARP4" s="526"/>
      <c r="ARQ4" s="526"/>
      <c r="ARR4" s="526"/>
      <c r="ARS4" s="526"/>
      <c r="ART4" s="526"/>
      <c r="ARU4" s="526"/>
      <c r="ARV4" s="526"/>
      <c r="ARW4" s="526"/>
      <c r="ARX4" s="526"/>
      <c r="ARY4" s="526"/>
      <c r="ARZ4" s="526"/>
      <c r="ASA4" s="526"/>
      <c r="ASB4" s="526"/>
      <c r="ASC4" s="526"/>
      <c r="ASD4" s="526"/>
      <c r="ASE4" s="526"/>
      <c r="ASF4" s="526"/>
      <c r="ASG4" s="526"/>
      <c r="ASH4" s="526"/>
      <c r="ASI4" s="526"/>
      <c r="ASJ4" s="526"/>
      <c r="ASK4" s="526"/>
      <c r="ASL4" s="526"/>
      <c r="ASM4" s="526"/>
      <c r="ASN4" s="526"/>
      <c r="ASO4" s="526"/>
      <c r="ASP4" s="526"/>
      <c r="ASQ4" s="526"/>
      <c r="ASR4" s="526"/>
      <c r="ASS4" s="526"/>
      <c r="AST4" s="526"/>
      <c r="ASU4" s="526"/>
      <c r="ASV4" s="526"/>
      <c r="ASW4" s="526"/>
      <c r="ASX4" s="526"/>
      <c r="ASY4" s="526"/>
      <c r="ASZ4" s="526"/>
      <c r="ATA4" s="526"/>
      <c r="ATB4" s="526"/>
      <c r="ATC4" s="526"/>
      <c r="ATD4" s="526"/>
      <c r="ATE4" s="526"/>
      <c r="ATF4" s="526"/>
      <c r="ATG4" s="526"/>
      <c r="ATH4" s="526"/>
      <c r="ATI4" s="526"/>
      <c r="ATJ4" s="526"/>
      <c r="ATK4" s="526"/>
      <c r="ATL4" s="526"/>
      <c r="ATM4" s="526"/>
      <c r="ATN4" s="526"/>
      <c r="ATO4" s="526"/>
      <c r="ATP4" s="526"/>
      <c r="ATQ4" s="526"/>
      <c r="ATR4" s="526"/>
      <c r="ATS4" s="526"/>
      <c r="ATT4" s="526"/>
      <c r="ATU4" s="526"/>
      <c r="ATV4" s="526"/>
      <c r="ATW4" s="526"/>
      <c r="ATX4" s="526"/>
      <c r="ATY4" s="526"/>
      <c r="ATZ4" s="526"/>
      <c r="AUA4" s="526"/>
      <c r="AUB4" s="526"/>
      <c r="AUC4" s="526"/>
      <c r="AUD4" s="526"/>
      <c r="AUE4" s="526"/>
      <c r="AUF4" s="526"/>
      <c r="AUG4" s="526"/>
      <c r="AUH4" s="526"/>
      <c r="AUI4" s="526"/>
      <c r="AUJ4" s="526"/>
      <c r="AUK4" s="526"/>
      <c r="AUL4" s="526"/>
      <c r="AUM4" s="526"/>
      <c r="AUN4" s="526"/>
      <c r="AUO4" s="526"/>
      <c r="AUP4" s="526"/>
      <c r="AUQ4" s="526"/>
      <c r="AUR4" s="526"/>
      <c r="AUS4" s="526"/>
      <c r="AUT4" s="526"/>
      <c r="AUU4" s="526"/>
      <c r="AUV4" s="526"/>
      <c r="AUW4" s="526"/>
      <c r="AUX4" s="526"/>
      <c r="AUY4" s="526"/>
      <c r="AUZ4" s="526"/>
      <c r="AVA4" s="526"/>
      <c r="AVB4" s="526"/>
      <c r="AVC4" s="526"/>
      <c r="AVD4" s="526"/>
      <c r="AVE4" s="526"/>
      <c r="AVF4" s="526"/>
      <c r="AVG4" s="526"/>
      <c r="AVH4" s="526"/>
      <c r="AVI4" s="526"/>
      <c r="AVJ4" s="526"/>
      <c r="AVK4" s="526"/>
      <c r="AVL4" s="526"/>
      <c r="AVM4" s="526"/>
      <c r="AVN4" s="526"/>
      <c r="AVO4" s="526"/>
      <c r="AVP4" s="526"/>
      <c r="AVQ4" s="526"/>
      <c r="AVR4" s="526"/>
      <c r="AVS4" s="526"/>
      <c r="AVT4" s="526"/>
      <c r="AVU4" s="526"/>
      <c r="AVV4" s="526"/>
      <c r="AVW4" s="526"/>
      <c r="AVX4" s="526"/>
      <c r="AVY4" s="526"/>
      <c r="AVZ4" s="526"/>
      <c r="AWA4" s="526"/>
      <c r="AWB4" s="526"/>
      <c r="AWC4" s="526"/>
      <c r="AWD4" s="526"/>
      <c r="AWE4" s="526"/>
      <c r="AWF4" s="526"/>
      <c r="AWG4" s="526"/>
      <c r="AWH4" s="526"/>
      <c r="AWI4" s="526"/>
      <c r="AWJ4" s="526"/>
      <c r="AWK4" s="526"/>
      <c r="AWL4" s="526"/>
      <c r="AWM4" s="526"/>
      <c r="AWN4" s="526"/>
      <c r="AWO4" s="526"/>
      <c r="AWP4" s="526"/>
      <c r="AWQ4" s="526"/>
      <c r="AWR4" s="526"/>
      <c r="AWS4" s="526"/>
      <c r="AWT4" s="526"/>
      <c r="AWU4" s="526"/>
      <c r="AWV4" s="526"/>
      <c r="AWW4" s="526"/>
      <c r="AWX4" s="526"/>
      <c r="AWY4" s="526"/>
      <c r="AWZ4" s="526"/>
      <c r="AXA4" s="526"/>
      <c r="AXB4" s="526"/>
      <c r="AXC4" s="526"/>
      <c r="AXD4" s="526"/>
      <c r="AXE4" s="526"/>
      <c r="AXF4" s="526"/>
      <c r="AXG4" s="526"/>
      <c r="AXH4" s="526"/>
      <c r="AXI4" s="526"/>
      <c r="AXJ4" s="526"/>
      <c r="AXK4" s="526"/>
      <c r="AXL4" s="526"/>
      <c r="AXM4" s="526"/>
      <c r="AXN4" s="526"/>
      <c r="AXO4" s="526"/>
      <c r="AXP4" s="526"/>
      <c r="AXQ4" s="526"/>
      <c r="AXR4" s="526"/>
      <c r="AXS4" s="526"/>
      <c r="AXT4" s="526"/>
      <c r="AXU4" s="526"/>
      <c r="AXV4" s="526"/>
      <c r="AXW4" s="526"/>
      <c r="AXX4" s="526"/>
      <c r="AXY4" s="526"/>
      <c r="AXZ4" s="526"/>
      <c r="AYA4" s="526"/>
      <c r="AYB4" s="526"/>
      <c r="AYC4" s="526"/>
      <c r="AYD4" s="526"/>
      <c r="AYE4" s="526"/>
      <c r="AYF4" s="526"/>
      <c r="AYG4" s="526"/>
      <c r="AYH4" s="526"/>
      <c r="AYI4" s="526"/>
      <c r="AYJ4" s="526"/>
      <c r="AYK4" s="526"/>
      <c r="AYL4" s="526"/>
      <c r="AYM4" s="526"/>
      <c r="AYN4" s="526"/>
      <c r="AYO4" s="526"/>
      <c r="AYP4" s="526"/>
      <c r="AYQ4" s="526"/>
      <c r="AYR4" s="526"/>
      <c r="AYS4" s="526"/>
      <c r="AYT4" s="526"/>
      <c r="AYU4" s="526"/>
      <c r="AYV4" s="526"/>
      <c r="AYW4" s="526"/>
      <c r="AYX4" s="526"/>
      <c r="AYY4" s="526"/>
      <c r="AYZ4" s="526"/>
      <c r="AZA4" s="526"/>
      <c r="AZB4" s="526"/>
      <c r="AZC4" s="526"/>
      <c r="AZD4" s="526"/>
      <c r="AZE4" s="526"/>
      <c r="AZF4" s="526"/>
      <c r="AZG4" s="526"/>
      <c r="AZH4" s="526"/>
      <c r="AZI4" s="526"/>
      <c r="AZJ4" s="526"/>
      <c r="AZK4" s="526"/>
      <c r="AZL4" s="526"/>
      <c r="AZM4" s="526"/>
      <c r="AZN4" s="526"/>
      <c r="AZO4" s="526"/>
      <c r="AZP4" s="526"/>
      <c r="AZQ4" s="526"/>
      <c r="AZR4" s="526"/>
      <c r="AZS4" s="526"/>
      <c r="AZT4" s="526"/>
      <c r="AZU4" s="526"/>
      <c r="AZV4" s="526"/>
      <c r="AZW4" s="526"/>
      <c r="AZX4" s="526"/>
      <c r="AZY4" s="526"/>
      <c r="AZZ4" s="526"/>
      <c r="BAA4" s="526"/>
      <c r="BAB4" s="526"/>
      <c r="BAC4" s="526"/>
      <c r="BAD4" s="526"/>
      <c r="BAE4" s="526"/>
      <c r="BAF4" s="526"/>
      <c r="BAG4" s="526"/>
      <c r="BAH4" s="526"/>
      <c r="BAI4" s="526"/>
      <c r="BAJ4" s="526"/>
      <c r="BAK4" s="526"/>
      <c r="BAL4" s="526"/>
      <c r="BAM4" s="526"/>
      <c r="BAN4" s="526"/>
      <c r="BAO4" s="526"/>
      <c r="BAP4" s="526"/>
      <c r="BAQ4" s="526"/>
      <c r="BAR4" s="526"/>
      <c r="BAS4" s="526"/>
      <c r="BAT4" s="526"/>
      <c r="BAU4" s="526"/>
      <c r="BAV4" s="526"/>
      <c r="BAW4" s="526"/>
      <c r="BAX4" s="526"/>
      <c r="BAY4" s="526"/>
      <c r="BAZ4" s="526"/>
      <c r="BBA4" s="526"/>
      <c r="BBB4" s="526"/>
      <c r="BBC4" s="526"/>
      <c r="BBD4" s="526"/>
      <c r="BBE4" s="526"/>
      <c r="BBF4" s="526"/>
      <c r="BBG4" s="526"/>
      <c r="BBH4" s="526"/>
      <c r="BBI4" s="526"/>
      <c r="BBJ4" s="526"/>
      <c r="BBK4" s="526"/>
      <c r="BBL4" s="526"/>
      <c r="BBM4" s="526"/>
      <c r="BBN4" s="526"/>
      <c r="BBO4" s="526"/>
      <c r="BBP4" s="526"/>
      <c r="BBQ4" s="526"/>
      <c r="BBR4" s="526"/>
      <c r="BBS4" s="526"/>
      <c r="BBT4" s="526"/>
      <c r="BBU4" s="526"/>
      <c r="BBV4" s="526"/>
      <c r="BBW4" s="526"/>
      <c r="BBX4" s="526"/>
      <c r="BBY4" s="526"/>
      <c r="BBZ4" s="526"/>
      <c r="BCA4" s="526"/>
      <c r="BCB4" s="526"/>
      <c r="BCC4" s="526"/>
      <c r="BCD4" s="526"/>
      <c r="BCE4" s="526"/>
      <c r="BCF4" s="526"/>
      <c r="BCG4" s="526"/>
      <c r="BCH4" s="526"/>
      <c r="BCI4" s="526"/>
      <c r="BCJ4" s="526"/>
      <c r="BCK4" s="526"/>
      <c r="BCL4" s="526"/>
      <c r="BCM4" s="526"/>
      <c r="BCN4" s="526"/>
      <c r="BCO4" s="526"/>
      <c r="BCP4" s="526"/>
      <c r="BCQ4" s="526"/>
      <c r="BCR4" s="526"/>
      <c r="BCS4" s="526"/>
      <c r="BCT4" s="526"/>
      <c r="BCU4" s="526"/>
      <c r="BCV4" s="526"/>
      <c r="BCW4" s="526"/>
      <c r="BCX4" s="526"/>
      <c r="BCY4" s="526"/>
      <c r="BCZ4" s="526"/>
      <c r="BDA4" s="526"/>
      <c r="BDB4" s="526"/>
      <c r="BDC4" s="526"/>
      <c r="BDD4" s="526"/>
      <c r="BDE4" s="526"/>
      <c r="BDF4" s="526"/>
      <c r="BDG4" s="526"/>
      <c r="BDH4" s="526"/>
      <c r="BDI4" s="526"/>
      <c r="BDJ4" s="526"/>
      <c r="BDK4" s="526"/>
      <c r="BDL4" s="526"/>
      <c r="BDM4" s="526"/>
      <c r="BDN4" s="526"/>
      <c r="BDO4" s="526"/>
      <c r="BDP4" s="526"/>
      <c r="BDQ4" s="526"/>
      <c r="BDR4" s="526"/>
      <c r="BDS4" s="526"/>
      <c r="BDT4" s="526"/>
      <c r="BDU4" s="526"/>
      <c r="BDV4" s="526"/>
      <c r="BDW4" s="526"/>
      <c r="BDX4" s="526"/>
      <c r="BDY4" s="526"/>
      <c r="BDZ4" s="526"/>
      <c r="BEA4" s="526"/>
      <c r="BEB4" s="526"/>
      <c r="BEC4" s="526"/>
      <c r="BED4" s="526"/>
      <c r="BEE4" s="526"/>
      <c r="BEF4" s="526"/>
      <c r="BEG4" s="526"/>
      <c r="BEH4" s="526"/>
      <c r="BEI4" s="526"/>
      <c r="BEJ4" s="526"/>
      <c r="BEK4" s="526"/>
      <c r="BEL4" s="526"/>
      <c r="BEM4" s="526"/>
      <c r="BEN4" s="526"/>
      <c r="BEO4" s="526"/>
      <c r="BEP4" s="526"/>
      <c r="BEQ4" s="526"/>
      <c r="BER4" s="526"/>
      <c r="BES4" s="526"/>
      <c r="BET4" s="526"/>
      <c r="BEU4" s="526"/>
      <c r="BEV4" s="526"/>
      <c r="BEW4" s="526"/>
      <c r="BEX4" s="526"/>
      <c r="BEY4" s="526"/>
      <c r="BEZ4" s="526"/>
      <c r="BFA4" s="526"/>
      <c r="BFB4" s="526"/>
      <c r="BFC4" s="526"/>
      <c r="BFD4" s="526"/>
      <c r="BFE4" s="526"/>
      <c r="BFF4" s="526"/>
      <c r="BFG4" s="526"/>
      <c r="BFH4" s="526"/>
      <c r="BFI4" s="526"/>
      <c r="BFJ4" s="526"/>
      <c r="BFK4" s="526"/>
      <c r="BFL4" s="526"/>
      <c r="BFM4" s="526"/>
      <c r="BFN4" s="526"/>
      <c r="BFO4" s="526"/>
      <c r="BFP4" s="526"/>
      <c r="BFQ4" s="526"/>
      <c r="BFR4" s="526"/>
      <c r="BFS4" s="526"/>
      <c r="BFT4" s="526"/>
      <c r="BFU4" s="526"/>
      <c r="BFV4" s="526"/>
      <c r="BFW4" s="526"/>
      <c r="BFX4" s="526"/>
      <c r="BFY4" s="526"/>
      <c r="BFZ4" s="526"/>
      <c r="BGA4" s="526"/>
      <c r="BGB4" s="526"/>
      <c r="BGC4" s="526"/>
      <c r="BGD4" s="526"/>
      <c r="BGE4" s="526"/>
      <c r="BGF4" s="526"/>
      <c r="BGG4" s="526"/>
      <c r="BGH4" s="526"/>
      <c r="BGI4" s="526"/>
      <c r="BGJ4" s="526"/>
      <c r="BGK4" s="526"/>
      <c r="BGL4" s="526"/>
      <c r="BGM4" s="526"/>
      <c r="BGN4" s="526"/>
      <c r="BGO4" s="526"/>
      <c r="BGP4" s="526"/>
      <c r="BGQ4" s="526"/>
      <c r="BGR4" s="526"/>
      <c r="BGS4" s="526"/>
      <c r="BGT4" s="526"/>
      <c r="BGU4" s="526"/>
      <c r="BGV4" s="526"/>
      <c r="BGW4" s="526"/>
      <c r="BGX4" s="526"/>
      <c r="BGY4" s="526"/>
      <c r="BGZ4" s="526"/>
      <c r="BHA4" s="526"/>
      <c r="BHB4" s="526"/>
      <c r="BHC4" s="526"/>
      <c r="BHD4" s="526"/>
      <c r="BHE4" s="526"/>
      <c r="BHF4" s="526"/>
      <c r="BHG4" s="526"/>
      <c r="BHH4" s="526"/>
      <c r="BHI4" s="526"/>
      <c r="BHJ4" s="526"/>
      <c r="BHK4" s="526"/>
      <c r="BHL4" s="526"/>
      <c r="BHM4" s="526"/>
      <c r="BHN4" s="526"/>
      <c r="BHO4" s="526"/>
      <c r="BHP4" s="526"/>
      <c r="BHQ4" s="526"/>
      <c r="BHR4" s="526"/>
      <c r="BHS4" s="526"/>
      <c r="BHT4" s="526"/>
      <c r="BHU4" s="526"/>
      <c r="BHV4" s="526"/>
      <c r="BHW4" s="526"/>
      <c r="BHX4" s="526"/>
      <c r="BHY4" s="526"/>
      <c r="BHZ4" s="526"/>
      <c r="BIA4" s="526"/>
      <c r="BIB4" s="526"/>
      <c r="BIC4" s="526"/>
      <c r="BID4" s="526"/>
      <c r="BIE4" s="526"/>
      <c r="BIF4" s="526"/>
      <c r="BIG4" s="526"/>
      <c r="BIH4" s="526"/>
      <c r="BII4" s="526"/>
      <c r="BIJ4" s="526"/>
      <c r="BIK4" s="526"/>
      <c r="BIL4" s="526"/>
      <c r="BIM4" s="526"/>
      <c r="BIN4" s="526"/>
      <c r="BIO4" s="526"/>
      <c r="BIP4" s="526"/>
      <c r="BIQ4" s="526"/>
      <c r="BIR4" s="526"/>
      <c r="BIS4" s="526"/>
      <c r="BIT4" s="526"/>
      <c r="BIU4" s="526"/>
      <c r="BIV4" s="526"/>
      <c r="BIW4" s="526"/>
      <c r="BIX4" s="526"/>
      <c r="BIY4" s="526"/>
      <c r="BIZ4" s="526"/>
      <c r="BJA4" s="526"/>
      <c r="BJB4" s="526"/>
      <c r="BJC4" s="526"/>
      <c r="BJD4" s="526"/>
      <c r="BJE4" s="526"/>
      <c r="BJF4" s="526"/>
      <c r="BJG4" s="526"/>
      <c r="BJH4" s="526"/>
      <c r="BJI4" s="526"/>
      <c r="BJJ4" s="526"/>
      <c r="BJK4" s="526"/>
      <c r="BJL4" s="526"/>
      <c r="BJM4" s="526"/>
      <c r="BJN4" s="526"/>
      <c r="BJO4" s="526"/>
      <c r="BJP4" s="526"/>
      <c r="BJQ4" s="526"/>
      <c r="BJR4" s="526"/>
      <c r="BJS4" s="526"/>
      <c r="BJT4" s="526"/>
      <c r="BJU4" s="526"/>
      <c r="BJV4" s="526"/>
      <c r="BJW4" s="526"/>
      <c r="BJX4" s="526"/>
      <c r="BJY4" s="526"/>
      <c r="BJZ4" s="526"/>
      <c r="BKA4" s="526"/>
      <c r="BKB4" s="526"/>
      <c r="BKC4" s="526"/>
      <c r="BKD4" s="526"/>
      <c r="BKE4" s="526"/>
      <c r="BKF4" s="526"/>
      <c r="BKG4" s="526"/>
      <c r="BKH4" s="526"/>
      <c r="BKI4" s="526"/>
      <c r="BKJ4" s="526"/>
      <c r="BKK4" s="526"/>
      <c r="BKL4" s="526"/>
      <c r="BKM4" s="526"/>
      <c r="BKN4" s="526"/>
      <c r="BKO4" s="526"/>
      <c r="BKP4" s="526"/>
      <c r="BKQ4" s="526"/>
      <c r="BKR4" s="526"/>
      <c r="BKS4" s="526"/>
      <c r="BKT4" s="526"/>
      <c r="BKU4" s="526"/>
      <c r="BKV4" s="526"/>
      <c r="BKW4" s="526"/>
      <c r="BKX4" s="526"/>
      <c r="BKY4" s="526"/>
      <c r="BKZ4" s="526"/>
      <c r="BLA4" s="526"/>
      <c r="BLB4" s="526"/>
      <c r="BLC4" s="526"/>
      <c r="BLD4" s="526"/>
      <c r="BLE4" s="526"/>
      <c r="BLF4" s="526"/>
      <c r="BLG4" s="526"/>
      <c r="BLH4" s="526"/>
      <c r="BLI4" s="526"/>
      <c r="BLJ4" s="526"/>
      <c r="BLK4" s="526"/>
      <c r="BLL4" s="526"/>
      <c r="BLM4" s="526"/>
      <c r="BLN4" s="526"/>
      <c r="BLO4" s="526"/>
      <c r="BLP4" s="526"/>
      <c r="BLQ4" s="526"/>
      <c r="BLR4" s="526"/>
      <c r="BLS4" s="526"/>
      <c r="BLT4" s="526"/>
      <c r="BLU4" s="526"/>
      <c r="BLV4" s="526"/>
      <c r="BLW4" s="526"/>
      <c r="BLX4" s="526"/>
      <c r="BLY4" s="526"/>
      <c r="BLZ4" s="526"/>
      <c r="BMA4" s="526"/>
      <c r="BMB4" s="526"/>
      <c r="BMC4" s="526"/>
      <c r="BMD4" s="526"/>
      <c r="BME4" s="526"/>
      <c r="BMF4" s="526"/>
      <c r="BMG4" s="526"/>
      <c r="BMH4" s="526"/>
      <c r="BMI4" s="526"/>
      <c r="BMJ4" s="526"/>
      <c r="BMK4" s="526"/>
      <c r="BML4" s="526"/>
      <c r="BMM4" s="526"/>
      <c r="BMN4" s="526"/>
      <c r="BMO4" s="526"/>
      <c r="BMP4" s="526"/>
      <c r="BMQ4" s="526"/>
      <c r="BMR4" s="526"/>
      <c r="BMS4" s="526"/>
      <c r="BMT4" s="526"/>
      <c r="BMU4" s="526"/>
      <c r="BMV4" s="526"/>
      <c r="BMW4" s="526"/>
      <c r="BMX4" s="526"/>
      <c r="BMY4" s="526"/>
      <c r="BMZ4" s="526"/>
      <c r="BNA4" s="526"/>
      <c r="BNB4" s="526"/>
      <c r="BNC4" s="526"/>
      <c r="BND4" s="526"/>
      <c r="BNE4" s="526"/>
      <c r="BNF4" s="526"/>
      <c r="BNG4" s="526"/>
      <c r="BNH4" s="526"/>
      <c r="BNI4" s="526"/>
      <c r="BNJ4" s="526"/>
      <c r="BNK4" s="526"/>
      <c r="BNL4" s="526"/>
      <c r="BNM4" s="526"/>
      <c r="BNN4" s="526"/>
      <c r="BNO4" s="526"/>
      <c r="BNP4" s="526"/>
      <c r="BNQ4" s="526"/>
      <c r="BNR4" s="526"/>
      <c r="BNS4" s="526"/>
      <c r="BNT4" s="526"/>
      <c r="BNU4" s="526"/>
      <c r="BNV4" s="526"/>
      <c r="BNW4" s="526"/>
      <c r="BNX4" s="526"/>
      <c r="BNY4" s="526"/>
      <c r="BNZ4" s="526"/>
      <c r="BOA4" s="526"/>
      <c r="BOB4" s="526"/>
      <c r="BOC4" s="526"/>
      <c r="BOD4" s="526"/>
      <c r="BOE4" s="526"/>
      <c r="BOF4" s="526"/>
      <c r="BOG4" s="526"/>
      <c r="BOH4" s="526"/>
      <c r="BOI4" s="526"/>
      <c r="BOJ4" s="526"/>
      <c r="BOK4" s="526"/>
      <c r="BOL4" s="526"/>
      <c r="BOM4" s="526"/>
      <c r="BON4" s="526"/>
      <c r="BOO4" s="526"/>
      <c r="BOP4" s="526"/>
      <c r="BOQ4" s="526"/>
      <c r="BOR4" s="526"/>
      <c r="BOS4" s="526"/>
      <c r="BOT4" s="526"/>
      <c r="BOU4" s="526"/>
      <c r="BOV4" s="526"/>
      <c r="BOW4" s="526"/>
      <c r="BOX4" s="526"/>
      <c r="BOY4" s="526"/>
      <c r="BOZ4" s="526"/>
      <c r="BPA4" s="526"/>
      <c r="BPB4" s="526"/>
      <c r="BPC4" s="526"/>
      <c r="BPD4" s="526"/>
      <c r="BPE4" s="526"/>
      <c r="BPF4" s="526"/>
      <c r="BPG4" s="526"/>
      <c r="BPH4" s="526"/>
      <c r="BPI4" s="526"/>
      <c r="BPJ4" s="526"/>
      <c r="BPK4" s="526"/>
      <c r="BPL4" s="526"/>
      <c r="BPM4" s="526"/>
      <c r="BPN4" s="526"/>
      <c r="BPO4" s="526"/>
      <c r="BPP4" s="526"/>
      <c r="BPQ4" s="526"/>
      <c r="BPR4" s="526"/>
      <c r="BPS4" s="526"/>
      <c r="BPT4" s="526"/>
      <c r="BPU4" s="526"/>
      <c r="BPV4" s="526"/>
      <c r="BPW4" s="526"/>
      <c r="BPX4" s="526"/>
      <c r="BPY4" s="526"/>
      <c r="BPZ4" s="526"/>
      <c r="BQA4" s="526"/>
      <c r="BQB4" s="526"/>
      <c r="BQC4" s="526"/>
      <c r="BQD4" s="526"/>
      <c r="BQE4" s="526"/>
      <c r="BQF4" s="526"/>
      <c r="BQG4" s="526"/>
      <c r="BQH4" s="526"/>
      <c r="BQI4" s="526"/>
      <c r="BQJ4" s="526"/>
      <c r="BQK4" s="526"/>
      <c r="BQL4" s="526"/>
      <c r="BQM4" s="526"/>
      <c r="BQN4" s="526"/>
      <c r="BQO4" s="526"/>
      <c r="BQP4" s="526"/>
      <c r="BQQ4" s="526"/>
      <c r="BQR4" s="526"/>
      <c r="BQS4" s="526"/>
      <c r="BQT4" s="526"/>
      <c r="BQU4" s="526"/>
      <c r="BQV4" s="526"/>
      <c r="BQW4" s="526"/>
      <c r="BQX4" s="526"/>
      <c r="BQY4" s="526"/>
      <c r="BQZ4" s="526"/>
      <c r="BRA4" s="526"/>
      <c r="BRB4" s="526"/>
      <c r="BRC4" s="526"/>
      <c r="BRD4" s="526"/>
      <c r="BRE4" s="526"/>
      <c r="BRF4" s="526"/>
      <c r="BRG4" s="526"/>
      <c r="BRH4" s="526"/>
      <c r="BRI4" s="526"/>
      <c r="BRJ4" s="526"/>
      <c r="BRK4" s="526"/>
      <c r="BRL4" s="526"/>
      <c r="BRM4" s="526"/>
      <c r="BRN4" s="526"/>
      <c r="BRO4" s="526"/>
      <c r="BRP4" s="526"/>
      <c r="BRQ4" s="526"/>
      <c r="BRR4" s="526"/>
      <c r="BRS4" s="526"/>
      <c r="BRT4" s="526"/>
      <c r="BRU4" s="526"/>
      <c r="BRV4" s="526"/>
      <c r="BRW4" s="526"/>
      <c r="BRX4" s="526"/>
      <c r="BRY4" s="526"/>
      <c r="BRZ4" s="526"/>
      <c r="BSA4" s="526"/>
      <c r="BSB4" s="526"/>
      <c r="BSC4" s="526"/>
      <c r="BSD4" s="526"/>
      <c r="BSE4" s="526"/>
      <c r="BSF4" s="526"/>
      <c r="BSG4" s="526"/>
      <c r="BSH4" s="526"/>
      <c r="BSI4" s="526"/>
      <c r="BSJ4" s="526"/>
      <c r="BSK4" s="526"/>
      <c r="BSL4" s="526"/>
      <c r="BSM4" s="526"/>
      <c r="BSN4" s="526"/>
      <c r="BSO4" s="526"/>
      <c r="BSP4" s="526"/>
      <c r="BSQ4" s="526"/>
      <c r="BSR4" s="526"/>
      <c r="BSS4" s="526"/>
      <c r="BST4" s="526"/>
      <c r="BSU4" s="526"/>
      <c r="BSV4" s="526"/>
      <c r="BSW4" s="526"/>
      <c r="BSX4" s="526"/>
      <c r="BSY4" s="526"/>
      <c r="BSZ4" s="526"/>
      <c r="BTA4" s="526"/>
      <c r="BTB4" s="526"/>
      <c r="BTC4" s="526"/>
      <c r="BTD4" s="526"/>
      <c r="BTE4" s="526"/>
      <c r="BTF4" s="526"/>
      <c r="BTG4" s="526"/>
      <c r="BTH4" s="526"/>
      <c r="BTI4" s="526"/>
      <c r="BTJ4" s="526"/>
      <c r="BTK4" s="526"/>
      <c r="BTL4" s="526"/>
      <c r="BTM4" s="526"/>
      <c r="BTN4" s="526"/>
      <c r="BTO4" s="526"/>
      <c r="BTP4" s="526"/>
      <c r="BTQ4" s="526"/>
      <c r="BTR4" s="526"/>
      <c r="BTS4" s="526"/>
      <c r="BTT4" s="526"/>
      <c r="BTU4" s="526"/>
      <c r="BTV4" s="526"/>
      <c r="BTW4" s="526"/>
      <c r="BTX4" s="526"/>
      <c r="BTY4" s="526"/>
      <c r="BTZ4" s="526"/>
      <c r="BUA4" s="526"/>
      <c r="BUB4" s="526"/>
      <c r="BUC4" s="526"/>
      <c r="BUD4" s="526"/>
      <c r="BUE4" s="526"/>
      <c r="BUF4" s="526"/>
      <c r="BUG4" s="526"/>
      <c r="BUH4" s="526"/>
      <c r="BUI4" s="526"/>
      <c r="BUJ4" s="526"/>
      <c r="BUK4" s="526"/>
      <c r="BUL4" s="526"/>
      <c r="BUM4" s="526"/>
      <c r="BUN4" s="526"/>
      <c r="BUO4" s="526"/>
      <c r="BUP4" s="526"/>
      <c r="BUQ4" s="526"/>
      <c r="BUR4" s="526"/>
      <c r="BUS4" s="526"/>
      <c r="BUT4" s="526"/>
      <c r="BUU4" s="526"/>
      <c r="BUV4" s="526"/>
      <c r="BUW4" s="526"/>
      <c r="BUX4" s="526"/>
      <c r="BUY4" s="526"/>
      <c r="BUZ4" s="526"/>
      <c r="BVA4" s="526"/>
      <c r="BVB4" s="526"/>
      <c r="BVC4" s="526"/>
      <c r="BVD4" s="526"/>
      <c r="BVE4" s="526"/>
      <c r="BVF4" s="526"/>
      <c r="BVG4" s="526"/>
      <c r="BVH4" s="526"/>
      <c r="BVI4" s="526"/>
      <c r="BVJ4" s="526"/>
      <c r="BVK4" s="526"/>
      <c r="BVL4" s="526"/>
      <c r="BVM4" s="526"/>
      <c r="BVN4" s="526"/>
      <c r="BVO4" s="526"/>
      <c r="BVP4" s="526"/>
      <c r="BVQ4" s="526"/>
      <c r="BVR4" s="526"/>
      <c r="BVS4" s="526"/>
      <c r="BVT4" s="526"/>
      <c r="BVU4" s="526"/>
      <c r="BVV4" s="526"/>
      <c r="BVW4" s="526"/>
      <c r="BVX4" s="526"/>
      <c r="BVY4" s="526"/>
      <c r="BVZ4" s="526"/>
      <c r="BWA4" s="526"/>
      <c r="BWB4" s="526"/>
      <c r="BWC4" s="526"/>
      <c r="BWD4" s="526"/>
      <c r="BWE4" s="526"/>
      <c r="BWF4" s="526"/>
      <c r="BWG4" s="526"/>
      <c r="BWH4" s="526"/>
      <c r="BWI4" s="526"/>
      <c r="BWJ4" s="526"/>
      <c r="BWK4" s="526"/>
      <c r="BWL4" s="526"/>
      <c r="BWM4" s="526"/>
      <c r="BWN4" s="526"/>
      <c r="BWO4" s="526"/>
      <c r="BWP4" s="526"/>
      <c r="BWQ4" s="526"/>
      <c r="BWR4" s="526"/>
      <c r="BWS4" s="526"/>
      <c r="BWT4" s="526"/>
      <c r="BWU4" s="526"/>
      <c r="BWV4" s="526"/>
      <c r="BWW4" s="526"/>
      <c r="BWX4" s="526"/>
      <c r="BWY4" s="526"/>
      <c r="BWZ4" s="526"/>
      <c r="BXA4" s="526"/>
      <c r="BXB4" s="526"/>
      <c r="BXC4" s="526"/>
      <c r="BXD4" s="526"/>
      <c r="BXE4" s="526"/>
      <c r="BXF4" s="526"/>
      <c r="BXG4" s="526"/>
      <c r="BXH4" s="526"/>
      <c r="BXI4" s="526"/>
      <c r="BXJ4" s="526"/>
      <c r="BXK4" s="526"/>
      <c r="BXL4" s="526"/>
      <c r="BXM4" s="526"/>
      <c r="BXN4" s="526"/>
      <c r="BXO4" s="526"/>
      <c r="BXP4" s="526"/>
      <c r="BXQ4" s="526"/>
      <c r="BXR4" s="526"/>
      <c r="BXS4" s="526"/>
      <c r="BXT4" s="526"/>
      <c r="BXU4" s="526"/>
      <c r="BXV4" s="526"/>
      <c r="BXW4" s="526"/>
      <c r="BXX4" s="526"/>
      <c r="BXY4" s="526"/>
      <c r="BXZ4" s="526"/>
      <c r="BYA4" s="526"/>
      <c r="BYB4" s="526"/>
      <c r="BYC4" s="526"/>
      <c r="BYD4" s="526"/>
      <c r="BYE4" s="526"/>
      <c r="BYF4" s="526"/>
      <c r="BYG4" s="526"/>
      <c r="BYH4" s="526"/>
      <c r="BYI4" s="526"/>
      <c r="BYJ4" s="526"/>
      <c r="BYK4" s="526"/>
      <c r="BYL4" s="526"/>
      <c r="BYM4" s="526"/>
      <c r="BYN4" s="526"/>
      <c r="BYO4" s="526"/>
      <c r="BYP4" s="526"/>
      <c r="BYQ4" s="526"/>
      <c r="BYR4" s="526"/>
      <c r="BYS4" s="526"/>
      <c r="BYT4" s="526"/>
      <c r="BYU4" s="526"/>
      <c r="BYV4" s="526"/>
      <c r="BYW4" s="526"/>
      <c r="BYX4" s="526"/>
      <c r="BYY4" s="526"/>
      <c r="BYZ4" s="526"/>
      <c r="BZA4" s="526"/>
      <c r="BZB4" s="526"/>
      <c r="BZC4" s="526"/>
      <c r="BZD4" s="526"/>
      <c r="BZE4" s="526"/>
      <c r="BZF4" s="526"/>
      <c r="BZG4" s="526"/>
      <c r="BZH4" s="526"/>
      <c r="BZI4" s="526"/>
      <c r="BZJ4" s="526"/>
      <c r="BZK4" s="526"/>
      <c r="BZL4" s="526"/>
      <c r="BZM4" s="526"/>
      <c r="BZN4" s="526"/>
      <c r="BZO4" s="526"/>
      <c r="BZP4" s="526"/>
      <c r="BZQ4" s="526"/>
      <c r="BZR4" s="526"/>
      <c r="BZS4" s="526"/>
      <c r="BZT4" s="526"/>
      <c r="BZU4" s="526"/>
      <c r="BZV4" s="526"/>
      <c r="BZW4" s="526"/>
      <c r="BZX4" s="526"/>
      <c r="BZY4" s="526"/>
      <c r="BZZ4" s="526"/>
      <c r="CAA4" s="526"/>
      <c r="CAB4" s="526"/>
      <c r="CAC4" s="526"/>
      <c r="CAD4" s="526"/>
      <c r="CAE4" s="526"/>
      <c r="CAF4" s="526"/>
      <c r="CAG4" s="526"/>
      <c r="CAH4" s="526"/>
      <c r="CAI4" s="526"/>
      <c r="CAJ4" s="526"/>
      <c r="CAK4" s="526"/>
      <c r="CAL4" s="526"/>
      <c r="CAM4" s="526"/>
      <c r="CAN4" s="526"/>
      <c r="CAO4" s="526"/>
      <c r="CAP4" s="526"/>
      <c r="CAQ4" s="526"/>
      <c r="CAR4" s="526"/>
      <c r="CAS4" s="526"/>
      <c r="CAT4" s="526"/>
      <c r="CAU4" s="526"/>
      <c r="CAV4" s="526"/>
      <c r="CAW4" s="526"/>
      <c r="CAX4" s="526"/>
      <c r="CAY4" s="526"/>
      <c r="CAZ4" s="526"/>
      <c r="CBA4" s="526"/>
      <c r="CBB4" s="526"/>
      <c r="CBC4" s="526"/>
      <c r="CBD4" s="526"/>
      <c r="CBE4" s="526"/>
      <c r="CBF4" s="526"/>
      <c r="CBG4" s="526"/>
      <c r="CBH4" s="526"/>
      <c r="CBI4" s="526"/>
      <c r="CBJ4" s="526"/>
      <c r="CBK4" s="526"/>
      <c r="CBL4" s="526"/>
      <c r="CBM4" s="526"/>
      <c r="CBN4" s="526"/>
      <c r="CBO4" s="526"/>
      <c r="CBP4" s="526"/>
      <c r="CBQ4" s="526"/>
      <c r="CBR4" s="526"/>
      <c r="CBS4" s="526"/>
      <c r="CBT4" s="526"/>
      <c r="CBU4" s="526"/>
      <c r="CBV4" s="526"/>
      <c r="CBW4" s="526"/>
      <c r="CBX4" s="526"/>
      <c r="CBY4" s="526"/>
      <c r="CBZ4" s="526"/>
      <c r="CCA4" s="526"/>
      <c r="CCB4" s="526"/>
      <c r="CCC4" s="526"/>
      <c r="CCD4" s="526"/>
      <c r="CCE4" s="526"/>
      <c r="CCF4" s="526"/>
      <c r="CCG4" s="526"/>
      <c r="CCH4" s="526"/>
      <c r="CCI4" s="526"/>
      <c r="CCJ4" s="526"/>
      <c r="CCK4" s="526"/>
      <c r="CCL4" s="526"/>
      <c r="CCM4" s="526"/>
      <c r="CCN4" s="526"/>
      <c r="CCO4" s="526"/>
      <c r="CCP4" s="526"/>
      <c r="CCQ4" s="526"/>
      <c r="CCR4" s="526"/>
      <c r="CCS4" s="526"/>
      <c r="CCT4" s="526"/>
      <c r="CCU4" s="526"/>
      <c r="CCV4" s="526"/>
      <c r="CCW4" s="526"/>
      <c r="CCX4" s="526"/>
      <c r="CCY4" s="526"/>
      <c r="CCZ4" s="526"/>
      <c r="CDA4" s="526"/>
      <c r="CDB4" s="526"/>
      <c r="CDC4" s="526"/>
      <c r="CDD4" s="526"/>
      <c r="CDE4" s="526"/>
      <c r="CDF4" s="526"/>
      <c r="CDG4" s="526"/>
      <c r="CDH4" s="526"/>
      <c r="CDI4" s="526"/>
      <c r="CDJ4" s="526"/>
      <c r="CDK4" s="526"/>
      <c r="CDL4" s="526"/>
      <c r="CDM4" s="526"/>
      <c r="CDN4" s="526"/>
      <c r="CDO4" s="526"/>
      <c r="CDP4" s="526"/>
      <c r="CDQ4" s="526"/>
      <c r="CDR4" s="526"/>
      <c r="CDS4" s="526"/>
      <c r="CDT4" s="526"/>
      <c r="CDU4" s="526"/>
      <c r="CDV4" s="526"/>
      <c r="CDW4" s="526"/>
      <c r="CDX4" s="526"/>
      <c r="CDY4" s="526"/>
      <c r="CDZ4" s="526"/>
      <c r="CEA4" s="526"/>
      <c r="CEB4" s="526"/>
      <c r="CEC4" s="526"/>
      <c r="CED4" s="526"/>
      <c r="CEE4" s="526"/>
      <c r="CEF4" s="526"/>
      <c r="CEG4" s="526"/>
      <c r="CEH4" s="526"/>
      <c r="CEI4" s="526"/>
      <c r="CEJ4" s="526"/>
      <c r="CEK4" s="526"/>
      <c r="CEL4" s="526"/>
      <c r="CEM4" s="526"/>
      <c r="CEN4" s="526"/>
      <c r="CEO4" s="526"/>
      <c r="CEP4" s="526"/>
      <c r="CEQ4" s="526"/>
      <c r="CER4" s="526"/>
      <c r="CES4" s="526"/>
      <c r="CET4" s="526"/>
      <c r="CEU4" s="526"/>
      <c r="CEV4" s="526"/>
      <c r="CEW4" s="526"/>
      <c r="CEX4" s="526"/>
      <c r="CEY4" s="526"/>
      <c r="CEZ4" s="526"/>
      <c r="CFA4" s="526"/>
      <c r="CFB4" s="526"/>
      <c r="CFC4" s="526"/>
      <c r="CFD4" s="526"/>
      <c r="CFE4" s="526"/>
      <c r="CFF4" s="526"/>
      <c r="CFG4" s="526"/>
      <c r="CFH4" s="526"/>
      <c r="CFI4" s="526"/>
      <c r="CFJ4" s="526"/>
      <c r="CFK4" s="526"/>
      <c r="CFL4" s="526"/>
      <c r="CFM4" s="526"/>
      <c r="CFN4" s="526"/>
      <c r="CFO4" s="526"/>
      <c r="CFP4" s="526"/>
      <c r="CFQ4" s="526"/>
      <c r="CFR4" s="526"/>
      <c r="CFS4" s="526"/>
      <c r="CFT4" s="526"/>
      <c r="CFU4" s="526"/>
      <c r="CFV4" s="526"/>
      <c r="CFW4" s="526"/>
      <c r="CFX4" s="526"/>
      <c r="CFY4" s="526"/>
      <c r="CFZ4" s="526"/>
      <c r="CGA4" s="526"/>
      <c r="CGB4" s="526"/>
      <c r="CGC4" s="526"/>
      <c r="CGD4" s="526"/>
      <c r="CGE4" s="526"/>
      <c r="CGF4" s="526"/>
      <c r="CGG4" s="526"/>
      <c r="CGH4" s="526"/>
      <c r="CGI4" s="526"/>
      <c r="CGJ4" s="526"/>
      <c r="CGK4" s="526"/>
      <c r="CGL4" s="526"/>
      <c r="CGM4" s="526"/>
      <c r="CGN4" s="526"/>
      <c r="CGO4" s="526"/>
      <c r="CGP4" s="526"/>
      <c r="CGQ4" s="526"/>
      <c r="CGR4" s="526"/>
      <c r="CGS4" s="526"/>
      <c r="CGT4" s="526"/>
      <c r="CGU4" s="526"/>
      <c r="CGV4" s="526"/>
      <c r="CGW4" s="526"/>
      <c r="CGX4" s="526"/>
      <c r="CGY4" s="526"/>
      <c r="CGZ4" s="526"/>
      <c r="CHA4" s="526"/>
      <c r="CHB4" s="526"/>
      <c r="CHC4" s="526"/>
      <c r="CHD4" s="526"/>
      <c r="CHE4" s="526"/>
      <c r="CHF4" s="526"/>
      <c r="CHG4" s="526"/>
      <c r="CHH4" s="526"/>
      <c r="CHI4" s="526"/>
      <c r="CHJ4" s="526"/>
      <c r="CHK4" s="526"/>
      <c r="CHL4" s="526"/>
      <c r="CHM4" s="526"/>
      <c r="CHN4" s="526"/>
      <c r="CHO4" s="526"/>
      <c r="CHP4" s="526"/>
      <c r="CHQ4" s="526"/>
      <c r="CHR4" s="526"/>
      <c r="CHS4" s="526"/>
      <c r="CHT4" s="526"/>
      <c r="CHU4" s="526"/>
      <c r="CHV4" s="526"/>
      <c r="CHW4" s="526"/>
      <c r="CHX4" s="526"/>
      <c r="CHY4" s="526"/>
      <c r="CHZ4" s="526"/>
      <c r="CIA4" s="526"/>
      <c r="CIB4" s="526"/>
      <c r="CIC4" s="526"/>
      <c r="CID4" s="526"/>
      <c r="CIE4" s="526"/>
      <c r="CIF4" s="526"/>
      <c r="CIG4" s="526"/>
      <c r="CIH4" s="526"/>
      <c r="CII4" s="526"/>
      <c r="CIJ4" s="526"/>
      <c r="CIK4" s="526"/>
      <c r="CIL4" s="526"/>
      <c r="CIM4" s="526"/>
      <c r="CIN4" s="526"/>
      <c r="CIO4" s="526"/>
      <c r="CIP4" s="526"/>
      <c r="CIQ4" s="526"/>
      <c r="CIR4" s="526"/>
      <c r="CIS4" s="526"/>
      <c r="CIT4" s="526"/>
      <c r="CIU4" s="526"/>
      <c r="CIV4" s="526"/>
      <c r="CIW4" s="526"/>
      <c r="CIX4" s="526"/>
      <c r="CIY4" s="526"/>
      <c r="CIZ4" s="526"/>
      <c r="CJA4" s="526"/>
      <c r="CJB4" s="526"/>
      <c r="CJC4" s="526"/>
      <c r="CJD4" s="526"/>
      <c r="CJE4" s="526"/>
      <c r="CJF4" s="526"/>
      <c r="CJG4" s="526"/>
      <c r="CJH4" s="526"/>
      <c r="CJI4" s="526"/>
      <c r="CJJ4" s="526"/>
      <c r="CJK4" s="526"/>
      <c r="CJL4" s="526"/>
      <c r="CJM4" s="526"/>
      <c r="CJN4" s="526"/>
      <c r="CJO4" s="526"/>
      <c r="CJP4" s="526"/>
      <c r="CJQ4" s="526"/>
      <c r="CJR4" s="526"/>
      <c r="CJS4" s="526"/>
      <c r="CJT4" s="526"/>
      <c r="CJU4" s="526"/>
      <c r="CJV4" s="526"/>
      <c r="CJW4" s="526"/>
      <c r="CJX4" s="526"/>
      <c r="CJY4" s="526"/>
      <c r="CJZ4" s="526"/>
      <c r="CKA4" s="526"/>
      <c r="CKB4" s="526"/>
      <c r="CKC4" s="526"/>
      <c r="CKD4" s="526"/>
      <c r="CKE4" s="526"/>
      <c r="CKF4" s="526"/>
      <c r="CKG4" s="526"/>
      <c r="CKH4" s="526"/>
      <c r="CKI4" s="526"/>
      <c r="CKJ4" s="526"/>
      <c r="CKK4" s="526"/>
      <c r="CKL4" s="526"/>
      <c r="CKM4" s="526"/>
      <c r="CKN4" s="526"/>
      <c r="CKO4" s="526"/>
      <c r="CKP4" s="526"/>
      <c r="CKQ4" s="526"/>
      <c r="CKR4" s="526"/>
      <c r="CKS4" s="526"/>
      <c r="CKT4" s="526"/>
      <c r="CKU4" s="526"/>
      <c r="CKV4" s="526"/>
      <c r="CKW4" s="526"/>
      <c r="CKX4" s="526"/>
      <c r="CKY4" s="526"/>
      <c r="CKZ4" s="526"/>
      <c r="CLA4" s="526"/>
      <c r="CLB4" s="526"/>
      <c r="CLC4" s="526"/>
      <c r="CLD4" s="526"/>
      <c r="CLE4" s="526"/>
      <c r="CLF4" s="526"/>
      <c r="CLG4" s="526"/>
      <c r="CLH4" s="526"/>
      <c r="CLI4" s="526"/>
      <c r="CLJ4" s="526"/>
      <c r="CLK4" s="526"/>
      <c r="CLL4" s="526"/>
      <c r="CLM4" s="526"/>
      <c r="CLN4" s="526"/>
      <c r="CLO4" s="526"/>
      <c r="CLP4" s="526"/>
      <c r="CLQ4" s="526"/>
      <c r="CLR4" s="526"/>
      <c r="CLS4" s="526"/>
      <c r="CLT4" s="526"/>
      <c r="CLU4" s="526"/>
      <c r="CLV4" s="526"/>
      <c r="CLW4" s="526"/>
      <c r="CLX4" s="526"/>
      <c r="CLY4" s="526"/>
      <c r="CLZ4" s="526"/>
      <c r="CMA4" s="526"/>
      <c r="CMB4" s="526"/>
      <c r="CMC4" s="526"/>
      <c r="CMD4" s="526"/>
      <c r="CME4" s="526"/>
      <c r="CMF4" s="526"/>
      <c r="CMG4" s="526"/>
      <c r="CMH4" s="526"/>
      <c r="CMI4" s="526"/>
      <c r="CMJ4" s="526"/>
      <c r="CMK4" s="526"/>
      <c r="CML4" s="526"/>
      <c r="CMM4" s="526"/>
      <c r="CMN4" s="526"/>
      <c r="CMO4" s="526"/>
      <c r="CMP4" s="526"/>
      <c r="CMQ4" s="526"/>
      <c r="CMR4" s="526"/>
      <c r="CMS4" s="526"/>
      <c r="CMT4" s="526"/>
      <c r="CMU4" s="526"/>
      <c r="CMV4" s="526"/>
      <c r="CMW4" s="526"/>
      <c r="CMX4" s="526"/>
      <c r="CMY4" s="526"/>
      <c r="CMZ4" s="526"/>
      <c r="CNA4" s="526"/>
      <c r="CNB4" s="526"/>
      <c r="CNC4" s="526"/>
      <c r="CND4" s="526"/>
      <c r="CNE4" s="526"/>
      <c r="CNF4" s="526"/>
      <c r="CNG4" s="526"/>
      <c r="CNH4" s="526"/>
      <c r="CNI4" s="526"/>
      <c r="CNJ4" s="526"/>
      <c r="CNK4" s="526"/>
      <c r="CNL4" s="526"/>
      <c r="CNM4" s="526"/>
      <c r="CNN4" s="526"/>
      <c r="CNO4" s="526"/>
      <c r="CNP4" s="526"/>
      <c r="CNQ4" s="526"/>
      <c r="CNR4" s="526"/>
      <c r="CNS4" s="526"/>
      <c r="CNT4" s="526"/>
      <c r="CNU4" s="526"/>
      <c r="CNV4" s="526"/>
      <c r="CNW4" s="526"/>
      <c r="CNX4" s="526"/>
      <c r="CNY4" s="526"/>
      <c r="CNZ4" s="526"/>
      <c r="COA4" s="526"/>
      <c r="COB4" s="526"/>
      <c r="COC4" s="526"/>
      <c r="COD4" s="526"/>
      <c r="COE4" s="526"/>
      <c r="COF4" s="526"/>
      <c r="COG4" s="526"/>
      <c r="COH4" s="526"/>
      <c r="COI4" s="526"/>
      <c r="COJ4" s="526"/>
      <c r="COK4" s="526"/>
      <c r="COL4" s="526"/>
      <c r="COM4" s="526"/>
      <c r="CON4" s="526"/>
      <c r="COO4" s="526"/>
      <c r="COP4" s="526"/>
      <c r="COQ4" s="526"/>
      <c r="COR4" s="526"/>
      <c r="COS4" s="526"/>
      <c r="COT4" s="526"/>
      <c r="COU4" s="526"/>
      <c r="COV4" s="526"/>
      <c r="COW4" s="526"/>
      <c r="COX4" s="526"/>
      <c r="COY4" s="526"/>
      <c r="COZ4" s="526"/>
      <c r="CPA4" s="526"/>
      <c r="CPB4" s="526"/>
      <c r="CPC4" s="526"/>
      <c r="CPD4" s="526"/>
      <c r="CPE4" s="526"/>
      <c r="CPF4" s="526"/>
      <c r="CPG4" s="526"/>
      <c r="CPH4" s="526"/>
      <c r="CPI4" s="526"/>
      <c r="CPJ4" s="526"/>
      <c r="CPK4" s="526"/>
      <c r="CPL4" s="526"/>
      <c r="CPM4" s="526"/>
      <c r="CPN4" s="526"/>
      <c r="CPO4" s="526"/>
      <c r="CPP4" s="526"/>
      <c r="CPQ4" s="526"/>
      <c r="CPR4" s="526"/>
      <c r="CPS4" s="526"/>
      <c r="CPT4" s="526"/>
      <c r="CPU4" s="526"/>
      <c r="CPV4" s="526"/>
      <c r="CPW4" s="526"/>
      <c r="CPX4" s="526"/>
      <c r="CPY4" s="526"/>
      <c r="CPZ4" s="526"/>
      <c r="CQA4" s="526"/>
      <c r="CQB4" s="526"/>
      <c r="CQC4" s="526"/>
      <c r="CQD4" s="526"/>
      <c r="CQE4" s="526"/>
      <c r="CQF4" s="526"/>
      <c r="CQG4" s="526"/>
      <c r="CQH4" s="526"/>
      <c r="CQI4" s="526"/>
      <c r="CQJ4" s="526"/>
      <c r="CQK4" s="526"/>
      <c r="CQL4" s="526"/>
      <c r="CQM4" s="526"/>
      <c r="CQN4" s="526"/>
      <c r="CQO4" s="526"/>
      <c r="CQP4" s="526"/>
      <c r="CQQ4" s="526"/>
      <c r="CQR4" s="526"/>
      <c r="CQS4" s="526"/>
      <c r="CQT4" s="526"/>
      <c r="CQU4" s="526"/>
      <c r="CQV4" s="526"/>
      <c r="CQW4" s="526"/>
      <c r="CQX4" s="526"/>
      <c r="CQY4" s="526"/>
      <c r="CQZ4" s="526"/>
      <c r="CRA4" s="526"/>
      <c r="CRB4" s="526"/>
      <c r="CRC4" s="526"/>
      <c r="CRD4" s="526"/>
      <c r="CRE4" s="526"/>
      <c r="CRF4" s="526"/>
      <c r="CRG4" s="526"/>
      <c r="CRH4" s="526"/>
      <c r="CRI4" s="526"/>
      <c r="CRJ4" s="526"/>
      <c r="CRK4" s="526"/>
      <c r="CRL4" s="526"/>
      <c r="CRM4" s="526"/>
      <c r="CRN4" s="526"/>
      <c r="CRO4" s="526"/>
      <c r="CRP4" s="526"/>
      <c r="CRQ4" s="526"/>
      <c r="CRR4" s="526"/>
      <c r="CRS4" s="526"/>
      <c r="CRT4" s="526"/>
      <c r="CRU4" s="526"/>
      <c r="CRV4" s="526"/>
      <c r="CRW4" s="526"/>
      <c r="CRX4" s="526"/>
      <c r="CRY4" s="526"/>
      <c r="CRZ4" s="526"/>
      <c r="CSA4" s="526"/>
      <c r="CSB4" s="526"/>
      <c r="CSC4" s="526"/>
      <c r="CSD4" s="526"/>
      <c r="CSE4" s="526"/>
      <c r="CSF4" s="526"/>
      <c r="CSG4" s="526"/>
      <c r="CSH4" s="526"/>
      <c r="CSI4" s="526"/>
      <c r="CSJ4" s="526"/>
      <c r="CSK4" s="526"/>
      <c r="CSL4" s="526"/>
      <c r="CSM4" s="526"/>
      <c r="CSN4" s="526"/>
      <c r="CSO4" s="526"/>
      <c r="CSP4" s="526"/>
      <c r="CSQ4" s="526"/>
      <c r="CSR4" s="526"/>
      <c r="CSS4" s="526"/>
      <c r="CST4" s="526"/>
      <c r="CSU4" s="526"/>
      <c r="CSV4" s="526"/>
      <c r="CSW4" s="526"/>
      <c r="CSX4" s="526"/>
      <c r="CSY4" s="526"/>
      <c r="CSZ4" s="526"/>
      <c r="CTA4" s="526"/>
      <c r="CTB4" s="526"/>
      <c r="CTC4" s="526"/>
      <c r="CTD4" s="526"/>
      <c r="CTE4" s="526"/>
      <c r="CTF4" s="526"/>
      <c r="CTG4" s="526"/>
      <c r="CTH4" s="526"/>
      <c r="CTI4" s="526"/>
      <c r="CTJ4" s="526"/>
      <c r="CTK4" s="526"/>
      <c r="CTL4" s="526"/>
      <c r="CTM4" s="526"/>
      <c r="CTN4" s="526"/>
      <c r="CTO4" s="526"/>
      <c r="CTP4" s="526"/>
      <c r="CTQ4" s="526"/>
      <c r="CTR4" s="526"/>
      <c r="CTS4" s="526"/>
      <c r="CTT4" s="526"/>
      <c r="CTU4" s="526"/>
      <c r="CTV4" s="526"/>
      <c r="CTW4" s="526"/>
      <c r="CTX4" s="526"/>
      <c r="CTY4" s="526"/>
      <c r="CTZ4" s="526"/>
      <c r="CUA4" s="526"/>
      <c r="CUB4" s="526"/>
      <c r="CUC4" s="526"/>
      <c r="CUD4" s="526"/>
      <c r="CUE4" s="526"/>
      <c r="CUF4" s="526"/>
      <c r="CUG4" s="526"/>
      <c r="CUH4" s="526"/>
      <c r="CUI4" s="526"/>
      <c r="CUJ4" s="526"/>
      <c r="CUK4" s="526"/>
      <c r="CUL4" s="526"/>
      <c r="CUM4" s="526"/>
      <c r="CUN4" s="526"/>
      <c r="CUO4" s="526"/>
      <c r="CUP4" s="526"/>
      <c r="CUQ4" s="526"/>
      <c r="CUR4" s="526"/>
      <c r="CUS4" s="526"/>
      <c r="CUT4" s="526"/>
      <c r="CUU4" s="526"/>
      <c r="CUV4" s="526"/>
      <c r="CUW4" s="526"/>
      <c r="CUX4" s="526"/>
      <c r="CUY4" s="526"/>
      <c r="CUZ4" s="526"/>
      <c r="CVA4" s="526"/>
      <c r="CVB4" s="526"/>
      <c r="CVC4" s="526"/>
      <c r="CVD4" s="526"/>
      <c r="CVE4" s="526"/>
      <c r="CVF4" s="526"/>
      <c r="CVG4" s="526"/>
      <c r="CVH4" s="526"/>
      <c r="CVI4" s="526"/>
      <c r="CVJ4" s="526"/>
      <c r="CVK4" s="526"/>
      <c r="CVL4" s="526"/>
      <c r="CVM4" s="526"/>
      <c r="CVN4" s="526"/>
      <c r="CVO4" s="526"/>
      <c r="CVP4" s="526"/>
      <c r="CVQ4" s="526"/>
      <c r="CVR4" s="526"/>
      <c r="CVS4" s="526"/>
      <c r="CVT4" s="526"/>
      <c r="CVU4" s="526"/>
      <c r="CVV4" s="526"/>
      <c r="CVW4" s="526"/>
      <c r="CVX4" s="526"/>
      <c r="CVY4" s="526"/>
      <c r="CVZ4" s="526"/>
      <c r="CWA4" s="526"/>
      <c r="CWB4" s="526"/>
      <c r="CWC4" s="526"/>
      <c r="CWD4" s="526"/>
      <c r="CWE4" s="526"/>
      <c r="CWF4" s="526"/>
      <c r="CWG4" s="526"/>
      <c r="CWH4" s="526"/>
      <c r="CWI4" s="526"/>
      <c r="CWJ4" s="526"/>
      <c r="CWK4" s="526"/>
      <c r="CWL4" s="526"/>
      <c r="CWM4" s="526"/>
      <c r="CWN4" s="526"/>
      <c r="CWO4" s="526"/>
      <c r="CWP4" s="526"/>
      <c r="CWQ4" s="526"/>
      <c r="CWR4" s="526"/>
      <c r="CWS4" s="526"/>
      <c r="CWT4" s="526"/>
      <c r="CWU4" s="526"/>
      <c r="CWV4" s="526"/>
      <c r="CWW4" s="526"/>
      <c r="CWX4" s="526"/>
      <c r="CWY4" s="526"/>
      <c r="CWZ4" s="526"/>
      <c r="CXA4" s="526"/>
      <c r="CXB4" s="526"/>
      <c r="CXC4" s="526"/>
      <c r="CXD4" s="526"/>
      <c r="CXE4" s="526"/>
      <c r="CXF4" s="526"/>
      <c r="CXG4" s="526"/>
      <c r="CXH4" s="526"/>
      <c r="CXI4" s="526"/>
      <c r="CXJ4" s="526"/>
      <c r="CXK4" s="526"/>
      <c r="CXL4" s="526"/>
      <c r="CXM4" s="526"/>
      <c r="CXN4" s="526"/>
      <c r="CXO4" s="526"/>
      <c r="CXP4" s="526"/>
      <c r="CXQ4" s="526"/>
      <c r="CXR4" s="526"/>
      <c r="CXS4" s="526"/>
      <c r="CXT4" s="526"/>
      <c r="CXU4" s="526"/>
      <c r="CXV4" s="526"/>
      <c r="CXW4" s="526"/>
      <c r="CXX4" s="526"/>
      <c r="CXY4" s="526"/>
      <c r="CXZ4" s="526"/>
      <c r="CYA4" s="526"/>
      <c r="CYB4" s="526"/>
      <c r="CYC4" s="526"/>
      <c r="CYD4" s="526"/>
      <c r="CYE4" s="526"/>
      <c r="CYF4" s="526"/>
      <c r="CYG4" s="526"/>
      <c r="CYH4" s="526"/>
      <c r="CYI4" s="526"/>
      <c r="CYJ4" s="526"/>
      <c r="CYK4" s="526"/>
      <c r="CYL4" s="526"/>
      <c r="CYM4" s="526"/>
      <c r="CYN4" s="526"/>
      <c r="CYO4" s="526"/>
      <c r="CYP4" s="526"/>
      <c r="CYQ4" s="526"/>
      <c r="CYR4" s="526"/>
      <c r="CYS4" s="526"/>
      <c r="CYT4" s="526"/>
      <c r="CYU4" s="526"/>
      <c r="CYV4" s="526"/>
      <c r="CYW4" s="526"/>
      <c r="CYX4" s="526"/>
      <c r="CYY4" s="526"/>
      <c r="CYZ4" s="526"/>
      <c r="CZA4" s="526"/>
      <c r="CZB4" s="526"/>
      <c r="CZC4" s="526"/>
      <c r="CZD4" s="526"/>
      <c r="CZE4" s="526"/>
      <c r="CZF4" s="526"/>
      <c r="CZG4" s="526"/>
      <c r="CZH4" s="526"/>
      <c r="CZI4" s="526"/>
      <c r="CZJ4" s="526"/>
      <c r="CZK4" s="526"/>
      <c r="CZL4" s="526"/>
      <c r="CZM4" s="526"/>
      <c r="CZN4" s="526"/>
      <c r="CZO4" s="526"/>
      <c r="CZP4" s="526"/>
      <c r="CZQ4" s="526"/>
      <c r="CZR4" s="526"/>
      <c r="CZS4" s="526"/>
      <c r="CZT4" s="526"/>
      <c r="CZU4" s="526"/>
      <c r="CZV4" s="526"/>
      <c r="CZW4" s="526"/>
      <c r="CZX4" s="526"/>
      <c r="CZY4" s="526"/>
      <c r="CZZ4" s="526"/>
      <c r="DAA4" s="526"/>
      <c r="DAB4" s="526"/>
      <c r="DAC4" s="526"/>
      <c r="DAD4" s="526"/>
      <c r="DAE4" s="526"/>
      <c r="DAF4" s="526"/>
      <c r="DAG4" s="526"/>
      <c r="DAH4" s="526"/>
      <c r="DAI4" s="526"/>
      <c r="DAJ4" s="526"/>
      <c r="DAK4" s="526"/>
      <c r="DAL4" s="526"/>
      <c r="DAM4" s="526"/>
      <c r="DAN4" s="526"/>
      <c r="DAO4" s="526"/>
      <c r="DAP4" s="526"/>
      <c r="DAQ4" s="526"/>
      <c r="DAR4" s="526"/>
      <c r="DAS4" s="526"/>
      <c r="DAT4" s="526"/>
      <c r="DAU4" s="526"/>
      <c r="DAV4" s="526"/>
      <c r="DAW4" s="526"/>
      <c r="DAX4" s="526"/>
      <c r="DAY4" s="526"/>
      <c r="DAZ4" s="526"/>
      <c r="DBA4" s="526"/>
      <c r="DBB4" s="526"/>
      <c r="DBC4" s="526"/>
      <c r="DBD4" s="526"/>
      <c r="DBE4" s="526"/>
      <c r="DBF4" s="526"/>
      <c r="DBG4" s="526"/>
      <c r="DBH4" s="526"/>
      <c r="DBI4" s="526"/>
      <c r="DBJ4" s="526"/>
      <c r="DBK4" s="526"/>
      <c r="DBL4" s="526"/>
      <c r="DBM4" s="526"/>
      <c r="DBN4" s="526"/>
      <c r="DBO4" s="526"/>
      <c r="DBP4" s="526"/>
      <c r="DBQ4" s="526"/>
      <c r="DBR4" s="526"/>
      <c r="DBS4" s="526"/>
      <c r="DBT4" s="526"/>
      <c r="DBU4" s="526"/>
      <c r="DBV4" s="526"/>
      <c r="DBW4" s="526"/>
      <c r="DBX4" s="526"/>
      <c r="DBY4" s="526"/>
      <c r="DBZ4" s="526"/>
      <c r="DCA4" s="526"/>
      <c r="DCB4" s="526"/>
      <c r="DCC4" s="526"/>
      <c r="DCD4" s="526"/>
      <c r="DCE4" s="526"/>
      <c r="DCF4" s="526"/>
      <c r="DCG4" s="526"/>
      <c r="DCH4" s="526"/>
      <c r="DCI4" s="526"/>
      <c r="DCJ4" s="526"/>
      <c r="DCK4" s="526"/>
      <c r="DCL4" s="526"/>
      <c r="DCM4" s="526"/>
      <c r="DCN4" s="526"/>
      <c r="DCO4" s="526"/>
      <c r="DCP4" s="526"/>
      <c r="DCQ4" s="526"/>
      <c r="DCR4" s="526"/>
      <c r="DCS4" s="526"/>
      <c r="DCT4" s="526"/>
      <c r="DCU4" s="526"/>
      <c r="DCV4" s="526"/>
      <c r="DCW4" s="526"/>
      <c r="DCX4" s="526"/>
      <c r="DCY4" s="526"/>
      <c r="DCZ4" s="526"/>
      <c r="DDA4" s="526"/>
      <c r="DDB4" s="526"/>
      <c r="DDC4" s="526"/>
      <c r="DDD4" s="526"/>
      <c r="DDE4" s="526"/>
      <c r="DDF4" s="526"/>
      <c r="DDG4" s="526"/>
      <c r="DDH4" s="526"/>
      <c r="DDI4" s="526"/>
      <c r="DDJ4" s="526"/>
      <c r="DDK4" s="526"/>
      <c r="DDL4" s="526"/>
      <c r="DDM4" s="526"/>
      <c r="DDN4" s="526"/>
      <c r="DDO4" s="526"/>
      <c r="DDP4" s="526"/>
      <c r="DDQ4" s="526"/>
      <c r="DDR4" s="526"/>
      <c r="DDS4" s="526"/>
      <c r="DDT4" s="526"/>
      <c r="DDU4" s="526"/>
      <c r="DDV4" s="526"/>
      <c r="DDW4" s="526"/>
      <c r="DDX4" s="526"/>
      <c r="DDY4" s="526"/>
      <c r="DDZ4" s="526"/>
      <c r="DEA4" s="526"/>
      <c r="DEB4" s="526"/>
      <c r="DEC4" s="526"/>
      <c r="DED4" s="526"/>
      <c r="DEE4" s="526"/>
      <c r="DEF4" s="526"/>
      <c r="DEG4" s="526"/>
      <c r="DEH4" s="526"/>
      <c r="DEI4" s="526"/>
      <c r="DEJ4" s="526"/>
      <c r="DEK4" s="526"/>
      <c r="DEL4" s="526"/>
      <c r="DEM4" s="526"/>
      <c r="DEN4" s="526"/>
      <c r="DEO4" s="526"/>
      <c r="DEP4" s="526"/>
      <c r="DEQ4" s="526"/>
      <c r="DER4" s="526"/>
      <c r="DES4" s="526"/>
      <c r="DET4" s="526"/>
      <c r="DEU4" s="526"/>
      <c r="DEV4" s="526"/>
      <c r="DEW4" s="526"/>
      <c r="DEX4" s="526"/>
      <c r="DEY4" s="526"/>
      <c r="DEZ4" s="526"/>
      <c r="DFA4" s="526"/>
      <c r="DFB4" s="526"/>
      <c r="DFC4" s="526"/>
      <c r="DFD4" s="526"/>
      <c r="DFE4" s="526"/>
      <c r="DFF4" s="526"/>
      <c r="DFG4" s="526"/>
      <c r="DFH4" s="526"/>
      <c r="DFI4" s="526"/>
      <c r="DFJ4" s="526"/>
      <c r="DFK4" s="526"/>
      <c r="DFL4" s="526"/>
      <c r="DFM4" s="526"/>
      <c r="DFN4" s="526"/>
      <c r="DFO4" s="526"/>
      <c r="DFP4" s="526"/>
      <c r="DFQ4" s="526"/>
      <c r="DFR4" s="526"/>
      <c r="DFS4" s="526"/>
      <c r="DFT4" s="526"/>
      <c r="DFU4" s="526"/>
      <c r="DFV4" s="526"/>
      <c r="DFW4" s="526"/>
      <c r="DFX4" s="526"/>
      <c r="DFY4" s="526"/>
      <c r="DFZ4" s="526"/>
      <c r="DGA4" s="526"/>
      <c r="DGB4" s="526"/>
      <c r="DGC4" s="526"/>
      <c r="DGD4" s="526"/>
      <c r="DGE4" s="526"/>
      <c r="DGF4" s="526"/>
      <c r="DGG4" s="526"/>
      <c r="DGH4" s="526"/>
      <c r="DGI4" s="526"/>
      <c r="DGJ4" s="526"/>
      <c r="DGK4" s="526"/>
      <c r="DGL4" s="526"/>
      <c r="DGM4" s="526"/>
      <c r="DGN4" s="526"/>
      <c r="DGO4" s="526"/>
      <c r="DGP4" s="526"/>
      <c r="DGQ4" s="526"/>
      <c r="DGR4" s="526"/>
      <c r="DGS4" s="526"/>
      <c r="DGT4" s="526"/>
      <c r="DGU4" s="526"/>
      <c r="DGV4" s="526"/>
      <c r="DGW4" s="526"/>
      <c r="DGX4" s="526"/>
      <c r="DGY4" s="526"/>
      <c r="DGZ4" s="526"/>
      <c r="DHA4" s="526"/>
      <c r="DHB4" s="526"/>
      <c r="DHC4" s="526"/>
      <c r="DHD4" s="526"/>
      <c r="DHE4" s="526"/>
      <c r="DHF4" s="526"/>
      <c r="DHG4" s="526"/>
      <c r="DHH4" s="526"/>
      <c r="DHI4" s="526"/>
      <c r="DHJ4" s="526"/>
      <c r="DHK4" s="526"/>
      <c r="DHL4" s="526"/>
      <c r="DHM4" s="526"/>
      <c r="DHN4" s="526"/>
      <c r="DHO4" s="526"/>
      <c r="DHP4" s="526"/>
      <c r="DHQ4" s="526"/>
      <c r="DHR4" s="526"/>
      <c r="DHS4" s="526"/>
      <c r="DHT4" s="526"/>
      <c r="DHU4" s="526"/>
      <c r="DHV4" s="526"/>
      <c r="DHW4" s="526"/>
      <c r="DHX4" s="526"/>
      <c r="DHY4" s="526"/>
      <c r="DHZ4" s="526"/>
      <c r="DIA4" s="526"/>
      <c r="DIB4" s="526"/>
      <c r="DIC4" s="526"/>
      <c r="DID4" s="526"/>
      <c r="DIE4" s="526"/>
      <c r="DIF4" s="526"/>
      <c r="DIG4" s="526"/>
      <c r="DIH4" s="526"/>
      <c r="DII4" s="526"/>
      <c r="DIJ4" s="526"/>
      <c r="DIK4" s="526"/>
      <c r="DIL4" s="526"/>
      <c r="DIM4" s="526"/>
      <c r="DIN4" s="526"/>
      <c r="DIO4" s="526"/>
      <c r="DIP4" s="526"/>
      <c r="DIQ4" s="526"/>
      <c r="DIR4" s="526"/>
      <c r="DIS4" s="526"/>
      <c r="DIT4" s="526"/>
      <c r="DIU4" s="526"/>
      <c r="DIV4" s="526"/>
      <c r="DIW4" s="526"/>
      <c r="DIX4" s="526"/>
      <c r="DIY4" s="526"/>
      <c r="DIZ4" s="526"/>
      <c r="DJA4" s="526"/>
      <c r="DJB4" s="526"/>
      <c r="DJC4" s="526"/>
      <c r="DJD4" s="526"/>
      <c r="DJE4" s="526"/>
      <c r="DJF4" s="526"/>
      <c r="DJG4" s="526"/>
      <c r="DJH4" s="526"/>
      <c r="DJI4" s="526"/>
      <c r="DJJ4" s="526"/>
      <c r="DJK4" s="526"/>
      <c r="DJL4" s="526"/>
      <c r="DJM4" s="526"/>
      <c r="DJN4" s="526"/>
      <c r="DJO4" s="526"/>
      <c r="DJP4" s="526"/>
      <c r="DJQ4" s="526"/>
      <c r="DJR4" s="526"/>
      <c r="DJS4" s="526"/>
      <c r="DJT4" s="526"/>
      <c r="DJU4" s="526"/>
      <c r="DJV4" s="526"/>
      <c r="DJW4" s="526"/>
      <c r="DJX4" s="526"/>
      <c r="DJY4" s="526"/>
      <c r="DJZ4" s="526"/>
      <c r="DKA4" s="526"/>
      <c r="DKB4" s="526"/>
      <c r="DKC4" s="526"/>
      <c r="DKD4" s="526"/>
      <c r="DKE4" s="526"/>
      <c r="DKF4" s="526"/>
      <c r="DKG4" s="526"/>
      <c r="DKH4" s="526"/>
      <c r="DKI4" s="526"/>
      <c r="DKJ4" s="526"/>
      <c r="DKK4" s="526"/>
      <c r="DKL4" s="526"/>
      <c r="DKM4" s="526"/>
      <c r="DKN4" s="526"/>
      <c r="DKO4" s="526"/>
      <c r="DKP4" s="526"/>
      <c r="DKQ4" s="526"/>
      <c r="DKR4" s="526"/>
      <c r="DKS4" s="526"/>
      <c r="DKT4" s="526"/>
      <c r="DKU4" s="526"/>
      <c r="DKV4" s="526"/>
      <c r="DKW4" s="526"/>
      <c r="DKX4" s="526"/>
      <c r="DKY4" s="526"/>
      <c r="DKZ4" s="526"/>
      <c r="DLA4" s="526"/>
      <c r="DLB4" s="526"/>
      <c r="DLC4" s="526"/>
      <c r="DLD4" s="526"/>
      <c r="DLE4" s="526"/>
      <c r="DLF4" s="526"/>
      <c r="DLG4" s="526"/>
      <c r="DLH4" s="526"/>
      <c r="DLI4" s="526"/>
      <c r="DLJ4" s="526"/>
      <c r="DLK4" s="526"/>
      <c r="DLL4" s="526"/>
      <c r="DLM4" s="526"/>
      <c r="DLN4" s="526"/>
      <c r="DLO4" s="526"/>
      <c r="DLP4" s="526"/>
      <c r="DLQ4" s="526"/>
      <c r="DLR4" s="526"/>
      <c r="DLS4" s="526"/>
      <c r="DLT4" s="526"/>
      <c r="DLU4" s="526"/>
      <c r="DLV4" s="526"/>
      <c r="DLW4" s="526"/>
      <c r="DLX4" s="526"/>
      <c r="DLY4" s="526"/>
      <c r="DLZ4" s="526"/>
      <c r="DMA4" s="526"/>
      <c r="DMB4" s="526"/>
      <c r="DMC4" s="526"/>
      <c r="DMD4" s="526"/>
      <c r="DME4" s="526"/>
      <c r="DMF4" s="526"/>
      <c r="DMG4" s="526"/>
      <c r="DMH4" s="526"/>
      <c r="DMI4" s="526"/>
      <c r="DMJ4" s="526"/>
      <c r="DMK4" s="526"/>
      <c r="DML4" s="526"/>
      <c r="DMM4" s="526"/>
      <c r="DMN4" s="526"/>
      <c r="DMO4" s="526"/>
      <c r="DMP4" s="526"/>
      <c r="DMQ4" s="526"/>
      <c r="DMR4" s="526"/>
      <c r="DMS4" s="526"/>
      <c r="DMT4" s="526"/>
      <c r="DMU4" s="526"/>
      <c r="DMV4" s="526"/>
      <c r="DMW4" s="526"/>
      <c r="DMX4" s="526"/>
      <c r="DMY4" s="526"/>
      <c r="DMZ4" s="526"/>
      <c r="DNA4" s="526"/>
      <c r="DNB4" s="526"/>
      <c r="DNC4" s="526"/>
      <c r="DND4" s="526"/>
      <c r="DNE4" s="526"/>
      <c r="DNF4" s="526"/>
      <c r="DNG4" s="526"/>
      <c r="DNH4" s="526"/>
      <c r="DNI4" s="526"/>
      <c r="DNJ4" s="526"/>
      <c r="DNK4" s="526"/>
      <c r="DNL4" s="526"/>
      <c r="DNM4" s="526"/>
      <c r="DNN4" s="526"/>
      <c r="DNO4" s="526"/>
      <c r="DNP4" s="526"/>
      <c r="DNQ4" s="526"/>
      <c r="DNR4" s="526"/>
      <c r="DNS4" s="526"/>
      <c r="DNT4" s="526"/>
      <c r="DNU4" s="526"/>
      <c r="DNV4" s="526"/>
      <c r="DNW4" s="526"/>
      <c r="DNX4" s="526"/>
      <c r="DNY4" s="526"/>
      <c r="DNZ4" s="526"/>
      <c r="DOA4" s="526"/>
      <c r="DOB4" s="526"/>
      <c r="DOC4" s="526"/>
      <c r="DOD4" s="526"/>
      <c r="DOE4" s="526"/>
      <c r="DOF4" s="526"/>
      <c r="DOG4" s="526"/>
      <c r="DOH4" s="526"/>
      <c r="DOI4" s="526"/>
      <c r="DOJ4" s="526"/>
      <c r="DOK4" s="526"/>
      <c r="DOL4" s="526"/>
      <c r="DOM4" s="526"/>
      <c r="DON4" s="526"/>
      <c r="DOO4" s="526"/>
      <c r="DOP4" s="526"/>
      <c r="DOQ4" s="526"/>
      <c r="DOR4" s="526"/>
      <c r="DOS4" s="526"/>
      <c r="DOT4" s="526"/>
      <c r="DOU4" s="526"/>
      <c r="DOV4" s="526"/>
      <c r="DOW4" s="526"/>
      <c r="DOX4" s="526"/>
      <c r="DOY4" s="526"/>
      <c r="DOZ4" s="526"/>
      <c r="DPA4" s="526"/>
      <c r="DPB4" s="526"/>
      <c r="DPC4" s="526"/>
      <c r="DPD4" s="526"/>
      <c r="DPE4" s="526"/>
      <c r="DPF4" s="526"/>
      <c r="DPG4" s="526"/>
      <c r="DPH4" s="526"/>
      <c r="DPI4" s="526"/>
      <c r="DPJ4" s="526"/>
      <c r="DPK4" s="526"/>
      <c r="DPL4" s="526"/>
      <c r="DPM4" s="526"/>
      <c r="DPN4" s="526"/>
      <c r="DPO4" s="526"/>
      <c r="DPP4" s="526"/>
      <c r="DPQ4" s="526"/>
      <c r="DPR4" s="526"/>
      <c r="DPS4" s="526"/>
      <c r="DPT4" s="526"/>
      <c r="DPU4" s="526"/>
      <c r="DPV4" s="526"/>
      <c r="DPW4" s="526"/>
      <c r="DPX4" s="526"/>
      <c r="DPY4" s="526"/>
      <c r="DPZ4" s="526"/>
      <c r="DQA4" s="526"/>
      <c r="DQB4" s="526"/>
      <c r="DQC4" s="526"/>
      <c r="DQD4" s="526"/>
      <c r="DQE4" s="526"/>
      <c r="DQF4" s="526"/>
      <c r="DQG4" s="526"/>
      <c r="DQH4" s="526"/>
      <c r="DQI4" s="526"/>
      <c r="DQJ4" s="526"/>
      <c r="DQK4" s="526"/>
      <c r="DQL4" s="526"/>
      <c r="DQM4" s="526"/>
      <c r="DQN4" s="526"/>
      <c r="DQO4" s="526"/>
      <c r="DQP4" s="526"/>
      <c r="DQQ4" s="526"/>
      <c r="DQR4" s="526"/>
      <c r="DQS4" s="526"/>
      <c r="DQT4" s="526"/>
      <c r="DQU4" s="526"/>
      <c r="DQV4" s="526"/>
      <c r="DQW4" s="526"/>
      <c r="DQX4" s="526"/>
      <c r="DQY4" s="526"/>
      <c r="DQZ4" s="526"/>
      <c r="DRA4" s="526"/>
      <c r="DRB4" s="526"/>
      <c r="DRC4" s="526"/>
      <c r="DRD4" s="526"/>
      <c r="DRE4" s="526"/>
      <c r="DRF4" s="526"/>
      <c r="DRG4" s="526"/>
      <c r="DRH4" s="526"/>
      <c r="DRI4" s="526"/>
      <c r="DRJ4" s="526"/>
      <c r="DRK4" s="526"/>
      <c r="DRL4" s="526"/>
      <c r="DRM4" s="526"/>
      <c r="DRN4" s="526"/>
      <c r="DRO4" s="526"/>
      <c r="DRP4" s="526"/>
      <c r="DRQ4" s="526"/>
      <c r="DRR4" s="526"/>
      <c r="DRS4" s="526"/>
      <c r="DRT4" s="526"/>
      <c r="DRU4" s="526"/>
      <c r="DRV4" s="526"/>
      <c r="DRW4" s="526"/>
      <c r="DRX4" s="526"/>
      <c r="DRY4" s="526"/>
      <c r="DRZ4" s="526"/>
      <c r="DSA4" s="526"/>
      <c r="DSB4" s="526"/>
      <c r="DSC4" s="526"/>
      <c r="DSD4" s="526"/>
      <c r="DSE4" s="526"/>
      <c r="DSF4" s="526"/>
      <c r="DSG4" s="526"/>
      <c r="DSH4" s="526"/>
      <c r="DSI4" s="526"/>
      <c r="DSJ4" s="526"/>
      <c r="DSK4" s="526"/>
      <c r="DSL4" s="526"/>
      <c r="DSM4" s="526"/>
      <c r="DSN4" s="526"/>
      <c r="DSO4" s="526"/>
      <c r="DSP4" s="526"/>
      <c r="DSQ4" s="526"/>
      <c r="DSR4" s="526"/>
      <c r="DSS4" s="526"/>
      <c r="DST4" s="526"/>
      <c r="DSU4" s="526"/>
      <c r="DSV4" s="526"/>
      <c r="DSW4" s="526"/>
      <c r="DSX4" s="526"/>
      <c r="DSY4" s="526"/>
      <c r="DSZ4" s="526"/>
      <c r="DTA4" s="526"/>
      <c r="DTB4" s="526"/>
      <c r="DTC4" s="526"/>
      <c r="DTD4" s="526"/>
      <c r="DTE4" s="526"/>
      <c r="DTF4" s="526"/>
      <c r="DTG4" s="526"/>
      <c r="DTH4" s="526"/>
      <c r="DTI4" s="526"/>
      <c r="DTJ4" s="526"/>
      <c r="DTK4" s="526"/>
      <c r="DTL4" s="526"/>
      <c r="DTM4" s="526"/>
      <c r="DTN4" s="526"/>
      <c r="DTO4" s="526"/>
      <c r="DTP4" s="526"/>
      <c r="DTQ4" s="526"/>
      <c r="DTR4" s="526"/>
      <c r="DTS4" s="526"/>
      <c r="DTT4" s="526"/>
      <c r="DTU4" s="526"/>
      <c r="DTV4" s="526"/>
      <c r="DTW4" s="526"/>
      <c r="DTX4" s="526"/>
      <c r="DTY4" s="526"/>
      <c r="DTZ4" s="526"/>
      <c r="DUA4" s="526"/>
      <c r="DUB4" s="526"/>
      <c r="DUC4" s="526"/>
      <c r="DUD4" s="526"/>
      <c r="DUE4" s="526"/>
      <c r="DUF4" s="526"/>
      <c r="DUG4" s="526"/>
      <c r="DUH4" s="526"/>
      <c r="DUI4" s="526"/>
      <c r="DUJ4" s="526"/>
      <c r="DUK4" s="526"/>
      <c r="DUL4" s="526"/>
      <c r="DUM4" s="526"/>
      <c r="DUN4" s="526"/>
      <c r="DUO4" s="526"/>
      <c r="DUP4" s="526"/>
      <c r="DUQ4" s="526"/>
      <c r="DUR4" s="526"/>
      <c r="DUS4" s="526"/>
      <c r="DUT4" s="526"/>
      <c r="DUU4" s="526"/>
      <c r="DUV4" s="526"/>
      <c r="DUW4" s="526"/>
      <c r="DUX4" s="526"/>
      <c r="DUY4" s="526"/>
      <c r="DUZ4" s="526"/>
      <c r="DVA4" s="526"/>
      <c r="DVB4" s="526"/>
      <c r="DVC4" s="526"/>
      <c r="DVD4" s="526"/>
      <c r="DVE4" s="526"/>
      <c r="DVF4" s="526"/>
      <c r="DVG4" s="526"/>
      <c r="DVH4" s="526"/>
      <c r="DVI4" s="526"/>
      <c r="DVJ4" s="526"/>
      <c r="DVK4" s="526"/>
      <c r="DVL4" s="526"/>
      <c r="DVM4" s="526"/>
      <c r="DVN4" s="526"/>
      <c r="DVO4" s="526"/>
      <c r="DVP4" s="526"/>
      <c r="DVQ4" s="526"/>
      <c r="DVR4" s="526"/>
      <c r="DVS4" s="526"/>
      <c r="DVT4" s="526"/>
      <c r="DVU4" s="526"/>
      <c r="DVV4" s="526"/>
      <c r="DVW4" s="526"/>
      <c r="DVX4" s="526"/>
      <c r="DVY4" s="526"/>
      <c r="DVZ4" s="526"/>
      <c r="DWA4" s="526"/>
      <c r="DWB4" s="526"/>
      <c r="DWC4" s="526"/>
      <c r="DWD4" s="526"/>
      <c r="DWE4" s="526"/>
      <c r="DWF4" s="526"/>
      <c r="DWG4" s="526"/>
      <c r="DWH4" s="526"/>
      <c r="DWI4" s="526"/>
      <c r="DWJ4" s="526"/>
      <c r="DWK4" s="526"/>
      <c r="DWL4" s="526"/>
      <c r="DWM4" s="526"/>
      <c r="DWN4" s="526"/>
      <c r="DWO4" s="526"/>
      <c r="DWP4" s="526"/>
      <c r="DWQ4" s="526"/>
      <c r="DWR4" s="526"/>
      <c r="DWS4" s="526"/>
      <c r="DWT4" s="526"/>
      <c r="DWU4" s="526"/>
      <c r="DWV4" s="526"/>
      <c r="DWW4" s="526"/>
      <c r="DWX4" s="526"/>
      <c r="DWY4" s="526"/>
      <c r="DWZ4" s="526"/>
      <c r="DXA4" s="526"/>
      <c r="DXB4" s="526"/>
      <c r="DXC4" s="526"/>
      <c r="DXD4" s="526"/>
      <c r="DXE4" s="526"/>
      <c r="DXF4" s="526"/>
      <c r="DXG4" s="526"/>
      <c r="DXH4" s="526"/>
      <c r="DXI4" s="526"/>
      <c r="DXJ4" s="526"/>
      <c r="DXK4" s="526"/>
      <c r="DXL4" s="526"/>
      <c r="DXM4" s="526"/>
      <c r="DXN4" s="526"/>
      <c r="DXO4" s="526"/>
      <c r="DXP4" s="526"/>
      <c r="DXQ4" s="526"/>
      <c r="DXR4" s="526"/>
      <c r="DXS4" s="526"/>
      <c r="DXT4" s="526"/>
      <c r="DXU4" s="526"/>
      <c r="DXV4" s="526"/>
      <c r="DXW4" s="526"/>
      <c r="DXX4" s="526"/>
      <c r="DXY4" s="526"/>
      <c r="DXZ4" s="526"/>
      <c r="DYA4" s="526"/>
      <c r="DYB4" s="526"/>
      <c r="DYC4" s="526"/>
      <c r="DYD4" s="526"/>
      <c r="DYE4" s="526"/>
      <c r="DYF4" s="526"/>
      <c r="DYG4" s="526"/>
      <c r="DYH4" s="526"/>
      <c r="DYI4" s="526"/>
      <c r="DYJ4" s="526"/>
      <c r="DYK4" s="526"/>
      <c r="DYL4" s="526"/>
      <c r="DYM4" s="526"/>
      <c r="DYN4" s="526"/>
      <c r="DYO4" s="526"/>
      <c r="DYP4" s="526"/>
      <c r="DYQ4" s="526"/>
      <c r="DYR4" s="526"/>
      <c r="DYS4" s="526"/>
      <c r="DYT4" s="526"/>
      <c r="DYU4" s="526"/>
      <c r="DYV4" s="526"/>
      <c r="DYW4" s="526"/>
      <c r="DYX4" s="526"/>
      <c r="DYY4" s="526"/>
      <c r="DYZ4" s="526"/>
      <c r="DZA4" s="526"/>
      <c r="DZB4" s="526"/>
      <c r="DZC4" s="526"/>
      <c r="DZD4" s="526"/>
      <c r="DZE4" s="526"/>
      <c r="DZF4" s="526"/>
      <c r="DZG4" s="526"/>
      <c r="DZH4" s="526"/>
      <c r="DZI4" s="526"/>
      <c r="DZJ4" s="526"/>
      <c r="DZK4" s="526"/>
      <c r="DZL4" s="526"/>
      <c r="DZM4" s="526"/>
      <c r="DZN4" s="526"/>
      <c r="DZO4" s="526"/>
      <c r="DZP4" s="526"/>
      <c r="DZQ4" s="526"/>
      <c r="DZR4" s="526"/>
      <c r="DZS4" s="526"/>
      <c r="DZT4" s="526"/>
      <c r="DZU4" s="526"/>
      <c r="DZV4" s="526"/>
      <c r="DZW4" s="526"/>
      <c r="DZX4" s="526"/>
      <c r="DZY4" s="526"/>
      <c r="DZZ4" s="526"/>
      <c r="EAA4" s="526"/>
      <c r="EAB4" s="526"/>
      <c r="EAC4" s="526"/>
      <c r="EAD4" s="526"/>
      <c r="EAE4" s="526"/>
      <c r="EAF4" s="526"/>
      <c r="EAG4" s="526"/>
      <c r="EAH4" s="526"/>
      <c r="EAI4" s="526"/>
      <c r="EAJ4" s="526"/>
      <c r="EAK4" s="526"/>
      <c r="EAL4" s="526"/>
      <c r="EAM4" s="526"/>
      <c r="EAN4" s="526"/>
      <c r="EAO4" s="526"/>
      <c r="EAP4" s="526"/>
      <c r="EAQ4" s="526"/>
      <c r="EAR4" s="526"/>
      <c r="EAS4" s="526"/>
      <c r="EAT4" s="526"/>
      <c r="EAU4" s="526"/>
      <c r="EAV4" s="526"/>
      <c r="EAW4" s="526"/>
      <c r="EAX4" s="526"/>
      <c r="EAY4" s="526"/>
      <c r="EAZ4" s="526"/>
      <c r="EBA4" s="526"/>
      <c r="EBB4" s="526"/>
      <c r="EBC4" s="526"/>
      <c r="EBD4" s="526"/>
      <c r="EBE4" s="526"/>
      <c r="EBF4" s="526"/>
      <c r="EBG4" s="526"/>
      <c r="EBH4" s="526"/>
      <c r="EBI4" s="526"/>
      <c r="EBJ4" s="526"/>
      <c r="EBK4" s="526"/>
      <c r="EBL4" s="526"/>
      <c r="EBM4" s="526"/>
      <c r="EBN4" s="526"/>
      <c r="EBO4" s="526"/>
      <c r="EBP4" s="526"/>
      <c r="EBQ4" s="526"/>
      <c r="EBR4" s="526"/>
      <c r="EBS4" s="526"/>
      <c r="EBT4" s="526"/>
      <c r="EBU4" s="526"/>
      <c r="EBV4" s="526"/>
      <c r="EBW4" s="526"/>
      <c r="EBX4" s="526"/>
      <c r="EBY4" s="526"/>
      <c r="EBZ4" s="526"/>
      <c r="ECA4" s="526"/>
      <c r="ECB4" s="526"/>
      <c r="ECC4" s="526"/>
      <c r="ECD4" s="526"/>
      <c r="ECE4" s="526"/>
      <c r="ECF4" s="526"/>
      <c r="ECG4" s="526"/>
      <c r="ECH4" s="526"/>
      <c r="ECI4" s="526"/>
      <c r="ECJ4" s="526"/>
      <c r="ECK4" s="526"/>
      <c r="ECL4" s="526"/>
      <c r="ECM4" s="526"/>
      <c r="ECN4" s="526"/>
      <c r="ECO4" s="526"/>
      <c r="ECP4" s="526"/>
      <c r="ECQ4" s="526"/>
      <c r="ECR4" s="526"/>
      <c r="ECS4" s="526"/>
      <c r="ECT4" s="526"/>
      <c r="ECU4" s="526"/>
      <c r="ECV4" s="526"/>
      <c r="ECW4" s="526"/>
      <c r="ECX4" s="526"/>
      <c r="ECY4" s="526"/>
      <c r="ECZ4" s="526"/>
      <c r="EDA4" s="526"/>
      <c r="EDB4" s="526"/>
      <c r="EDC4" s="526"/>
      <c r="EDD4" s="526"/>
      <c r="EDE4" s="526"/>
      <c r="EDF4" s="526"/>
      <c r="EDG4" s="526"/>
      <c r="EDH4" s="526"/>
      <c r="EDI4" s="526"/>
      <c r="EDJ4" s="526"/>
      <c r="EDK4" s="526"/>
      <c r="EDL4" s="526"/>
      <c r="EDM4" s="526"/>
      <c r="EDN4" s="526"/>
      <c r="EDO4" s="526"/>
      <c r="EDP4" s="526"/>
      <c r="EDQ4" s="526"/>
      <c r="EDR4" s="526"/>
      <c r="EDS4" s="526"/>
      <c r="EDT4" s="526"/>
      <c r="EDU4" s="526"/>
      <c r="EDV4" s="526"/>
      <c r="EDW4" s="526"/>
      <c r="EDX4" s="526"/>
      <c r="EDY4" s="526"/>
      <c r="EDZ4" s="526"/>
      <c r="EEA4" s="526"/>
      <c r="EEB4" s="526"/>
      <c r="EEC4" s="526"/>
      <c r="EED4" s="526"/>
      <c r="EEE4" s="526"/>
      <c r="EEF4" s="526"/>
      <c r="EEG4" s="526"/>
      <c r="EEH4" s="526"/>
      <c r="EEI4" s="526"/>
      <c r="EEJ4" s="526"/>
      <c r="EEK4" s="526"/>
      <c r="EEL4" s="526"/>
      <c r="EEM4" s="526"/>
      <c r="EEN4" s="526"/>
      <c r="EEO4" s="526"/>
      <c r="EEP4" s="526"/>
      <c r="EEQ4" s="526"/>
      <c r="EER4" s="526"/>
      <c r="EES4" s="526"/>
      <c r="EET4" s="526"/>
      <c r="EEU4" s="526"/>
      <c r="EEV4" s="526"/>
      <c r="EEW4" s="526"/>
      <c r="EEX4" s="526"/>
      <c r="EEY4" s="526"/>
      <c r="EEZ4" s="526"/>
      <c r="EFA4" s="526"/>
      <c r="EFB4" s="526"/>
      <c r="EFC4" s="526"/>
      <c r="EFD4" s="526"/>
      <c r="EFE4" s="526"/>
      <c r="EFF4" s="526"/>
      <c r="EFG4" s="526"/>
      <c r="EFH4" s="526"/>
      <c r="EFI4" s="526"/>
      <c r="EFJ4" s="526"/>
      <c r="EFK4" s="526"/>
      <c r="EFL4" s="526"/>
      <c r="EFM4" s="526"/>
      <c r="EFN4" s="526"/>
      <c r="EFO4" s="526"/>
      <c r="EFP4" s="526"/>
      <c r="EFQ4" s="526"/>
      <c r="EFR4" s="526"/>
      <c r="EFS4" s="526"/>
      <c r="EFT4" s="526"/>
      <c r="EFU4" s="526"/>
      <c r="EFV4" s="526"/>
      <c r="EFW4" s="526"/>
      <c r="EFX4" s="526"/>
      <c r="EFY4" s="526"/>
      <c r="EFZ4" s="526"/>
      <c r="EGA4" s="526"/>
      <c r="EGB4" s="526"/>
      <c r="EGC4" s="526"/>
      <c r="EGD4" s="526"/>
      <c r="EGE4" s="526"/>
      <c r="EGF4" s="526"/>
      <c r="EGG4" s="526"/>
      <c r="EGH4" s="526"/>
      <c r="EGI4" s="526"/>
      <c r="EGJ4" s="526"/>
      <c r="EGK4" s="526"/>
      <c r="EGL4" s="526"/>
      <c r="EGM4" s="526"/>
      <c r="EGN4" s="526"/>
      <c r="EGO4" s="526"/>
      <c r="EGP4" s="526"/>
      <c r="EGQ4" s="526"/>
      <c r="EGR4" s="526"/>
      <c r="EGS4" s="526"/>
      <c r="EGT4" s="526"/>
      <c r="EGU4" s="526"/>
      <c r="EGV4" s="526"/>
      <c r="EGW4" s="526"/>
      <c r="EGX4" s="526"/>
      <c r="EGY4" s="526"/>
      <c r="EGZ4" s="526"/>
      <c r="EHA4" s="526"/>
      <c r="EHB4" s="526"/>
      <c r="EHC4" s="526"/>
      <c r="EHD4" s="526"/>
      <c r="EHE4" s="526"/>
      <c r="EHF4" s="526"/>
      <c r="EHG4" s="526"/>
      <c r="EHH4" s="526"/>
      <c r="EHI4" s="526"/>
      <c r="EHJ4" s="526"/>
      <c r="EHK4" s="526"/>
      <c r="EHL4" s="526"/>
      <c r="EHM4" s="526"/>
      <c r="EHN4" s="526"/>
      <c r="EHO4" s="526"/>
      <c r="EHP4" s="526"/>
      <c r="EHQ4" s="526"/>
      <c r="EHR4" s="526"/>
      <c r="EHS4" s="526"/>
      <c r="EHT4" s="526"/>
      <c r="EHU4" s="526"/>
      <c r="EHV4" s="526"/>
      <c r="EHW4" s="526"/>
      <c r="EHX4" s="526"/>
      <c r="EHY4" s="526"/>
      <c r="EHZ4" s="526"/>
      <c r="EIA4" s="526"/>
      <c r="EIB4" s="526"/>
      <c r="EIC4" s="526"/>
      <c r="EID4" s="526"/>
      <c r="EIE4" s="526"/>
      <c r="EIF4" s="526"/>
      <c r="EIG4" s="526"/>
      <c r="EIH4" s="526"/>
      <c r="EII4" s="526"/>
      <c r="EIJ4" s="526"/>
      <c r="EIK4" s="526"/>
      <c r="EIL4" s="526"/>
      <c r="EIM4" s="526"/>
      <c r="EIN4" s="526"/>
      <c r="EIO4" s="526"/>
      <c r="EIP4" s="526"/>
      <c r="EIQ4" s="526"/>
      <c r="EIR4" s="526"/>
      <c r="EIS4" s="526"/>
      <c r="EIT4" s="526"/>
      <c r="EIU4" s="526"/>
      <c r="EIV4" s="526"/>
      <c r="EIW4" s="526"/>
      <c r="EIX4" s="526"/>
      <c r="EIY4" s="526"/>
      <c r="EIZ4" s="526"/>
      <c r="EJA4" s="526"/>
      <c r="EJB4" s="526"/>
      <c r="EJC4" s="526"/>
      <c r="EJD4" s="526"/>
      <c r="EJE4" s="526"/>
      <c r="EJF4" s="526"/>
      <c r="EJG4" s="526"/>
      <c r="EJH4" s="526"/>
      <c r="EJI4" s="526"/>
      <c r="EJJ4" s="526"/>
      <c r="EJK4" s="526"/>
      <c r="EJL4" s="526"/>
      <c r="EJM4" s="526"/>
      <c r="EJN4" s="526"/>
      <c r="EJO4" s="526"/>
      <c r="EJP4" s="526"/>
      <c r="EJQ4" s="526"/>
      <c r="EJR4" s="526"/>
      <c r="EJS4" s="526"/>
      <c r="EJT4" s="526"/>
      <c r="EJU4" s="526"/>
      <c r="EJV4" s="526"/>
      <c r="EJW4" s="526"/>
      <c r="EJX4" s="526"/>
      <c r="EJY4" s="526"/>
      <c r="EJZ4" s="526"/>
      <c r="EKA4" s="526"/>
      <c r="EKB4" s="526"/>
      <c r="EKC4" s="526"/>
      <c r="EKD4" s="526"/>
      <c r="EKE4" s="526"/>
      <c r="EKF4" s="526"/>
      <c r="EKG4" s="526"/>
      <c r="EKH4" s="526"/>
      <c r="EKI4" s="526"/>
      <c r="EKJ4" s="526"/>
      <c r="EKK4" s="526"/>
      <c r="EKL4" s="526"/>
      <c r="EKM4" s="526"/>
      <c r="EKN4" s="526"/>
      <c r="EKO4" s="526"/>
      <c r="EKP4" s="526"/>
      <c r="EKQ4" s="526"/>
      <c r="EKR4" s="526"/>
      <c r="EKS4" s="526"/>
      <c r="EKT4" s="526"/>
      <c r="EKU4" s="526"/>
      <c r="EKV4" s="526"/>
      <c r="EKW4" s="526"/>
      <c r="EKX4" s="526"/>
      <c r="EKY4" s="526"/>
      <c r="EKZ4" s="526"/>
      <c r="ELA4" s="526"/>
      <c r="ELB4" s="526"/>
      <c r="ELC4" s="526"/>
      <c r="ELD4" s="526"/>
      <c r="ELE4" s="526"/>
      <c r="ELF4" s="526"/>
      <c r="ELG4" s="526"/>
      <c r="ELH4" s="526"/>
      <c r="ELI4" s="526"/>
      <c r="ELJ4" s="526"/>
      <c r="ELK4" s="526"/>
      <c r="ELL4" s="526"/>
      <c r="ELM4" s="526"/>
      <c r="ELN4" s="526"/>
      <c r="ELO4" s="526"/>
      <c r="ELP4" s="526"/>
      <c r="ELQ4" s="526"/>
      <c r="ELR4" s="526"/>
      <c r="ELS4" s="526"/>
      <c r="ELT4" s="526"/>
      <c r="ELU4" s="526"/>
      <c r="ELV4" s="526"/>
      <c r="ELW4" s="526"/>
      <c r="ELX4" s="526"/>
      <c r="ELY4" s="526"/>
      <c r="ELZ4" s="526"/>
      <c r="EMA4" s="526"/>
      <c r="EMB4" s="526"/>
      <c r="EMC4" s="526"/>
      <c r="EMD4" s="526"/>
      <c r="EME4" s="526"/>
      <c r="EMF4" s="526"/>
      <c r="EMG4" s="526"/>
      <c r="EMH4" s="526"/>
      <c r="EMI4" s="526"/>
      <c r="EMJ4" s="526"/>
      <c r="EMK4" s="526"/>
      <c r="EML4" s="526"/>
      <c r="EMM4" s="526"/>
      <c r="EMN4" s="526"/>
      <c r="EMO4" s="526"/>
      <c r="EMP4" s="526"/>
      <c r="EMQ4" s="526"/>
      <c r="EMR4" s="526"/>
      <c r="EMS4" s="526"/>
      <c r="EMT4" s="526"/>
      <c r="EMU4" s="526"/>
      <c r="EMV4" s="526"/>
      <c r="EMW4" s="526"/>
      <c r="EMX4" s="526"/>
      <c r="EMY4" s="526"/>
      <c r="EMZ4" s="526"/>
      <c r="ENA4" s="526"/>
      <c r="ENB4" s="526"/>
      <c r="ENC4" s="526"/>
      <c r="END4" s="526"/>
      <c r="ENE4" s="526"/>
      <c r="ENF4" s="526"/>
      <c r="ENG4" s="526"/>
      <c r="ENH4" s="526"/>
      <c r="ENI4" s="526"/>
      <c r="ENJ4" s="526"/>
      <c r="ENK4" s="526"/>
      <c r="ENL4" s="526"/>
      <c r="ENM4" s="526"/>
      <c r="ENN4" s="526"/>
      <c r="ENO4" s="526"/>
      <c r="ENP4" s="526"/>
      <c r="ENQ4" s="526"/>
      <c r="ENR4" s="526"/>
      <c r="ENS4" s="526"/>
      <c r="ENT4" s="526"/>
      <c r="ENU4" s="526"/>
      <c r="ENV4" s="526"/>
      <c r="ENW4" s="526"/>
      <c r="ENX4" s="526"/>
      <c r="ENY4" s="526"/>
      <c r="ENZ4" s="526"/>
      <c r="EOA4" s="526"/>
      <c r="EOB4" s="526"/>
      <c r="EOC4" s="526"/>
      <c r="EOD4" s="526"/>
      <c r="EOE4" s="526"/>
      <c r="EOF4" s="526"/>
      <c r="EOG4" s="526"/>
      <c r="EOH4" s="526"/>
      <c r="EOI4" s="526"/>
      <c r="EOJ4" s="526"/>
      <c r="EOK4" s="526"/>
      <c r="EOL4" s="526"/>
      <c r="EOM4" s="526"/>
      <c r="EON4" s="526"/>
      <c r="EOO4" s="526"/>
      <c r="EOP4" s="526"/>
      <c r="EOQ4" s="526"/>
      <c r="EOR4" s="526"/>
      <c r="EOS4" s="526"/>
      <c r="EOT4" s="526"/>
      <c r="EOU4" s="526"/>
      <c r="EOV4" s="526"/>
      <c r="EOW4" s="526"/>
      <c r="EOX4" s="526"/>
      <c r="EOY4" s="526"/>
      <c r="EOZ4" s="526"/>
      <c r="EPA4" s="526"/>
      <c r="EPB4" s="526"/>
      <c r="EPC4" s="526"/>
      <c r="EPD4" s="526"/>
      <c r="EPE4" s="526"/>
      <c r="EPF4" s="526"/>
      <c r="EPG4" s="526"/>
      <c r="EPH4" s="526"/>
      <c r="EPI4" s="526"/>
      <c r="EPJ4" s="526"/>
      <c r="EPK4" s="526"/>
      <c r="EPL4" s="526"/>
      <c r="EPM4" s="526"/>
      <c r="EPN4" s="526"/>
      <c r="EPO4" s="526"/>
      <c r="EPP4" s="526"/>
      <c r="EPQ4" s="526"/>
      <c r="EPR4" s="526"/>
      <c r="EPS4" s="526"/>
      <c r="EPT4" s="526"/>
      <c r="EPU4" s="526"/>
      <c r="EPV4" s="526"/>
      <c r="EPW4" s="526"/>
      <c r="EPX4" s="526"/>
      <c r="EPY4" s="526"/>
      <c r="EPZ4" s="526"/>
      <c r="EQA4" s="526"/>
      <c r="EQB4" s="526"/>
      <c r="EQC4" s="526"/>
      <c r="EQD4" s="526"/>
      <c r="EQE4" s="526"/>
      <c r="EQF4" s="526"/>
      <c r="EQG4" s="526"/>
      <c r="EQH4" s="526"/>
      <c r="EQI4" s="526"/>
      <c r="EQJ4" s="526"/>
      <c r="EQK4" s="526"/>
      <c r="EQL4" s="526"/>
      <c r="EQM4" s="526"/>
      <c r="EQN4" s="526"/>
      <c r="EQO4" s="526"/>
      <c r="EQP4" s="526"/>
      <c r="EQQ4" s="526"/>
      <c r="EQR4" s="526"/>
      <c r="EQS4" s="526"/>
      <c r="EQT4" s="526"/>
      <c r="EQU4" s="526"/>
      <c r="EQV4" s="526"/>
      <c r="EQW4" s="526"/>
      <c r="EQX4" s="526"/>
      <c r="EQY4" s="526"/>
      <c r="EQZ4" s="526"/>
      <c r="ERA4" s="526"/>
      <c r="ERB4" s="526"/>
      <c r="ERC4" s="526"/>
      <c r="ERD4" s="526"/>
      <c r="ERE4" s="526"/>
      <c r="ERF4" s="526"/>
      <c r="ERG4" s="526"/>
      <c r="ERH4" s="526"/>
      <c r="ERI4" s="526"/>
      <c r="ERJ4" s="526"/>
      <c r="ERK4" s="526"/>
      <c r="ERL4" s="526"/>
      <c r="ERM4" s="526"/>
      <c r="ERN4" s="526"/>
      <c r="ERO4" s="526"/>
      <c r="ERP4" s="526"/>
      <c r="ERQ4" s="526"/>
      <c r="ERR4" s="526"/>
      <c r="ERS4" s="526"/>
      <c r="ERT4" s="526"/>
      <c r="ERU4" s="526"/>
      <c r="ERV4" s="526"/>
      <c r="ERW4" s="526"/>
      <c r="ERX4" s="526"/>
      <c r="ERY4" s="526"/>
      <c r="ERZ4" s="526"/>
      <c r="ESA4" s="526"/>
      <c r="ESB4" s="526"/>
      <c r="ESC4" s="526"/>
      <c r="ESD4" s="526"/>
      <c r="ESE4" s="526"/>
      <c r="ESF4" s="526"/>
      <c r="ESG4" s="526"/>
      <c r="ESH4" s="526"/>
      <c r="ESI4" s="526"/>
      <c r="ESJ4" s="526"/>
      <c r="ESK4" s="526"/>
      <c r="ESL4" s="526"/>
      <c r="ESM4" s="526"/>
      <c r="ESN4" s="526"/>
      <c r="ESO4" s="526"/>
      <c r="ESP4" s="526"/>
      <c r="ESQ4" s="526"/>
      <c r="ESR4" s="526"/>
      <c r="ESS4" s="526"/>
      <c r="EST4" s="526"/>
      <c r="ESU4" s="526"/>
      <c r="ESV4" s="526"/>
      <c r="ESW4" s="526"/>
      <c r="ESX4" s="526"/>
      <c r="ESY4" s="526"/>
      <c r="ESZ4" s="526"/>
      <c r="ETA4" s="526"/>
      <c r="ETB4" s="526"/>
      <c r="ETC4" s="526"/>
      <c r="ETD4" s="526"/>
      <c r="ETE4" s="526"/>
      <c r="ETF4" s="526"/>
      <c r="ETG4" s="526"/>
      <c r="ETH4" s="526"/>
      <c r="ETI4" s="526"/>
      <c r="ETJ4" s="526"/>
      <c r="ETK4" s="526"/>
      <c r="ETL4" s="526"/>
      <c r="ETM4" s="526"/>
      <c r="ETN4" s="526"/>
      <c r="ETO4" s="526"/>
      <c r="ETP4" s="526"/>
      <c r="ETQ4" s="526"/>
      <c r="ETR4" s="526"/>
      <c r="ETS4" s="526"/>
      <c r="ETT4" s="526"/>
      <c r="ETU4" s="526"/>
      <c r="ETV4" s="526"/>
      <c r="ETW4" s="526"/>
      <c r="ETX4" s="526"/>
      <c r="ETY4" s="526"/>
      <c r="ETZ4" s="526"/>
      <c r="EUA4" s="526"/>
      <c r="EUB4" s="526"/>
      <c r="EUC4" s="526"/>
      <c r="EUD4" s="526"/>
      <c r="EUE4" s="526"/>
      <c r="EUF4" s="526"/>
      <c r="EUG4" s="526"/>
      <c r="EUH4" s="526"/>
      <c r="EUI4" s="526"/>
      <c r="EUJ4" s="526"/>
      <c r="EUK4" s="526"/>
      <c r="EUL4" s="526"/>
      <c r="EUM4" s="526"/>
      <c r="EUN4" s="526"/>
      <c r="EUO4" s="526"/>
      <c r="EUP4" s="526"/>
      <c r="EUQ4" s="526"/>
      <c r="EUR4" s="526"/>
      <c r="EUS4" s="526"/>
      <c r="EUT4" s="526"/>
      <c r="EUU4" s="526"/>
      <c r="EUV4" s="526"/>
      <c r="EUW4" s="526"/>
      <c r="EUX4" s="526"/>
      <c r="EUY4" s="526"/>
      <c r="EUZ4" s="526"/>
      <c r="EVA4" s="526"/>
      <c r="EVB4" s="526"/>
      <c r="EVC4" s="526"/>
      <c r="EVD4" s="526"/>
      <c r="EVE4" s="526"/>
      <c r="EVF4" s="526"/>
      <c r="EVG4" s="526"/>
      <c r="EVH4" s="526"/>
      <c r="EVI4" s="526"/>
      <c r="EVJ4" s="526"/>
      <c r="EVK4" s="526"/>
      <c r="EVL4" s="526"/>
      <c r="EVM4" s="526"/>
      <c r="EVN4" s="526"/>
      <c r="EVO4" s="526"/>
      <c r="EVP4" s="526"/>
      <c r="EVQ4" s="526"/>
      <c r="EVR4" s="526"/>
      <c r="EVS4" s="526"/>
      <c r="EVT4" s="526"/>
      <c r="EVU4" s="526"/>
      <c r="EVV4" s="526"/>
      <c r="EVW4" s="526"/>
      <c r="EVX4" s="526"/>
      <c r="EVY4" s="526"/>
      <c r="EVZ4" s="526"/>
      <c r="EWA4" s="526"/>
      <c r="EWB4" s="526"/>
      <c r="EWC4" s="526"/>
      <c r="EWD4" s="526"/>
      <c r="EWE4" s="526"/>
      <c r="EWF4" s="526"/>
      <c r="EWG4" s="526"/>
      <c r="EWH4" s="526"/>
      <c r="EWI4" s="526"/>
      <c r="EWJ4" s="526"/>
      <c r="EWK4" s="526"/>
      <c r="EWL4" s="526"/>
      <c r="EWM4" s="526"/>
      <c r="EWN4" s="526"/>
      <c r="EWO4" s="526"/>
      <c r="EWP4" s="526"/>
      <c r="EWQ4" s="526"/>
      <c r="EWR4" s="526"/>
      <c r="EWS4" s="526"/>
      <c r="EWT4" s="526"/>
      <c r="EWU4" s="526"/>
      <c r="EWV4" s="526"/>
      <c r="EWW4" s="526"/>
      <c r="EWX4" s="526"/>
      <c r="EWY4" s="526"/>
      <c r="EWZ4" s="526"/>
      <c r="EXA4" s="526"/>
      <c r="EXB4" s="526"/>
      <c r="EXC4" s="526"/>
      <c r="EXD4" s="526"/>
      <c r="EXE4" s="526"/>
      <c r="EXF4" s="526"/>
      <c r="EXG4" s="526"/>
      <c r="EXH4" s="526"/>
      <c r="EXI4" s="526"/>
      <c r="EXJ4" s="526"/>
      <c r="EXK4" s="526"/>
      <c r="EXL4" s="526"/>
      <c r="EXM4" s="526"/>
      <c r="EXN4" s="526"/>
      <c r="EXO4" s="526"/>
      <c r="EXP4" s="526"/>
      <c r="EXQ4" s="526"/>
      <c r="EXR4" s="526"/>
      <c r="EXS4" s="526"/>
      <c r="EXT4" s="526"/>
      <c r="EXU4" s="526"/>
      <c r="EXV4" s="526"/>
      <c r="EXW4" s="526"/>
      <c r="EXX4" s="526"/>
      <c r="EXY4" s="526"/>
      <c r="EXZ4" s="526"/>
      <c r="EYA4" s="526"/>
      <c r="EYB4" s="526"/>
      <c r="EYC4" s="526"/>
      <c r="EYD4" s="526"/>
      <c r="EYE4" s="526"/>
      <c r="EYF4" s="526"/>
      <c r="EYG4" s="526"/>
      <c r="EYH4" s="526"/>
      <c r="EYI4" s="526"/>
      <c r="EYJ4" s="526"/>
      <c r="EYK4" s="526"/>
      <c r="EYL4" s="526"/>
      <c r="EYM4" s="526"/>
      <c r="EYN4" s="526"/>
      <c r="EYO4" s="526"/>
      <c r="EYP4" s="526"/>
      <c r="EYQ4" s="526"/>
      <c r="EYR4" s="526"/>
      <c r="EYS4" s="526"/>
      <c r="EYT4" s="526"/>
      <c r="EYU4" s="526"/>
      <c r="EYV4" s="526"/>
      <c r="EYW4" s="526"/>
      <c r="EYX4" s="526"/>
      <c r="EYY4" s="526"/>
      <c r="EYZ4" s="526"/>
      <c r="EZA4" s="526"/>
      <c r="EZB4" s="526"/>
      <c r="EZC4" s="526"/>
      <c r="EZD4" s="526"/>
      <c r="EZE4" s="526"/>
      <c r="EZF4" s="526"/>
      <c r="EZG4" s="526"/>
      <c r="EZH4" s="526"/>
      <c r="EZI4" s="526"/>
      <c r="EZJ4" s="526"/>
      <c r="EZK4" s="526"/>
      <c r="EZL4" s="526"/>
      <c r="EZM4" s="526"/>
      <c r="EZN4" s="526"/>
      <c r="EZO4" s="526"/>
      <c r="EZP4" s="526"/>
      <c r="EZQ4" s="526"/>
      <c r="EZR4" s="526"/>
      <c r="EZS4" s="526"/>
      <c r="EZT4" s="526"/>
      <c r="EZU4" s="526"/>
      <c r="EZV4" s="526"/>
      <c r="EZW4" s="526"/>
      <c r="EZX4" s="526"/>
      <c r="EZY4" s="526"/>
      <c r="EZZ4" s="526"/>
      <c r="FAA4" s="526"/>
      <c r="FAB4" s="526"/>
      <c r="FAC4" s="526"/>
      <c r="FAD4" s="526"/>
      <c r="FAE4" s="526"/>
      <c r="FAF4" s="526"/>
      <c r="FAG4" s="526"/>
      <c r="FAH4" s="526"/>
      <c r="FAI4" s="526"/>
      <c r="FAJ4" s="526"/>
      <c r="FAK4" s="526"/>
      <c r="FAL4" s="526"/>
      <c r="FAM4" s="526"/>
      <c r="FAN4" s="526"/>
      <c r="FAO4" s="526"/>
      <c r="FAP4" s="526"/>
      <c r="FAQ4" s="526"/>
      <c r="FAR4" s="526"/>
      <c r="FAS4" s="526"/>
      <c r="FAT4" s="526"/>
      <c r="FAU4" s="526"/>
      <c r="FAV4" s="526"/>
      <c r="FAW4" s="526"/>
      <c r="FAX4" s="526"/>
      <c r="FAY4" s="526"/>
      <c r="FAZ4" s="526"/>
      <c r="FBA4" s="526"/>
      <c r="FBB4" s="526"/>
      <c r="FBC4" s="526"/>
      <c r="FBD4" s="526"/>
      <c r="FBE4" s="526"/>
      <c r="FBF4" s="526"/>
      <c r="FBG4" s="526"/>
      <c r="FBH4" s="526"/>
      <c r="FBI4" s="526"/>
      <c r="FBJ4" s="526"/>
      <c r="FBK4" s="526"/>
      <c r="FBL4" s="526"/>
      <c r="FBM4" s="526"/>
      <c r="FBN4" s="526"/>
      <c r="FBO4" s="526"/>
      <c r="FBP4" s="526"/>
      <c r="FBQ4" s="526"/>
      <c r="FBR4" s="526"/>
      <c r="FBS4" s="526"/>
      <c r="FBT4" s="526"/>
      <c r="FBU4" s="526"/>
      <c r="FBV4" s="526"/>
      <c r="FBW4" s="526"/>
      <c r="FBX4" s="526"/>
      <c r="FBY4" s="526"/>
      <c r="FBZ4" s="526"/>
      <c r="FCA4" s="526"/>
      <c r="FCB4" s="526"/>
      <c r="FCC4" s="526"/>
      <c r="FCD4" s="526"/>
      <c r="FCE4" s="526"/>
      <c r="FCF4" s="526"/>
      <c r="FCG4" s="526"/>
      <c r="FCH4" s="526"/>
      <c r="FCI4" s="526"/>
      <c r="FCJ4" s="526"/>
      <c r="FCK4" s="526"/>
      <c r="FCL4" s="526"/>
      <c r="FCM4" s="526"/>
      <c r="FCN4" s="526"/>
      <c r="FCO4" s="526"/>
      <c r="FCP4" s="526"/>
      <c r="FCQ4" s="526"/>
      <c r="FCR4" s="526"/>
      <c r="FCS4" s="526"/>
      <c r="FCT4" s="526"/>
      <c r="FCU4" s="526"/>
      <c r="FCV4" s="526"/>
      <c r="FCW4" s="526"/>
      <c r="FCX4" s="526"/>
      <c r="FCY4" s="526"/>
      <c r="FCZ4" s="526"/>
      <c r="FDA4" s="526"/>
      <c r="FDB4" s="526"/>
      <c r="FDC4" s="526"/>
      <c r="FDD4" s="526"/>
      <c r="FDE4" s="526"/>
      <c r="FDF4" s="526"/>
      <c r="FDG4" s="526"/>
      <c r="FDH4" s="526"/>
      <c r="FDI4" s="526"/>
      <c r="FDJ4" s="526"/>
      <c r="FDK4" s="526"/>
      <c r="FDL4" s="526"/>
      <c r="FDM4" s="526"/>
      <c r="FDN4" s="526"/>
      <c r="FDO4" s="526"/>
      <c r="FDP4" s="526"/>
      <c r="FDQ4" s="526"/>
      <c r="FDR4" s="526"/>
      <c r="FDS4" s="526"/>
      <c r="FDT4" s="526"/>
      <c r="FDU4" s="526"/>
      <c r="FDV4" s="526"/>
      <c r="FDW4" s="526"/>
      <c r="FDX4" s="526"/>
      <c r="FDY4" s="526"/>
      <c r="FDZ4" s="526"/>
      <c r="FEA4" s="526"/>
      <c r="FEB4" s="526"/>
      <c r="FEC4" s="526"/>
      <c r="FED4" s="526"/>
      <c r="FEE4" s="526"/>
      <c r="FEF4" s="526"/>
      <c r="FEG4" s="526"/>
      <c r="FEH4" s="526"/>
      <c r="FEI4" s="526"/>
      <c r="FEJ4" s="526"/>
      <c r="FEK4" s="526"/>
      <c r="FEL4" s="526"/>
      <c r="FEM4" s="526"/>
      <c r="FEN4" s="526"/>
      <c r="FEO4" s="526"/>
      <c r="FEP4" s="526"/>
      <c r="FEQ4" s="526"/>
      <c r="FER4" s="526"/>
      <c r="FES4" s="526"/>
      <c r="FET4" s="526"/>
      <c r="FEU4" s="526"/>
      <c r="FEV4" s="526"/>
      <c r="FEW4" s="526"/>
      <c r="FEX4" s="526"/>
      <c r="FEY4" s="526"/>
      <c r="FEZ4" s="526"/>
      <c r="FFA4" s="526"/>
      <c r="FFB4" s="526"/>
      <c r="FFC4" s="526"/>
      <c r="FFD4" s="526"/>
      <c r="FFE4" s="526"/>
      <c r="FFF4" s="526"/>
      <c r="FFG4" s="526"/>
      <c r="FFH4" s="526"/>
      <c r="FFI4" s="526"/>
      <c r="FFJ4" s="526"/>
      <c r="FFK4" s="526"/>
      <c r="FFL4" s="526"/>
      <c r="FFM4" s="526"/>
      <c r="FFN4" s="526"/>
      <c r="FFO4" s="526"/>
      <c r="FFP4" s="526"/>
      <c r="FFQ4" s="526"/>
      <c r="FFR4" s="526"/>
      <c r="FFS4" s="526"/>
      <c r="FFT4" s="526"/>
      <c r="FFU4" s="526"/>
      <c r="FFV4" s="526"/>
      <c r="FFW4" s="526"/>
      <c r="FFX4" s="526"/>
      <c r="FFY4" s="526"/>
      <c r="FFZ4" s="526"/>
      <c r="FGA4" s="526"/>
      <c r="FGB4" s="526"/>
      <c r="FGC4" s="526"/>
      <c r="FGD4" s="526"/>
      <c r="FGE4" s="526"/>
      <c r="FGF4" s="526"/>
      <c r="FGG4" s="526"/>
      <c r="FGH4" s="526"/>
      <c r="FGI4" s="526"/>
      <c r="FGJ4" s="526"/>
      <c r="FGK4" s="526"/>
      <c r="FGL4" s="526"/>
      <c r="FGM4" s="526"/>
      <c r="FGN4" s="526"/>
      <c r="FGO4" s="526"/>
      <c r="FGP4" s="526"/>
      <c r="FGQ4" s="526"/>
      <c r="FGR4" s="526"/>
      <c r="FGS4" s="526"/>
      <c r="FGT4" s="526"/>
      <c r="FGU4" s="526"/>
      <c r="FGV4" s="526"/>
      <c r="FGW4" s="526"/>
      <c r="FGX4" s="526"/>
      <c r="FGY4" s="526"/>
      <c r="FGZ4" s="526"/>
      <c r="FHA4" s="526"/>
      <c r="FHB4" s="526"/>
      <c r="FHC4" s="526"/>
      <c r="FHD4" s="526"/>
      <c r="FHE4" s="526"/>
      <c r="FHF4" s="526"/>
      <c r="FHG4" s="526"/>
      <c r="FHH4" s="526"/>
      <c r="FHI4" s="526"/>
      <c r="FHJ4" s="526"/>
      <c r="FHK4" s="526"/>
      <c r="FHL4" s="526"/>
      <c r="FHM4" s="526"/>
      <c r="FHN4" s="526"/>
      <c r="FHO4" s="526"/>
      <c r="FHP4" s="526"/>
      <c r="FHQ4" s="526"/>
      <c r="FHR4" s="526"/>
      <c r="FHS4" s="526"/>
      <c r="FHT4" s="526"/>
      <c r="FHU4" s="526"/>
      <c r="FHV4" s="526"/>
      <c r="FHW4" s="526"/>
      <c r="FHX4" s="526"/>
      <c r="FHY4" s="526"/>
      <c r="FHZ4" s="526"/>
      <c r="FIA4" s="526"/>
      <c r="FIB4" s="526"/>
      <c r="FIC4" s="526"/>
      <c r="FID4" s="526"/>
      <c r="FIE4" s="526"/>
      <c r="FIF4" s="526"/>
      <c r="FIG4" s="526"/>
      <c r="FIH4" s="526"/>
      <c r="FII4" s="526"/>
      <c r="FIJ4" s="526"/>
      <c r="FIK4" s="526"/>
      <c r="FIL4" s="526"/>
      <c r="FIM4" s="526"/>
      <c r="FIN4" s="526"/>
      <c r="FIO4" s="526"/>
      <c r="FIP4" s="526"/>
      <c r="FIQ4" s="526"/>
      <c r="FIR4" s="526"/>
      <c r="FIS4" s="526"/>
      <c r="FIT4" s="526"/>
      <c r="FIU4" s="526"/>
      <c r="FIV4" s="526"/>
      <c r="FIW4" s="526"/>
      <c r="FIX4" s="526"/>
      <c r="FIY4" s="526"/>
      <c r="FIZ4" s="526"/>
      <c r="FJA4" s="526"/>
      <c r="FJB4" s="526"/>
      <c r="FJC4" s="526"/>
      <c r="FJD4" s="526"/>
      <c r="FJE4" s="526"/>
      <c r="FJF4" s="526"/>
      <c r="FJG4" s="526"/>
      <c r="FJH4" s="526"/>
      <c r="FJI4" s="526"/>
      <c r="FJJ4" s="526"/>
      <c r="FJK4" s="526"/>
      <c r="FJL4" s="526"/>
      <c r="FJM4" s="526"/>
      <c r="FJN4" s="526"/>
      <c r="FJO4" s="526"/>
      <c r="FJP4" s="526"/>
      <c r="FJQ4" s="526"/>
      <c r="FJR4" s="526"/>
      <c r="FJS4" s="526"/>
      <c r="FJT4" s="526"/>
      <c r="FJU4" s="526"/>
      <c r="FJV4" s="526"/>
      <c r="FJW4" s="526"/>
      <c r="FJX4" s="526"/>
      <c r="FJY4" s="526"/>
      <c r="FJZ4" s="526"/>
      <c r="FKA4" s="526"/>
      <c r="FKB4" s="526"/>
      <c r="FKC4" s="526"/>
      <c r="FKD4" s="526"/>
      <c r="FKE4" s="526"/>
      <c r="FKF4" s="526"/>
      <c r="FKG4" s="526"/>
      <c r="FKH4" s="526"/>
      <c r="FKI4" s="526"/>
      <c r="FKJ4" s="526"/>
      <c r="FKK4" s="526"/>
      <c r="FKL4" s="526"/>
      <c r="FKM4" s="526"/>
      <c r="FKN4" s="526"/>
      <c r="FKO4" s="526"/>
      <c r="FKP4" s="526"/>
      <c r="FKQ4" s="526"/>
      <c r="FKR4" s="526"/>
      <c r="FKS4" s="526"/>
      <c r="FKT4" s="526"/>
      <c r="FKU4" s="526"/>
      <c r="FKV4" s="526"/>
      <c r="FKW4" s="526"/>
      <c r="FKX4" s="526"/>
      <c r="FKY4" s="526"/>
      <c r="FKZ4" s="526"/>
      <c r="FLA4" s="526"/>
      <c r="FLB4" s="526"/>
      <c r="FLC4" s="526"/>
      <c r="FLD4" s="526"/>
      <c r="FLE4" s="526"/>
      <c r="FLF4" s="526"/>
      <c r="FLG4" s="526"/>
      <c r="FLH4" s="526"/>
      <c r="FLI4" s="526"/>
      <c r="FLJ4" s="526"/>
      <c r="FLK4" s="526"/>
      <c r="FLL4" s="526"/>
      <c r="FLM4" s="526"/>
      <c r="FLN4" s="526"/>
      <c r="FLO4" s="526"/>
      <c r="FLP4" s="526"/>
      <c r="FLQ4" s="526"/>
      <c r="FLR4" s="526"/>
      <c r="FLS4" s="526"/>
      <c r="FLT4" s="526"/>
      <c r="FLU4" s="526"/>
      <c r="FLV4" s="526"/>
      <c r="FLW4" s="526"/>
      <c r="FLX4" s="526"/>
      <c r="FLY4" s="526"/>
      <c r="FLZ4" s="526"/>
      <c r="FMA4" s="526"/>
      <c r="FMB4" s="526"/>
      <c r="FMC4" s="526"/>
      <c r="FMD4" s="526"/>
      <c r="FME4" s="526"/>
      <c r="FMF4" s="526"/>
      <c r="FMG4" s="526"/>
      <c r="FMH4" s="526"/>
      <c r="FMI4" s="526"/>
      <c r="FMJ4" s="526"/>
      <c r="FMK4" s="526"/>
      <c r="FML4" s="526"/>
      <c r="FMM4" s="526"/>
      <c r="FMN4" s="526"/>
      <c r="FMO4" s="526"/>
      <c r="FMP4" s="526"/>
      <c r="FMQ4" s="526"/>
      <c r="FMR4" s="526"/>
      <c r="FMS4" s="526"/>
      <c r="FMT4" s="526"/>
      <c r="FMU4" s="526"/>
      <c r="FMV4" s="526"/>
      <c r="FMW4" s="526"/>
      <c r="FMX4" s="526"/>
      <c r="FMY4" s="526"/>
      <c r="FMZ4" s="526"/>
      <c r="FNA4" s="526"/>
      <c r="FNB4" s="526"/>
      <c r="FNC4" s="526"/>
      <c r="FND4" s="526"/>
      <c r="FNE4" s="526"/>
      <c r="FNF4" s="526"/>
      <c r="FNG4" s="526"/>
      <c r="FNH4" s="526"/>
      <c r="FNI4" s="526"/>
      <c r="FNJ4" s="526"/>
      <c r="FNK4" s="526"/>
      <c r="FNL4" s="526"/>
      <c r="FNM4" s="526"/>
      <c r="FNN4" s="526"/>
      <c r="FNO4" s="526"/>
      <c r="FNP4" s="526"/>
      <c r="FNQ4" s="526"/>
      <c r="FNR4" s="526"/>
      <c r="FNS4" s="526"/>
      <c r="FNT4" s="526"/>
      <c r="FNU4" s="526"/>
      <c r="FNV4" s="526"/>
      <c r="FNW4" s="526"/>
      <c r="FNX4" s="526"/>
      <c r="FNY4" s="526"/>
      <c r="FNZ4" s="526"/>
      <c r="FOA4" s="526"/>
      <c r="FOB4" s="526"/>
      <c r="FOC4" s="526"/>
      <c r="FOD4" s="526"/>
      <c r="FOE4" s="526"/>
      <c r="FOF4" s="526"/>
      <c r="FOG4" s="526"/>
      <c r="FOH4" s="526"/>
      <c r="FOI4" s="526"/>
      <c r="FOJ4" s="526"/>
      <c r="FOK4" s="526"/>
      <c r="FOL4" s="526"/>
      <c r="FOM4" s="526"/>
      <c r="FON4" s="526"/>
      <c r="FOO4" s="526"/>
      <c r="FOP4" s="526"/>
      <c r="FOQ4" s="526"/>
      <c r="FOR4" s="526"/>
      <c r="FOS4" s="526"/>
      <c r="FOT4" s="526"/>
      <c r="FOU4" s="526"/>
      <c r="FOV4" s="526"/>
      <c r="FOW4" s="526"/>
      <c r="FOX4" s="526"/>
      <c r="FOY4" s="526"/>
      <c r="FOZ4" s="526"/>
      <c r="FPA4" s="526"/>
      <c r="FPB4" s="526"/>
      <c r="FPC4" s="526"/>
      <c r="FPD4" s="526"/>
      <c r="FPE4" s="526"/>
      <c r="FPF4" s="526"/>
      <c r="FPG4" s="526"/>
      <c r="FPH4" s="526"/>
      <c r="FPI4" s="526"/>
      <c r="FPJ4" s="526"/>
      <c r="FPK4" s="526"/>
      <c r="FPL4" s="526"/>
      <c r="FPM4" s="526"/>
      <c r="FPN4" s="526"/>
      <c r="FPO4" s="526"/>
      <c r="FPP4" s="526"/>
      <c r="FPQ4" s="526"/>
      <c r="FPR4" s="526"/>
      <c r="FPS4" s="526"/>
      <c r="FPT4" s="526"/>
      <c r="FPU4" s="526"/>
      <c r="FPV4" s="526"/>
      <c r="FPW4" s="526"/>
      <c r="FPX4" s="526"/>
      <c r="FPY4" s="526"/>
      <c r="FPZ4" s="526"/>
      <c r="FQA4" s="526"/>
      <c r="FQB4" s="526"/>
      <c r="FQC4" s="526"/>
      <c r="FQD4" s="526"/>
      <c r="FQE4" s="526"/>
      <c r="FQF4" s="526"/>
      <c r="FQG4" s="526"/>
      <c r="FQH4" s="526"/>
      <c r="FQI4" s="526"/>
      <c r="FQJ4" s="526"/>
      <c r="FQK4" s="526"/>
      <c r="FQL4" s="526"/>
      <c r="FQM4" s="526"/>
      <c r="FQN4" s="526"/>
      <c r="FQO4" s="526"/>
      <c r="FQP4" s="526"/>
      <c r="FQQ4" s="526"/>
      <c r="FQR4" s="526"/>
      <c r="FQS4" s="526"/>
      <c r="FQT4" s="526"/>
      <c r="FQU4" s="526"/>
      <c r="FQV4" s="526"/>
      <c r="FQW4" s="526"/>
      <c r="FQX4" s="526"/>
      <c r="FQY4" s="526"/>
      <c r="FQZ4" s="526"/>
      <c r="FRA4" s="526"/>
      <c r="FRB4" s="526"/>
      <c r="FRC4" s="526"/>
      <c r="FRD4" s="526"/>
      <c r="FRE4" s="526"/>
      <c r="FRF4" s="526"/>
      <c r="FRG4" s="526"/>
      <c r="FRH4" s="526"/>
      <c r="FRI4" s="526"/>
      <c r="FRJ4" s="526"/>
      <c r="FRK4" s="526"/>
      <c r="FRL4" s="526"/>
      <c r="FRM4" s="526"/>
      <c r="FRN4" s="526"/>
      <c r="FRO4" s="526"/>
      <c r="FRP4" s="526"/>
      <c r="FRQ4" s="526"/>
      <c r="FRR4" s="526"/>
      <c r="FRS4" s="526"/>
      <c r="FRT4" s="526"/>
      <c r="FRU4" s="526"/>
      <c r="FRV4" s="526"/>
      <c r="FRW4" s="526"/>
      <c r="FRX4" s="526"/>
      <c r="FRY4" s="526"/>
      <c r="FRZ4" s="526"/>
      <c r="FSA4" s="526"/>
      <c r="FSB4" s="526"/>
      <c r="FSC4" s="526"/>
      <c r="FSD4" s="526"/>
      <c r="FSE4" s="526"/>
      <c r="FSF4" s="526"/>
      <c r="FSG4" s="526"/>
      <c r="FSH4" s="526"/>
      <c r="FSI4" s="526"/>
      <c r="FSJ4" s="526"/>
      <c r="FSK4" s="526"/>
      <c r="FSL4" s="526"/>
      <c r="FSM4" s="526"/>
      <c r="FSN4" s="526"/>
      <c r="FSO4" s="526"/>
      <c r="FSP4" s="526"/>
      <c r="FSQ4" s="526"/>
      <c r="FSR4" s="526"/>
      <c r="FSS4" s="526"/>
      <c r="FST4" s="526"/>
      <c r="FSU4" s="526"/>
      <c r="FSV4" s="526"/>
      <c r="FSW4" s="526"/>
      <c r="FSX4" s="526"/>
      <c r="FSY4" s="526"/>
      <c r="FSZ4" s="526"/>
      <c r="FTA4" s="526"/>
      <c r="FTB4" s="526"/>
      <c r="FTC4" s="526"/>
      <c r="FTD4" s="526"/>
      <c r="FTE4" s="526"/>
      <c r="FTF4" s="526"/>
      <c r="FTG4" s="526"/>
      <c r="FTH4" s="526"/>
      <c r="FTI4" s="526"/>
      <c r="FTJ4" s="526"/>
      <c r="FTK4" s="526"/>
      <c r="FTL4" s="526"/>
      <c r="FTM4" s="526"/>
      <c r="FTN4" s="526"/>
      <c r="FTO4" s="526"/>
      <c r="FTP4" s="526"/>
      <c r="FTQ4" s="526"/>
      <c r="FTR4" s="526"/>
      <c r="FTS4" s="526"/>
      <c r="FTT4" s="526"/>
      <c r="FTU4" s="526"/>
      <c r="FTV4" s="526"/>
      <c r="FTW4" s="526"/>
      <c r="FTX4" s="526"/>
      <c r="FTY4" s="526"/>
      <c r="FTZ4" s="526"/>
      <c r="FUA4" s="526"/>
      <c r="FUB4" s="526"/>
      <c r="FUC4" s="526"/>
      <c r="FUD4" s="526"/>
      <c r="FUE4" s="526"/>
      <c r="FUF4" s="526"/>
      <c r="FUG4" s="526"/>
      <c r="FUH4" s="526"/>
      <c r="FUI4" s="526"/>
      <c r="FUJ4" s="526"/>
      <c r="FUK4" s="526"/>
      <c r="FUL4" s="526"/>
      <c r="FUM4" s="526"/>
      <c r="FUN4" s="526"/>
      <c r="FUO4" s="526"/>
      <c r="FUP4" s="526"/>
      <c r="FUQ4" s="526"/>
      <c r="FUR4" s="526"/>
      <c r="FUS4" s="526"/>
      <c r="FUT4" s="526"/>
      <c r="FUU4" s="526"/>
      <c r="FUV4" s="526"/>
      <c r="FUW4" s="526"/>
      <c r="FUX4" s="526"/>
      <c r="FUY4" s="526"/>
      <c r="FUZ4" s="526"/>
      <c r="FVA4" s="526"/>
      <c r="FVB4" s="526"/>
      <c r="FVC4" s="526"/>
      <c r="FVD4" s="526"/>
      <c r="FVE4" s="526"/>
      <c r="FVF4" s="526"/>
      <c r="FVG4" s="526"/>
      <c r="FVH4" s="526"/>
      <c r="FVI4" s="526"/>
      <c r="FVJ4" s="526"/>
      <c r="FVK4" s="526"/>
      <c r="FVL4" s="526"/>
      <c r="FVM4" s="526"/>
      <c r="FVN4" s="526"/>
      <c r="FVO4" s="526"/>
      <c r="FVP4" s="526"/>
      <c r="FVQ4" s="526"/>
      <c r="FVR4" s="526"/>
      <c r="FVS4" s="526"/>
      <c r="FVT4" s="526"/>
      <c r="FVU4" s="526"/>
      <c r="FVV4" s="526"/>
      <c r="FVW4" s="526"/>
      <c r="FVX4" s="526"/>
      <c r="FVY4" s="526"/>
      <c r="FVZ4" s="526"/>
      <c r="FWA4" s="526"/>
      <c r="FWB4" s="526"/>
      <c r="FWC4" s="526"/>
      <c r="FWD4" s="526"/>
      <c r="FWE4" s="526"/>
      <c r="FWF4" s="526"/>
      <c r="FWG4" s="526"/>
      <c r="FWH4" s="526"/>
      <c r="FWI4" s="526"/>
      <c r="FWJ4" s="526"/>
      <c r="FWK4" s="526"/>
      <c r="FWL4" s="526"/>
      <c r="FWM4" s="526"/>
      <c r="FWN4" s="526"/>
      <c r="FWO4" s="526"/>
      <c r="FWP4" s="526"/>
      <c r="FWQ4" s="526"/>
      <c r="FWR4" s="526"/>
      <c r="FWS4" s="526"/>
      <c r="FWT4" s="526"/>
      <c r="FWU4" s="526"/>
      <c r="FWV4" s="526"/>
      <c r="FWW4" s="526"/>
      <c r="FWX4" s="526"/>
      <c r="FWY4" s="526"/>
      <c r="FWZ4" s="526"/>
      <c r="FXA4" s="526"/>
      <c r="FXB4" s="526"/>
      <c r="FXC4" s="526"/>
      <c r="FXD4" s="526"/>
      <c r="FXE4" s="526"/>
      <c r="FXF4" s="526"/>
      <c r="FXG4" s="526"/>
      <c r="FXH4" s="526"/>
      <c r="FXI4" s="526"/>
      <c r="FXJ4" s="526"/>
      <c r="FXK4" s="526"/>
      <c r="FXL4" s="526"/>
      <c r="FXM4" s="526"/>
      <c r="FXN4" s="526"/>
      <c r="FXO4" s="526"/>
      <c r="FXP4" s="526"/>
      <c r="FXQ4" s="526"/>
      <c r="FXR4" s="526"/>
      <c r="FXS4" s="526"/>
      <c r="FXT4" s="526"/>
      <c r="FXU4" s="526"/>
      <c r="FXV4" s="526"/>
      <c r="FXW4" s="526"/>
      <c r="FXX4" s="526"/>
      <c r="FXY4" s="526"/>
      <c r="FXZ4" s="526"/>
      <c r="FYA4" s="526"/>
      <c r="FYB4" s="526"/>
      <c r="FYC4" s="526"/>
      <c r="FYD4" s="526"/>
      <c r="FYE4" s="526"/>
      <c r="FYF4" s="526"/>
      <c r="FYG4" s="526"/>
      <c r="FYH4" s="526"/>
      <c r="FYI4" s="526"/>
      <c r="FYJ4" s="526"/>
      <c r="FYK4" s="526"/>
      <c r="FYL4" s="526"/>
      <c r="FYM4" s="526"/>
      <c r="FYN4" s="526"/>
      <c r="FYO4" s="526"/>
      <c r="FYP4" s="526"/>
      <c r="FYQ4" s="526"/>
      <c r="FYR4" s="526"/>
      <c r="FYS4" s="526"/>
      <c r="FYT4" s="526"/>
      <c r="FYU4" s="526"/>
      <c r="FYV4" s="526"/>
      <c r="FYW4" s="526"/>
      <c r="FYX4" s="526"/>
      <c r="FYY4" s="526"/>
      <c r="FYZ4" s="526"/>
      <c r="FZA4" s="526"/>
      <c r="FZB4" s="526"/>
      <c r="FZC4" s="526"/>
      <c r="FZD4" s="526"/>
      <c r="FZE4" s="526"/>
      <c r="FZF4" s="526"/>
      <c r="FZG4" s="526"/>
      <c r="FZH4" s="526"/>
      <c r="FZI4" s="526"/>
      <c r="FZJ4" s="526"/>
      <c r="FZK4" s="526"/>
      <c r="FZL4" s="526"/>
      <c r="FZM4" s="526"/>
      <c r="FZN4" s="526"/>
      <c r="FZO4" s="526"/>
      <c r="FZP4" s="526"/>
      <c r="FZQ4" s="526"/>
      <c r="FZR4" s="526"/>
      <c r="FZS4" s="526"/>
      <c r="FZT4" s="526"/>
      <c r="FZU4" s="526"/>
      <c r="FZV4" s="526"/>
      <c r="FZW4" s="526"/>
      <c r="FZX4" s="526"/>
      <c r="FZY4" s="526"/>
      <c r="FZZ4" s="526"/>
      <c r="GAA4" s="526"/>
      <c r="GAB4" s="526"/>
      <c r="GAC4" s="526"/>
      <c r="GAD4" s="526"/>
      <c r="GAE4" s="526"/>
      <c r="GAF4" s="526"/>
      <c r="GAG4" s="526"/>
      <c r="GAH4" s="526"/>
      <c r="GAI4" s="526"/>
      <c r="GAJ4" s="526"/>
      <c r="GAK4" s="526"/>
      <c r="GAL4" s="526"/>
      <c r="GAM4" s="526"/>
      <c r="GAN4" s="526"/>
      <c r="GAO4" s="526"/>
      <c r="GAP4" s="526"/>
      <c r="GAQ4" s="526"/>
      <c r="GAR4" s="526"/>
      <c r="GAS4" s="526"/>
      <c r="GAT4" s="526"/>
      <c r="GAU4" s="526"/>
      <c r="GAV4" s="526"/>
      <c r="GAW4" s="526"/>
      <c r="GAX4" s="526"/>
      <c r="GAY4" s="526"/>
      <c r="GAZ4" s="526"/>
      <c r="GBA4" s="526"/>
      <c r="GBB4" s="526"/>
      <c r="GBC4" s="526"/>
      <c r="GBD4" s="526"/>
      <c r="GBE4" s="526"/>
      <c r="GBF4" s="526"/>
      <c r="GBG4" s="526"/>
      <c r="GBH4" s="526"/>
      <c r="GBI4" s="526"/>
      <c r="GBJ4" s="526"/>
      <c r="GBK4" s="526"/>
      <c r="GBL4" s="526"/>
      <c r="GBM4" s="526"/>
      <c r="GBN4" s="526"/>
      <c r="GBO4" s="526"/>
      <c r="GBP4" s="526"/>
      <c r="GBQ4" s="526"/>
      <c r="GBR4" s="526"/>
      <c r="GBS4" s="526"/>
      <c r="GBT4" s="526"/>
      <c r="GBU4" s="526"/>
      <c r="GBV4" s="526"/>
      <c r="GBW4" s="526"/>
      <c r="GBX4" s="526"/>
      <c r="GBY4" s="526"/>
      <c r="GBZ4" s="526"/>
      <c r="GCA4" s="526"/>
      <c r="GCB4" s="526"/>
      <c r="GCC4" s="526"/>
      <c r="GCD4" s="526"/>
      <c r="GCE4" s="526"/>
      <c r="GCF4" s="526"/>
      <c r="GCG4" s="526"/>
      <c r="GCH4" s="526"/>
      <c r="GCI4" s="526"/>
      <c r="GCJ4" s="526"/>
      <c r="GCK4" s="526"/>
      <c r="GCL4" s="526"/>
      <c r="GCM4" s="526"/>
      <c r="GCN4" s="526"/>
      <c r="GCO4" s="526"/>
      <c r="GCP4" s="526"/>
      <c r="GCQ4" s="526"/>
      <c r="GCR4" s="526"/>
      <c r="GCS4" s="526"/>
      <c r="GCT4" s="526"/>
      <c r="GCU4" s="526"/>
      <c r="GCV4" s="526"/>
      <c r="GCW4" s="526"/>
      <c r="GCX4" s="526"/>
      <c r="GCY4" s="526"/>
      <c r="GCZ4" s="526"/>
      <c r="GDA4" s="526"/>
      <c r="GDB4" s="526"/>
      <c r="GDC4" s="526"/>
      <c r="GDD4" s="526"/>
      <c r="GDE4" s="526"/>
      <c r="GDF4" s="526"/>
      <c r="GDG4" s="526"/>
      <c r="GDH4" s="526"/>
      <c r="GDI4" s="526"/>
      <c r="GDJ4" s="526"/>
      <c r="GDK4" s="526"/>
      <c r="GDL4" s="526"/>
      <c r="GDM4" s="526"/>
      <c r="GDN4" s="526"/>
      <c r="GDO4" s="526"/>
      <c r="GDP4" s="526"/>
      <c r="GDQ4" s="526"/>
      <c r="GDR4" s="526"/>
      <c r="GDS4" s="526"/>
      <c r="GDT4" s="526"/>
      <c r="GDU4" s="526"/>
      <c r="GDV4" s="526"/>
      <c r="GDW4" s="526"/>
      <c r="GDX4" s="526"/>
      <c r="GDY4" s="526"/>
      <c r="GDZ4" s="526"/>
      <c r="GEA4" s="526"/>
      <c r="GEB4" s="526"/>
      <c r="GEC4" s="526"/>
      <c r="GED4" s="526"/>
      <c r="GEE4" s="526"/>
      <c r="GEF4" s="526"/>
      <c r="GEG4" s="526"/>
      <c r="GEH4" s="526"/>
      <c r="GEI4" s="526"/>
      <c r="GEJ4" s="526"/>
      <c r="GEK4" s="526"/>
      <c r="GEL4" s="526"/>
      <c r="GEM4" s="526"/>
      <c r="GEN4" s="526"/>
      <c r="GEO4" s="526"/>
      <c r="GEP4" s="526"/>
      <c r="GEQ4" s="526"/>
      <c r="GER4" s="526"/>
      <c r="GES4" s="526"/>
      <c r="GET4" s="526"/>
      <c r="GEU4" s="526"/>
      <c r="GEV4" s="526"/>
      <c r="GEW4" s="526"/>
      <c r="GEX4" s="526"/>
      <c r="GEY4" s="526"/>
      <c r="GEZ4" s="526"/>
      <c r="GFA4" s="526"/>
      <c r="GFB4" s="526"/>
      <c r="GFC4" s="526"/>
      <c r="GFD4" s="526"/>
      <c r="GFE4" s="526"/>
      <c r="GFF4" s="526"/>
      <c r="GFG4" s="526"/>
      <c r="GFH4" s="526"/>
      <c r="GFI4" s="526"/>
      <c r="GFJ4" s="526"/>
      <c r="GFK4" s="526"/>
      <c r="GFL4" s="526"/>
      <c r="GFM4" s="526"/>
      <c r="GFN4" s="526"/>
      <c r="GFO4" s="526"/>
      <c r="GFP4" s="526"/>
      <c r="GFQ4" s="526"/>
      <c r="GFR4" s="526"/>
      <c r="GFS4" s="526"/>
      <c r="GFT4" s="526"/>
      <c r="GFU4" s="526"/>
      <c r="GFV4" s="526"/>
      <c r="GFW4" s="526"/>
      <c r="GFX4" s="526"/>
      <c r="GFY4" s="526"/>
      <c r="GFZ4" s="526"/>
      <c r="GGA4" s="526"/>
      <c r="GGB4" s="526"/>
      <c r="GGC4" s="526"/>
      <c r="GGD4" s="526"/>
      <c r="GGE4" s="526"/>
      <c r="GGF4" s="526"/>
      <c r="GGG4" s="526"/>
      <c r="GGH4" s="526"/>
      <c r="GGI4" s="526"/>
      <c r="GGJ4" s="526"/>
      <c r="GGK4" s="526"/>
      <c r="GGL4" s="526"/>
      <c r="GGM4" s="526"/>
      <c r="GGN4" s="526"/>
      <c r="GGO4" s="526"/>
      <c r="GGP4" s="526"/>
      <c r="GGQ4" s="526"/>
      <c r="GGR4" s="526"/>
      <c r="GGS4" s="526"/>
      <c r="GGT4" s="526"/>
      <c r="GGU4" s="526"/>
      <c r="GGV4" s="526"/>
      <c r="GGW4" s="526"/>
      <c r="GGX4" s="526"/>
      <c r="GGY4" s="526"/>
      <c r="GGZ4" s="526"/>
      <c r="GHA4" s="526"/>
      <c r="GHB4" s="526"/>
      <c r="GHC4" s="526"/>
      <c r="GHD4" s="526"/>
      <c r="GHE4" s="526"/>
      <c r="GHF4" s="526"/>
      <c r="GHG4" s="526"/>
      <c r="GHH4" s="526"/>
      <c r="GHI4" s="526"/>
      <c r="GHJ4" s="526"/>
      <c r="GHK4" s="526"/>
      <c r="GHL4" s="526"/>
      <c r="GHM4" s="526"/>
      <c r="GHN4" s="526"/>
      <c r="GHO4" s="526"/>
      <c r="GHP4" s="526"/>
      <c r="GHQ4" s="526"/>
      <c r="GHR4" s="526"/>
      <c r="GHS4" s="526"/>
      <c r="GHT4" s="526"/>
      <c r="GHU4" s="526"/>
      <c r="GHV4" s="526"/>
      <c r="GHW4" s="526"/>
      <c r="GHX4" s="526"/>
      <c r="GHY4" s="526"/>
      <c r="GHZ4" s="526"/>
      <c r="GIA4" s="526"/>
      <c r="GIB4" s="526"/>
      <c r="GIC4" s="526"/>
      <c r="GID4" s="526"/>
      <c r="GIE4" s="526"/>
      <c r="GIF4" s="526"/>
      <c r="GIG4" s="526"/>
      <c r="GIH4" s="526"/>
      <c r="GII4" s="526"/>
      <c r="GIJ4" s="526"/>
      <c r="GIK4" s="526"/>
      <c r="GIL4" s="526"/>
      <c r="GIM4" s="526"/>
      <c r="GIN4" s="526"/>
      <c r="GIO4" s="526"/>
      <c r="GIP4" s="526"/>
      <c r="GIQ4" s="526"/>
      <c r="GIR4" s="526"/>
      <c r="GIS4" s="526"/>
      <c r="GIT4" s="526"/>
      <c r="GIU4" s="526"/>
      <c r="GIV4" s="526"/>
      <c r="GIW4" s="526"/>
      <c r="GIX4" s="526"/>
      <c r="GIY4" s="526"/>
      <c r="GIZ4" s="526"/>
      <c r="GJA4" s="526"/>
      <c r="GJB4" s="526"/>
      <c r="GJC4" s="526"/>
      <c r="GJD4" s="526"/>
      <c r="GJE4" s="526"/>
      <c r="GJF4" s="526"/>
      <c r="GJG4" s="526"/>
      <c r="GJH4" s="526"/>
      <c r="GJI4" s="526"/>
      <c r="GJJ4" s="526"/>
      <c r="GJK4" s="526"/>
      <c r="GJL4" s="526"/>
      <c r="GJM4" s="526"/>
      <c r="GJN4" s="526"/>
      <c r="GJO4" s="526"/>
      <c r="GJP4" s="526"/>
      <c r="GJQ4" s="526"/>
      <c r="GJR4" s="526"/>
      <c r="GJS4" s="526"/>
      <c r="GJT4" s="526"/>
      <c r="GJU4" s="526"/>
      <c r="GJV4" s="526"/>
      <c r="GJW4" s="526"/>
      <c r="GJX4" s="526"/>
      <c r="GJY4" s="526"/>
      <c r="GJZ4" s="526"/>
      <c r="GKA4" s="526"/>
      <c r="GKB4" s="526"/>
      <c r="GKC4" s="526"/>
      <c r="GKD4" s="526"/>
      <c r="GKE4" s="526"/>
      <c r="GKF4" s="526"/>
      <c r="GKG4" s="526"/>
      <c r="GKH4" s="526"/>
      <c r="GKI4" s="526"/>
      <c r="GKJ4" s="526"/>
      <c r="GKK4" s="526"/>
      <c r="GKL4" s="526"/>
      <c r="GKM4" s="526"/>
      <c r="GKN4" s="526"/>
      <c r="GKO4" s="526"/>
      <c r="GKP4" s="526"/>
      <c r="GKQ4" s="526"/>
      <c r="GKR4" s="526"/>
      <c r="GKS4" s="526"/>
      <c r="GKT4" s="526"/>
      <c r="GKU4" s="526"/>
      <c r="GKV4" s="526"/>
      <c r="GKW4" s="526"/>
      <c r="GKX4" s="526"/>
      <c r="GKY4" s="526"/>
      <c r="GKZ4" s="526"/>
      <c r="GLA4" s="526"/>
      <c r="GLB4" s="526"/>
      <c r="GLC4" s="526"/>
      <c r="GLD4" s="526"/>
      <c r="GLE4" s="526"/>
      <c r="GLF4" s="526"/>
      <c r="GLG4" s="526"/>
      <c r="GLH4" s="526"/>
      <c r="GLI4" s="526"/>
      <c r="GLJ4" s="526"/>
      <c r="GLK4" s="526"/>
      <c r="GLL4" s="526"/>
      <c r="GLM4" s="526"/>
      <c r="GLN4" s="526"/>
      <c r="GLO4" s="526"/>
      <c r="GLP4" s="526"/>
      <c r="GLQ4" s="526"/>
      <c r="GLR4" s="526"/>
      <c r="GLS4" s="526"/>
      <c r="GLT4" s="526"/>
      <c r="GLU4" s="526"/>
      <c r="GLV4" s="526"/>
      <c r="GLW4" s="526"/>
      <c r="GLX4" s="526"/>
      <c r="GLY4" s="526"/>
      <c r="GLZ4" s="526"/>
      <c r="GMA4" s="526"/>
      <c r="GMB4" s="526"/>
      <c r="GMC4" s="526"/>
      <c r="GMD4" s="526"/>
      <c r="GME4" s="526"/>
      <c r="GMF4" s="526"/>
      <c r="GMG4" s="526"/>
      <c r="GMH4" s="526"/>
      <c r="GMI4" s="526"/>
      <c r="GMJ4" s="526"/>
      <c r="GMK4" s="526"/>
      <c r="GML4" s="526"/>
      <c r="GMM4" s="526"/>
      <c r="GMN4" s="526"/>
      <c r="GMO4" s="526"/>
      <c r="GMP4" s="526"/>
      <c r="GMQ4" s="526"/>
      <c r="GMR4" s="526"/>
      <c r="GMS4" s="526"/>
      <c r="GMT4" s="526"/>
      <c r="GMU4" s="526"/>
      <c r="GMV4" s="526"/>
      <c r="GMW4" s="526"/>
      <c r="GMX4" s="526"/>
      <c r="GMY4" s="526"/>
      <c r="GMZ4" s="526"/>
      <c r="GNA4" s="526"/>
      <c r="GNB4" s="526"/>
      <c r="GNC4" s="526"/>
      <c r="GND4" s="526"/>
      <c r="GNE4" s="526"/>
      <c r="GNF4" s="526"/>
      <c r="GNG4" s="526"/>
      <c r="GNH4" s="526"/>
      <c r="GNI4" s="526"/>
      <c r="GNJ4" s="526"/>
      <c r="GNK4" s="526"/>
      <c r="GNL4" s="526"/>
      <c r="GNM4" s="526"/>
      <c r="GNN4" s="526"/>
      <c r="GNO4" s="526"/>
      <c r="GNP4" s="526"/>
      <c r="GNQ4" s="526"/>
      <c r="GNR4" s="526"/>
      <c r="GNS4" s="526"/>
      <c r="GNT4" s="526"/>
      <c r="GNU4" s="526"/>
      <c r="GNV4" s="526"/>
      <c r="GNW4" s="526"/>
      <c r="GNX4" s="526"/>
      <c r="GNY4" s="526"/>
      <c r="GNZ4" s="526"/>
      <c r="GOA4" s="526"/>
      <c r="GOB4" s="526"/>
      <c r="GOC4" s="526"/>
      <c r="GOD4" s="526"/>
      <c r="GOE4" s="526"/>
      <c r="GOF4" s="526"/>
      <c r="GOG4" s="526"/>
      <c r="GOH4" s="526"/>
      <c r="GOI4" s="526"/>
      <c r="GOJ4" s="526"/>
      <c r="GOK4" s="526"/>
      <c r="GOL4" s="526"/>
      <c r="GOM4" s="526"/>
      <c r="GON4" s="526"/>
      <c r="GOO4" s="526"/>
      <c r="GOP4" s="526"/>
      <c r="GOQ4" s="526"/>
      <c r="GOR4" s="526"/>
      <c r="GOS4" s="526"/>
      <c r="GOT4" s="526"/>
      <c r="GOU4" s="526"/>
      <c r="GOV4" s="526"/>
      <c r="GOW4" s="526"/>
      <c r="GOX4" s="526"/>
      <c r="GOY4" s="526"/>
      <c r="GOZ4" s="526"/>
      <c r="GPA4" s="526"/>
      <c r="GPB4" s="526"/>
      <c r="GPC4" s="526"/>
      <c r="GPD4" s="526"/>
      <c r="GPE4" s="526"/>
      <c r="GPF4" s="526"/>
      <c r="GPG4" s="526"/>
      <c r="GPH4" s="526"/>
      <c r="GPI4" s="526"/>
      <c r="GPJ4" s="526"/>
      <c r="GPK4" s="526"/>
      <c r="GPL4" s="526"/>
      <c r="GPM4" s="526"/>
      <c r="GPN4" s="526"/>
      <c r="GPO4" s="526"/>
      <c r="GPP4" s="526"/>
      <c r="GPQ4" s="526"/>
      <c r="GPR4" s="526"/>
      <c r="GPS4" s="526"/>
      <c r="GPT4" s="526"/>
      <c r="GPU4" s="526"/>
      <c r="GPV4" s="526"/>
      <c r="GPW4" s="526"/>
      <c r="GPX4" s="526"/>
      <c r="GPY4" s="526"/>
      <c r="GPZ4" s="526"/>
      <c r="GQA4" s="526"/>
      <c r="GQB4" s="526"/>
      <c r="GQC4" s="526"/>
      <c r="GQD4" s="526"/>
      <c r="GQE4" s="526"/>
      <c r="GQF4" s="526"/>
      <c r="GQG4" s="526"/>
      <c r="GQH4" s="526"/>
      <c r="GQI4" s="526"/>
      <c r="GQJ4" s="526"/>
      <c r="GQK4" s="526"/>
      <c r="GQL4" s="526"/>
      <c r="GQM4" s="526"/>
      <c r="GQN4" s="526"/>
      <c r="GQO4" s="526"/>
      <c r="GQP4" s="526"/>
      <c r="GQQ4" s="526"/>
      <c r="GQR4" s="526"/>
      <c r="GQS4" s="526"/>
      <c r="GQT4" s="526"/>
      <c r="GQU4" s="526"/>
      <c r="GQV4" s="526"/>
      <c r="GQW4" s="526"/>
      <c r="GQX4" s="526"/>
      <c r="GQY4" s="526"/>
      <c r="GQZ4" s="526"/>
      <c r="GRA4" s="526"/>
      <c r="GRB4" s="526"/>
      <c r="GRC4" s="526"/>
      <c r="GRD4" s="526"/>
      <c r="GRE4" s="526"/>
      <c r="GRF4" s="526"/>
      <c r="GRG4" s="526"/>
      <c r="GRH4" s="526"/>
      <c r="GRI4" s="526"/>
      <c r="GRJ4" s="526"/>
      <c r="GRK4" s="526"/>
      <c r="GRL4" s="526"/>
      <c r="GRM4" s="526"/>
      <c r="GRN4" s="526"/>
      <c r="GRO4" s="526"/>
      <c r="GRP4" s="526"/>
      <c r="GRQ4" s="526"/>
      <c r="GRR4" s="526"/>
      <c r="GRS4" s="526"/>
      <c r="GRT4" s="526"/>
      <c r="GRU4" s="526"/>
      <c r="GRV4" s="526"/>
      <c r="GRW4" s="526"/>
      <c r="GRX4" s="526"/>
      <c r="GRY4" s="526"/>
      <c r="GRZ4" s="526"/>
      <c r="GSA4" s="526"/>
      <c r="GSB4" s="526"/>
      <c r="GSC4" s="526"/>
      <c r="GSD4" s="526"/>
      <c r="GSE4" s="526"/>
      <c r="GSF4" s="526"/>
      <c r="GSG4" s="526"/>
      <c r="GSH4" s="526"/>
      <c r="GSI4" s="526"/>
      <c r="GSJ4" s="526"/>
      <c r="GSK4" s="526"/>
      <c r="GSL4" s="526"/>
      <c r="GSM4" s="526"/>
      <c r="GSN4" s="526"/>
      <c r="GSO4" s="526"/>
      <c r="GSP4" s="526"/>
      <c r="GSQ4" s="526"/>
      <c r="GSR4" s="526"/>
      <c r="GSS4" s="526"/>
      <c r="GST4" s="526"/>
      <c r="GSU4" s="526"/>
      <c r="GSV4" s="526"/>
      <c r="GSW4" s="526"/>
      <c r="GSX4" s="526"/>
      <c r="GSY4" s="526"/>
      <c r="GSZ4" s="526"/>
      <c r="GTA4" s="526"/>
      <c r="GTB4" s="526"/>
      <c r="GTC4" s="526"/>
      <c r="GTD4" s="526"/>
      <c r="GTE4" s="526"/>
      <c r="GTF4" s="526"/>
      <c r="GTG4" s="526"/>
      <c r="GTH4" s="526"/>
      <c r="GTI4" s="526"/>
      <c r="GTJ4" s="526"/>
      <c r="GTK4" s="526"/>
      <c r="GTL4" s="526"/>
      <c r="GTM4" s="526"/>
      <c r="GTN4" s="526"/>
      <c r="GTO4" s="526"/>
      <c r="GTP4" s="526"/>
      <c r="GTQ4" s="526"/>
      <c r="GTR4" s="526"/>
      <c r="GTS4" s="526"/>
      <c r="GTT4" s="526"/>
      <c r="GTU4" s="526"/>
      <c r="GTV4" s="526"/>
      <c r="GTW4" s="526"/>
      <c r="GTX4" s="526"/>
      <c r="GTY4" s="526"/>
      <c r="GTZ4" s="526"/>
      <c r="GUA4" s="526"/>
      <c r="GUB4" s="526"/>
      <c r="GUC4" s="526"/>
      <c r="GUD4" s="526"/>
      <c r="GUE4" s="526"/>
      <c r="GUF4" s="526"/>
      <c r="GUG4" s="526"/>
      <c r="GUH4" s="526"/>
      <c r="GUI4" s="526"/>
      <c r="GUJ4" s="526"/>
      <c r="GUK4" s="526"/>
      <c r="GUL4" s="526"/>
      <c r="GUM4" s="526"/>
      <c r="GUN4" s="526"/>
      <c r="GUO4" s="526"/>
      <c r="GUP4" s="526"/>
      <c r="GUQ4" s="526"/>
      <c r="GUR4" s="526"/>
      <c r="GUS4" s="526"/>
      <c r="GUT4" s="526"/>
      <c r="GUU4" s="526"/>
      <c r="GUV4" s="526"/>
      <c r="GUW4" s="526"/>
      <c r="GUX4" s="526"/>
      <c r="GUY4" s="526"/>
      <c r="GUZ4" s="526"/>
      <c r="GVA4" s="526"/>
      <c r="GVB4" s="526"/>
      <c r="GVC4" s="526"/>
      <c r="GVD4" s="526"/>
      <c r="GVE4" s="526"/>
      <c r="GVF4" s="526"/>
      <c r="GVG4" s="526"/>
      <c r="GVH4" s="526"/>
      <c r="GVI4" s="526"/>
      <c r="GVJ4" s="526"/>
      <c r="GVK4" s="526"/>
      <c r="GVL4" s="526"/>
      <c r="GVM4" s="526"/>
      <c r="GVN4" s="526"/>
      <c r="GVO4" s="526"/>
      <c r="GVP4" s="526"/>
      <c r="GVQ4" s="526"/>
      <c r="GVR4" s="526"/>
      <c r="GVS4" s="526"/>
      <c r="GVT4" s="526"/>
      <c r="GVU4" s="526"/>
      <c r="GVV4" s="526"/>
      <c r="GVW4" s="526"/>
      <c r="GVX4" s="526"/>
      <c r="GVY4" s="526"/>
      <c r="GVZ4" s="526"/>
      <c r="GWA4" s="526"/>
      <c r="GWB4" s="526"/>
      <c r="GWC4" s="526"/>
      <c r="GWD4" s="526"/>
      <c r="GWE4" s="526"/>
      <c r="GWF4" s="526"/>
      <c r="GWG4" s="526"/>
      <c r="GWH4" s="526"/>
      <c r="GWI4" s="526"/>
      <c r="GWJ4" s="526"/>
      <c r="GWK4" s="526"/>
      <c r="GWL4" s="526"/>
      <c r="GWM4" s="526"/>
      <c r="GWN4" s="526"/>
      <c r="GWO4" s="526"/>
      <c r="GWP4" s="526"/>
      <c r="GWQ4" s="526"/>
      <c r="GWR4" s="526"/>
      <c r="GWS4" s="526"/>
      <c r="GWT4" s="526"/>
      <c r="GWU4" s="526"/>
      <c r="GWV4" s="526"/>
      <c r="GWW4" s="526"/>
      <c r="GWX4" s="526"/>
      <c r="GWY4" s="526"/>
      <c r="GWZ4" s="526"/>
      <c r="GXA4" s="526"/>
      <c r="GXB4" s="526"/>
      <c r="GXC4" s="526"/>
      <c r="GXD4" s="526"/>
      <c r="GXE4" s="526"/>
      <c r="GXF4" s="526"/>
      <c r="GXG4" s="526"/>
      <c r="GXH4" s="526"/>
      <c r="GXI4" s="526"/>
      <c r="GXJ4" s="526"/>
      <c r="GXK4" s="526"/>
      <c r="GXL4" s="526"/>
      <c r="GXM4" s="526"/>
      <c r="GXN4" s="526"/>
      <c r="GXO4" s="526"/>
      <c r="GXP4" s="526"/>
      <c r="GXQ4" s="526"/>
      <c r="GXR4" s="526"/>
      <c r="GXS4" s="526"/>
      <c r="GXT4" s="526"/>
      <c r="GXU4" s="526"/>
      <c r="GXV4" s="526"/>
      <c r="GXW4" s="526"/>
      <c r="GXX4" s="526"/>
      <c r="GXY4" s="526"/>
      <c r="GXZ4" s="526"/>
      <c r="GYA4" s="526"/>
      <c r="GYB4" s="526"/>
      <c r="GYC4" s="526"/>
      <c r="GYD4" s="526"/>
      <c r="GYE4" s="526"/>
      <c r="GYF4" s="526"/>
      <c r="GYG4" s="526"/>
      <c r="GYH4" s="526"/>
      <c r="GYI4" s="526"/>
      <c r="GYJ4" s="526"/>
      <c r="GYK4" s="526"/>
      <c r="GYL4" s="526"/>
      <c r="GYM4" s="526"/>
      <c r="GYN4" s="526"/>
      <c r="GYO4" s="526"/>
      <c r="GYP4" s="526"/>
      <c r="GYQ4" s="526"/>
      <c r="GYR4" s="526"/>
      <c r="GYS4" s="526"/>
      <c r="GYT4" s="526"/>
      <c r="GYU4" s="526"/>
      <c r="GYV4" s="526"/>
      <c r="GYW4" s="526"/>
      <c r="GYX4" s="526"/>
      <c r="GYY4" s="526"/>
      <c r="GYZ4" s="526"/>
      <c r="GZA4" s="526"/>
      <c r="GZB4" s="526"/>
      <c r="GZC4" s="526"/>
      <c r="GZD4" s="526"/>
      <c r="GZE4" s="526"/>
      <c r="GZF4" s="526"/>
      <c r="GZG4" s="526"/>
      <c r="GZH4" s="526"/>
      <c r="GZI4" s="526"/>
      <c r="GZJ4" s="526"/>
      <c r="GZK4" s="526"/>
      <c r="GZL4" s="526"/>
      <c r="GZM4" s="526"/>
      <c r="GZN4" s="526"/>
      <c r="GZO4" s="526"/>
      <c r="GZP4" s="526"/>
      <c r="GZQ4" s="526"/>
      <c r="GZR4" s="526"/>
      <c r="GZS4" s="526"/>
      <c r="GZT4" s="526"/>
      <c r="GZU4" s="526"/>
      <c r="GZV4" s="526"/>
      <c r="GZW4" s="526"/>
      <c r="GZX4" s="526"/>
      <c r="GZY4" s="526"/>
      <c r="GZZ4" s="526"/>
      <c r="HAA4" s="526"/>
      <c r="HAB4" s="526"/>
      <c r="HAC4" s="526"/>
      <c r="HAD4" s="526"/>
      <c r="HAE4" s="526"/>
      <c r="HAF4" s="526"/>
      <c r="HAG4" s="526"/>
      <c r="HAH4" s="526"/>
      <c r="HAI4" s="526"/>
      <c r="HAJ4" s="526"/>
      <c r="HAK4" s="526"/>
      <c r="HAL4" s="526"/>
      <c r="HAM4" s="526"/>
      <c r="HAN4" s="526"/>
      <c r="HAO4" s="526"/>
      <c r="HAP4" s="526"/>
      <c r="HAQ4" s="526"/>
      <c r="HAR4" s="526"/>
      <c r="HAS4" s="526"/>
      <c r="HAT4" s="526"/>
      <c r="HAU4" s="526"/>
      <c r="HAV4" s="526"/>
      <c r="HAW4" s="526"/>
      <c r="HAX4" s="526"/>
      <c r="HAY4" s="526"/>
      <c r="HAZ4" s="526"/>
      <c r="HBA4" s="526"/>
      <c r="HBB4" s="526"/>
      <c r="HBC4" s="526"/>
      <c r="HBD4" s="526"/>
      <c r="HBE4" s="526"/>
      <c r="HBF4" s="526"/>
      <c r="HBG4" s="526"/>
      <c r="HBH4" s="526"/>
      <c r="HBI4" s="526"/>
      <c r="HBJ4" s="526"/>
      <c r="HBK4" s="526"/>
      <c r="HBL4" s="526"/>
      <c r="HBM4" s="526"/>
      <c r="HBN4" s="526"/>
      <c r="HBO4" s="526"/>
      <c r="HBP4" s="526"/>
      <c r="HBQ4" s="526"/>
      <c r="HBR4" s="526"/>
      <c r="HBS4" s="526"/>
      <c r="HBT4" s="526"/>
      <c r="HBU4" s="526"/>
      <c r="HBV4" s="526"/>
      <c r="HBW4" s="526"/>
      <c r="HBX4" s="526"/>
      <c r="HBY4" s="526"/>
      <c r="HBZ4" s="526"/>
      <c r="HCA4" s="526"/>
      <c r="HCB4" s="526"/>
      <c r="HCC4" s="526"/>
      <c r="HCD4" s="526"/>
      <c r="HCE4" s="526"/>
      <c r="HCF4" s="526"/>
      <c r="HCG4" s="526"/>
      <c r="HCH4" s="526"/>
      <c r="HCI4" s="526"/>
      <c r="HCJ4" s="526"/>
      <c r="HCK4" s="526"/>
      <c r="HCL4" s="526"/>
      <c r="HCM4" s="526"/>
      <c r="HCN4" s="526"/>
      <c r="HCO4" s="526"/>
      <c r="HCP4" s="526"/>
      <c r="HCQ4" s="526"/>
      <c r="HCR4" s="526"/>
      <c r="HCS4" s="526"/>
      <c r="HCT4" s="526"/>
      <c r="HCU4" s="526"/>
      <c r="HCV4" s="526"/>
      <c r="HCW4" s="526"/>
      <c r="HCX4" s="526"/>
      <c r="HCY4" s="526"/>
      <c r="HCZ4" s="526"/>
      <c r="HDA4" s="526"/>
      <c r="HDB4" s="526"/>
      <c r="HDC4" s="526"/>
      <c r="HDD4" s="526"/>
      <c r="HDE4" s="526"/>
      <c r="HDF4" s="526"/>
      <c r="HDG4" s="526"/>
      <c r="HDH4" s="526"/>
      <c r="HDI4" s="526"/>
      <c r="HDJ4" s="526"/>
      <c r="HDK4" s="526"/>
      <c r="HDL4" s="526"/>
      <c r="HDM4" s="526"/>
      <c r="HDN4" s="526"/>
      <c r="HDO4" s="526"/>
      <c r="HDP4" s="526"/>
      <c r="HDQ4" s="526"/>
      <c r="HDR4" s="526"/>
      <c r="HDS4" s="526"/>
      <c r="HDT4" s="526"/>
      <c r="HDU4" s="526"/>
      <c r="HDV4" s="526"/>
      <c r="HDW4" s="526"/>
      <c r="HDX4" s="526"/>
      <c r="HDY4" s="526"/>
      <c r="HDZ4" s="526"/>
      <c r="HEA4" s="526"/>
      <c r="HEB4" s="526"/>
      <c r="HEC4" s="526"/>
      <c r="HED4" s="526"/>
      <c r="HEE4" s="526"/>
      <c r="HEF4" s="526"/>
      <c r="HEG4" s="526"/>
      <c r="HEH4" s="526"/>
      <c r="HEI4" s="526"/>
      <c r="HEJ4" s="526"/>
      <c r="HEK4" s="526"/>
      <c r="HEL4" s="526"/>
      <c r="HEM4" s="526"/>
      <c r="HEN4" s="526"/>
      <c r="HEO4" s="526"/>
      <c r="HEP4" s="526"/>
      <c r="HEQ4" s="526"/>
      <c r="HER4" s="526"/>
      <c r="HES4" s="526"/>
      <c r="HET4" s="526"/>
      <c r="HEU4" s="526"/>
      <c r="HEV4" s="526"/>
      <c r="HEW4" s="526"/>
      <c r="HEX4" s="526"/>
      <c r="HEY4" s="526"/>
      <c r="HEZ4" s="526"/>
      <c r="HFA4" s="526"/>
      <c r="HFB4" s="526"/>
      <c r="HFC4" s="526"/>
      <c r="HFD4" s="526"/>
      <c r="HFE4" s="526"/>
      <c r="HFF4" s="526"/>
      <c r="HFG4" s="526"/>
      <c r="HFH4" s="526"/>
      <c r="HFI4" s="526"/>
      <c r="HFJ4" s="526"/>
      <c r="HFK4" s="526"/>
      <c r="HFL4" s="526"/>
      <c r="HFM4" s="526"/>
      <c r="HFN4" s="526"/>
      <c r="HFO4" s="526"/>
      <c r="HFP4" s="526"/>
      <c r="HFQ4" s="526"/>
      <c r="HFR4" s="526"/>
      <c r="HFS4" s="526"/>
      <c r="HFT4" s="526"/>
      <c r="HFU4" s="526"/>
      <c r="HFV4" s="526"/>
      <c r="HFW4" s="526"/>
      <c r="HFX4" s="526"/>
      <c r="HFY4" s="526"/>
      <c r="HFZ4" s="526"/>
      <c r="HGA4" s="526"/>
      <c r="HGB4" s="526"/>
      <c r="HGC4" s="526"/>
      <c r="HGD4" s="526"/>
      <c r="HGE4" s="526"/>
      <c r="HGF4" s="526"/>
      <c r="HGG4" s="526"/>
      <c r="HGH4" s="526"/>
      <c r="HGI4" s="526"/>
      <c r="HGJ4" s="526"/>
      <c r="HGK4" s="526"/>
      <c r="HGL4" s="526"/>
      <c r="HGM4" s="526"/>
      <c r="HGN4" s="526"/>
      <c r="HGO4" s="526"/>
      <c r="HGP4" s="526"/>
      <c r="HGQ4" s="526"/>
      <c r="HGR4" s="526"/>
      <c r="HGS4" s="526"/>
      <c r="HGT4" s="526"/>
      <c r="HGU4" s="526"/>
      <c r="HGV4" s="526"/>
      <c r="HGW4" s="526"/>
      <c r="HGX4" s="526"/>
      <c r="HGY4" s="526"/>
      <c r="HGZ4" s="526"/>
      <c r="HHA4" s="526"/>
      <c r="HHB4" s="526"/>
      <c r="HHC4" s="526"/>
      <c r="HHD4" s="526"/>
      <c r="HHE4" s="526"/>
      <c r="HHF4" s="526"/>
      <c r="HHG4" s="526"/>
      <c r="HHH4" s="526"/>
      <c r="HHI4" s="526"/>
      <c r="HHJ4" s="526"/>
      <c r="HHK4" s="526"/>
      <c r="HHL4" s="526"/>
      <c r="HHM4" s="526"/>
      <c r="HHN4" s="526"/>
      <c r="HHO4" s="526"/>
      <c r="HHP4" s="526"/>
      <c r="HHQ4" s="526"/>
      <c r="HHR4" s="526"/>
      <c r="HHS4" s="526"/>
      <c r="HHT4" s="526"/>
      <c r="HHU4" s="526"/>
      <c r="HHV4" s="526"/>
      <c r="HHW4" s="526"/>
      <c r="HHX4" s="526"/>
      <c r="HHY4" s="526"/>
      <c r="HHZ4" s="526"/>
      <c r="HIA4" s="526"/>
      <c r="HIB4" s="526"/>
      <c r="HIC4" s="526"/>
      <c r="HID4" s="526"/>
      <c r="HIE4" s="526"/>
      <c r="HIF4" s="526"/>
      <c r="HIG4" s="526"/>
      <c r="HIH4" s="526"/>
      <c r="HII4" s="526"/>
      <c r="HIJ4" s="526"/>
      <c r="HIK4" s="526"/>
      <c r="HIL4" s="526"/>
      <c r="HIM4" s="526"/>
      <c r="HIN4" s="526"/>
      <c r="HIO4" s="526"/>
      <c r="HIP4" s="526"/>
      <c r="HIQ4" s="526"/>
      <c r="HIR4" s="526"/>
      <c r="HIS4" s="526"/>
      <c r="HIT4" s="526"/>
      <c r="HIU4" s="526"/>
      <c r="HIV4" s="526"/>
      <c r="HIW4" s="526"/>
      <c r="HIX4" s="526"/>
      <c r="HIY4" s="526"/>
      <c r="HIZ4" s="526"/>
      <c r="HJA4" s="526"/>
      <c r="HJB4" s="526"/>
      <c r="HJC4" s="526"/>
      <c r="HJD4" s="526"/>
      <c r="HJE4" s="526"/>
      <c r="HJF4" s="526"/>
      <c r="HJG4" s="526"/>
      <c r="HJH4" s="526"/>
      <c r="HJI4" s="526"/>
      <c r="HJJ4" s="526"/>
      <c r="HJK4" s="526"/>
      <c r="HJL4" s="526"/>
      <c r="HJM4" s="526"/>
      <c r="HJN4" s="526"/>
      <c r="HJO4" s="526"/>
      <c r="HJP4" s="526"/>
      <c r="HJQ4" s="526"/>
      <c r="HJR4" s="526"/>
      <c r="HJS4" s="526"/>
      <c r="HJT4" s="526"/>
      <c r="HJU4" s="526"/>
      <c r="HJV4" s="526"/>
      <c r="HJW4" s="526"/>
      <c r="HJX4" s="526"/>
      <c r="HJY4" s="526"/>
      <c r="HJZ4" s="526"/>
      <c r="HKA4" s="526"/>
      <c r="HKB4" s="526"/>
      <c r="HKC4" s="526"/>
      <c r="HKD4" s="526"/>
      <c r="HKE4" s="526"/>
      <c r="HKF4" s="526"/>
      <c r="HKG4" s="526"/>
      <c r="HKH4" s="526"/>
      <c r="HKI4" s="526"/>
      <c r="HKJ4" s="526"/>
      <c r="HKK4" s="526"/>
      <c r="HKL4" s="526"/>
      <c r="HKM4" s="526"/>
      <c r="HKN4" s="526"/>
      <c r="HKO4" s="526"/>
      <c r="HKP4" s="526"/>
      <c r="HKQ4" s="526"/>
      <c r="HKR4" s="526"/>
      <c r="HKS4" s="526"/>
      <c r="HKT4" s="526"/>
      <c r="HKU4" s="526"/>
      <c r="HKV4" s="526"/>
      <c r="HKW4" s="526"/>
      <c r="HKX4" s="526"/>
      <c r="HKY4" s="526"/>
      <c r="HKZ4" s="526"/>
      <c r="HLA4" s="526"/>
      <c r="HLB4" s="526"/>
      <c r="HLC4" s="526"/>
      <c r="HLD4" s="526"/>
      <c r="HLE4" s="526"/>
      <c r="HLF4" s="526"/>
      <c r="HLG4" s="526"/>
      <c r="HLH4" s="526"/>
      <c r="HLI4" s="526"/>
      <c r="HLJ4" s="526"/>
      <c r="HLK4" s="526"/>
      <c r="HLL4" s="526"/>
      <c r="HLM4" s="526"/>
      <c r="HLN4" s="526"/>
      <c r="HLO4" s="526"/>
      <c r="HLP4" s="526"/>
      <c r="HLQ4" s="526"/>
      <c r="HLR4" s="526"/>
      <c r="HLS4" s="526"/>
      <c r="HLT4" s="526"/>
      <c r="HLU4" s="526"/>
      <c r="HLV4" s="526"/>
      <c r="HLW4" s="526"/>
      <c r="HLX4" s="526"/>
      <c r="HLY4" s="526"/>
      <c r="HLZ4" s="526"/>
      <c r="HMA4" s="526"/>
      <c r="HMB4" s="526"/>
      <c r="HMC4" s="526"/>
      <c r="HMD4" s="526"/>
      <c r="HME4" s="526"/>
      <c r="HMF4" s="526"/>
      <c r="HMG4" s="526"/>
      <c r="HMH4" s="526"/>
      <c r="HMI4" s="526"/>
      <c r="HMJ4" s="526"/>
      <c r="HMK4" s="526"/>
      <c r="HML4" s="526"/>
      <c r="HMM4" s="526"/>
      <c r="HMN4" s="526"/>
      <c r="HMO4" s="526"/>
      <c r="HMP4" s="526"/>
      <c r="HMQ4" s="526"/>
      <c r="HMR4" s="526"/>
      <c r="HMS4" s="526"/>
      <c r="HMT4" s="526"/>
      <c r="HMU4" s="526"/>
      <c r="HMV4" s="526"/>
      <c r="HMW4" s="526"/>
      <c r="HMX4" s="526"/>
      <c r="HMY4" s="526"/>
      <c r="HMZ4" s="526"/>
      <c r="HNA4" s="526"/>
      <c r="HNB4" s="526"/>
      <c r="HNC4" s="526"/>
      <c r="HND4" s="526"/>
      <c r="HNE4" s="526"/>
      <c r="HNF4" s="526"/>
      <c r="HNG4" s="526"/>
      <c r="HNH4" s="526"/>
      <c r="HNI4" s="526"/>
      <c r="HNJ4" s="526"/>
      <c r="HNK4" s="526"/>
      <c r="HNL4" s="526"/>
      <c r="HNM4" s="526"/>
      <c r="HNN4" s="526"/>
      <c r="HNO4" s="526"/>
      <c r="HNP4" s="526"/>
      <c r="HNQ4" s="526"/>
      <c r="HNR4" s="526"/>
      <c r="HNS4" s="526"/>
      <c r="HNT4" s="526"/>
      <c r="HNU4" s="526"/>
      <c r="HNV4" s="526"/>
      <c r="HNW4" s="526"/>
      <c r="HNX4" s="526"/>
      <c r="HNY4" s="526"/>
      <c r="HNZ4" s="526"/>
      <c r="HOA4" s="526"/>
      <c r="HOB4" s="526"/>
      <c r="HOC4" s="526"/>
      <c r="HOD4" s="526"/>
      <c r="HOE4" s="526"/>
      <c r="HOF4" s="526"/>
      <c r="HOG4" s="526"/>
      <c r="HOH4" s="526"/>
      <c r="HOI4" s="526"/>
      <c r="HOJ4" s="526"/>
      <c r="HOK4" s="526"/>
      <c r="HOL4" s="526"/>
      <c r="HOM4" s="526"/>
      <c r="HON4" s="526"/>
      <c r="HOO4" s="526"/>
      <c r="HOP4" s="526"/>
      <c r="HOQ4" s="526"/>
      <c r="HOR4" s="526"/>
      <c r="HOS4" s="526"/>
      <c r="HOT4" s="526"/>
      <c r="HOU4" s="526"/>
      <c r="HOV4" s="526"/>
      <c r="HOW4" s="526"/>
      <c r="HOX4" s="526"/>
      <c r="HOY4" s="526"/>
      <c r="HOZ4" s="526"/>
      <c r="HPA4" s="526"/>
      <c r="HPB4" s="526"/>
      <c r="HPC4" s="526"/>
      <c r="HPD4" s="526"/>
      <c r="HPE4" s="526"/>
      <c r="HPF4" s="526"/>
      <c r="HPG4" s="526"/>
      <c r="HPH4" s="526"/>
      <c r="HPI4" s="526"/>
      <c r="HPJ4" s="526"/>
      <c r="HPK4" s="526"/>
      <c r="HPL4" s="526"/>
      <c r="HPM4" s="526"/>
      <c r="HPN4" s="526"/>
      <c r="HPO4" s="526"/>
      <c r="HPP4" s="526"/>
      <c r="HPQ4" s="526"/>
      <c r="HPR4" s="526"/>
      <c r="HPS4" s="526"/>
      <c r="HPT4" s="526"/>
      <c r="HPU4" s="526"/>
      <c r="HPV4" s="526"/>
      <c r="HPW4" s="526"/>
      <c r="HPX4" s="526"/>
      <c r="HPY4" s="526"/>
      <c r="HPZ4" s="526"/>
      <c r="HQA4" s="526"/>
      <c r="HQB4" s="526"/>
      <c r="HQC4" s="526"/>
      <c r="HQD4" s="526"/>
      <c r="HQE4" s="526"/>
      <c r="HQF4" s="526"/>
      <c r="HQG4" s="526"/>
      <c r="HQH4" s="526"/>
      <c r="HQI4" s="526"/>
      <c r="HQJ4" s="526"/>
      <c r="HQK4" s="526"/>
      <c r="HQL4" s="526"/>
      <c r="HQM4" s="526"/>
      <c r="HQN4" s="526"/>
      <c r="HQO4" s="526"/>
      <c r="HQP4" s="526"/>
      <c r="HQQ4" s="526"/>
      <c r="HQR4" s="526"/>
      <c r="HQS4" s="526"/>
      <c r="HQT4" s="526"/>
      <c r="HQU4" s="526"/>
      <c r="HQV4" s="526"/>
      <c r="HQW4" s="526"/>
      <c r="HQX4" s="526"/>
      <c r="HQY4" s="526"/>
      <c r="HQZ4" s="526"/>
      <c r="HRA4" s="526"/>
      <c r="HRB4" s="526"/>
      <c r="HRC4" s="526"/>
      <c r="HRD4" s="526"/>
      <c r="HRE4" s="526"/>
      <c r="HRF4" s="526"/>
      <c r="HRG4" s="526"/>
      <c r="HRH4" s="526"/>
      <c r="HRI4" s="526"/>
      <c r="HRJ4" s="526"/>
      <c r="HRK4" s="526"/>
      <c r="HRL4" s="526"/>
      <c r="HRM4" s="526"/>
      <c r="HRN4" s="526"/>
      <c r="HRO4" s="526"/>
      <c r="HRP4" s="526"/>
      <c r="HRQ4" s="526"/>
      <c r="HRR4" s="526"/>
      <c r="HRS4" s="526"/>
      <c r="HRT4" s="526"/>
      <c r="HRU4" s="526"/>
      <c r="HRV4" s="526"/>
      <c r="HRW4" s="526"/>
      <c r="HRX4" s="526"/>
      <c r="HRY4" s="526"/>
      <c r="HRZ4" s="526"/>
      <c r="HSA4" s="526"/>
      <c r="HSB4" s="526"/>
      <c r="HSC4" s="526"/>
      <c r="HSD4" s="526"/>
      <c r="HSE4" s="526"/>
      <c r="HSF4" s="526"/>
      <c r="HSG4" s="526"/>
      <c r="HSH4" s="526"/>
      <c r="HSI4" s="526"/>
      <c r="HSJ4" s="526"/>
      <c r="HSK4" s="526"/>
      <c r="HSL4" s="526"/>
      <c r="HSM4" s="526"/>
      <c r="HSN4" s="526"/>
      <c r="HSO4" s="526"/>
      <c r="HSP4" s="526"/>
      <c r="HSQ4" s="526"/>
      <c r="HSR4" s="526"/>
      <c r="HSS4" s="526"/>
      <c r="HST4" s="526"/>
      <c r="HSU4" s="526"/>
      <c r="HSV4" s="526"/>
      <c r="HSW4" s="526"/>
      <c r="HSX4" s="526"/>
      <c r="HSY4" s="526"/>
      <c r="HSZ4" s="526"/>
      <c r="HTA4" s="526"/>
      <c r="HTB4" s="526"/>
      <c r="HTC4" s="526"/>
      <c r="HTD4" s="526"/>
      <c r="HTE4" s="526"/>
      <c r="HTF4" s="526"/>
      <c r="HTG4" s="526"/>
      <c r="HTH4" s="526"/>
      <c r="HTI4" s="526"/>
      <c r="HTJ4" s="526"/>
      <c r="HTK4" s="526"/>
      <c r="HTL4" s="526"/>
      <c r="HTM4" s="526"/>
      <c r="HTN4" s="526"/>
      <c r="HTO4" s="526"/>
      <c r="HTP4" s="526"/>
      <c r="HTQ4" s="526"/>
      <c r="HTR4" s="526"/>
      <c r="HTS4" s="526"/>
      <c r="HTT4" s="526"/>
      <c r="HTU4" s="526"/>
      <c r="HTV4" s="526"/>
      <c r="HTW4" s="526"/>
      <c r="HTX4" s="526"/>
      <c r="HTY4" s="526"/>
      <c r="HTZ4" s="526"/>
      <c r="HUA4" s="526"/>
      <c r="HUB4" s="526"/>
      <c r="HUC4" s="526"/>
      <c r="HUD4" s="526"/>
      <c r="HUE4" s="526"/>
      <c r="HUF4" s="526"/>
      <c r="HUG4" s="526"/>
      <c r="HUH4" s="526"/>
      <c r="HUI4" s="526"/>
      <c r="HUJ4" s="526"/>
      <c r="HUK4" s="526"/>
      <c r="HUL4" s="526"/>
      <c r="HUM4" s="526"/>
      <c r="HUN4" s="526"/>
      <c r="HUO4" s="526"/>
      <c r="HUP4" s="526"/>
      <c r="HUQ4" s="526"/>
      <c r="HUR4" s="526"/>
      <c r="HUS4" s="526"/>
      <c r="HUT4" s="526"/>
      <c r="HUU4" s="526"/>
      <c r="HUV4" s="526"/>
      <c r="HUW4" s="526"/>
      <c r="HUX4" s="526"/>
      <c r="HUY4" s="526"/>
      <c r="HUZ4" s="526"/>
      <c r="HVA4" s="526"/>
      <c r="HVB4" s="526"/>
      <c r="HVC4" s="526"/>
      <c r="HVD4" s="526"/>
      <c r="HVE4" s="526"/>
      <c r="HVF4" s="526"/>
      <c r="HVG4" s="526"/>
      <c r="HVH4" s="526"/>
      <c r="HVI4" s="526"/>
      <c r="HVJ4" s="526"/>
      <c r="HVK4" s="526"/>
      <c r="HVL4" s="526"/>
      <c r="HVM4" s="526"/>
      <c r="HVN4" s="526"/>
      <c r="HVO4" s="526"/>
      <c r="HVP4" s="526"/>
      <c r="HVQ4" s="526"/>
      <c r="HVR4" s="526"/>
      <c r="HVS4" s="526"/>
      <c r="HVT4" s="526"/>
      <c r="HVU4" s="526"/>
      <c r="HVV4" s="526"/>
      <c r="HVW4" s="526"/>
      <c r="HVX4" s="526"/>
      <c r="HVY4" s="526"/>
      <c r="HVZ4" s="526"/>
      <c r="HWA4" s="526"/>
      <c r="HWB4" s="526"/>
      <c r="HWC4" s="526"/>
      <c r="HWD4" s="526"/>
      <c r="HWE4" s="526"/>
      <c r="HWF4" s="526"/>
      <c r="HWG4" s="526"/>
      <c r="HWH4" s="526"/>
      <c r="HWI4" s="526"/>
      <c r="HWJ4" s="526"/>
      <c r="HWK4" s="526"/>
      <c r="HWL4" s="526"/>
      <c r="HWM4" s="526"/>
      <c r="HWN4" s="526"/>
      <c r="HWO4" s="526"/>
      <c r="HWP4" s="526"/>
      <c r="HWQ4" s="526"/>
      <c r="HWR4" s="526"/>
      <c r="HWS4" s="526"/>
      <c r="HWT4" s="526"/>
      <c r="HWU4" s="526"/>
      <c r="HWV4" s="526"/>
      <c r="HWW4" s="526"/>
      <c r="HWX4" s="526"/>
      <c r="HWY4" s="526"/>
      <c r="HWZ4" s="526"/>
      <c r="HXA4" s="526"/>
      <c r="HXB4" s="526"/>
      <c r="HXC4" s="526"/>
      <c r="HXD4" s="526"/>
      <c r="HXE4" s="526"/>
      <c r="HXF4" s="526"/>
      <c r="HXG4" s="526"/>
      <c r="HXH4" s="526"/>
      <c r="HXI4" s="526"/>
      <c r="HXJ4" s="526"/>
      <c r="HXK4" s="526"/>
      <c r="HXL4" s="526"/>
      <c r="HXM4" s="526"/>
      <c r="HXN4" s="526"/>
      <c r="HXO4" s="526"/>
      <c r="HXP4" s="526"/>
      <c r="HXQ4" s="526"/>
      <c r="HXR4" s="526"/>
      <c r="HXS4" s="526"/>
      <c r="HXT4" s="526"/>
      <c r="HXU4" s="526"/>
      <c r="HXV4" s="526"/>
      <c r="HXW4" s="526"/>
      <c r="HXX4" s="526"/>
      <c r="HXY4" s="526"/>
      <c r="HXZ4" s="526"/>
      <c r="HYA4" s="526"/>
      <c r="HYB4" s="526"/>
      <c r="HYC4" s="526"/>
      <c r="HYD4" s="526"/>
      <c r="HYE4" s="526"/>
      <c r="HYF4" s="526"/>
      <c r="HYG4" s="526"/>
      <c r="HYH4" s="526"/>
      <c r="HYI4" s="526"/>
      <c r="HYJ4" s="526"/>
      <c r="HYK4" s="526"/>
      <c r="HYL4" s="526"/>
      <c r="HYM4" s="526"/>
      <c r="HYN4" s="526"/>
      <c r="HYO4" s="526"/>
      <c r="HYP4" s="526"/>
      <c r="HYQ4" s="526"/>
      <c r="HYR4" s="526"/>
      <c r="HYS4" s="526"/>
      <c r="HYT4" s="526"/>
      <c r="HYU4" s="526"/>
      <c r="HYV4" s="526"/>
      <c r="HYW4" s="526"/>
      <c r="HYX4" s="526"/>
      <c r="HYY4" s="526"/>
      <c r="HYZ4" s="526"/>
      <c r="HZA4" s="526"/>
      <c r="HZB4" s="526"/>
      <c r="HZC4" s="526"/>
      <c r="HZD4" s="526"/>
      <c r="HZE4" s="526"/>
      <c r="HZF4" s="526"/>
      <c r="HZG4" s="526"/>
      <c r="HZH4" s="526"/>
      <c r="HZI4" s="526"/>
      <c r="HZJ4" s="526"/>
      <c r="HZK4" s="526"/>
      <c r="HZL4" s="526"/>
      <c r="HZM4" s="526"/>
      <c r="HZN4" s="526"/>
      <c r="HZO4" s="526"/>
      <c r="HZP4" s="526"/>
      <c r="HZQ4" s="526"/>
      <c r="HZR4" s="526"/>
      <c r="HZS4" s="526"/>
      <c r="HZT4" s="526"/>
      <c r="HZU4" s="526"/>
      <c r="HZV4" s="526"/>
      <c r="HZW4" s="526"/>
      <c r="HZX4" s="526"/>
      <c r="HZY4" s="526"/>
      <c r="HZZ4" s="526"/>
      <c r="IAA4" s="526"/>
      <c r="IAB4" s="526"/>
      <c r="IAC4" s="526"/>
      <c r="IAD4" s="526"/>
      <c r="IAE4" s="526"/>
      <c r="IAF4" s="526"/>
      <c r="IAG4" s="526"/>
      <c r="IAH4" s="526"/>
      <c r="IAI4" s="526"/>
      <c r="IAJ4" s="526"/>
      <c r="IAK4" s="526"/>
      <c r="IAL4" s="526"/>
      <c r="IAM4" s="526"/>
      <c r="IAN4" s="526"/>
      <c r="IAO4" s="526"/>
      <c r="IAP4" s="526"/>
      <c r="IAQ4" s="526"/>
      <c r="IAR4" s="526"/>
      <c r="IAS4" s="526"/>
      <c r="IAT4" s="526"/>
      <c r="IAU4" s="526"/>
      <c r="IAV4" s="526"/>
      <c r="IAW4" s="526"/>
      <c r="IAX4" s="526"/>
      <c r="IAY4" s="526"/>
      <c r="IAZ4" s="526"/>
      <c r="IBA4" s="526"/>
      <c r="IBB4" s="526"/>
      <c r="IBC4" s="526"/>
      <c r="IBD4" s="526"/>
      <c r="IBE4" s="526"/>
      <c r="IBF4" s="526"/>
      <c r="IBG4" s="526"/>
      <c r="IBH4" s="526"/>
      <c r="IBI4" s="526"/>
      <c r="IBJ4" s="526"/>
      <c r="IBK4" s="526"/>
      <c r="IBL4" s="526"/>
      <c r="IBM4" s="526"/>
      <c r="IBN4" s="526"/>
      <c r="IBO4" s="526"/>
      <c r="IBP4" s="526"/>
      <c r="IBQ4" s="526"/>
      <c r="IBR4" s="526"/>
      <c r="IBS4" s="526"/>
      <c r="IBT4" s="526"/>
      <c r="IBU4" s="526"/>
      <c r="IBV4" s="526"/>
      <c r="IBW4" s="526"/>
      <c r="IBX4" s="526"/>
      <c r="IBY4" s="526"/>
      <c r="IBZ4" s="526"/>
      <c r="ICA4" s="526"/>
      <c r="ICB4" s="526"/>
      <c r="ICC4" s="526"/>
      <c r="ICD4" s="526"/>
      <c r="ICE4" s="526"/>
      <c r="ICF4" s="526"/>
      <c r="ICG4" s="526"/>
      <c r="ICH4" s="526"/>
      <c r="ICI4" s="526"/>
      <c r="ICJ4" s="526"/>
      <c r="ICK4" s="526"/>
      <c r="ICL4" s="526"/>
      <c r="ICM4" s="526"/>
      <c r="ICN4" s="526"/>
      <c r="ICO4" s="526"/>
      <c r="ICP4" s="526"/>
      <c r="ICQ4" s="526"/>
      <c r="ICR4" s="526"/>
      <c r="ICS4" s="526"/>
      <c r="ICT4" s="526"/>
      <c r="ICU4" s="526"/>
      <c r="ICV4" s="526"/>
      <c r="ICW4" s="526"/>
      <c r="ICX4" s="526"/>
      <c r="ICY4" s="526"/>
      <c r="ICZ4" s="526"/>
      <c r="IDA4" s="526"/>
      <c r="IDB4" s="526"/>
      <c r="IDC4" s="526"/>
      <c r="IDD4" s="526"/>
      <c r="IDE4" s="526"/>
      <c r="IDF4" s="526"/>
      <c r="IDG4" s="526"/>
      <c r="IDH4" s="526"/>
      <c r="IDI4" s="526"/>
      <c r="IDJ4" s="526"/>
      <c r="IDK4" s="526"/>
      <c r="IDL4" s="526"/>
      <c r="IDM4" s="526"/>
      <c r="IDN4" s="526"/>
      <c r="IDO4" s="526"/>
      <c r="IDP4" s="526"/>
      <c r="IDQ4" s="526"/>
      <c r="IDR4" s="526"/>
      <c r="IDS4" s="526"/>
      <c r="IDT4" s="526"/>
      <c r="IDU4" s="526"/>
      <c r="IDV4" s="526"/>
      <c r="IDW4" s="526"/>
      <c r="IDX4" s="526"/>
      <c r="IDY4" s="526"/>
      <c r="IDZ4" s="526"/>
      <c r="IEA4" s="526"/>
      <c r="IEB4" s="526"/>
      <c r="IEC4" s="526"/>
      <c r="IED4" s="526"/>
      <c r="IEE4" s="526"/>
      <c r="IEF4" s="526"/>
      <c r="IEG4" s="526"/>
      <c r="IEH4" s="526"/>
      <c r="IEI4" s="526"/>
      <c r="IEJ4" s="526"/>
      <c r="IEK4" s="526"/>
      <c r="IEL4" s="526"/>
      <c r="IEM4" s="526"/>
      <c r="IEN4" s="526"/>
      <c r="IEO4" s="526"/>
      <c r="IEP4" s="526"/>
      <c r="IEQ4" s="526"/>
      <c r="IER4" s="526"/>
      <c r="IES4" s="526"/>
      <c r="IET4" s="526"/>
      <c r="IEU4" s="526"/>
      <c r="IEV4" s="526"/>
      <c r="IEW4" s="526"/>
      <c r="IEX4" s="526"/>
      <c r="IEY4" s="526"/>
      <c r="IEZ4" s="526"/>
      <c r="IFA4" s="526"/>
      <c r="IFB4" s="526"/>
      <c r="IFC4" s="526"/>
      <c r="IFD4" s="526"/>
      <c r="IFE4" s="526"/>
      <c r="IFF4" s="526"/>
      <c r="IFG4" s="526"/>
      <c r="IFH4" s="526"/>
      <c r="IFI4" s="526"/>
      <c r="IFJ4" s="526"/>
      <c r="IFK4" s="526"/>
      <c r="IFL4" s="526"/>
      <c r="IFM4" s="526"/>
      <c r="IFN4" s="526"/>
      <c r="IFO4" s="526"/>
      <c r="IFP4" s="526"/>
      <c r="IFQ4" s="526"/>
      <c r="IFR4" s="526"/>
      <c r="IFS4" s="526"/>
      <c r="IFT4" s="526"/>
      <c r="IFU4" s="526"/>
      <c r="IFV4" s="526"/>
      <c r="IFW4" s="526"/>
      <c r="IFX4" s="526"/>
      <c r="IFY4" s="526"/>
      <c r="IFZ4" s="526"/>
      <c r="IGA4" s="526"/>
      <c r="IGB4" s="526"/>
      <c r="IGC4" s="526"/>
      <c r="IGD4" s="526"/>
      <c r="IGE4" s="526"/>
      <c r="IGF4" s="526"/>
      <c r="IGG4" s="526"/>
      <c r="IGH4" s="526"/>
      <c r="IGI4" s="526"/>
      <c r="IGJ4" s="526"/>
      <c r="IGK4" s="526"/>
      <c r="IGL4" s="526"/>
      <c r="IGM4" s="526"/>
      <c r="IGN4" s="526"/>
      <c r="IGO4" s="526"/>
      <c r="IGP4" s="526"/>
      <c r="IGQ4" s="526"/>
      <c r="IGR4" s="526"/>
      <c r="IGS4" s="526"/>
      <c r="IGT4" s="526"/>
      <c r="IGU4" s="526"/>
      <c r="IGV4" s="526"/>
      <c r="IGW4" s="526"/>
      <c r="IGX4" s="526"/>
      <c r="IGY4" s="526"/>
      <c r="IGZ4" s="526"/>
      <c r="IHA4" s="526"/>
      <c r="IHB4" s="526"/>
      <c r="IHC4" s="526"/>
      <c r="IHD4" s="526"/>
      <c r="IHE4" s="526"/>
      <c r="IHF4" s="526"/>
      <c r="IHG4" s="526"/>
      <c r="IHH4" s="526"/>
      <c r="IHI4" s="526"/>
      <c r="IHJ4" s="526"/>
      <c r="IHK4" s="526"/>
      <c r="IHL4" s="526"/>
      <c r="IHM4" s="526"/>
      <c r="IHN4" s="526"/>
      <c r="IHO4" s="526"/>
      <c r="IHP4" s="526"/>
      <c r="IHQ4" s="526"/>
      <c r="IHR4" s="526"/>
      <c r="IHS4" s="526"/>
      <c r="IHT4" s="526"/>
      <c r="IHU4" s="526"/>
      <c r="IHV4" s="526"/>
      <c r="IHW4" s="526"/>
      <c r="IHX4" s="526"/>
      <c r="IHY4" s="526"/>
      <c r="IHZ4" s="526"/>
      <c r="IIA4" s="526"/>
      <c r="IIB4" s="526"/>
      <c r="IIC4" s="526"/>
      <c r="IID4" s="526"/>
      <c r="IIE4" s="526"/>
      <c r="IIF4" s="526"/>
      <c r="IIG4" s="526"/>
      <c r="IIH4" s="526"/>
      <c r="III4" s="526"/>
      <c r="IIJ4" s="526"/>
      <c r="IIK4" s="526"/>
      <c r="IIL4" s="526"/>
      <c r="IIM4" s="526"/>
      <c r="IIN4" s="526"/>
      <c r="IIO4" s="526"/>
      <c r="IIP4" s="526"/>
      <c r="IIQ4" s="526"/>
      <c r="IIR4" s="526"/>
      <c r="IIS4" s="526"/>
      <c r="IIT4" s="526"/>
      <c r="IIU4" s="526"/>
      <c r="IIV4" s="526"/>
      <c r="IIW4" s="526"/>
      <c r="IIX4" s="526"/>
      <c r="IIY4" s="526"/>
      <c r="IIZ4" s="526"/>
      <c r="IJA4" s="526"/>
      <c r="IJB4" s="526"/>
      <c r="IJC4" s="526"/>
      <c r="IJD4" s="526"/>
      <c r="IJE4" s="526"/>
      <c r="IJF4" s="526"/>
      <c r="IJG4" s="526"/>
      <c r="IJH4" s="526"/>
      <c r="IJI4" s="526"/>
      <c r="IJJ4" s="526"/>
      <c r="IJK4" s="526"/>
      <c r="IJL4" s="526"/>
      <c r="IJM4" s="526"/>
      <c r="IJN4" s="526"/>
      <c r="IJO4" s="526"/>
      <c r="IJP4" s="526"/>
      <c r="IJQ4" s="526"/>
      <c r="IJR4" s="526"/>
      <c r="IJS4" s="526"/>
      <c r="IJT4" s="526"/>
      <c r="IJU4" s="526"/>
      <c r="IJV4" s="526"/>
      <c r="IJW4" s="526"/>
      <c r="IJX4" s="526"/>
      <c r="IJY4" s="526"/>
      <c r="IJZ4" s="526"/>
      <c r="IKA4" s="526"/>
      <c r="IKB4" s="526"/>
      <c r="IKC4" s="526"/>
      <c r="IKD4" s="526"/>
      <c r="IKE4" s="526"/>
      <c r="IKF4" s="526"/>
      <c r="IKG4" s="526"/>
      <c r="IKH4" s="526"/>
      <c r="IKI4" s="526"/>
      <c r="IKJ4" s="526"/>
      <c r="IKK4" s="526"/>
      <c r="IKL4" s="526"/>
      <c r="IKM4" s="526"/>
      <c r="IKN4" s="526"/>
      <c r="IKO4" s="526"/>
      <c r="IKP4" s="526"/>
      <c r="IKQ4" s="526"/>
      <c r="IKR4" s="526"/>
      <c r="IKS4" s="526"/>
      <c r="IKT4" s="526"/>
      <c r="IKU4" s="526"/>
      <c r="IKV4" s="526"/>
      <c r="IKW4" s="526"/>
      <c r="IKX4" s="526"/>
      <c r="IKY4" s="526"/>
      <c r="IKZ4" s="526"/>
      <c r="ILA4" s="526"/>
      <c r="ILB4" s="526"/>
      <c r="ILC4" s="526"/>
      <c r="ILD4" s="526"/>
      <c r="ILE4" s="526"/>
      <c r="ILF4" s="526"/>
      <c r="ILG4" s="526"/>
      <c r="ILH4" s="526"/>
      <c r="ILI4" s="526"/>
      <c r="ILJ4" s="526"/>
      <c r="ILK4" s="526"/>
      <c r="ILL4" s="526"/>
      <c r="ILM4" s="526"/>
      <c r="ILN4" s="526"/>
      <c r="ILO4" s="526"/>
      <c r="ILP4" s="526"/>
      <c r="ILQ4" s="526"/>
      <c r="ILR4" s="526"/>
      <c r="ILS4" s="526"/>
      <c r="ILT4" s="526"/>
      <c r="ILU4" s="526"/>
      <c r="ILV4" s="526"/>
      <c r="ILW4" s="526"/>
      <c r="ILX4" s="526"/>
      <c r="ILY4" s="526"/>
      <c r="ILZ4" s="526"/>
      <c r="IMA4" s="526"/>
      <c r="IMB4" s="526"/>
      <c r="IMC4" s="526"/>
      <c r="IMD4" s="526"/>
      <c r="IME4" s="526"/>
      <c r="IMF4" s="526"/>
      <c r="IMG4" s="526"/>
      <c r="IMH4" s="526"/>
      <c r="IMI4" s="526"/>
      <c r="IMJ4" s="526"/>
      <c r="IMK4" s="526"/>
      <c r="IML4" s="526"/>
      <c r="IMM4" s="526"/>
      <c r="IMN4" s="526"/>
      <c r="IMO4" s="526"/>
      <c r="IMP4" s="526"/>
      <c r="IMQ4" s="526"/>
      <c r="IMR4" s="526"/>
      <c r="IMS4" s="526"/>
      <c r="IMT4" s="526"/>
      <c r="IMU4" s="526"/>
      <c r="IMV4" s="526"/>
      <c r="IMW4" s="526"/>
      <c r="IMX4" s="526"/>
      <c r="IMY4" s="526"/>
      <c r="IMZ4" s="526"/>
      <c r="INA4" s="526"/>
      <c r="INB4" s="526"/>
      <c r="INC4" s="526"/>
      <c r="IND4" s="526"/>
      <c r="INE4" s="526"/>
      <c r="INF4" s="526"/>
      <c r="ING4" s="526"/>
      <c r="INH4" s="526"/>
      <c r="INI4" s="526"/>
      <c r="INJ4" s="526"/>
      <c r="INK4" s="526"/>
      <c r="INL4" s="526"/>
      <c r="INM4" s="526"/>
      <c r="INN4" s="526"/>
      <c r="INO4" s="526"/>
      <c r="INP4" s="526"/>
      <c r="INQ4" s="526"/>
      <c r="INR4" s="526"/>
      <c r="INS4" s="526"/>
      <c r="INT4" s="526"/>
      <c r="INU4" s="526"/>
      <c r="INV4" s="526"/>
      <c r="INW4" s="526"/>
      <c r="INX4" s="526"/>
      <c r="INY4" s="526"/>
      <c r="INZ4" s="526"/>
      <c r="IOA4" s="526"/>
      <c r="IOB4" s="526"/>
      <c r="IOC4" s="526"/>
      <c r="IOD4" s="526"/>
      <c r="IOE4" s="526"/>
      <c r="IOF4" s="526"/>
      <c r="IOG4" s="526"/>
      <c r="IOH4" s="526"/>
      <c r="IOI4" s="526"/>
      <c r="IOJ4" s="526"/>
      <c r="IOK4" s="526"/>
      <c r="IOL4" s="526"/>
      <c r="IOM4" s="526"/>
      <c r="ION4" s="526"/>
      <c r="IOO4" s="526"/>
      <c r="IOP4" s="526"/>
      <c r="IOQ4" s="526"/>
      <c r="IOR4" s="526"/>
      <c r="IOS4" s="526"/>
      <c r="IOT4" s="526"/>
      <c r="IOU4" s="526"/>
      <c r="IOV4" s="526"/>
      <c r="IOW4" s="526"/>
      <c r="IOX4" s="526"/>
      <c r="IOY4" s="526"/>
      <c r="IOZ4" s="526"/>
      <c r="IPA4" s="526"/>
      <c r="IPB4" s="526"/>
      <c r="IPC4" s="526"/>
      <c r="IPD4" s="526"/>
      <c r="IPE4" s="526"/>
      <c r="IPF4" s="526"/>
      <c r="IPG4" s="526"/>
      <c r="IPH4" s="526"/>
      <c r="IPI4" s="526"/>
      <c r="IPJ4" s="526"/>
      <c r="IPK4" s="526"/>
      <c r="IPL4" s="526"/>
      <c r="IPM4" s="526"/>
      <c r="IPN4" s="526"/>
      <c r="IPO4" s="526"/>
      <c r="IPP4" s="526"/>
      <c r="IPQ4" s="526"/>
      <c r="IPR4" s="526"/>
      <c r="IPS4" s="526"/>
      <c r="IPT4" s="526"/>
      <c r="IPU4" s="526"/>
      <c r="IPV4" s="526"/>
      <c r="IPW4" s="526"/>
      <c r="IPX4" s="526"/>
      <c r="IPY4" s="526"/>
      <c r="IPZ4" s="526"/>
      <c r="IQA4" s="526"/>
      <c r="IQB4" s="526"/>
      <c r="IQC4" s="526"/>
      <c r="IQD4" s="526"/>
      <c r="IQE4" s="526"/>
      <c r="IQF4" s="526"/>
      <c r="IQG4" s="526"/>
      <c r="IQH4" s="526"/>
      <c r="IQI4" s="526"/>
      <c r="IQJ4" s="526"/>
      <c r="IQK4" s="526"/>
      <c r="IQL4" s="526"/>
      <c r="IQM4" s="526"/>
      <c r="IQN4" s="526"/>
      <c r="IQO4" s="526"/>
      <c r="IQP4" s="526"/>
      <c r="IQQ4" s="526"/>
      <c r="IQR4" s="526"/>
      <c r="IQS4" s="526"/>
      <c r="IQT4" s="526"/>
      <c r="IQU4" s="526"/>
      <c r="IQV4" s="526"/>
      <c r="IQW4" s="526"/>
      <c r="IQX4" s="526"/>
      <c r="IQY4" s="526"/>
      <c r="IQZ4" s="526"/>
      <c r="IRA4" s="526"/>
      <c r="IRB4" s="526"/>
      <c r="IRC4" s="526"/>
      <c r="IRD4" s="526"/>
      <c r="IRE4" s="526"/>
      <c r="IRF4" s="526"/>
      <c r="IRG4" s="526"/>
      <c r="IRH4" s="526"/>
      <c r="IRI4" s="526"/>
      <c r="IRJ4" s="526"/>
      <c r="IRK4" s="526"/>
      <c r="IRL4" s="526"/>
      <c r="IRM4" s="526"/>
      <c r="IRN4" s="526"/>
      <c r="IRO4" s="526"/>
      <c r="IRP4" s="526"/>
      <c r="IRQ4" s="526"/>
      <c r="IRR4" s="526"/>
      <c r="IRS4" s="526"/>
      <c r="IRT4" s="526"/>
      <c r="IRU4" s="526"/>
      <c r="IRV4" s="526"/>
      <c r="IRW4" s="526"/>
      <c r="IRX4" s="526"/>
      <c r="IRY4" s="526"/>
      <c r="IRZ4" s="526"/>
      <c r="ISA4" s="526"/>
      <c r="ISB4" s="526"/>
      <c r="ISC4" s="526"/>
      <c r="ISD4" s="526"/>
      <c r="ISE4" s="526"/>
      <c r="ISF4" s="526"/>
      <c r="ISG4" s="526"/>
      <c r="ISH4" s="526"/>
      <c r="ISI4" s="526"/>
      <c r="ISJ4" s="526"/>
      <c r="ISK4" s="526"/>
      <c r="ISL4" s="526"/>
      <c r="ISM4" s="526"/>
      <c r="ISN4" s="526"/>
      <c r="ISO4" s="526"/>
      <c r="ISP4" s="526"/>
      <c r="ISQ4" s="526"/>
      <c r="ISR4" s="526"/>
      <c r="ISS4" s="526"/>
      <c r="IST4" s="526"/>
      <c r="ISU4" s="526"/>
      <c r="ISV4" s="526"/>
      <c r="ISW4" s="526"/>
      <c r="ISX4" s="526"/>
      <c r="ISY4" s="526"/>
      <c r="ISZ4" s="526"/>
      <c r="ITA4" s="526"/>
      <c r="ITB4" s="526"/>
      <c r="ITC4" s="526"/>
      <c r="ITD4" s="526"/>
      <c r="ITE4" s="526"/>
      <c r="ITF4" s="526"/>
      <c r="ITG4" s="526"/>
      <c r="ITH4" s="526"/>
      <c r="ITI4" s="526"/>
      <c r="ITJ4" s="526"/>
      <c r="ITK4" s="526"/>
      <c r="ITL4" s="526"/>
      <c r="ITM4" s="526"/>
      <c r="ITN4" s="526"/>
      <c r="ITO4" s="526"/>
      <c r="ITP4" s="526"/>
      <c r="ITQ4" s="526"/>
      <c r="ITR4" s="526"/>
      <c r="ITS4" s="526"/>
      <c r="ITT4" s="526"/>
      <c r="ITU4" s="526"/>
      <c r="ITV4" s="526"/>
      <c r="ITW4" s="526"/>
      <c r="ITX4" s="526"/>
      <c r="ITY4" s="526"/>
      <c r="ITZ4" s="526"/>
      <c r="IUA4" s="526"/>
      <c r="IUB4" s="526"/>
      <c r="IUC4" s="526"/>
      <c r="IUD4" s="526"/>
      <c r="IUE4" s="526"/>
      <c r="IUF4" s="526"/>
      <c r="IUG4" s="526"/>
      <c r="IUH4" s="526"/>
      <c r="IUI4" s="526"/>
      <c r="IUJ4" s="526"/>
      <c r="IUK4" s="526"/>
      <c r="IUL4" s="526"/>
      <c r="IUM4" s="526"/>
      <c r="IUN4" s="526"/>
      <c r="IUO4" s="526"/>
      <c r="IUP4" s="526"/>
      <c r="IUQ4" s="526"/>
      <c r="IUR4" s="526"/>
      <c r="IUS4" s="526"/>
      <c r="IUT4" s="526"/>
      <c r="IUU4" s="526"/>
      <c r="IUV4" s="526"/>
      <c r="IUW4" s="526"/>
      <c r="IUX4" s="526"/>
      <c r="IUY4" s="526"/>
      <c r="IUZ4" s="526"/>
      <c r="IVA4" s="526"/>
      <c r="IVB4" s="526"/>
      <c r="IVC4" s="526"/>
      <c r="IVD4" s="526"/>
      <c r="IVE4" s="526"/>
      <c r="IVF4" s="526"/>
      <c r="IVG4" s="526"/>
      <c r="IVH4" s="526"/>
      <c r="IVI4" s="526"/>
      <c r="IVJ4" s="526"/>
      <c r="IVK4" s="526"/>
      <c r="IVL4" s="526"/>
      <c r="IVM4" s="526"/>
      <c r="IVN4" s="526"/>
      <c r="IVO4" s="526"/>
      <c r="IVP4" s="526"/>
      <c r="IVQ4" s="526"/>
      <c r="IVR4" s="526"/>
      <c r="IVS4" s="526"/>
      <c r="IVT4" s="526"/>
      <c r="IVU4" s="526"/>
      <c r="IVV4" s="526"/>
      <c r="IVW4" s="526"/>
      <c r="IVX4" s="526"/>
      <c r="IVY4" s="526"/>
      <c r="IVZ4" s="526"/>
      <c r="IWA4" s="526"/>
      <c r="IWB4" s="526"/>
      <c r="IWC4" s="526"/>
      <c r="IWD4" s="526"/>
      <c r="IWE4" s="526"/>
      <c r="IWF4" s="526"/>
      <c r="IWG4" s="526"/>
      <c r="IWH4" s="526"/>
      <c r="IWI4" s="526"/>
      <c r="IWJ4" s="526"/>
      <c r="IWK4" s="526"/>
      <c r="IWL4" s="526"/>
      <c r="IWM4" s="526"/>
      <c r="IWN4" s="526"/>
      <c r="IWO4" s="526"/>
      <c r="IWP4" s="526"/>
      <c r="IWQ4" s="526"/>
      <c r="IWR4" s="526"/>
      <c r="IWS4" s="526"/>
      <c r="IWT4" s="526"/>
      <c r="IWU4" s="526"/>
      <c r="IWV4" s="526"/>
      <c r="IWW4" s="526"/>
      <c r="IWX4" s="526"/>
      <c r="IWY4" s="526"/>
      <c r="IWZ4" s="526"/>
      <c r="IXA4" s="526"/>
      <c r="IXB4" s="526"/>
      <c r="IXC4" s="526"/>
      <c r="IXD4" s="526"/>
      <c r="IXE4" s="526"/>
      <c r="IXF4" s="526"/>
      <c r="IXG4" s="526"/>
      <c r="IXH4" s="526"/>
      <c r="IXI4" s="526"/>
      <c r="IXJ4" s="526"/>
      <c r="IXK4" s="526"/>
      <c r="IXL4" s="526"/>
      <c r="IXM4" s="526"/>
      <c r="IXN4" s="526"/>
      <c r="IXO4" s="526"/>
      <c r="IXP4" s="526"/>
      <c r="IXQ4" s="526"/>
      <c r="IXR4" s="526"/>
      <c r="IXS4" s="526"/>
      <c r="IXT4" s="526"/>
      <c r="IXU4" s="526"/>
      <c r="IXV4" s="526"/>
      <c r="IXW4" s="526"/>
      <c r="IXX4" s="526"/>
      <c r="IXY4" s="526"/>
      <c r="IXZ4" s="526"/>
      <c r="IYA4" s="526"/>
      <c r="IYB4" s="526"/>
      <c r="IYC4" s="526"/>
      <c r="IYD4" s="526"/>
      <c r="IYE4" s="526"/>
      <c r="IYF4" s="526"/>
      <c r="IYG4" s="526"/>
      <c r="IYH4" s="526"/>
      <c r="IYI4" s="526"/>
      <c r="IYJ4" s="526"/>
      <c r="IYK4" s="526"/>
      <c r="IYL4" s="526"/>
      <c r="IYM4" s="526"/>
      <c r="IYN4" s="526"/>
      <c r="IYO4" s="526"/>
      <c r="IYP4" s="526"/>
      <c r="IYQ4" s="526"/>
      <c r="IYR4" s="526"/>
      <c r="IYS4" s="526"/>
      <c r="IYT4" s="526"/>
      <c r="IYU4" s="526"/>
      <c r="IYV4" s="526"/>
      <c r="IYW4" s="526"/>
      <c r="IYX4" s="526"/>
      <c r="IYY4" s="526"/>
      <c r="IYZ4" s="526"/>
      <c r="IZA4" s="526"/>
      <c r="IZB4" s="526"/>
      <c r="IZC4" s="526"/>
      <c r="IZD4" s="526"/>
      <c r="IZE4" s="526"/>
      <c r="IZF4" s="526"/>
      <c r="IZG4" s="526"/>
      <c r="IZH4" s="526"/>
      <c r="IZI4" s="526"/>
      <c r="IZJ4" s="526"/>
      <c r="IZK4" s="526"/>
      <c r="IZL4" s="526"/>
      <c r="IZM4" s="526"/>
      <c r="IZN4" s="526"/>
      <c r="IZO4" s="526"/>
      <c r="IZP4" s="526"/>
      <c r="IZQ4" s="526"/>
      <c r="IZR4" s="526"/>
      <c r="IZS4" s="526"/>
      <c r="IZT4" s="526"/>
      <c r="IZU4" s="526"/>
      <c r="IZV4" s="526"/>
      <c r="IZW4" s="526"/>
      <c r="IZX4" s="526"/>
      <c r="IZY4" s="526"/>
      <c r="IZZ4" s="526"/>
      <c r="JAA4" s="526"/>
      <c r="JAB4" s="526"/>
      <c r="JAC4" s="526"/>
      <c r="JAD4" s="526"/>
      <c r="JAE4" s="526"/>
      <c r="JAF4" s="526"/>
      <c r="JAG4" s="526"/>
      <c r="JAH4" s="526"/>
      <c r="JAI4" s="526"/>
      <c r="JAJ4" s="526"/>
      <c r="JAK4" s="526"/>
      <c r="JAL4" s="526"/>
      <c r="JAM4" s="526"/>
      <c r="JAN4" s="526"/>
      <c r="JAO4" s="526"/>
      <c r="JAP4" s="526"/>
      <c r="JAQ4" s="526"/>
      <c r="JAR4" s="526"/>
      <c r="JAS4" s="526"/>
      <c r="JAT4" s="526"/>
      <c r="JAU4" s="526"/>
      <c r="JAV4" s="526"/>
      <c r="JAW4" s="526"/>
      <c r="JAX4" s="526"/>
      <c r="JAY4" s="526"/>
      <c r="JAZ4" s="526"/>
      <c r="JBA4" s="526"/>
      <c r="JBB4" s="526"/>
      <c r="JBC4" s="526"/>
      <c r="JBD4" s="526"/>
      <c r="JBE4" s="526"/>
      <c r="JBF4" s="526"/>
      <c r="JBG4" s="526"/>
      <c r="JBH4" s="526"/>
      <c r="JBI4" s="526"/>
      <c r="JBJ4" s="526"/>
      <c r="JBK4" s="526"/>
      <c r="JBL4" s="526"/>
      <c r="JBM4" s="526"/>
      <c r="JBN4" s="526"/>
      <c r="JBO4" s="526"/>
      <c r="JBP4" s="526"/>
      <c r="JBQ4" s="526"/>
      <c r="JBR4" s="526"/>
      <c r="JBS4" s="526"/>
      <c r="JBT4" s="526"/>
      <c r="JBU4" s="526"/>
      <c r="JBV4" s="526"/>
      <c r="JBW4" s="526"/>
      <c r="JBX4" s="526"/>
      <c r="JBY4" s="526"/>
      <c r="JBZ4" s="526"/>
      <c r="JCA4" s="526"/>
      <c r="JCB4" s="526"/>
      <c r="JCC4" s="526"/>
      <c r="JCD4" s="526"/>
      <c r="JCE4" s="526"/>
      <c r="JCF4" s="526"/>
      <c r="JCG4" s="526"/>
      <c r="JCH4" s="526"/>
      <c r="JCI4" s="526"/>
      <c r="JCJ4" s="526"/>
      <c r="JCK4" s="526"/>
      <c r="JCL4" s="526"/>
      <c r="JCM4" s="526"/>
      <c r="JCN4" s="526"/>
      <c r="JCO4" s="526"/>
      <c r="JCP4" s="526"/>
      <c r="JCQ4" s="526"/>
      <c r="JCR4" s="526"/>
      <c r="JCS4" s="526"/>
      <c r="JCT4" s="526"/>
      <c r="JCU4" s="526"/>
      <c r="JCV4" s="526"/>
      <c r="JCW4" s="526"/>
      <c r="JCX4" s="526"/>
      <c r="JCY4" s="526"/>
      <c r="JCZ4" s="526"/>
      <c r="JDA4" s="526"/>
      <c r="JDB4" s="526"/>
      <c r="JDC4" s="526"/>
      <c r="JDD4" s="526"/>
      <c r="JDE4" s="526"/>
      <c r="JDF4" s="526"/>
      <c r="JDG4" s="526"/>
      <c r="JDH4" s="526"/>
      <c r="JDI4" s="526"/>
      <c r="JDJ4" s="526"/>
      <c r="JDK4" s="526"/>
      <c r="JDL4" s="526"/>
      <c r="JDM4" s="526"/>
      <c r="JDN4" s="526"/>
      <c r="JDO4" s="526"/>
      <c r="JDP4" s="526"/>
      <c r="JDQ4" s="526"/>
      <c r="JDR4" s="526"/>
      <c r="JDS4" s="526"/>
      <c r="JDT4" s="526"/>
      <c r="JDU4" s="526"/>
      <c r="JDV4" s="526"/>
      <c r="JDW4" s="526"/>
      <c r="JDX4" s="526"/>
      <c r="JDY4" s="526"/>
      <c r="JDZ4" s="526"/>
      <c r="JEA4" s="526"/>
      <c r="JEB4" s="526"/>
      <c r="JEC4" s="526"/>
      <c r="JED4" s="526"/>
      <c r="JEE4" s="526"/>
      <c r="JEF4" s="526"/>
      <c r="JEG4" s="526"/>
      <c r="JEH4" s="526"/>
      <c r="JEI4" s="526"/>
      <c r="JEJ4" s="526"/>
      <c r="JEK4" s="526"/>
      <c r="JEL4" s="526"/>
      <c r="JEM4" s="526"/>
      <c r="JEN4" s="526"/>
      <c r="JEO4" s="526"/>
      <c r="JEP4" s="526"/>
      <c r="JEQ4" s="526"/>
      <c r="JER4" s="526"/>
      <c r="JES4" s="526"/>
      <c r="JET4" s="526"/>
      <c r="JEU4" s="526"/>
      <c r="JEV4" s="526"/>
      <c r="JEW4" s="526"/>
      <c r="JEX4" s="526"/>
      <c r="JEY4" s="526"/>
      <c r="JEZ4" s="526"/>
      <c r="JFA4" s="526"/>
      <c r="JFB4" s="526"/>
      <c r="JFC4" s="526"/>
      <c r="JFD4" s="526"/>
      <c r="JFE4" s="526"/>
      <c r="JFF4" s="526"/>
      <c r="JFG4" s="526"/>
      <c r="JFH4" s="526"/>
      <c r="JFI4" s="526"/>
      <c r="JFJ4" s="526"/>
      <c r="JFK4" s="526"/>
      <c r="JFL4" s="526"/>
      <c r="JFM4" s="526"/>
      <c r="JFN4" s="526"/>
      <c r="JFO4" s="526"/>
      <c r="JFP4" s="526"/>
      <c r="JFQ4" s="526"/>
      <c r="JFR4" s="526"/>
      <c r="JFS4" s="526"/>
      <c r="JFT4" s="526"/>
      <c r="JFU4" s="526"/>
      <c r="JFV4" s="526"/>
      <c r="JFW4" s="526"/>
      <c r="JFX4" s="526"/>
      <c r="JFY4" s="526"/>
      <c r="JFZ4" s="526"/>
      <c r="JGA4" s="526"/>
      <c r="JGB4" s="526"/>
      <c r="JGC4" s="526"/>
      <c r="JGD4" s="526"/>
      <c r="JGE4" s="526"/>
      <c r="JGF4" s="526"/>
      <c r="JGG4" s="526"/>
      <c r="JGH4" s="526"/>
      <c r="JGI4" s="526"/>
      <c r="JGJ4" s="526"/>
      <c r="JGK4" s="526"/>
      <c r="JGL4" s="526"/>
      <c r="JGM4" s="526"/>
      <c r="JGN4" s="526"/>
      <c r="JGO4" s="526"/>
      <c r="JGP4" s="526"/>
      <c r="JGQ4" s="526"/>
      <c r="JGR4" s="526"/>
      <c r="JGS4" s="526"/>
      <c r="JGT4" s="526"/>
      <c r="JGU4" s="526"/>
      <c r="JGV4" s="526"/>
      <c r="JGW4" s="526"/>
      <c r="JGX4" s="526"/>
      <c r="JGY4" s="526"/>
      <c r="JGZ4" s="526"/>
      <c r="JHA4" s="526"/>
      <c r="JHB4" s="526"/>
      <c r="JHC4" s="526"/>
      <c r="JHD4" s="526"/>
      <c r="JHE4" s="526"/>
      <c r="JHF4" s="526"/>
      <c r="JHG4" s="526"/>
      <c r="JHH4" s="526"/>
      <c r="JHI4" s="526"/>
      <c r="JHJ4" s="526"/>
      <c r="JHK4" s="526"/>
      <c r="JHL4" s="526"/>
      <c r="JHM4" s="526"/>
      <c r="JHN4" s="526"/>
      <c r="JHO4" s="526"/>
      <c r="JHP4" s="526"/>
      <c r="JHQ4" s="526"/>
      <c r="JHR4" s="526"/>
      <c r="JHS4" s="526"/>
      <c r="JHT4" s="526"/>
      <c r="JHU4" s="526"/>
      <c r="JHV4" s="526"/>
      <c r="JHW4" s="526"/>
      <c r="JHX4" s="526"/>
      <c r="JHY4" s="526"/>
      <c r="JHZ4" s="526"/>
      <c r="JIA4" s="526"/>
      <c r="JIB4" s="526"/>
      <c r="JIC4" s="526"/>
      <c r="JID4" s="526"/>
      <c r="JIE4" s="526"/>
      <c r="JIF4" s="526"/>
      <c r="JIG4" s="526"/>
      <c r="JIH4" s="526"/>
      <c r="JII4" s="526"/>
      <c r="JIJ4" s="526"/>
      <c r="JIK4" s="526"/>
      <c r="JIL4" s="526"/>
      <c r="JIM4" s="526"/>
      <c r="JIN4" s="526"/>
      <c r="JIO4" s="526"/>
      <c r="JIP4" s="526"/>
      <c r="JIQ4" s="526"/>
      <c r="JIR4" s="526"/>
      <c r="JIS4" s="526"/>
      <c r="JIT4" s="526"/>
      <c r="JIU4" s="526"/>
      <c r="JIV4" s="526"/>
      <c r="JIW4" s="526"/>
      <c r="JIX4" s="526"/>
      <c r="JIY4" s="526"/>
      <c r="JIZ4" s="526"/>
      <c r="JJA4" s="526"/>
      <c r="JJB4" s="526"/>
      <c r="JJC4" s="526"/>
      <c r="JJD4" s="526"/>
      <c r="JJE4" s="526"/>
      <c r="JJF4" s="526"/>
      <c r="JJG4" s="526"/>
      <c r="JJH4" s="526"/>
      <c r="JJI4" s="526"/>
      <c r="JJJ4" s="526"/>
      <c r="JJK4" s="526"/>
      <c r="JJL4" s="526"/>
      <c r="JJM4" s="526"/>
      <c r="JJN4" s="526"/>
      <c r="JJO4" s="526"/>
      <c r="JJP4" s="526"/>
      <c r="JJQ4" s="526"/>
      <c r="JJR4" s="526"/>
      <c r="JJS4" s="526"/>
      <c r="JJT4" s="526"/>
      <c r="JJU4" s="526"/>
      <c r="JJV4" s="526"/>
      <c r="JJW4" s="526"/>
      <c r="JJX4" s="526"/>
      <c r="JJY4" s="526"/>
      <c r="JJZ4" s="526"/>
      <c r="JKA4" s="526"/>
      <c r="JKB4" s="526"/>
      <c r="JKC4" s="526"/>
      <c r="JKD4" s="526"/>
      <c r="JKE4" s="526"/>
      <c r="JKF4" s="526"/>
      <c r="JKG4" s="526"/>
      <c r="JKH4" s="526"/>
      <c r="JKI4" s="526"/>
      <c r="JKJ4" s="526"/>
      <c r="JKK4" s="526"/>
      <c r="JKL4" s="526"/>
      <c r="JKM4" s="526"/>
      <c r="JKN4" s="526"/>
      <c r="JKO4" s="526"/>
      <c r="JKP4" s="526"/>
      <c r="JKQ4" s="526"/>
      <c r="JKR4" s="526"/>
      <c r="JKS4" s="526"/>
      <c r="JKT4" s="526"/>
      <c r="JKU4" s="526"/>
      <c r="JKV4" s="526"/>
      <c r="JKW4" s="526"/>
      <c r="JKX4" s="526"/>
      <c r="JKY4" s="526"/>
      <c r="JKZ4" s="526"/>
      <c r="JLA4" s="526"/>
      <c r="JLB4" s="526"/>
      <c r="JLC4" s="526"/>
      <c r="JLD4" s="526"/>
      <c r="JLE4" s="526"/>
      <c r="JLF4" s="526"/>
      <c r="JLG4" s="526"/>
      <c r="JLH4" s="526"/>
      <c r="JLI4" s="526"/>
      <c r="JLJ4" s="526"/>
      <c r="JLK4" s="526"/>
      <c r="JLL4" s="526"/>
      <c r="JLM4" s="526"/>
      <c r="JLN4" s="526"/>
      <c r="JLO4" s="526"/>
      <c r="JLP4" s="526"/>
      <c r="JLQ4" s="526"/>
      <c r="JLR4" s="526"/>
      <c r="JLS4" s="526"/>
      <c r="JLT4" s="526"/>
      <c r="JLU4" s="526"/>
      <c r="JLV4" s="526"/>
      <c r="JLW4" s="526"/>
      <c r="JLX4" s="526"/>
      <c r="JLY4" s="526"/>
      <c r="JLZ4" s="526"/>
      <c r="JMA4" s="526"/>
      <c r="JMB4" s="526"/>
      <c r="JMC4" s="526"/>
      <c r="JMD4" s="526"/>
      <c r="JME4" s="526"/>
      <c r="JMF4" s="526"/>
      <c r="JMG4" s="526"/>
      <c r="JMH4" s="526"/>
      <c r="JMI4" s="526"/>
      <c r="JMJ4" s="526"/>
      <c r="JMK4" s="526"/>
      <c r="JML4" s="526"/>
      <c r="JMM4" s="526"/>
      <c r="JMN4" s="526"/>
      <c r="JMO4" s="526"/>
      <c r="JMP4" s="526"/>
      <c r="JMQ4" s="526"/>
      <c r="JMR4" s="526"/>
      <c r="JMS4" s="526"/>
      <c r="JMT4" s="526"/>
      <c r="JMU4" s="526"/>
      <c r="JMV4" s="526"/>
      <c r="JMW4" s="526"/>
      <c r="JMX4" s="526"/>
      <c r="JMY4" s="526"/>
      <c r="JMZ4" s="526"/>
      <c r="JNA4" s="526"/>
      <c r="JNB4" s="526"/>
      <c r="JNC4" s="526"/>
      <c r="JND4" s="526"/>
      <c r="JNE4" s="526"/>
      <c r="JNF4" s="526"/>
      <c r="JNG4" s="526"/>
      <c r="JNH4" s="526"/>
      <c r="JNI4" s="526"/>
      <c r="JNJ4" s="526"/>
      <c r="JNK4" s="526"/>
      <c r="JNL4" s="526"/>
      <c r="JNM4" s="526"/>
      <c r="JNN4" s="526"/>
      <c r="JNO4" s="526"/>
      <c r="JNP4" s="526"/>
      <c r="JNQ4" s="526"/>
      <c r="JNR4" s="526"/>
      <c r="JNS4" s="526"/>
      <c r="JNT4" s="526"/>
      <c r="JNU4" s="526"/>
      <c r="JNV4" s="526"/>
      <c r="JNW4" s="526"/>
      <c r="JNX4" s="526"/>
      <c r="JNY4" s="526"/>
      <c r="JNZ4" s="526"/>
      <c r="JOA4" s="526"/>
      <c r="JOB4" s="526"/>
      <c r="JOC4" s="526"/>
      <c r="JOD4" s="526"/>
      <c r="JOE4" s="526"/>
      <c r="JOF4" s="526"/>
      <c r="JOG4" s="526"/>
      <c r="JOH4" s="526"/>
      <c r="JOI4" s="526"/>
      <c r="JOJ4" s="526"/>
      <c r="JOK4" s="526"/>
      <c r="JOL4" s="526"/>
      <c r="JOM4" s="526"/>
      <c r="JON4" s="526"/>
      <c r="JOO4" s="526"/>
      <c r="JOP4" s="526"/>
      <c r="JOQ4" s="526"/>
      <c r="JOR4" s="526"/>
      <c r="JOS4" s="526"/>
      <c r="JOT4" s="526"/>
      <c r="JOU4" s="526"/>
      <c r="JOV4" s="526"/>
      <c r="JOW4" s="526"/>
      <c r="JOX4" s="526"/>
      <c r="JOY4" s="526"/>
      <c r="JOZ4" s="526"/>
      <c r="JPA4" s="526"/>
      <c r="JPB4" s="526"/>
      <c r="JPC4" s="526"/>
      <c r="JPD4" s="526"/>
      <c r="JPE4" s="526"/>
      <c r="JPF4" s="526"/>
      <c r="JPG4" s="526"/>
      <c r="JPH4" s="526"/>
      <c r="JPI4" s="526"/>
      <c r="JPJ4" s="526"/>
      <c r="JPK4" s="526"/>
      <c r="JPL4" s="526"/>
      <c r="JPM4" s="526"/>
      <c r="JPN4" s="526"/>
      <c r="JPO4" s="526"/>
      <c r="JPP4" s="526"/>
      <c r="JPQ4" s="526"/>
      <c r="JPR4" s="526"/>
      <c r="JPS4" s="526"/>
      <c r="JPT4" s="526"/>
      <c r="JPU4" s="526"/>
      <c r="JPV4" s="526"/>
      <c r="JPW4" s="526"/>
      <c r="JPX4" s="526"/>
      <c r="JPY4" s="526"/>
      <c r="JPZ4" s="526"/>
      <c r="JQA4" s="526"/>
      <c r="JQB4" s="526"/>
      <c r="JQC4" s="526"/>
      <c r="JQD4" s="526"/>
      <c r="JQE4" s="526"/>
      <c r="JQF4" s="526"/>
      <c r="JQG4" s="526"/>
      <c r="JQH4" s="526"/>
      <c r="JQI4" s="526"/>
      <c r="JQJ4" s="526"/>
      <c r="JQK4" s="526"/>
      <c r="JQL4" s="526"/>
      <c r="JQM4" s="526"/>
      <c r="JQN4" s="526"/>
      <c r="JQO4" s="526"/>
      <c r="JQP4" s="526"/>
      <c r="JQQ4" s="526"/>
      <c r="JQR4" s="526"/>
      <c r="JQS4" s="526"/>
      <c r="JQT4" s="526"/>
      <c r="JQU4" s="526"/>
      <c r="JQV4" s="526"/>
      <c r="JQW4" s="526"/>
      <c r="JQX4" s="526"/>
      <c r="JQY4" s="526"/>
      <c r="JQZ4" s="526"/>
      <c r="JRA4" s="526"/>
      <c r="JRB4" s="526"/>
      <c r="JRC4" s="526"/>
      <c r="JRD4" s="526"/>
      <c r="JRE4" s="526"/>
      <c r="JRF4" s="526"/>
      <c r="JRG4" s="526"/>
      <c r="JRH4" s="526"/>
      <c r="JRI4" s="526"/>
      <c r="JRJ4" s="526"/>
      <c r="JRK4" s="526"/>
      <c r="JRL4" s="526"/>
      <c r="JRM4" s="526"/>
      <c r="JRN4" s="526"/>
      <c r="JRO4" s="526"/>
      <c r="JRP4" s="526"/>
      <c r="JRQ4" s="526"/>
      <c r="JRR4" s="526"/>
      <c r="JRS4" s="526"/>
      <c r="JRT4" s="526"/>
      <c r="JRU4" s="526"/>
      <c r="JRV4" s="526"/>
      <c r="JRW4" s="526"/>
      <c r="JRX4" s="526"/>
      <c r="JRY4" s="526"/>
      <c r="JRZ4" s="526"/>
      <c r="JSA4" s="526"/>
      <c r="JSB4" s="526"/>
      <c r="JSC4" s="526"/>
      <c r="JSD4" s="526"/>
      <c r="JSE4" s="526"/>
      <c r="JSF4" s="526"/>
      <c r="JSG4" s="526"/>
      <c r="JSH4" s="526"/>
      <c r="JSI4" s="526"/>
      <c r="JSJ4" s="526"/>
      <c r="JSK4" s="526"/>
      <c r="JSL4" s="526"/>
      <c r="JSM4" s="526"/>
      <c r="JSN4" s="526"/>
      <c r="JSO4" s="526"/>
      <c r="JSP4" s="526"/>
      <c r="JSQ4" s="526"/>
      <c r="JSR4" s="526"/>
      <c r="JSS4" s="526"/>
      <c r="JST4" s="526"/>
      <c r="JSU4" s="526"/>
      <c r="JSV4" s="526"/>
      <c r="JSW4" s="526"/>
      <c r="JSX4" s="526"/>
      <c r="JSY4" s="526"/>
      <c r="JSZ4" s="526"/>
      <c r="JTA4" s="526"/>
      <c r="JTB4" s="526"/>
      <c r="JTC4" s="526"/>
      <c r="JTD4" s="526"/>
      <c r="JTE4" s="526"/>
      <c r="JTF4" s="526"/>
      <c r="JTG4" s="526"/>
      <c r="JTH4" s="526"/>
      <c r="JTI4" s="526"/>
      <c r="JTJ4" s="526"/>
      <c r="JTK4" s="526"/>
      <c r="JTL4" s="526"/>
      <c r="JTM4" s="526"/>
      <c r="JTN4" s="526"/>
      <c r="JTO4" s="526"/>
      <c r="JTP4" s="526"/>
      <c r="JTQ4" s="526"/>
      <c r="JTR4" s="526"/>
      <c r="JTS4" s="526"/>
      <c r="JTT4" s="526"/>
      <c r="JTU4" s="526"/>
      <c r="JTV4" s="526"/>
      <c r="JTW4" s="526"/>
      <c r="JTX4" s="526"/>
      <c r="JTY4" s="526"/>
      <c r="JTZ4" s="526"/>
      <c r="JUA4" s="526"/>
      <c r="JUB4" s="526"/>
      <c r="JUC4" s="526"/>
      <c r="JUD4" s="526"/>
      <c r="JUE4" s="526"/>
      <c r="JUF4" s="526"/>
      <c r="JUG4" s="526"/>
      <c r="JUH4" s="526"/>
      <c r="JUI4" s="526"/>
      <c r="JUJ4" s="526"/>
      <c r="JUK4" s="526"/>
      <c r="JUL4" s="526"/>
      <c r="JUM4" s="526"/>
      <c r="JUN4" s="526"/>
      <c r="JUO4" s="526"/>
      <c r="JUP4" s="526"/>
      <c r="JUQ4" s="526"/>
      <c r="JUR4" s="526"/>
      <c r="JUS4" s="526"/>
      <c r="JUT4" s="526"/>
      <c r="JUU4" s="526"/>
      <c r="JUV4" s="526"/>
      <c r="JUW4" s="526"/>
      <c r="JUX4" s="526"/>
      <c r="JUY4" s="526"/>
      <c r="JUZ4" s="526"/>
      <c r="JVA4" s="526"/>
      <c r="JVB4" s="526"/>
      <c r="JVC4" s="526"/>
      <c r="JVD4" s="526"/>
      <c r="JVE4" s="526"/>
      <c r="JVF4" s="526"/>
      <c r="JVG4" s="526"/>
      <c r="JVH4" s="526"/>
      <c r="JVI4" s="526"/>
      <c r="JVJ4" s="526"/>
      <c r="JVK4" s="526"/>
      <c r="JVL4" s="526"/>
      <c r="JVM4" s="526"/>
      <c r="JVN4" s="526"/>
      <c r="JVO4" s="526"/>
      <c r="JVP4" s="526"/>
      <c r="JVQ4" s="526"/>
      <c r="JVR4" s="526"/>
      <c r="JVS4" s="526"/>
      <c r="JVT4" s="526"/>
      <c r="JVU4" s="526"/>
      <c r="JVV4" s="526"/>
      <c r="JVW4" s="526"/>
      <c r="JVX4" s="526"/>
      <c r="JVY4" s="526"/>
      <c r="JVZ4" s="526"/>
      <c r="JWA4" s="526"/>
      <c r="JWB4" s="526"/>
      <c r="JWC4" s="526"/>
      <c r="JWD4" s="526"/>
      <c r="JWE4" s="526"/>
      <c r="JWF4" s="526"/>
      <c r="JWG4" s="526"/>
      <c r="JWH4" s="526"/>
      <c r="JWI4" s="526"/>
      <c r="JWJ4" s="526"/>
      <c r="JWK4" s="526"/>
      <c r="JWL4" s="526"/>
      <c r="JWM4" s="526"/>
      <c r="JWN4" s="526"/>
      <c r="JWO4" s="526"/>
      <c r="JWP4" s="526"/>
      <c r="JWQ4" s="526"/>
      <c r="JWR4" s="526"/>
      <c r="JWS4" s="526"/>
      <c r="JWT4" s="526"/>
      <c r="JWU4" s="526"/>
      <c r="JWV4" s="526"/>
      <c r="JWW4" s="526"/>
      <c r="JWX4" s="526"/>
      <c r="JWY4" s="526"/>
      <c r="JWZ4" s="526"/>
      <c r="JXA4" s="526"/>
      <c r="JXB4" s="526"/>
      <c r="JXC4" s="526"/>
      <c r="JXD4" s="526"/>
      <c r="JXE4" s="526"/>
      <c r="JXF4" s="526"/>
      <c r="JXG4" s="526"/>
      <c r="JXH4" s="526"/>
      <c r="JXI4" s="526"/>
      <c r="JXJ4" s="526"/>
      <c r="JXK4" s="526"/>
      <c r="JXL4" s="526"/>
      <c r="JXM4" s="526"/>
      <c r="JXN4" s="526"/>
      <c r="JXO4" s="526"/>
      <c r="JXP4" s="526"/>
      <c r="JXQ4" s="526"/>
      <c r="JXR4" s="526"/>
      <c r="JXS4" s="526"/>
      <c r="JXT4" s="526"/>
      <c r="JXU4" s="526"/>
      <c r="JXV4" s="526"/>
      <c r="JXW4" s="526"/>
      <c r="JXX4" s="526"/>
      <c r="JXY4" s="526"/>
      <c r="JXZ4" s="526"/>
      <c r="JYA4" s="526"/>
      <c r="JYB4" s="526"/>
      <c r="JYC4" s="526"/>
      <c r="JYD4" s="526"/>
      <c r="JYE4" s="526"/>
      <c r="JYF4" s="526"/>
      <c r="JYG4" s="526"/>
      <c r="JYH4" s="526"/>
      <c r="JYI4" s="526"/>
      <c r="JYJ4" s="526"/>
      <c r="JYK4" s="526"/>
      <c r="JYL4" s="526"/>
      <c r="JYM4" s="526"/>
      <c r="JYN4" s="526"/>
      <c r="JYO4" s="526"/>
      <c r="JYP4" s="526"/>
      <c r="JYQ4" s="526"/>
      <c r="JYR4" s="526"/>
      <c r="JYS4" s="526"/>
      <c r="JYT4" s="526"/>
      <c r="JYU4" s="526"/>
      <c r="JYV4" s="526"/>
      <c r="JYW4" s="526"/>
      <c r="JYX4" s="526"/>
      <c r="JYY4" s="526"/>
      <c r="JYZ4" s="526"/>
      <c r="JZA4" s="526"/>
      <c r="JZB4" s="526"/>
      <c r="JZC4" s="526"/>
      <c r="JZD4" s="526"/>
      <c r="JZE4" s="526"/>
      <c r="JZF4" s="526"/>
      <c r="JZG4" s="526"/>
      <c r="JZH4" s="526"/>
      <c r="JZI4" s="526"/>
      <c r="JZJ4" s="526"/>
      <c r="JZK4" s="526"/>
      <c r="JZL4" s="526"/>
      <c r="JZM4" s="526"/>
      <c r="JZN4" s="526"/>
      <c r="JZO4" s="526"/>
      <c r="JZP4" s="526"/>
      <c r="JZQ4" s="526"/>
      <c r="JZR4" s="526"/>
      <c r="JZS4" s="526"/>
      <c r="JZT4" s="526"/>
      <c r="JZU4" s="526"/>
      <c r="JZV4" s="526"/>
      <c r="JZW4" s="526"/>
      <c r="JZX4" s="526"/>
      <c r="JZY4" s="526"/>
      <c r="JZZ4" s="526"/>
      <c r="KAA4" s="526"/>
      <c r="KAB4" s="526"/>
      <c r="KAC4" s="526"/>
      <c r="KAD4" s="526"/>
      <c r="KAE4" s="526"/>
      <c r="KAF4" s="526"/>
      <c r="KAG4" s="526"/>
      <c r="KAH4" s="526"/>
      <c r="KAI4" s="526"/>
      <c r="KAJ4" s="526"/>
      <c r="KAK4" s="526"/>
      <c r="KAL4" s="526"/>
      <c r="KAM4" s="526"/>
      <c r="KAN4" s="526"/>
      <c r="KAO4" s="526"/>
      <c r="KAP4" s="526"/>
      <c r="KAQ4" s="526"/>
      <c r="KAR4" s="526"/>
      <c r="KAS4" s="526"/>
      <c r="KAT4" s="526"/>
      <c r="KAU4" s="526"/>
      <c r="KAV4" s="526"/>
      <c r="KAW4" s="526"/>
      <c r="KAX4" s="526"/>
      <c r="KAY4" s="526"/>
      <c r="KAZ4" s="526"/>
      <c r="KBA4" s="526"/>
      <c r="KBB4" s="526"/>
      <c r="KBC4" s="526"/>
      <c r="KBD4" s="526"/>
      <c r="KBE4" s="526"/>
      <c r="KBF4" s="526"/>
      <c r="KBG4" s="526"/>
      <c r="KBH4" s="526"/>
      <c r="KBI4" s="526"/>
      <c r="KBJ4" s="526"/>
      <c r="KBK4" s="526"/>
      <c r="KBL4" s="526"/>
      <c r="KBM4" s="526"/>
      <c r="KBN4" s="526"/>
      <c r="KBO4" s="526"/>
      <c r="KBP4" s="526"/>
      <c r="KBQ4" s="526"/>
      <c r="KBR4" s="526"/>
      <c r="KBS4" s="526"/>
      <c r="KBT4" s="526"/>
      <c r="KBU4" s="526"/>
      <c r="KBV4" s="526"/>
      <c r="KBW4" s="526"/>
      <c r="KBX4" s="526"/>
      <c r="KBY4" s="526"/>
      <c r="KBZ4" s="526"/>
      <c r="KCA4" s="526"/>
      <c r="KCB4" s="526"/>
      <c r="KCC4" s="526"/>
      <c r="KCD4" s="526"/>
      <c r="KCE4" s="526"/>
      <c r="KCF4" s="526"/>
      <c r="KCG4" s="526"/>
      <c r="KCH4" s="526"/>
      <c r="KCI4" s="526"/>
      <c r="KCJ4" s="526"/>
      <c r="KCK4" s="526"/>
      <c r="KCL4" s="526"/>
      <c r="KCM4" s="526"/>
      <c r="KCN4" s="526"/>
      <c r="KCO4" s="526"/>
      <c r="KCP4" s="526"/>
      <c r="KCQ4" s="526"/>
      <c r="KCR4" s="526"/>
      <c r="KCS4" s="526"/>
      <c r="KCT4" s="526"/>
      <c r="KCU4" s="526"/>
      <c r="KCV4" s="526"/>
      <c r="KCW4" s="526"/>
      <c r="KCX4" s="526"/>
      <c r="KCY4" s="526"/>
      <c r="KCZ4" s="526"/>
      <c r="KDA4" s="526"/>
      <c r="KDB4" s="526"/>
      <c r="KDC4" s="526"/>
      <c r="KDD4" s="526"/>
      <c r="KDE4" s="526"/>
      <c r="KDF4" s="526"/>
      <c r="KDG4" s="526"/>
      <c r="KDH4" s="526"/>
      <c r="KDI4" s="526"/>
      <c r="KDJ4" s="526"/>
      <c r="KDK4" s="526"/>
      <c r="KDL4" s="526"/>
      <c r="KDM4" s="526"/>
      <c r="KDN4" s="526"/>
      <c r="KDO4" s="526"/>
      <c r="KDP4" s="526"/>
      <c r="KDQ4" s="526"/>
      <c r="KDR4" s="526"/>
      <c r="KDS4" s="526"/>
      <c r="KDT4" s="526"/>
      <c r="KDU4" s="526"/>
      <c r="KDV4" s="526"/>
      <c r="KDW4" s="526"/>
      <c r="KDX4" s="526"/>
      <c r="KDY4" s="526"/>
      <c r="KDZ4" s="526"/>
      <c r="KEA4" s="526"/>
      <c r="KEB4" s="526"/>
      <c r="KEC4" s="526"/>
      <c r="KED4" s="526"/>
      <c r="KEE4" s="526"/>
      <c r="KEF4" s="526"/>
      <c r="KEG4" s="526"/>
      <c r="KEH4" s="526"/>
      <c r="KEI4" s="526"/>
      <c r="KEJ4" s="526"/>
      <c r="KEK4" s="526"/>
      <c r="KEL4" s="526"/>
      <c r="KEM4" s="526"/>
      <c r="KEN4" s="526"/>
      <c r="KEO4" s="526"/>
      <c r="KEP4" s="526"/>
      <c r="KEQ4" s="526"/>
      <c r="KER4" s="526"/>
      <c r="KES4" s="526"/>
      <c r="KET4" s="526"/>
      <c r="KEU4" s="526"/>
      <c r="KEV4" s="526"/>
      <c r="KEW4" s="526"/>
      <c r="KEX4" s="526"/>
      <c r="KEY4" s="526"/>
      <c r="KEZ4" s="526"/>
      <c r="KFA4" s="526"/>
      <c r="KFB4" s="526"/>
      <c r="KFC4" s="526"/>
      <c r="KFD4" s="526"/>
      <c r="KFE4" s="526"/>
      <c r="KFF4" s="526"/>
      <c r="KFG4" s="526"/>
      <c r="KFH4" s="526"/>
      <c r="KFI4" s="526"/>
      <c r="KFJ4" s="526"/>
      <c r="KFK4" s="526"/>
      <c r="KFL4" s="526"/>
      <c r="KFM4" s="526"/>
      <c r="KFN4" s="526"/>
      <c r="KFO4" s="526"/>
      <c r="KFP4" s="526"/>
      <c r="KFQ4" s="526"/>
      <c r="KFR4" s="526"/>
      <c r="KFS4" s="526"/>
      <c r="KFT4" s="526"/>
      <c r="KFU4" s="526"/>
      <c r="KFV4" s="526"/>
      <c r="KFW4" s="526"/>
      <c r="KFX4" s="526"/>
      <c r="KFY4" s="526"/>
      <c r="KFZ4" s="526"/>
      <c r="KGA4" s="526"/>
      <c r="KGB4" s="526"/>
      <c r="KGC4" s="526"/>
      <c r="KGD4" s="526"/>
      <c r="KGE4" s="526"/>
      <c r="KGF4" s="526"/>
      <c r="KGG4" s="526"/>
      <c r="KGH4" s="526"/>
      <c r="KGI4" s="526"/>
      <c r="KGJ4" s="526"/>
      <c r="KGK4" s="526"/>
      <c r="KGL4" s="526"/>
      <c r="KGM4" s="526"/>
      <c r="KGN4" s="526"/>
      <c r="KGO4" s="526"/>
      <c r="KGP4" s="526"/>
      <c r="KGQ4" s="526"/>
      <c r="KGR4" s="526"/>
      <c r="KGS4" s="526"/>
      <c r="KGT4" s="526"/>
      <c r="KGU4" s="526"/>
      <c r="KGV4" s="526"/>
      <c r="KGW4" s="526"/>
      <c r="KGX4" s="526"/>
      <c r="KGY4" s="526"/>
      <c r="KGZ4" s="526"/>
      <c r="KHA4" s="526"/>
      <c r="KHB4" s="526"/>
      <c r="KHC4" s="526"/>
      <c r="KHD4" s="526"/>
      <c r="KHE4" s="526"/>
      <c r="KHF4" s="526"/>
      <c r="KHG4" s="526"/>
      <c r="KHH4" s="526"/>
      <c r="KHI4" s="526"/>
      <c r="KHJ4" s="526"/>
      <c r="KHK4" s="526"/>
      <c r="KHL4" s="526"/>
      <c r="KHM4" s="526"/>
      <c r="KHN4" s="526"/>
      <c r="KHO4" s="526"/>
      <c r="KHP4" s="526"/>
      <c r="KHQ4" s="526"/>
      <c r="KHR4" s="526"/>
      <c r="KHS4" s="526"/>
      <c r="KHT4" s="526"/>
      <c r="KHU4" s="526"/>
      <c r="KHV4" s="526"/>
      <c r="KHW4" s="526"/>
      <c r="KHX4" s="526"/>
      <c r="KHY4" s="526"/>
      <c r="KHZ4" s="526"/>
      <c r="KIA4" s="526"/>
      <c r="KIB4" s="526"/>
      <c r="KIC4" s="526"/>
      <c r="KID4" s="526"/>
      <c r="KIE4" s="526"/>
      <c r="KIF4" s="526"/>
      <c r="KIG4" s="526"/>
      <c r="KIH4" s="526"/>
      <c r="KII4" s="526"/>
      <c r="KIJ4" s="526"/>
      <c r="KIK4" s="526"/>
      <c r="KIL4" s="526"/>
      <c r="KIM4" s="526"/>
      <c r="KIN4" s="526"/>
      <c r="KIO4" s="526"/>
      <c r="KIP4" s="526"/>
      <c r="KIQ4" s="526"/>
      <c r="KIR4" s="526"/>
      <c r="KIS4" s="526"/>
      <c r="KIT4" s="526"/>
      <c r="KIU4" s="526"/>
      <c r="KIV4" s="526"/>
      <c r="KIW4" s="526"/>
      <c r="KIX4" s="526"/>
      <c r="KIY4" s="526"/>
      <c r="KIZ4" s="526"/>
      <c r="KJA4" s="526"/>
      <c r="KJB4" s="526"/>
      <c r="KJC4" s="526"/>
      <c r="KJD4" s="526"/>
      <c r="KJE4" s="526"/>
      <c r="KJF4" s="526"/>
      <c r="KJG4" s="526"/>
      <c r="KJH4" s="526"/>
      <c r="KJI4" s="526"/>
      <c r="KJJ4" s="526"/>
      <c r="KJK4" s="526"/>
      <c r="KJL4" s="526"/>
      <c r="KJM4" s="526"/>
      <c r="KJN4" s="526"/>
      <c r="KJO4" s="526"/>
      <c r="KJP4" s="526"/>
      <c r="KJQ4" s="526"/>
      <c r="KJR4" s="526"/>
      <c r="KJS4" s="526"/>
      <c r="KJT4" s="526"/>
      <c r="KJU4" s="526"/>
      <c r="KJV4" s="526"/>
      <c r="KJW4" s="526"/>
      <c r="KJX4" s="526"/>
      <c r="KJY4" s="526"/>
      <c r="KJZ4" s="526"/>
      <c r="KKA4" s="526"/>
      <c r="KKB4" s="526"/>
      <c r="KKC4" s="526"/>
      <c r="KKD4" s="526"/>
      <c r="KKE4" s="526"/>
      <c r="KKF4" s="526"/>
      <c r="KKG4" s="526"/>
      <c r="KKH4" s="526"/>
      <c r="KKI4" s="526"/>
      <c r="KKJ4" s="526"/>
      <c r="KKK4" s="526"/>
      <c r="KKL4" s="526"/>
      <c r="KKM4" s="526"/>
      <c r="KKN4" s="526"/>
      <c r="KKO4" s="526"/>
      <c r="KKP4" s="526"/>
      <c r="KKQ4" s="526"/>
      <c r="KKR4" s="526"/>
      <c r="KKS4" s="526"/>
      <c r="KKT4" s="526"/>
      <c r="KKU4" s="526"/>
      <c r="KKV4" s="526"/>
      <c r="KKW4" s="526"/>
      <c r="KKX4" s="526"/>
      <c r="KKY4" s="526"/>
      <c r="KKZ4" s="526"/>
      <c r="KLA4" s="526"/>
      <c r="KLB4" s="526"/>
      <c r="KLC4" s="526"/>
      <c r="KLD4" s="526"/>
      <c r="KLE4" s="526"/>
      <c r="KLF4" s="526"/>
      <c r="KLG4" s="526"/>
      <c r="KLH4" s="526"/>
      <c r="KLI4" s="526"/>
      <c r="KLJ4" s="526"/>
      <c r="KLK4" s="526"/>
      <c r="KLL4" s="526"/>
      <c r="KLM4" s="526"/>
      <c r="KLN4" s="526"/>
      <c r="KLO4" s="526"/>
      <c r="KLP4" s="526"/>
      <c r="KLQ4" s="526"/>
      <c r="KLR4" s="526"/>
      <c r="KLS4" s="526"/>
      <c r="KLT4" s="526"/>
      <c r="KLU4" s="526"/>
      <c r="KLV4" s="526"/>
      <c r="KLW4" s="526"/>
      <c r="KLX4" s="526"/>
      <c r="KLY4" s="526"/>
      <c r="KLZ4" s="526"/>
      <c r="KMA4" s="526"/>
      <c r="KMB4" s="526"/>
      <c r="KMC4" s="526"/>
      <c r="KMD4" s="526"/>
      <c r="KME4" s="526"/>
      <c r="KMF4" s="526"/>
      <c r="KMG4" s="526"/>
      <c r="KMH4" s="526"/>
      <c r="KMI4" s="526"/>
      <c r="KMJ4" s="526"/>
      <c r="KMK4" s="526"/>
      <c r="KML4" s="526"/>
      <c r="KMM4" s="526"/>
      <c r="KMN4" s="526"/>
      <c r="KMO4" s="526"/>
      <c r="KMP4" s="526"/>
      <c r="KMQ4" s="526"/>
      <c r="KMR4" s="526"/>
      <c r="KMS4" s="526"/>
      <c r="KMT4" s="526"/>
      <c r="KMU4" s="526"/>
      <c r="KMV4" s="526"/>
      <c r="KMW4" s="526"/>
      <c r="KMX4" s="526"/>
      <c r="KMY4" s="526"/>
      <c r="KMZ4" s="526"/>
      <c r="KNA4" s="526"/>
      <c r="KNB4" s="526"/>
      <c r="KNC4" s="526"/>
      <c r="KND4" s="526"/>
      <c r="KNE4" s="526"/>
      <c r="KNF4" s="526"/>
      <c r="KNG4" s="526"/>
      <c r="KNH4" s="526"/>
      <c r="KNI4" s="526"/>
      <c r="KNJ4" s="526"/>
      <c r="KNK4" s="526"/>
      <c r="KNL4" s="526"/>
      <c r="KNM4" s="526"/>
      <c r="KNN4" s="526"/>
      <c r="KNO4" s="526"/>
      <c r="KNP4" s="526"/>
      <c r="KNQ4" s="526"/>
      <c r="KNR4" s="526"/>
      <c r="KNS4" s="526"/>
      <c r="KNT4" s="526"/>
      <c r="KNU4" s="526"/>
      <c r="KNV4" s="526"/>
      <c r="KNW4" s="526"/>
      <c r="KNX4" s="526"/>
      <c r="KNY4" s="526"/>
      <c r="KNZ4" s="526"/>
      <c r="KOA4" s="526"/>
      <c r="KOB4" s="526"/>
      <c r="KOC4" s="526"/>
      <c r="KOD4" s="526"/>
      <c r="KOE4" s="526"/>
      <c r="KOF4" s="526"/>
      <c r="KOG4" s="526"/>
      <c r="KOH4" s="526"/>
      <c r="KOI4" s="526"/>
      <c r="KOJ4" s="526"/>
      <c r="KOK4" s="526"/>
      <c r="KOL4" s="526"/>
      <c r="KOM4" s="526"/>
      <c r="KON4" s="526"/>
      <c r="KOO4" s="526"/>
      <c r="KOP4" s="526"/>
      <c r="KOQ4" s="526"/>
      <c r="KOR4" s="526"/>
      <c r="KOS4" s="526"/>
      <c r="KOT4" s="526"/>
      <c r="KOU4" s="526"/>
      <c r="KOV4" s="526"/>
      <c r="KOW4" s="526"/>
      <c r="KOX4" s="526"/>
      <c r="KOY4" s="526"/>
      <c r="KOZ4" s="526"/>
      <c r="KPA4" s="526"/>
      <c r="KPB4" s="526"/>
      <c r="KPC4" s="526"/>
      <c r="KPD4" s="526"/>
      <c r="KPE4" s="526"/>
      <c r="KPF4" s="526"/>
      <c r="KPG4" s="526"/>
      <c r="KPH4" s="526"/>
      <c r="KPI4" s="526"/>
      <c r="KPJ4" s="526"/>
      <c r="KPK4" s="526"/>
      <c r="KPL4" s="526"/>
      <c r="KPM4" s="526"/>
      <c r="KPN4" s="526"/>
      <c r="KPO4" s="526"/>
      <c r="KPP4" s="526"/>
      <c r="KPQ4" s="526"/>
      <c r="KPR4" s="526"/>
      <c r="KPS4" s="526"/>
      <c r="KPT4" s="526"/>
      <c r="KPU4" s="526"/>
      <c r="KPV4" s="526"/>
      <c r="KPW4" s="526"/>
      <c r="KPX4" s="526"/>
      <c r="KPY4" s="526"/>
      <c r="KPZ4" s="526"/>
      <c r="KQA4" s="526"/>
      <c r="KQB4" s="526"/>
      <c r="KQC4" s="526"/>
      <c r="KQD4" s="526"/>
      <c r="KQE4" s="526"/>
      <c r="KQF4" s="526"/>
      <c r="KQG4" s="526"/>
      <c r="KQH4" s="526"/>
      <c r="KQI4" s="526"/>
      <c r="KQJ4" s="526"/>
      <c r="KQK4" s="526"/>
      <c r="KQL4" s="526"/>
      <c r="KQM4" s="526"/>
      <c r="KQN4" s="526"/>
      <c r="KQO4" s="526"/>
      <c r="KQP4" s="526"/>
      <c r="KQQ4" s="526"/>
      <c r="KQR4" s="526"/>
      <c r="KQS4" s="526"/>
      <c r="KQT4" s="526"/>
      <c r="KQU4" s="526"/>
      <c r="KQV4" s="526"/>
      <c r="KQW4" s="526"/>
      <c r="KQX4" s="526"/>
      <c r="KQY4" s="526"/>
      <c r="KQZ4" s="526"/>
      <c r="KRA4" s="526"/>
      <c r="KRB4" s="526"/>
      <c r="KRC4" s="526"/>
      <c r="KRD4" s="526"/>
      <c r="KRE4" s="526"/>
      <c r="KRF4" s="526"/>
      <c r="KRG4" s="526"/>
      <c r="KRH4" s="526"/>
      <c r="KRI4" s="526"/>
      <c r="KRJ4" s="526"/>
      <c r="KRK4" s="526"/>
      <c r="KRL4" s="526"/>
      <c r="KRM4" s="526"/>
      <c r="KRN4" s="526"/>
      <c r="KRO4" s="526"/>
      <c r="KRP4" s="526"/>
      <c r="KRQ4" s="526"/>
      <c r="KRR4" s="526"/>
      <c r="KRS4" s="526"/>
      <c r="KRT4" s="526"/>
      <c r="KRU4" s="526"/>
      <c r="KRV4" s="526"/>
      <c r="KRW4" s="526"/>
      <c r="KRX4" s="526"/>
      <c r="KRY4" s="526"/>
      <c r="KRZ4" s="526"/>
      <c r="KSA4" s="526"/>
      <c r="KSB4" s="526"/>
      <c r="KSC4" s="526"/>
      <c r="KSD4" s="526"/>
      <c r="KSE4" s="526"/>
      <c r="KSF4" s="526"/>
      <c r="KSG4" s="526"/>
      <c r="KSH4" s="526"/>
      <c r="KSI4" s="526"/>
      <c r="KSJ4" s="526"/>
      <c r="KSK4" s="526"/>
      <c r="KSL4" s="526"/>
      <c r="KSM4" s="526"/>
      <c r="KSN4" s="526"/>
      <c r="KSO4" s="526"/>
      <c r="KSP4" s="526"/>
      <c r="KSQ4" s="526"/>
      <c r="KSR4" s="526"/>
      <c r="KSS4" s="526"/>
      <c r="KST4" s="526"/>
      <c r="KSU4" s="526"/>
      <c r="KSV4" s="526"/>
      <c r="KSW4" s="526"/>
      <c r="KSX4" s="526"/>
      <c r="KSY4" s="526"/>
      <c r="KSZ4" s="526"/>
      <c r="KTA4" s="526"/>
      <c r="KTB4" s="526"/>
      <c r="KTC4" s="526"/>
      <c r="KTD4" s="526"/>
      <c r="KTE4" s="526"/>
      <c r="KTF4" s="526"/>
      <c r="KTG4" s="526"/>
      <c r="KTH4" s="526"/>
      <c r="KTI4" s="526"/>
      <c r="KTJ4" s="526"/>
      <c r="KTK4" s="526"/>
      <c r="KTL4" s="526"/>
      <c r="KTM4" s="526"/>
      <c r="KTN4" s="526"/>
      <c r="KTO4" s="526"/>
      <c r="KTP4" s="526"/>
      <c r="KTQ4" s="526"/>
      <c r="KTR4" s="526"/>
      <c r="KTS4" s="526"/>
      <c r="KTT4" s="526"/>
      <c r="KTU4" s="526"/>
      <c r="KTV4" s="526"/>
      <c r="KTW4" s="526"/>
      <c r="KTX4" s="526"/>
      <c r="KTY4" s="526"/>
      <c r="KTZ4" s="526"/>
      <c r="KUA4" s="526"/>
      <c r="KUB4" s="526"/>
      <c r="KUC4" s="526"/>
      <c r="KUD4" s="526"/>
      <c r="KUE4" s="526"/>
      <c r="KUF4" s="526"/>
      <c r="KUG4" s="526"/>
      <c r="KUH4" s="526"/>
      <c r="KUI4" s="526"/>
      <c r="KUJ4" s="526"/>
      <c r="KUK4" s="526"/>
      <c r="KUL4" s="526"/>
      <c r="KUM4" s="526"/>
      <c r="KUN4" s="526"/>
      <c r="KUO4" s="526"/>
      <c r="KUP4" s="526"/>
      <c r="KUQ4" s="526"/>
      <c r="KUR4" s="526"/>
      <c r="KUS4" s="526"/>
      <c r="KUT4" s="526"/>
      <c r="KUU4" s="526"/>
      <c r="KUV4" s="526"/>
      <c r="KUW4" s="526"/>
      <c r="KUX4" s="526"/>
      <c r="KUY4" s="526"/>
      <c r="KUZ4" s="526"/>
      <c r="KVA4" s="526"/>
      <c r="KVB4" s="526"/>
      <c r="KVC4" s="526"/>
      <c r="KVD4" s="526"/>
      <c r="KVE4" s="526"/>
      <c r="KVF4" s="526"/>
      <c r="KVG4" s="526"/>
      <c r="KVH4" s="526"/>
      <c r="KVI4" s="526"/>
      <c r="KVJ4" s="526"/>
      <c r="KVK4" s="526"/>
      <c r="KVL4" s="526"/>
      <c r="KVM4" s="526"/>
      <c r="KVN4" s="526"/>
      <c r="KVO4" s="526"/>
      <c r="KVP4" s="526"/>
      <c r="KVQ4" s="526"/>
      <c r="KVR4" s="526"/>
      <c r="KVS4" s="526"/>
      <c r="KVT4" s="526"/>
      <c r="KVU4" s="526"/>
      <c r="KVV4" s="526"/>
      <c r="KVW4" s="526"/>
      <c r="KVX4" s="526"/>
      <c r="KVY4" s="526"/>
      <c r="KVZ4" s="526"/>
      <c r="KWA4" s="526"/>
      <c r="KWB4" s="526"/>
      <c r="KWC4" s="526"/>
      <c r="KWD4" s="526"/>
      <c r="KWE4" s="526"/>
      <c r="KWF4" s="526"/>
      <c r="KWG4" s="526"/>
      <c r="KWH4" s="526"/>
      <c r="KWI4" s="526"/>
      <c r="KWJ4" s="526"/>
      <c r="KWK4" s="526"/>
      <c r="KWL4" s="526"/>
      <c r="KWM4" s="526"/>
      <c r="KWN4" s="526"/>
      <c r="KWO4" s="526"/>
      <c r="KWP4" s="526"/>
      <c r="KWQ4" s="526"/>
      <c r="KWR4" s="526"/>
      <c r="KWS4" s="526"/>
      <c r="KWT4" s="526"/>
      <c r="KWU4" s="526"/>
      <c r="KWV4" s="526"/>
      <c r="KWW4" s="526"/>
      <c r="KWX4" s="526"/>
      <c r="KWY4" s="526"/>
      <c r="KWZ4" s="526"/>
      <c r="KXA4" s="526"/>
      <c r="KXB4" s="526"/>
      <c r="KXC4" s="526"/>
      <c r="KXD4" s="526"/>
      <c r="KXE4" s="526"/>
      <c r="KXF4" s="526"/>
      <c r="KXG4" s="526"/>
      <c r="KXH4" s="526"/>
      <c r="KXI4" s="526"/>
      <c r="KXJ4" s="526"/>
      <c r="KXK4" s="526"/>
      <c r="KXL4" s="526"/>
      <c r="KXM4" s="526"/>
      <c r="KXN4" s="526"/>
      <c r="KXO4" s="526"/>
      <c r="KXP4" s="526"/>
      <c r="KXQ4" s="526"/>
      <c r="KXR4" s="526"/>
      <c r="KXS4" s="526"/>
      <c r="KXT4" s="526"/>
      <c r="KXU4" s="526"/>
      <c r="KXV4" s="526"/>
      <c r="KXW4" s="526"/>
      <c r="KXX4" s="526"/>
      <c r="KXY4" s="526"/>
      <c r="KXZ4" s="526"/>
      <c r="KYA4" s="526"/>
      <c r="KYB4" s="526"/>
      <c r="KYC4" s="526"/>
      <c r="KYD4" s="526"/>
      <c r="KYE4" s="526"/>
      <c r="KYF4" s="526"/>
      <c r="KYG4" s="526"/>
      <c r="KYH4" s="526"/>
      <c r="KYI4" s="526"/>
      <c r="KYJ4" s="526"/>
      <c r="KYK4" s="526"/>
      <c r="KYL4" s="526"/>
      <c r="KYM4" s="526"/>
      <c r="KYN4" s="526"/>
      <c r="KYO4" s="526"/>
      <c r="KYP4" s="526"/>
      <c r="KYQ4" s="526"/>
      <c r="KYR4" s="526"/>
      <c r="KYS4" s="526"/>
      <c r="KYT4" s="526"/>
      <c r="KYU4" s="526"/>
      <c r="KYV4" s="526"/>
      <c r="KYW4" s="526"/>
      <c r="KYX4" s="526"/>
      <c r="KYY4" s="526"/>
      <c r="KYZ4" s="526"/>
      <c r="KZA4" s="526"/>
      <c r="KZB4" s="526"/>
      <c r="KZC4" s="526"/>
      <c r="KZD4" s="526"/>
      <c r="KZE4" s="526"/>
      <c r="KZF4" s="526"/>
      <c r="KZG4" s="526"/>
      <c r="KZH4" s="526"/>
      <c r="KZI4" s="526"/>
      <c r="KZJ4" s="526"/>
      <c r="KZK4" s="526"/>
      <c r="KZL4" s="526"/>
      <c r="KZM4" s="526"/>
      <c r="KZN4" s="526"/>
      <c r="KZO4" s="526"/>
      <c r="KZP4" s="526"/>
      <c r="KZQ4" s="526"/>
      <c r="KZR4" s="526"/>
      <c r="KZS4" s="526"/>
      <c r="KZT4" s="526"/>
      <c r="KZU4" s="526"/>
      <c r="KZV4" s="526"/>
      <c r="KZW4" s="526"/>
      <c r="KZX4" s="526"/>
      <c r="KZY4" s="526"/>
      <c r="KZZ4" s="526"/>
      <c r="LAA4" s="526"/>
      <c r="LAB4" s="526"/>
      <c r="LAC4" s="526"/>
      <c r="LAD4" s="526"/>
      <c r="LAE4" s="526"/>
      <c r="LAF4" s="526"/>
      <c r="LAG4" s="526"/>
      <c r="LAH4" s="526"/>
      <c r="LAI4" s="526"/>
      <c r="LAJ4" s="526"/>
      <c r="LAK4" s="526"/>
      <c r="LAL4" s="526"/>
      <c r="LAM4" s="526"/>
      <c r="LAN4" s="526"/>
      <c r="LAO4" s="526"/>
      <c r="LAP4" s="526"/>
      <c r="LAQ4" s="526"/>
      <c r="LAR4" s="526"/>
      <c r="LAS4" s="526"/>
      <c r="LAT4" s="526"/>
      <c r="LAU4" s="526"/>
      <c r="LAV4" s="526"/>
      <c r="LAW4" s="526"/>
      <c r="LAX4" s="526"/>
      <c r="LAY4" s="526"/>
      <c r="LAZ4" s="526"/>
      <c r="LBA4" s="526"/>
      <c r="LBB4" s="526"/>
      <c r="LBC4" s="526"/>
      <c r="LBD4" s="526"/>
      <c r="LBE4" s="526"/>
      <c r="LBF4" s="526"/>
      <c r="LBG4" s="526"/>
      <c r="LBH4" s="526"/>
      <c r="LBI4" s="526"/>
      <c r="LBJ4" s="526"/>
      <c r="LBK4" s="526"/>
      <c r="LBL4" s="526"/>
      <c r="LBM4" s="526"/>
      <c r="LBN4" s="526"/>
      <c r="LBO4" s="526"/>
      <c r="LBP4" s="526"/>
      <c r="LBQ4" s="526"/>
      <c r="LBR4" s="526"/>
      <c r="LBS4" s="526"/>
      <c r="LBT4" s="526"/>
      <c r="LBU4" s="526"/>
      <c r="LBV4" s="526"/>
      <c r="LBW4" s="526"/>
      <c r="LBX4" s="526"/>
      <c r="LBY4" s="526"/>
      <c r="LBZ4" s="526"/>
      <c r="LCA4" s="526"/>
      <c r="LCB4" s="526"/>
      <c r="LCC4" s="526"/>
      <c r="LCD4" s="526"/>
      <c r="LCE4" s="526"/>
      <c r="LCF4" s="526"/>
      <c r="LCG4" s="526"/>
      <c r="LCH4" s="526"/>
      <c r="LCI4" s="526"/>
      <c r="LCJ4" s="526"/>
      <c r="LCK4" s="526"/>
      <c r="LCL4" s="526"/>
      <c r="LCM4" s="526"/>
      <c r="LCN4" s="526"/>
      <c r="LCO4" s="526"/>
      <c r="LCP4" s="526"/>
      <c r="LCQ4" s="526"/>
      <c r="LCR4" s="526"/>
      <c r="LCS4" s="526"/>
      <c r="LCT4" s="526"/>
      <c r="LCU4" s="526"/>
      <c r="LCV4" s="526"/>
      <c r="LCW4" s="526"/>
      <c r="LCX4" s="526"/>
      <c r="LCY4" s="526"/>
      <c r="LCZ4" s="526"/>
      <c r="LDA4" s="526"/>
      <c r="LDB4" s="526"/>
      <c r="LDC4" s="526"/>
      <c r="LDD4" s="526"/>
      <c r="LDE4" s="526"/>
      <c r="LDF4" s="526"/>
      <c r="LDG4" s="526"/>
      <c r="LDH4" s="526"/>
      <c r="LDI4" s="526"/>
      <c r="LDJ4" s="526"/>
      <c r="LDK4" s="526"/>
      <c r="LDL4" s="526"/>
      <c r="LDM4" s="526"/>
      <c r="LDN4" s="526"/>
      <c r="LDO4" s="526"/>
      <c r="LDP4" s="526"/>
      <c r="LDQ4" s="526"/>
      <c r="LDR4" s="526"/>
      <c r="LDS4" s="526"/>
      <c r="LDT4" s="526"/>
      <c r="LDU4" s="526"/>
      <c r="LDV4" s="526"/>
      <c r="LDW4" s="526"/>
      <c r="LDX4" s="526"/>
      <c r="LDY4" s="526"/>
      <c r="LDZ4" s="526"/>
      <c r="LEA4" s="526"/>
      <c r="LEB4" s="526"/>
      <c r="LEC4" s="526"/>
      <c r="LED4" s="526"/>
      <c r="LEE4" s="526"/>
      <c r="LEF4" s="526"/>
      <c r="LEG4" s="526"/>
      <c r="LEH4" s="526"/>
      <c r="LEI4" s="526"/>
      <c r="LEJ4" s="526"/>
      <c r="LEK4" s="526"/>
      <c r="LEL4" s="526"/>
      <c r="LEM4" s="526"/>
      <c r="LEN4" s="526"/>
      <c r="LEO4" s="526"/>
      <c r="LEP4" s="526"/>
      <c r="LEQ4" s="526"/>
      <c r="LER4" s="526"/>
      <c r="LES4" s="526"/>
      <c r="LET4" s="526"/>
      <c r="LEU4" s="526"/>
      <c r="LEV4" s="526"/>
      <c r="LEW4" s="526"/>
      <c r="LEX4" s="526"/>
      <c r="LEY4" s="526"/>
      <c r="LEZ4" s="526"/>
      <c r="LFA4" s="526"/>
      <c r="LFB4" s="526"/>
      <c r="LFC4" s="526"/>
      <c r="LFD4" s="526"/>
      <c r="LFE4" s="526"/>
      <c r="LFF4" s="526"/>
      <c r="LFG4" s="526"/>
      <c r="LFH4" s="526"/>
      <c r="LFI4" s="526"/>
      <c r="LFJ4" s="526"/>
      <c r="LFK4" s="526"/>
      <c r="LFL4" s="526"/>
      <c r="LFM4" s="526"/>
      <c r="LFN4" s="526"/>
      <c r="LFO4" s="526"/>
      <c r="LFP4" s="526"/>
      <c r="LFQ4" s="526"/>
      <c r="LFR4" s="526"/>
      <c r="LFS4" s="526"/>
      <c r="LFT4" s="526"/>
      <c r="LFU4" s="526"/>
      <c r="LFV4" s="526"/>
      <c r="LFW4" s="526"/>
      <c r="LFX4" s="526"/>
      <c r="LFY4" s="526"/>
      <c r="LFZ4" s="526"/>
      <c r="LGA4" s="526"/>
      <c r="LGB4" s="526"/>
      <c r="LGC4" s="526"/>
      <c r="LGD4" s="526"/>
      <c r="LGE4" s="526"/>
      <c r="LGF4" s="526"/>
      <c r="LGG4" s="526"/>
      <c r="LGH4" s="526"/>
      <c r="LGI4" s="526"/>
      <c r="LGJ4" s="526"/>
      <c r="LGK4" s="526"/>
      <c r="LGL4" s="526"/>
      <c r="LGM4" s="526"/>
      <c r="LGN4" s="526"/>
      <c r="LGO4" s="526"/>
      <c r="LGP4" s="526"/>
      <c r="LGQ4" s="526"/>
      <c r="LGR4" s="526"/>
      <c r="LGS4" s="526"/>
      <c r="LGT4" s="526"/>
      <c r="LGU4" s="526"/>
      <c r="LGV4" s="526"/>
      <c r="LGW4" s="526"/>
      <c r="LGX4" s="526"/>
      <c r="LGY4" s="526"/>
      <c r="LGZ4" s="526"/>
      <c r="LHA4" s="526"/>
      <c r="LHB4" s="526"/>
      <c r="LHC4" s="526"/>
      <c r="LHD4" s="526"/>
      <c r="LHE4" s="526"/>
      <c r="LHF4" s="526"/>
      <c r="LHG4" s="526"/>
      <c r="LHH4" s="526"/>
      <c r="LHI4" s="526"/>
      <c r="LHJ4" s="526"/>
      <c r="LHK4" s="526"/>
      <c r="LHL4" s="526"/>
      <c r="LHM4" s="526"/>
      <c r="LHN4" s="526"/>
      <c r="LHO4" s="526"/>
      <c r="LHP4" s="526"/>
      <c r="LHQ4" s="526"/>
      <c r="LHR4" s="526"/>
      <c r="LHS4" s="526"/>
      <c r="LHT4" s="526"/>
      <c r="LHU4" s="526"/>
      <c r="LHV4" s="526"/>
      <c r="LHW4" s="526"/>
      <c r="LHX4" s="526"/>
      <c r="LHY4" s="526"/>
      <c r="LHZ4" s="526"/>
      <c r="LIA4" s="526"/>
      <c r="LIB4" s="526"/>
      <c r="LIC4" s="526"/>
      <c r="LID4" s="526"/>
      <c r="LIE4" s="526"/>
      <c r="LIF4" s="526"/>
      <c r="LIG4" s="526"/>
      <c r="LIH4" s="526"/>
      <c r="LII4" s="526"/>
      <c r="LIJ4" s="526"/>
      <c r="LIK4" s="526"/>
      <c r="LIL4" s="526"/>
      <c r="LIM4" s="526"/>
      <c r="LIN4" s="526"/>
      <c r="LIO4" s="526"/>
      <c r="LIP4" s="526"/>
      <c r="LIQ4" s="526"/>
      <c r="LIR4" s="526"/>
      <c r="LIS4" s="526"/>
      <c r="LIT4" s="526"/>
      <c r="LIU4" s="526"/>
      <c r="LIV4" s="526"/>
      <c r="LIW4" s="526"/>
      <c r="LIX4" s="526"/>
      <c r="LIY4" s="526"/>
      <c r="LIZ4" s="526"/>
      <c r="LJA4" s="526"/>
      <c r="LJB4" s="526"/>
      <c r="LJC4" s="526"/>
      <c r="LJD4" s="526"/>
      <c r="LJE4" s="526"/>
      <c r="LJF4" s="526"/>
      <c r="LJG4" s="526"/>
      <c r="LJH4" s="526"/>
      <c r="LJI4" s="526"/>
      <c r="LJJ4" s="526"/>
      <c r="LJK4" s="526"/>
      <c r="LJL4" s="526"/>
      <c r="LJM4" s="526"/>
      <c r="LJN4" s="526"/>
      <c r="LJO4" s="526"/>
      <c r="LJP4" s="526"/>
      <c r="LJQ4" s="526"/>
      <c r="LJR4" s="526"/>
      <c r="LJS4" s="526"/>
      <c r="LJT4" s="526"/>
      <c r="LJU4" s="526"/>
      <c r="LJV4" s="526"/>
      <c r="LJW4" s="526"/>
      <c r="LJX4" s="526"/>
      <c r="LJY4" s="526"/>
      <c r="LJZ4" s="526"/>
      <c r="LKA4" s="526"/>
      <c r="LKB4" s="526"/>
      <c r="LKC4" s="526"/>
      <c r="LKD4" s="526"/>
      <c r="LKE4" s="526"/>
      <c r="LKF4" s="526"/>
      <c r="LKG4" s="526"/>
      <c r="LKH4" s="526"/>
      <c r="LKI4" s="526"/>
      <c r="LKJ4" s="526"/>
      <c r="LKK4" s="526"/>
      <c r="LKL4" s="526"/>
      <c r="LKM4" s="526"/>
      <c r="LKN4" s="526"/>
      <c r="LKO4" s="526"/>
      <c r="LKP4" s="526"/>
      <c r="LKQ4" s="526"/>
      <c r="LKR4" s="526"/>
      <c r="LKS4" s="526"/>
      <c r="LKT4" s="526"/>
      <c r="LKU4" s="526"/>
      <c r="LKV4" s="526"/>
      <c r="LKW4" s="526"/>
      <c r="LKX4" s="526"/>
      <c r="LKY4" s="526"/>
      <c r="LKZ4" s="526"/>
      <c r="LLA4" s="526"/>
      <c r="LLB4" s="526"/>
      <c r="LLC4" s="526"/>
      <c r="LLD4" s="526"/>
      <c r="LLE4" s="526"/>
      <c r="LLF4" s="526"/>
      <c r="LLG4" s="526"/>
      <c r="LLH4" s="526"/>
      <c r="LLI4" s="526"/>
      <c r="LLJ4" s="526"/>
      <c r="LLK4" s="526"/>
      <c r="LLL4" s="526"/>
      <c r="LLM4" s="526"/>
      <c r="LLN4" s="526"/>
      <c r="LLO4" s="526"/>
      <c r="LLP4" s="526"/>
      <c r="LLQ4" s="526"/>
      <c r="LLR4" s="526"/>
      <c r="LLS4" s="526"/>
      <c r="LLT4" s="526"/>
      <c r="LLU4" s="526"/>
      <c r="LLV4" s="526"/>
      <c r="LLW4" s="526"/>
      <c r="LLX4" s="526"/>
      <c r="LLY4" s="526"/>
      <c r="LLZ4" s="526"/>
      <c r="LMA4" s="526"/>
      <c r="LMB4" s="526"/>
      <c r="LMC4" s="526"/>
      <c r="LMD4" s="526"/>
      <c r="LME4" s="526"/>
      <c r="LMF4" s="526"/>
      <c r="LMG4" s="526"/>
      <c r="LMH4" s="526"/>
      <c r="LMI4" s="526"/>
      <c r="LMJ4" s="526"/>
      <c r="LMK4" s="526"/>
      <c r="LML4" s="526"/>
      <c r="LMM4" s="526"/>
      <c r="LMN4" s="526"/>
      <c r="LMO4" s="526"/>
      <c r="LMP4" s="526"/>
      <c r="LMQ4" s="526"/>
      <c r="LMR4" s="526"/>
      <c r="LMS4" s="526"/>
      <c r="LMT4" s="526"/>
      <c r="LMU4" s="526"/>
      <c r="LMV4" s="526"/>
      <c r="LMW4" s="526"/>
      <c r="LMX4" s="526"/>
      <c r="LMY4" s="526"/>
      <c r="LMZ4" s="526"/>
      <c r="LNA4" s="526"/>
      <c r="LNB4" s="526"/>
      <c r="LNC4" s="526"/>
      <c r="LND4" s="526"/>
      <c r="LNE4" s="526"/>
      <c r="LNF4" s="526"/>
      <c r="LNG4" s="526"/>
      <c r="LNH4" s="526"/>
      <c r="LNI4" s="526"/>
      <c r="LNJ4" s="526"/>
      <c r="LNK4" s="526"/>
      <c r="LNL4" s="526"/>
      <c r="LNM4" s="526"/>
      <c r="LNN4" s="526"/>
      <c r="LNO4" s="526"/>
      <c r="LNP4" s="526"/>
      <c r="LNQ4" s="526"/>
      <c r="LNR4" s="526"/>
      <c r="LNS4" s="526"/>
      <c r="LNT4" s="526"/>
      <c r="LNU4" s="526"/>
      <c r="LNV4" s="526"/>
      <c r="LNW4" s="526"/>
      <c r="LNX4" s="526"/>
      <c r="LNY4" s="526"/>
      <c r="LNZ4" s="526"/>
      <c r="LOA4" s="526"/>
      <c r="LOB4" s="526"/>
      <c r="LOC4" s="526"/>
      <c r="LOD4" s="526"/>
      <c r="LOE4" s="526"/>
      <c r="LOF4" s="526"/>
      <c r="LOG4" s="526"/>
      <c r="LOH4" s="526"/>
      <c r="LOI4" s="526"/>
      <c r="LOJ4" s="526"/>
      <c r="LOK4" s="526"/>
      <c r="LOL4" s="526"/>
      <c r="LOM4" s="526"/>
      <c r="LON4" s="526"/>
      <c r="LOO4" s="526"/>
      <c r="LOP4" s="526"/>
      <c r="LOQ4" s="526"/>
      <c r="LOR4" s="526"/>
      <c r="LOS4" s="526"/>
      <c r="LOT4" s="526"/>
      <c r="LOU4" s="526"/>
      <c r="LOV4" s="526"/>
      <c r="LOW4" s="526"/>
      <c r="LOX4" s="526"/>
      <c r="LOY4" s="526"/>
      <c r="LOZ4" s="526"/>
      <c r="LPA4" s="526"/>
      <c r="LPB4" s="526"/>
      <c r="LPC4" s="526"/>
      <c r="LPD4" s="526"/>
      <c r="LPE4" s="526"/>
      <c r="LPF4" s="526"/>
      <c r="LPG4" s="526"/>
      <c r="LPH4" s="526"/>
      <c r="LPI4" s="526"/>
      <c r="LPJ4" s="526"/>
      <c r="LPK4" s="526"/>
      <c r="LPL4" s="526"/>
      <c r="LPM4" s="526"/>
      <c r="LPN4" s="526"/>
      <c r="LPO4" s="526"/>
      <c r="LPP4" s="526"/>
      <c r="LPQ4" s="526"/>
      <c r="LPR4" s="526"/>
      <c r="LPS4" s="526"/>
      <c r="LPT4" s="526"/>
      <c r="LPU4" s="526"/>
      <c r="LPV4" s="526"/>
      <c r="LPW4" s="526"/>
      <c r="LPX4" s="526"/>
      <c r="LPY4" s="526"/>
      <c r="LPZ4" s="526"/>
      <c r="LQA4" s="526"/>
      <c r="LQB4" s="526"/>
      <c r="LQC4" s="526"/>
      <c r="LQD4" s="526"/>
      <c r="LQE4" s="526"/>
      <c r="LQF4" s="526"/>
      <c r="LQG4" s="526"/>
      <c r="LQH4" s="526"/>
      <c r="LQI4" s="526"/>
      <c r="LQJ4" s="526"/>
      <c r="LQK4" s="526"/>
      <c r="LQL4" s="526"/>
      <c r="LQM4" s="526"/>
      <c r="LQN4" s="526"/>
      <c r="LQO4" s="526"/>
      <c r="LQP4" s="526"/>
      <c r="LQQ4" s="526"/>
      <c r="LQR4" s="526"/>
      <c r="LQS4" s="526"/>
      <c r="LQT4" s="526"/>
      <c r="LQU4" s="526"/>
      <c r="LQV4" s="526"/>
      <c r="LQW4" s="526"/>
      <c r="LQX4" s="526"/>
      <c r="LQY4" s="526"/>
      <c r="LQZ4" s="526"/>
      <c r="LRA4" s="526"/>
      <c r="LRB4" s="526"/>
      <c r="LRC4" s="526"/>
      <c r="LRD4" s="526"/>
      <c r="LRE4" s="526"/>
      <c r="LRF4" s="526"/>
      <c r="LRG4" s="526"/>
      <c r="LRH4" s="526"/>
      <c r="LRI4" s="526"/>
      <c r="LRJ4" s="526"/>
      <c r="LRK4" s="526"/>
      <c r="LRL4" s="526"/>
      <c r="LRM4" s="526"/>
      <c r="LRN4" s="526"/>
      <c r="LRO4" s="526"/>
      <c r="LRP4" s="526"/>
      <c r="LRQ4" s="526"/>
      <c r="LRR4" s="526"/>
      <c r="LRS4" s="526"/>
      <c r="LRT4" s="526"/>
      <c r="LRU4" s="526"/>
      <c r="LRV4" s="526"/>
      <c r="LRW4" s="526"/>
      <c r="LRX4" s="526"/>
      <c r="LRY4" s="526"/>
      <c r="LRZ4" s="526"/>
      <c r="LSA4" s="526"/>
      <c r="LSB4" s="526"/>
      <c r="LSC4" s="526"/>
      <c r="LSD4" s="526"/>
      <c r="LSE4" s="526"/>
      <c r="LSF4" s="526"/>
      <c r="LSG4" s="526"/>
      <c r="LSH4" s="526"/>
      <c r="LSI4" s="526"/>
      <c r="LSJ4" s="526"/>
      <c r="LSK4" s="526"/>
      <c r="LSL4" s="526"/>
      <c r="LSM4" s="526"/>
      <c r="LSN4" s="526"/>
      <c r="LSO4" s="526"/>
      <c r="LSP4" s="526"/>
      <c r="LSQ4" s="526"/>
      <c r="LSR4" s="526"/>
      <c r="LSS4" s="526"/>
      <c r="LST4" s="526"/>
      <c r="LSU4" s="526"/>
      <c r="LSV4" s="526"/>
      <c r="LSW4" s="526"/>
      <c r="LSX4" s="526"/>
      <c r="LSY4" s="526"/>
      <c r="LSZ4" s="526"/>
      <c r="LTA4" s="526"/>
      <c r="LTB4" s="526"/>
      <c r="LTC4" s="526"/>
      <c r="LTD4" s="526"/>
      <c r="LTE4" s="526"/>
      <c r="LTF4" s="526"/>
      <c r="LTG4" s="526"/>
      <c r="LTH4" s="526"/>
      <c r="LTI4" s="526"/>
      <c r="LTJ4" s="526"/>
      <c r="LTK4" s="526"/>
      <c r="LTL4" s="526"/>
      <c r="LTM4" s="526"/>
      <c r="LTN4" s="526"/>
      <c r="LTO4" s="526"/>
      <c r="LTP4" s="526"/>
      <c r="LTQ4" s="526"/>
      <c r="LTR4" s="526"/>
      <c r="LTS4" s="526"/>
      <c r="LTT4" s="526"/>
      <c r="LTU4" s="526"/>
      <c r="LTV4" s="526"/>
      <c r="LTW4" s="526"/>
      <c r="LTX4" s="526"/>
      <c r="LTY4" s="526"/>
      <c r="LTZ4" s="526"/>
      <c r="LUA4" s="526"/>
      <c r="LUB4" s="526"/>
      <c r="LUC4" s="526"/>
      <c r="LUD4" s="526"/>
      <c r="LUE4" s="526"/>
      <c r="LUF4" s="526"/>
      <c r="LUG4" s="526"/>
      <c r="LUH4" s="526"/>
      <c r="LUI4" s="526"/>
      <c r="LUJ4" s="526"/>
      <c r="LUK4" s="526"/>
      <c r="LUL4" s="526"/>
      <c r="LUM4" s="526"/>
      <c r="LUN4" s="526"/>
      <c r="LUO4" s="526"/>
      <c r="LUP4" s="526"/>
      <c r="LUQ4" s="526"/>
      <c r="LUR4" s="526"/>
      <c r="LUS4" s="526"/>
      <c r="LUT4" s="526"/>
      <c r="LUU4" s="526"/>
      <c r="LUV4" s="526"/>
      <c r="LUW4" s="526"/>
      <c r="LUX4" s="526"/>
      <c r="LUY4" s="526"/>
      <c r="LUZ4" s="526"/>
      <c r="LVA4" s="526"/>
      <c r="LVB4" s="526"/>
      <c r="LVC4" s="526"/>
      <c r="LVD4" s="526"/>
      <c r="LVE4" s="526"/>
      <c r="LVF4" s="526"/>
      <c r="LVG4" s="526"/>
      <c r="LVH4" s="526"/>
      <c r="LVI4" s="526"/>
      <c r="LVJ4" s="526"/>
      <c r="LVK4" s="526"/>
      <c r="LVL4" s="526"/>
      <c r="LVM4" s="526"/>
      <c r="LVN4" s="526"/>
      <c r="LVO4" s="526"/>
      <c r="LVP4" s="526"/>
      <c r="LVQ4" s="526"/>
      <c r="LVR4" s="526"/>
      <c r="LVS4" s="526"/>
      <c r="LVT4" s="526"/>
      <c r="LVU4" s="526"/>
      <c r="LVV4" s="526"/>
      <c r="LVW4" s="526"/>
      <c r="LVX4" s="526"/>
      <c r="LVY4" s="526"/>
      <c r="LVZ4" s="526"/>
      <c r="LWA4" s="526"/>
      <c r="LWB4" s="526"/>
      <c r="LWC4" s="526"/>
      <c r="LWD4" s="526"/>
      <c r="LWE4" s="526"/>
      <c r="LWF4" s="526"/>
      <c r="LWG4" s="526"/>
      <c r="LWH4" s="526"/>
      <c r="LWI4" s="526"/>
      <c r="LWJ4" s="526"/>
      <c r="LWK4" s="526"/>
      <c r="LWL4" s="526"/>
      <c r="LWM4" s="526"/>
      <c r="LWN4" s="526"/>
      <c r="LWO4" s="526"/>
      <c r="LWP4" s="526"/>
      <c r="LWQ4" s="526"/>
      <c r="LWR4" s="526"/>
      <c r="LWS4" s="526"/>
      <c r="LWT4" s="526"/>
      <c r="LWU4" s="526"/>
      <c r="LWV4" s="526"/>
      <c r="LWW4" s="526"/>
      <c r="LWX4" s="526"/>
      <c r="LWY4" s="526"/>
      <c r="LWZ4" s="526"/>
      <c r="LXA4" s="526"/>
      <c r="LXB4" s="526"/>
      <c r="LXC4" s="526"/>
      <c r="LXD4" s="526"/>
      <c r="LXE4" s="526"/>
      <c r="LXF4" s="526"/>
      <c r="LXG4" s="526"/>
      <c r="LXH4" s="526"/>
      <c r="LXI4" s="526"/>
      <c r="LXJ4" s="526"/>
      <c r="LXK4" s="526"/>
      <c r="LXL4" s="526"/>
      <c r="LXM4" s="526"/>
      <c r="LXN4" s="526"/>
      <c r="LXO4" s="526"/>
      <c r="LXP4" s="526"/>
      <c r="LXQ4" s="526"/>
      <c r="LXR4" s="526"/>
      <c r="LXS4" s="526"/>
      <c r="LXT4" s="526"/>
      <c r="LXU4" s="526"/>
      <c r="LXV4" s="526"/>
      <c r="LXW4" s="526"/>
      <c r="LXX4" s="526"/>
      <c r="LXY4" s="526"/>
      <c r="LXZ4" s="526"/>
      <c r="LYA4" s="526"/>
      <c r="LYB4" s="526"/>
      <c r="LYC4" s="526"/>
      <c r="LYD4" s="526"/>
      <c r="LYE4" s="526"/>
      <c r="LYF4" s="526"/>
      <c r="LYG4" s="526"/>
      <c r="LYH4" s="526"/>
      <c r="LYI4" s="526"/>
      <c r="LYJ4" s="526"/>
      <c r="LYK4" s="526"/>
      <c r="LYL4" s="526"/>
      <c r="LYM4" s="526"/>
      <c r="LYN4" s="526"/>
      <c r="LYO4" s="526"/>
      <c r="LYP4" s="526"/>
      <c r="LYQ4" s="526"/>
      <c r="LYR4" s="526"/>
      <c r="LYS4" s="526"/>
      <c r="LYT4" s="526"/>
      <c r="LYU4" s="526"/>
      <c r="LYV4" s="526"/>
      <c r="LYW4" s="526"/>
      <c r="LYX4" s="526"/>
      <c r="LYY4" s="526"/>
      <c r="LYZ4" s="526"/>
      <c r="LZA4" s="526"/>
      <c r="LZB4" s="526"/>
      <c r="LZC4" s="526"/>
      <c r="LZD4" s="526"/>
      <c r="LZE4" s="526"/>
      <c r="LZF4" s="526"/>
      <c r="LZG4" s="526"/>
      <c r="LZH4" s="526"/>
      <c r="LZI4" s="526"/>
      <c r="LZJ4" s="526"/>
      <c r="LZK4" s="526"/>
      <c r="LZL4" s="526"/>
      <c r="LZM4" s="526"/>
      <c r="LZN4" s="526"/>
      <c r="LZO4" s="526"/>
      <c r="LZP4" s="526"/>
      <c r="LZQ4" s="526"/>
      <c r="LZR4" s="526"/>
      <c r="LZS4" s="526"/>
      <c r="LZT4" s="526"/>
      <c r="LZU4" s="526"/>
      <c r="LZV4" s="526"/>
      <c r="LZW4" s="526"/>
      <c r="LZX4" s="526"/>
      <c r="LZY4" s="526"/>
      <c r="LZZ4" s="526"/>
      <c r="MAA4" s="526"/>
      <c r="MAB4" s="526"/>
      <c r="MAC4" s="526"/>
      <c r="MAD4" s="526"/>
      <c r="MAE4" s="526"/>
      <c r="MAF4" s="526"/>
      <c r="MAG4" s="526"/>
      <c r="MAH4" s="526"/>
      <c r="MAI4" s="526"/>
      <c r="MAJ4" s="526"/>
      <c r="MAK4" s="526"/>
      <c r="MAL4" s="526"/>
      <c r="MAM4" s="526"/>
      <c r="MAN4" s="526"/>
      <c r="MAO4" s="526"/>
      <c r="MAP4" s="526"/>
      <c r="MAQ4" s="526"/>
      <c r="MAR4" s="526"/>
      <c r="MAS4" s="526"/>
      <c r="MAT4" s="526"/>
      <c r="MAU4" s="526"/>
      <c r="MAV4" s="526"/>
      <c r="MAW4" s="526"/>
      <c r="MAX4" s="526"/>
      <c r="MAY4" s="526"/>
      <c r="MAZ4" s="526"/>
      <c r="MBA4" s="526"/>
      <c r="MBB4" s="526"/>
      <c r="MBC4" s="526"/>
      <c r="MBD4" s="526"/>
      <c r="MBE4" s="526"/>
      <c r="MBF4" s="526"/>
      <c r="MBG4" s="526"/>
      <c r="MBH4" s="526"/>
      <c r="MBI4" s="526"/>
      <c r="MBJ4" s="526"/>
      <c r="MBK4" s="526"/>
      <c r="MBL4" s="526"/>
      <c r="MBM4" s="526"/>
      <c r="MBN4" s="526"/>
      <c r="MBO4" s="526"/>
      <c r="MBP4" s="526"/>
      <c r="MBQ4" s="526"/>
      <c r="MBR4" s="526"/>
      <c r="MBS4" s="526"/>
      <c r="MBT4" s="526"/>
      <c r="MBU4" s="526"/>
      <c r="MBV4" s="526"/>
      <c r="MBW4" s="526"/>
      <c r="MBX4" s="526"/>
      <c r="MBY4" s="526"/>
      <c r="MBZ4" s="526"/>
      <c r="MCA4" s="526"/>
      <c r="MCB4" s="526"/>
      <c r="MCC4" s="526"/>
      <c r="MCD4" s="526"/>
      <c r="MCE4" s="526"/>
      <c r="MCF4" s="526"/>
      <c r="MCG4" s="526"/>
      <c r="MCH4" s="526"/>
      <c r="MCI4" s="526"/>
      <c r="MCJ4" s="526"/>
      <c r="MCK4" s="526"/>
      <c r="MCL4" s="526"/>
      <c r="MCM4" s="526"/>
      <c r="MCN4" s="526"/>
      <c r="MCO4" s="526"/>
      <c r="MCP4" s="526"/>
      <c r="MCQ4" s="526"/>
      <c r="MCR4" s="526"/>
      <c r="MCS4" s="526"/>
      <c r="MCT4" s="526"/>
      <c r="MCU4" s="526"/>
      <c r="MCV4" s="526"/>
      <c r="MCW4" s="526"/>
      <c r="MCX4" s="526"/>
      <c r="MCY4" s="526"/>
      <c r="MCZ4" s="526"/>
      <c r="MDA4" s="526"/>
      <c r="MDB4" s="526"/>
      <c r="MDC4" s="526"/>
      <c r="MDD4" s="526"/>
      <c r="MDE4" s="526"/>
      <c r="MDF4" s="526"/>
      <c r="MDG4" s="526"/>
      <c r="MDH4" s="526"/>
      <c r="MDI4" s="526"/>
      <c r="MDJ4" s="526"/>
      <c r="MDK4" s="526"/>
      <c r="MDL4" s="526"/>
      <c r="MDM4" s="526"/>
      <c r="MDN4" s="526"/>
      <c r="MDO4" s="526"/>
      <c r="MDP4" s="526"/>
      <c r="MDQ4" s="526"/>
      <c r="MDR4" s="526"/>
      <c r="MDS4" s="526"/>
      <c r="MDT4" s="526"/>
      <c r="MDU4" s="526"/>
      <c r="MDV4" s="526"/>
      <c r="MDW4" s="526"/>
      <c r="MDX4" s="526"/>
      <c r="MDY4" s="526"/>
      <c r="MDZ4" s="526"/>
      <c r="MEA4" s="526"/>
      <c r="MEB4" s="526"/>
      <c r="MEC4" s="526"/>
      <c r="MED4" s="526"/>
      <c r="MEE4" s="526"/>
      <c r="MEF4" s="526"/>
      <c r="MEG4" s="526"/>
      <c r="MEH4" s="526"/>
      <c r="MEI4" s="526"/>
      <c r="MEJ4" s="526"/>
      <c r="MEK4" s="526"/>
      <c r="MEL4" s="526"/>
      <c r="MEM4" s="526"/>
      <c r="MEN4" s="526"/>
      <c r="MEO4" s="526"/>
      <c r="MEP4" s="526"/>
      <c r="MEQ4" s="526"/>
      <c r="MER4" s="526"/>
      <c r="MES4" s="526"/>
      <c r="MET4" s="526"/>
      <c r="MEU4" s="526"/>
      <c r="MEV4" s="526"/>
      <c r="MEW4" s="526"/>
      <c r="MEX4" s="526"/>
      <c r="MEY4" s="526"/>
      <c r="MEZ4" s="526"/>
      <c r="MFA4" s="526"/>
      <c r="MFB4" s="526"/>
      <c r="MFC4" s="526"/>
      <c r="MFD4" s="526"/>
      <c r="MFE4" s="526"/>
      <c r="MFF4" s="526"/>
      <c r="MFG4" s="526"/>
      <c r="MFH4" s="526"/>
      <c r="MFI4" s="526"/>
      <c r="MFJ4" s="526"/>
      <c r="MFK4" s="526"/>
      <c r="MFL4" s="526"/>
      <c r="MFM4" s="526"/>
      <c r="MFN4" s="526"/>
      <c r="MFO4" s="526"/>
      <c r="MFP4" s="526"/>
      <c r="MFQ4" s="526"/>
      <c r="MFR4" s="526"/>
      <c r="MFS4" s="526"/>
      <c r="MFT4" s="526"/>
      <c r="MFU4" s="526"/>
      <c r="MFV4" s="526"/>
      <c r="MFW4" s="526"/>
      <c r="MFX4" s="526"/>
      <c r="MFY4" s="526"/>
      <c r="MFZ4" s="526"/>
      <c r="MGA4" s="526"/>
      <c r="MGB4" s="526"/>
      <c r="MGC4" s="526"/>
      <c r="MGD4" s="526"/>
      <c r="MGE4" s="526"/>
      <c r="MGF4" s="526"/>
      <c r="MGG4" s="526"/>
      <c r="MGH4" s="526"/>
      <c r="MGI4" s="526"/>
      <c r="MGJ4" s="526"/>
      <c r="MGK4" s="526"/>
      <c r="MGL4" s="526"/>
      <c r="MGM4" s="526"/>
      <c r="MGN4" s="526"/>
      <c r="MGO4" s="526"/>
      <c r="MGP4" s="526"/>
      <c r="MGQ4" s="526"/>
      <c r="MGR4" s="526"/>
      <c r="MGS4" s="526"/>
      <c r="MGT4" s="526"/>
      <c r="MGU4" s="526"/>
      <c r="MGV4" s="526"/>
      <c r="MGW4" s="526"/>
      <c r="MGX4" s="526"/>
      <c r="MGY4" s="526"/>
      <c r="MGZ4" s="526"/>
      <c r="MHA4" s="526"/>
      <c r="MHB4" s="526"/>
      <c r="MHC4" s="526"/>
      <c r="MHD4" s="526"/>
      <c r="MHE4" s="526"/>
      <c r="MHF4" s="526"/>
      <c r="MHG4" s="526"/>
      <c r="MHH4" s="526"/>
      <c r="MHI4" s="526"/>
      <c r="MHJ4" s="526"/>
      <c r="MHK4" s="526"/>
      <c r="MHL4" s="526"/>
      <c r="MHM4" s="526"/>
      <c r="MHN4" s="526"/>
      <c r="MHO4" s="526"/>
      <c r="MHP4" s="526"/>
      <c r="MHQ4" s="526"/>
      <c r="MHR4" s="526"/>
      <c r="MHS4" s="526"/>
      <c r="MHT4" s="526"/>
      <c r="MHU4" s="526"/>
      <c r="MHV4" s="526"/>
      <c r="MHW4" s="526"/>
      <c r="MHX4" s="526"/>
      <c r="MHY4" s="526"/>
      <c r="MHZ4" s="526"/>
      <c r="MIA4" s="526"/>
      <c r="MIB4" s="526"/>
      <c r="MIC4" s="526"/>
      <c r="MID4" s="526"/>
      <c r="MIE4" s="526"/>
      <c r="MIF4" s="526"/>
      <c r="MIG4" s="526"/>
      <c r="MIH4" s="526"/>
      <c r="MII4" s="526"/>
      <c r="MIJ4" s="526"/>
      <c r="MIK4" s="526"/>
      <c r="MIL4" s="526"/>
      <c r="MIM4" s="526"/>
      <c r="MIN4" s="526"/>
      <c r="MIO4" s="526"/>
      <c r="MIP4" s="526"/>
      <c r="MIQ4" s="526"/>
      <c r="MIR4" s="526"/>
      <c r="MIS4" s="526"/>
      <c r="MIT4" s="526"/>
      <c r="MIU4" s="526"/>
      <c r="MIV4" s="526"/>
      <c r="MIW4" s="526"/>
      <c r="MIX4" s="526"/>
      <c r="MIY4" s="526"/>
      <c r="MIZ4" s="526"/>
      <c r="MJA4" s="526"/>
      <c r="MJB4" s="526"/>
      <c r="MJC4" s="526"/>
      <c r="MJD4" s="526"/>
      <c r="MJE4" s="526"/>
      <c r="MJF4" s="526"/>
      <c r="MJG4" s="526"/>
      <c r="MJH4" s="526"/>
      <c r="MJI4" s="526"/>
      <c r="MJJ4" s="526"/>
      <c r="MJK4" s="526"/>
      <c r="MJL4" s="526"/>
      <c r="MJM4" s="526"/>
      <c r="MJN4" s="526"/>
      <c r="MJO4" s="526"/>
      <c r="MJP4" s="526"/>
      <c r="MJQ4" s="526"/>
      <c r="MJR4" s="526"/>
      <c r="MJS4" s="526"/>
      <c r="MJT4" s="526"/>
      <c r="MJU4" s="526"/>
      <c r="MJV4" s="526"/>
      <c r="MJW4" s="526"/>
      <c r="MJX4" s="526"/>
      <c r="MJY4" s="526"/>
      <c r="MJZ4" s="526"/>
      <c r="MKA4" s="526"/>
      <c r="MKB4" s="526"/>
      <c r="MKC4" s="526"/>
      <c r="MKD4" s="526"/>
      <c r="MKE4" s="526"/>
      <c r="MKF4" s="526"/>
      <c r="MKG4" s="526"/>
      <c r="MKH4" s="526"/>
      <c r="MKI4" s="526"/>
      <c r="MKJ4" s="526"/>
      <c r="MKK4" s="526"/>
      <c r="MKL4" s="526"/>
      <c r="MKM4" s="526"/>
      <c r="MKN4" s="526"/>
      <c r="MKO4" s="526"/>
      <c r="MKP4" s="526"/>
      <c r="MKQ4" s="526"/>
      <c r="MKR4" s="526"/>
      <c r="MKS4" s="526"/>
      <c r="MKT4" s="526"/>
      <c r="MKU4" s="526"/>
      <c r="MKV4" s="526"/>
      <c r="MKW4" s="526"/>
      <c r="MKX4" s="526"/>
      <c r="MKY4" s="526"/>
      <c r="MKZ4" s="526"/>
      <c r="MLA4" s="526"/>
      <c r="MLB4" s="526"/>
      <c r="MLC4" s="526"/>
      <c r="MLD4" s="526"/>
      <c r="MLE4" s="526"/>
      <c r="MLF4" s="526"/>
      <c r="MLG4" s="526"/>
      <c r="MLH4" s="526"/>
      <c r="MLI4" s="526"/>
      <c r="MLJ4" s="526"/>
      <c r="MLK4" s="526"/>
      <c r="MLL4" s="526"/>
      <c r="MLM4" s="526"/>
      <c r="MLN4" s="526"/>
      <c r="MLO4" s="526"/>
      <c r="MLP4" s="526"/>
      <c r="MLQ4" s="526"/>
      <c r="MLR4" s="526"/>
      <c r="MLS4" s="526"/>
      <c r="MLT4" s="526"/>
      <c r="MLU4" s="526"/>
      <c r="MLV4" s="526"/>
      <c r="MLW4" s="526"/>
      <c r="MLX4" s="526"/>
      <c r="MLY4" s="526"/>
      <c r="MLZ4" s="526"/>
      <c r="MMA4" s="526"/>
      <c r="MMB4" s="526"/>
      <c r="MMC4" s="526"/>
      <c r="MMD4" s="526"/>
      <c r="MME4" s="526"/>
      <c r="MMF4" s="526"/>
      <c r="MMG4" s="526"/>
      <c r="MMH4" s="526"/>
      <c r="MMI4" s="526"/>
      <c r="MMJ4" s="526"/>
      <c r="MMK4" s="526"/>
      <c r="MML4" s="526"/>
      <c r="MMM4" s="526"/>
      <c r="MMN4" s="526"/>
      <c r="MMO4" s="526"/>
      <c r="MMP4" s="526"/>
      <c r="MMQ4" s="526"/>
      <c r="MMR4" s="526"/>
      <c r="MMS4" s="526"/>
      <c r="MMT4" s="526"/>
      <c r="MMU4" s="526"/>
      <c r="MMV4" s="526"/>
      <c r="MMW4" s="526"/>
      <c r="MMX4" s="526"/>
      <c r="MMY4" s="526"/>
      <c r="MMZ4" s="526"/>
      <c r="MNA4" s="526"/>
      <c r="MNB4" s="526"/>
      <c r="MNC4" s="526"/>
      <c r="MND4" s="526"/>
      <c r="MNE4" s="526"/>
      <c r="MNF4" s="526"/>
      <c r="MNG4" s="526"/>
      <c r="MNH4" s="526"/>
      <c r="MNI4" s="526"/>
      <c r="MNJ4" s="526"/>
      <c r="MNK4" s="526"/>
      <c r="MNL4" s="526"/>
      <c r="MNM4" s="526"/>
      <c r="MNN4" s="526"/>
      <c r="MNO4" s="526"/>
      <c r="MNP4" s="526"/>
      <c r="MNQ4" s="526"/>
      <c r="MNR4" s="526"/>
      <c r="MNS4" s="526"/>
      <c r="MNT4" s="526"/>
      <c r="MNU4" s="526"/>
      <c r="MNV4" s="526"/>
      <c r="MNW4" s="526"/>
      <c r="MNX4" s="526"/>
      <c r="MNY4" s="526"/>
      <c r="MNZ4" s="526"/>
      <c r="MOA4" s="526"/>
      <c r="MOB4" s="526"/>
      <c r="MOC4" s="526"/>
      <c r="MOD4" s="526"/>
      <c r="MOE4" s="526"/>
      <c r="MOF4" s="526"/>
      <c r="MOG4" s="526"/>
      <c r="MOH4" s="526"/>
      <c r="MOI4" s="526"/>
      <c r="MOJ4" s="526"/>
      <c r="MOK4" s="526"/>
      <c r="MOL4" s="526"/>
      <c r="MOM4" s="526"/>
      <c r="MON4" s="526"/>
      <c r="MOO4" s="526"/>
      <c r="MOP4" s="526"/>
      <c r="MOQ4" s="526"/>
      <c r="MOR4" s="526"/>
      <c r="MOS4" s="526"/>
      <c r="MOT4" s="526"/>
      <c r="MOU4" s="526"/>
      <c r="MOV4" s="526"/>
      <c r="MOW4" s="526"/>
      <c r="MOX4" s="526"/>
      <c r="MOY4" s="526"/>
      <c r="MOZ4" s="526"/>
      <c r="MPA4" s="526"/>
      <c r="MPB4" s="526"/>
      <c r="MPC4" s="526"/>
      <c r="MPD4" s="526"/>
      <c r="MPE4" s="526"/>
      <c r="MPF4" s="526"/>
      <c r="MPG4" s="526"/>
      <c r="MPH4" s="526"/>
      <c r="MPI4" s="526"/>
      <c r="MPJ4" s="526"/>
      <c r="MPK4" s="526"/>
      <c r="MPL4" s="526"/>
      <c r="MPM4" s="526"/>
      <c r="MPN4" s="526"/>
      <c r="MPO4" s="526"/>
      <c r="MPP4" s="526"/>
      <c r="MPQ4" s="526"/>
      <c r="MPR4" s="526"/>
      <c r="MPS4" s="526"/>
      <c r="MPT4" s="526"/>
      <c r="MPU4" s="526"/>
      <c r="MPV4" s="526"/>
      <c r="MPW4" s="526"/>
      <c r="MPX4" s="526"/>
      <c r="MPY4" s="526"/>
      <c r="MPZ4" s="526"/>
      <c r="MQA4" s="526"/>
      <c r="MQB4" s="526"/>
      <c r="MQC4" s="526"/>
      <c r="MQD4" s="526"/>
      <c r="MQE4" s="526"/>
      <c r="MQF4" s="526"/>
      <c r="MQG4" s="526"/>
      <c r="MQH4" s="526"/>
      <c r="MQI4" s="526"/>
      <c r="MQJ4" s="526"/>
      <c r="MQK4" s="526"/>
      <c r="MQL4" s="526"/>
      <c r="MQM4" s="526"/>
      <c r="MQN4" s="526"/>
      <c r="MQO4" s="526"/>
      <c r="MQP4" s="526"/>
      <c r="MQQ4" s="526"/>
      <c r="MQR4" s="526"/>
      <c r="MQS4" s="526"/>
      <c r="MQT4" s="526"/>
      <c r="MQU4" s="526"/>
      <c r="MQV4" s="526"/>
      <c r="MQW4" s="526"/>
      <c r="MQX4" s="526"/>
      <c r="MQY4" s="526"/>
      <c r="MQZ4" s="526"/>
      <c r="MRA4" s="526"/>
      <c r="MRB4" s="526"/>
      <c r="MRC4" s="526"/>
      <c r="MRD4" s="526"/>
      <c r="MRE4" s="526"/>
      <c r="MRF4" s="526"/>
      <c r="MRG4" s="526"/>
      <c r="MRH4" s="526"/>
      <c r="MRI4" s="526"/>
      <c r="MRJ4" s="526"/>
      <c r="MRK4" s="526"/>
      <c r="MRL4" s="526"/>
      <c r="MRM4" s="526"/>
      <c r="MRN4" s="526"/>
      <c r="MRO4" s="526"/>
      <c r="MRP4" s="526"/>
      <c r="MRQ4" s="526"/>
      <c r="MRR4" s="526"/>
      <c r="MRS4" s="526"/>
      <c r="MRT4" s="526"/>
      <c r="MRU4" s="526"/>
      <c r="MRV4" s="526"/>
      <c r="MRW4" s="526"/>
      <c r="MRX4" s="526"/>
      <c r="MRY4" s="526"/>
      <c r="MRZ4" s="526"/>
      <c r="MSA4" s="526"/>
      <c r="MSB4" s="526"/>
      <c r="MSC4" s="526"/>
      <c r="MSD4" s="526"/>
      <c r="MSE4" s="526"/>
      <c r="MSF4" s="526"/>
      <c r="MSG4" s="526"/>
      <c r="MSH4" s="526"/>
      <c r="MSI4" s="526"/>
      <c r="MSJ4" s="526"/>
      <c r="MSK4" s="526"/>
      <c r="MSL4" s="526"/>
      <c r="MSM4" s="526"/>
      <c r="MSN4" s="526"/>
      <c r="MSO4" s="526"/>
      <c r="MSP4" s="526"/>
      <c r="MSQ4" s="526"/>
      <c r="MSR4" s="526"/>
      <c r="MSS4" s="526"/>
      <c r="MST4" s="526"/>
      <c r="MSU4" s="526"/>
      <c r="MSV4" s="526"/>
      <c r="MSW4" s="526"/>
      <c r="MSX4" s="526"/>
      <c r="MSY4" s="526"/>
      <c r="MSZ4" s="526"/>
      <c r="MTA4" s="526"/>
      <c r="MTB4" s="526"/>
      <c r="MTC4" s="526"/>
      <c r="MTD4" s="526"/>
      <c r="MTE4" s="526"/>
      <c r="MTF4" s="526"/>
      <c r="MTG4" s="526"/>
      <c r="MTH4" s="526"/>
      <c r="MTI4" s="526"/>
      <c r="MTJ4" s="526"/>
      <c r="MTK4" s="526"/>
      <c r="MTL4" s="526"/>
      <c r="MTM4" s="526"/>
      <c r="MTN4" s="526"/>
      <c r="MTO4" s="526"/>
      <c r="MTP4" s="526"/>
      <c r="MTQ4" s="526"/>
      <c r="MTR4" s="526"/>
      <c r="MTS4" s="526"/>
      <c r="MTT4" s="526"/>
      <c r="MTU4" s="526"/>
      <c r="MTV4" s="526"/>
      <c r="MTW4" s="526"/>
      <c r="MTX4" s="526"/>
      <c r="MTY4" s="526"/>
      <c r="MTZ4" s="526"/>
      <c r="MUA4" s="526"/>
      <c r="MUB4" s="526"/>
      <c r="MUC4" s="526"/>
      <c r="MUD4" s="526"/>
      <c r="MUE4" s="526"/>
      <c r="MUF4" s="526"/>
      <c r="MUG4" s="526"/>
      <c r="MUH4" s="526"/>
      <c r="MUI4" s="526"/>
      <c r="MUJ4" s="526"/>
      <c r="MUK4" s="526"/>
      <c r="MUL4" s="526"/>
      <c r="MUM4" s="526"/>
      <c r="MUN4" s="526"/>
      <c r="MUO4" s="526"/>
      <c r="MUP4" s="526"/>
      <c r="MUQ4" s="526"/>
      <c r="MUR4" s="526"/>
      <c r="MUS4" s="526"/>
      <c r="MUT4" s="526"/>
      <c r="MUU4" s="526"/>
      <c r="MUV4" s="526"/>
      <c r="MUW4" s="526"/>
      <c r="MUX4" s="526"/>
      <c r="MUY4" s="526"/>
      <c r="MUZ4" s="526"/>
      <c r="MVA4" s="526"/>
      <c r="MVB4" s="526"/>
      <c r="MVC4" s="526"/>
      <c r="MVD4" s="526"/>
      <c r="MVE4" s="526"/>
      <c r="MVF4" s="526"/>
      <c r="MVG4" s="526"/>
      <c r="MVH4" s="526"/>
      <c r="MVI4" s="526"/>
      <c r="MVJ4" s="526"/>
      <c r="MVK4" s="526"/>
      <c r="MVL4" s="526"/>
      <c r="MVM4" s="526"/>
      <c r="MVN4" s="526"/>
      <c r="MVO4" s="526"/>
      <c r="MVP4" s="526"/>
      <c r="MVQ4" s="526"/>
      <c r="MVR4" s="526"/>
      <c r="MVS4" s="526"/>
      <c r="MVT4" s="526"/>
      <c r="MVU4" s="526"/>
      <c r="MVV4" s="526"/>
      <c r="MVW4" s="526"/>
      <c r="MVX4" s="526"/>
      <c r="MVY4" s="526"/>
      <c r="MVZ4" s="526"/>
      <c r="MWA4" s="526"/>
      <c r="MWB4" s="526"/>
      <c r="MWC4" s="526"/>
      <c r="MWD4" s="526"/>
      <c r="MWE4" s="526"/>
      <c r="MWF4" s="526"/>
      <c r="MWG4" s="526"/>
      <c r="MWH4" s="526"/>
      <c r="MWI4" s="526"/>
      <c r="MWJ4" s="526"/>
      <c r="MWK4" s="526"/>
      <c r="MWL4" s="526"/>
      <c r="MWM4" s="526"/>
      <c r="MWN4" s="526"/>
      <c r="MWO4" s="526"/>
      <c r="MWP4" s="526"/>
      <c r="MWQ4" s="526"/>
      <c r="MWR4" s="526"/>
      <c r="MWS4" s="526"/>
      <c r="MWT4" s="526"/>
      <c r="MWU4" s="526"/>
      <c r="MWV4" s="526"/>
      <c r="MWW4" s="526"/>
      <c r="MWX4" s="526"/>
      <c r="MWY4" s="526"/>
      <c r="MWZ4" s="526"/>
      <c r="MXA4" s="526"/>
      <c r="MXB4" s="526"/>
      <c r="MXC4" s="526"/>
      <c r="MXD4" s="526"/>
      <c r="MXE4" s="526"/>
      <c r="MXF4" s="526"/>
      <c r="MXG4" s="526"/>
      <c r="MXH4" s="526"/>
      <c r="MXI4" s="526"/>
      <c r="MXJ4" s="526"/>
      <c r="MXK4" s="526"/>
      <c r="MXL4" s="526"/>
      <c r="MXM4" s="526"/>
      <c r="MXN4" s="526"/>
      <c r="MXO4" s="526"/>
      <c r="MXP4" s="526"/>
      <c r="MXQ4" s="526"/>
      <c r="MXR4" s="526"/>
      <c r="MXS4" s="526"/>
      <c r="MXT4" s="526"/>
      <c r="MXU4" s="526"/>
      <c r="MXV4" s="526"/>
      <c r="MXW4" s="526"/>
      <c r="MXX4" s="526"/>
      <c r="MXY4" s="526"/>
      <c r="MXZ4" s="526"/>
      <c r="MYA4" s="526"/>
      <c r="MYB4" s="526"/>
      <c r="MYC4" s="526"/>
      <c r="MYD4" s="526"/>
      <c r="MYE4" s="526"/>
      <c r="MYF4" s="526"/>
      <c r="MYG4" s="526"/>
      <c r="MYH4" s="526"/>
      <c r="MYI4" s="526"/>
      <c r="MYJ4" s="526"/>
      <c r="MYK4" s="526"/>
      <c r="MYL4" s="526"/>
      <c r="MYM4" s="526"/>
      <c r="MYN4" s="526"/>
      <c r="MYO4" s="526"/>
      <c r="MYP4" s="526"/>
      <c r="MYQ4" s="526"/>
      <c r="MYR4" s="526"/>
      <c r="MYS4" s="526"/>
      <c r="MYT4" s="526"/>
      <c r="MYU4" s="526"/>
      <c r="MYV4" s="526"/>
      <c r="MYW4" s="526"/>
      <c r="MYX4" s="526"/>
      <c r="MYY4" s="526"/>
      <c r="MYZ4" s="526"/>
      <c r="MZA4" s="526"/>
      <c r="MZB4" s="526"/>
      <c r="MZC4" s="526"/>
      <c r="MZD4" s="526"/>
      <c r="MZE4" s="526"/>
      <c r="MZF4" s="526"/>
      <c r="MZG4" s="526"/>
      <c r="MZH4" s="526"/>
      <c r="MZI4" s="526"/>
      <c r="MZJ4" s="526"/>
      <c r="MZK4" s="526"/>
      <c r="MZL4" s="526"/>
      <c r="MZM4" s="526"/>
      <c r="MZN4" s="526"/>
      <c r="MZO4" s="526"/>
      <c r="MZP4" s="526"/>
      <c r="MZQ4" s="526"/>
      <c r="MZR4" s="526"/>
      <c r="MZS4" s="526"/>
      <c r="MZT4" s="526"/>
      <c r="MZU4" s="526"/>
      <c r="MZV4" s="526"/>
      <c r="MZW4" s="526"/>
      <c r="MZX4" s="526"/>
      <c r="MZY4" s="526"/>
      <c r="MZZ4" s="526"/>
      <c r="NAA4" s="526"/>
      <c r="NAB4" s="526"/>
      <c r="NAC4" s="526"/>
      <c r="NAD4" s="526"/>
      <c r="NAE4" s="526"/>
      <c r="NAF4" s="526"/>
      <c r="NAG4" s="526"/>
      <c r="NAH4" s="526"/>
      <c r="NAI4" s="526"/>
      <c r="NAJ4" s="526"/>
      <c r="NAK4" s="526"/>
      <c r="NAL4" s="526"/>
      <c r="NAM4" s="526"/>
      <c r="NAN4" s="526"/>
      <c r="NAO4" s="526"/>
      <c r="NAP4" s="526"/>
      <c r="NAQ4" s="526"/>
      <c r="NAR4" s="526"/>
      <c r="NAS4" s="526"/>
      <c r="NAT4" s="526"/>
      <c r="NAU4" s="526"/>
      <c r="NAV4" s="526"/>
      <c r="NAW4" s="526"/>
      <c r="NAX4" s="526"/>
      <c r="NAY4" s="526"/>
      <c r="NAZ4" s="526"/>
      <c r="NBA4" s="526"/>
      <c r="NBB4" s="526"/>
      <c r="NBC4" s="526"/>
      <c r="NBD4" s="526"/>
      <c r="NBE4" s="526"/>
      <c r="NBF4" s="526"/>
      <c r="NBG4" s="526"/>
      <c r="NBH4" s="526"/>
      <c r="NBI4" s="526"/>
      <c r="NBJ4" s="526"/>
      <c r="NBK4" s="526"/>
      <c r="NBL4" s="526"/>
      <c r="NBM4" s="526"/>
      <c r="NBN4" s="526"/>
      <c r="NBO4" s="526"/>
      <c r="NBP4" s="526"/>
      <c r="NBQ4" s="526"/>
      <c r="NBR4" s="526"/>
      <c r="NBS4" s="526"/>
      <c r="NBT4" s="526"/>
      <c r="NBU4" s="526"/>
      <c r="NBV4" s="526"/>
      <c r="NBW4" s="526"/>
      <c r="NBX4" s="526"/>
      <c r="NBY4" s="526"/>
      <c r="NBZ4" s="526"/>
      <c r="NCA4" s="526"/>
      <c r="NCB4" s="526"/>
      <c r="NCC4" s="526"/>
      <c r="NCD4" s="526"/>
      <c r="NCE4" s="526"/>
      <c r="NCF4" s="526"/>
      <c r="NCG4" s="526"/>
      <c r="NCH4" s="526"/>
      <c r="NCI4" s="526"/>
      <c r="NCJ4" s="526"/>
      <c r="NCK4" s="526"/>
      <c r="NCL4" s="526"/>
      <c r="NCM4" s="526"/>
      <c r="NCN4" s="526"/>
      <c r="NCO4" s="526"/>
      <c r="NCP4" s="526"/>
      <c r="NCQ4" s="526"/>
      <c r="NCR4" s="526"/>
      <c r="NCS4" s="526"/>
      <c r="NCT4" s="526"/>
      <c r="NCU4" s="526"/>
      <c r="NCV4" s="526"/>
      <c r="NCW4" s="526"/>
      <c r="NCX4" s="526"/>
      <c r="NCY4" s="526"/>
      <c r="NCZ4" s="526"/>
      <c r="NDA4" s="526"/>
      <c r="NDB4" s="526"/>
      <c r="NDC4" s="526"/>
      <c r="NDD4" s="526"/>
      <c r="NDE4" s="526"/>
      <c r="NDF4" s="526"/>
      <c r="NDG4" s="526"/>
      <c r="NDH4" s="526"/>
      <c r="NDI4" s="526"/>
      <c r="NDJ4" s="526"/>
      <c r="NDK4" s="526"/>
      <c r="NDL4" s="526"/>
      <c r="NDM4" s="526"/>
      <c r="NDN4" s="526"/>
      <c r="NDO4" s="526"/>
      <c r="NDP4" s="526"/>
      <c r="NDQ4" s="526"/>
      <c r="NDR4" s="526"/>
      <c r="NDS4" s="526"/>
      <c r="NDT4" s="526"/>
      <c r="NDU4" s="526"/>
      <c r="NDV4" s="526"/>
      <c r="NDW4" s="526"/>
      <c r="NDX4" s="526"/>
      <c r="NDY4" s="526"/>
      <c r="NDZ4" s="526"/>
      <c r="NEA4" s="526"/>
      <c r="NEB4" s="526"/>
      <c r="NEC4" s="526"/>
      <c r="NED4" s="526"/>
      <c r="NEE4" s="526"/>
      <c r="NEF4" s="526"/>
      <c r="NEG4" s="526"/>
      <c r="NEH4" s="526"/>
      <c r="NEI4" s="526"/>
      <c r="NEJ4" s="526"/>
      <c r="NEK4" s="526"/>
      <c r="NEL4" s="526"/>
      <c r="NEM4" s="526"/>
      <c r="NEN4" s="526"/>
      <c r="NEO4" s="526"/>
      <c r="NEP4" s="526"/>
      <c r="NEQ4" s="526"/>
      <c r="NER4" s="526"/>
      <c r="NES4" s="526"/>
      <c r="NET4" s="526"/>
      <c r="NEU4" s="526"/>
      <c r="NEV4" s="526"/>
      <c r="NEW4" s="526"/>
      <c r="NEX4" s="526"/>
      <c r="NEY4" s="526"/>
      <c r="NEZ4" s="526"/>
      <c r="NFA4" s="526"/>
      <c r="NFB4" s="526"/>
      <c r="NFC4" s="526"/>
      <c r="NFD4" s="526"/>
      <c r="NFE4" s="526"/>
      <c r="NFF4" s="526"/>
      <c r="NFG4" s="526"/>
      <c r="NFH4" s="526"/>
      <c r="NFI4" s="526"/>
      <c r="NFJ4" s="526"/>
      <c r="NFK4" s="526"/>
      <c r="NFL4" s="526"/>
      <c r="NFM4" s="526"/>
      <c r="NFN4" s="526"/>
      <c r="NFO4" s="526"/>
      <c r="NFP4" s="526"/>
      <c r="NFQ4" s="526"/>
      <c r="NFR4" s="526"/>
      <c r="NFS4" s="526"/>
      <c r="NFT4" s="526"/>
      <c r="NFU4" s="526"/>
      <c r="NFV4" s="526"/>
      <c r="NFW4" s="526"/>
      <c r="NFX4" s="526"/>
      <c r="NFY4" s="526"/>
      <c r="NFZ4" s="526"/>
      <c r="NGA4" s="526"/>
      <c r="NGB4" s="526"/>
      <c r="NGC4" s="526"/>
      <c r="NGD4" s="526"/>
      <c r="NGE4" s="526"/>
      <c r="NGF4" s="526"/>
      <c r="NGG4" s="526"/>
      <c r="NGH4" s="526"/>
      <c r="NGI4" s="526"/>
      <c r="NGJ4" s="526"/>
      <c r="NGK4" s="526"/>
      <c r="NGL4" s="526"/>
      <c r="NGM4" s="526"/>
      <c r="NGN4" s="526"/>
      <c r="NGO4" s="526"/>
      <c r="NGP4" s="526"/>
      <c r="NGQ4" s="526"/>
      <c r="NGR4" s="526"/>
      <c r="NGS4" s="526"/>
      <c r="NGT4" s="526"/>
      <c r="NGU4" s="526"/>
      <c r="NGV4" s="526"/>
      <c r="NGW4" s="526"/>
      <c r="NGX4" s="526"/>
      <c r="NGY4" s="526"/>
      <c r="NGZ4" s="526"/>
      <c r="NHA4" s="526"/>
      <c r="NHB4" s="526"/>
      <c r="NHC4" s="526"/>
      <c r="NHD4" s="526"/>
      <c r="NHE4" s="526"/>
      <c r="NHF4" s="526"/>
      <c r="NHG4" s="526"/>
      <c r="NHH4" s="526"/>
      <c r="NHI4" s="526"/>
      <c r="NHJ4" s="526"/>
      <c r="NHK4" s="526"/>
      <c r="NHL4" s="526"/>
      <c r="NHM4" s="526"/>
      <c r="NHN4" s="526"/>
      <c r="NHO4" s="526"/>
      <c r="NHP4" s="526"/>
      <c r="NHQ4" s="526"/>
      <c r="NHR4" s="526"/>
      <c r="NHS4" s="526"/>
      <c r="NHT4" s="526"/>
      <c r="NHU4" s="526"/>
      <c r="NHV4" s="526"/>
      <c r="NHW4" s="526"/>
      <c r="NHX4" s="526"/>
      <c r="NHY4" s="526"/>
      <c r="NHZ4" s="526"/>
      <c r="NIA4" s="526"/>
      <c r="NIB4" s="526"/>
      <c r="NIC4" s="526"/>
      <c r="NID4" s="526"/>
      <c r="NIE4" s="526"/>
      <c r="NIF4" s="526"/>
      <c r="NIG4" s="526"/>
      <c r="NIH4" s="526"/>
      <c r="NII4" s="526"/>
      <c r="NIJ4" s="526"/>
      <c r="NIK4" s="526"/>
      <c r="NIL4" s="526"/>
      <c r="NIM4" s="526"/>
      <c r="NIN4" s="526"/>
      <c r="NIO4" s="526"/>
      <c r="NIP4" s="526"/>
      <c r="NIQ4" s="526"/>
      <c r="NIR4" s="526"/>
      <c r="NIS4" s="526"/>
      <c r="NIT4" s="526"/>
      <c r="NIU4" s="526"/>
      <c r="NIV4" s="526"/>
      <c r="NIW4" s="526"/>
      <c r="NIX4" s="526"/>
      <c r="NIY4" s="526"/>
      <c r="NIZ4" s="526"/>
      <c r="NJA4" s="526"/>
      <c r="NJB4" s="526"/>
      <c r="NJC4" s="526"/>
      <c r="NJD4" s="526"/>
      <c r="NJE4" s="526"/>
      <c r="NJF4" s="526"/>
      <c r="NJG4" s="526"/>
      <c r="NJH4" s="526"/>
      <c r="NJI4" s="526"/>
      <c r="NJJ4" s="526"/>
      <c r="NJK4" s="526"/>
      <c r="NJL4" s="526"/>
      <c r="NJM4" s="526"/>
      <c r="NJN4" s="526"/>
      <c r="NJO4" s="526"/>
      <c r="NJP4" s="526"/>
      <c r="NJQ4" s="526"/>
      <c r="NJR4" s="526"/>
      <c r="NJS4" s="526"/>
      <c r="NJT4" s="526"/>
      <c r="NJU4" s="526"/>
      <c r="NJV4" s="526"/>
      <c r="NJW4" s="526"/>
      <c r="NJX4" s="526"/>
      <c r="NJY4" s="526"/>
      <c r="NJZ4" s="526"/>
      <c r="NKA4" s="526"/>
      <c r="NKB4" s="526"/>
      <c r="NKC4" s="526"/>
      <c r="NKD4" s="526"/>
      <c r="NKE4" s="526"/>
      <c r="NKF4" s="526"/>
      <c r="NKG4" s="526"/>
      <c r="NKH4" s="526"/>
      <c r="NKI4" s="526"/>
      <c r="NKJ4" s="526"/>
      <c r="NKK4" s="526"/>
      <c r="NKL4" s="526"/>
      <c r="NKM4" s="526"/>
      <c r="NKN4" s="526"/>
      <c r="NKO4" s="526"/>
      <c r="NKP4" s="526"/>
      <c r="NKQ4" s="526"/>
      <c r="NKR4" s="526"/>
      <c r="NKS4" s="526"/>
      <c r="NKT4" s="526"/>
      <c r="NKU4" s="526"/>
      <c r="NKV4" s="526"/>
      <c r="NKW4" s="526"/>
      <c r="NKX4" s="526"/>
      <c r="NKY4" s="526"/>
      <c r="NKZ4" s="526"/>
      <c r="NLA4" s="526"/>
      <c r="NLB4" s="526"/>
      <c r="NLC4" s="526"/>
      <c r="NLD4" s="526"/>
      <c r="NLE4" s="526"/>
      <c r="NLF4" s="526"/>
      <c r="NLG4" s="526"/>
      <c r="NLH4" s="526"/>
      <c r="NLI4" s="526"/>
      <c r="NLJ4" s="526"/>
      <c r="NLK4" s="526"/>
      <c r="NLL4" s="526"/>
      <c r="NLM4" s="526"/>
      <c r="NLN4" s="526"/>
      <c r="NLO4" s="526"/>
      <c r="NLP4" s="526"/>
      <c r="NLQ4" s="526"/>
      <c r="NLR4" s="526"/>
      <c r="NLS4" s="526"/>
      <c r="NLT4" s="526"/>
      <c r="NLU4" s="526"/>
      <c r="NLV4" s="526"/>
      <c r="NLW4" s="526"/>
      <c r="NLX4" s="526"/>
      <c r="NLY4" s="526"/>
      <c r="NLZ4" s="526"/>
      <c r="NMA4" s="526"/>
      <c r="NMB4" s="526"/>
      <c r="NMC4" s="526"/>
      <c r="NMD4" s="526"/>
      <c r="NME4" s="526"/>
      <c r="NMF4" s="526"/>
      <c r="NMG4" s="526"/>
      <c r="NMH4" s="526"/>
      <c r="NMI4" s="526"/>
      <c r="NMJ4" s="526"/>
      <c r="NMK4" s="526"/>
      <c r="NML4" s="526"/>
      <c r="NMM4" s="526"/>
      <c r="NMN4" s="526"/>
      <c r="NMO4" s="526"/>
      <c r="NMP4" s="526"/>
      <c r="NMQ4" s="526"/>
      <c r="NMR4" s="526"/>
      <c r="NMS4" s="526"/>
      <c r="NMT4" s="526"/>
      <c r="NMU4" s="526"/>
      <c r="NMV4" s="526"/>
      <c r="NMW4" s="526"/>
      <c r="NMX4" s="526"/>
      <c r="NMY4" s="526"/>
      <c r="NMZ4" s="526"/>
      <c r="NNA4" s="526"/>
      <c r="NNB4" s="526"/>
      <c r="NNC4" s="526"/>
      <c r="NND4" s="526"/>
      <c r="NNE4" s="526"/>
      <c r="NNF4" s="526"/>
      <c r="NNG4" s="526"/>
      <c r="NNH4" s="526"/>
      <c r="NNI4" s="526"/>
      <c r="NNJ4" s="526"/>
      <c r="NNK4" s="526"/>
      <c r="NNL4" s="526"/>
      <c r="NNM4" s="526"/>
      <c r="NNN4" s="526"/>
      <c r="NNO4" s="526"/>
      <c r="NNP4" s="526"/>
      <c r="NNQ4" s="526"/>
      <c r="NNR4" s="526"/>
      <c r="NNS4" s="526"/>
      <c r="NNT4" s="526"/>
      <c r="NNU4" s="526"/>
      <c r="NNV4" s="526"/>
      <c r="NNW4" s="526"/>
      <c r="NNX4" s="526"/>
      <c r="NNY4" s="526"/>
      <c r="NNZ4" s="526"/>
      <c r="NOA4" s="526"/>
      <c r="NOB4" s="526"/>
      <c r="NOC4" s="526"/>
      <c r="NOD4" s="526"/>
      <c r="NOE4" s="526"/>
      <c r="NOF4" s="526"/>
      <c r="NOG4" s="526"/>
      <c r="NOH4" s="526"/>
      <c r="NOI4" s="526"/>
      <c r="NOJ4" s="526"/>
      <c r="NOK4" s="526"/>
      <c r="NOL4" s="526"/>
      <c r="NOM4" s="526"/>
      <c r="NON4" s="526"/>
      <c r="NOO4" s="526"/>
      <c r="NOP4" s="526"/>
      <c r="NOQ4" s="526"/>
      <c r="NOR4" s="526"/>
      <c r="NOS4" s="526"/>
      <c r="NOT4" s="526"/>
      <c r="NOU4" s="526"/>
      <c r="NOV4" s="526"/>
      <c r="NOW4" s="526"/>
      <c r="NOX4" s="526"/>
      <c r="NOY4" s="526"/>
      <c r="NOZ4" s="526"/>
      <c r="NPA4" s="526"/>
      <c r="NPB4" s="526"/>
      <c r="NPC4" s="526"/>
      <c r="NPD4" s="526"/>
      <c r="NPE4" s="526"/>
      <c r="NPF4" s="526"/>
      <c r="NPG4" s="526"/>
      <c r="NPH4" s="526"/>
      <c r="NPI4" s="526"/>
      <c r="NPJ4" s="526"/>
      <c r="NPK4" s="526"/>
      <c r="NPL4" s="526"/>
      <c r="NPM4" s="526"/>
      <c r="NPN4" s="526"/>
      <c r="NPO4" s="526"/>
      <c r="NPP4" s="526"/>
      <c r="NPQ4" s="526"/>
      <c r="NPR4" s="526"/>
      <c r="NPS4" s="526"/>
      <c r="NPT4" s="526"/>
      <c r="NPU4" s="526"/>
      <c r="NPV4" s="526"/>
      <c r="NPW4" s="526"/>
      <c r="NPX4" s="526"/>
      <c r="NPY4" s="526"/>
      <c r="NPZ4" s="526"/>
      <c r="NQA4" s="526"/>
      <c r="NQB4" s="526"/>
      <c r="NQC4" s="526"/>
      <c r="NQD4" s="526"/>
      <c r="NQE4" s="526"/>
      <c r="NQF4" s="526"/>
      <c r="NQG4" s="526"/>
      <c r="NQH4" s="526"/>
      <c r="NQI4" s="526"/>
      <c r="NQJ4" s="526"/>
      <c r="NQK4" s="526"/>
      <c r="NQL4" s="526"/>
      <c r="NQM4" s="526"/>
      <c r="NQN4" s="526"/>
      <c r="NQO4" s="526"/>
      <c r="NQP4" s="526"/>
      <c r="NQQ4" s="526"/>
      <c r="NQR4" s="526"/>
      <c r="NQS4" s="526"/>
      <c r="NQT4" s="526"/>
      <c r="NQU4" s="526"/>
      <c r="NQV4" s="526"/>
      <c r="NQW4" s="526"/>
      <c r="NQX4" s="526"/>
      <c r="NQY4" s="526"/>
      <c r="NQZ4" s="526"/>
      <c r="NRA4" s="526"/>
      <c r="NRB4" s="526"/>
      <c r="NRC4" s="526"/>
      <c r="NRD4" s="526"/>
      <c r="NRE4" s="526"/>
      <c r="NRF4" s="526"/>
      <c r="NRG4" s="526"/>
      <c r="NRH4" s="526"/>
      <c r="NRI4" s="526"/>
      <c r="NRJ4" s="526"/>
      <c r="NRK4" s="526"/>
      <c r="NRL4" s="526"/>
      <c r="NRM4" s="526"/>
      <c r="NRN4" s="526"/>
      <c r="NRO4" s="526"/>
      <c r="NRP4" s="526"/>
      <c r="NRQ4" s="526"/>
      <c r="NRR4" s="526"/>
      <c r="NRS4" s="526"/>
      <c r="NRT4" s="526"/>
      <c r="NRU4" s="526"/>
      <c r="NRV4" s="526"/>
      <c r="NRW4" s="526"/>
      <c r="NRX4" s="526"/>
      <c r="NRY4" s="526"/>
      <c r="NRZ4" s="526"/>
      <c r="NSA4" s="526"/>
      <c r="NSB4" s="526"/>
      <c r="NSC4" s="526"/>
      <c r="NSD4" s="526"/>
      <c r="NSE4" s="526"/>
      <c r="NSF4" s="526"/>
      <c r="NSG4" s="526"/>
      <c r="NSH4" s="526"/>
      <c r="NSI4" s="526"/>
      <c r="NSJ4" s="526"/>
      <c r="NSK4" s="526"/>
      <c r="NSL4" s="526"/>
      <c r="NSM4" s="526"/>
      <c r="NSN4" s="526"/>
      <c r="NSO4" s="526"/>
      <c r="NSP4" s="526"/>
      <c r="NSQ4" s="526"/>
      <c r="NSR4" s="526"/>
      <c r="NSS4" s="526"/>
      <c r="NST4" s="526"/>
      <c r="NSU4" s="526"/>
      <c r="NSV4" s="526"/>
      <c r="NSW4" s="526"/>
      <c r="NSX4" s="526"/>
      <c r="NSY4" s="526"/>
      <c r="NSZ4" s="526"/>
      <c r="NTA4" s="526"/>
      <c r="NTB4" s="526"/>
      <c r="NTC4" s="526"/>
      <c r="NTD4" s="526"/>
      <c r="NTE4" s="526"/>
      <c r="NTF4" s="526"/>
      <c r="NTG4" s="526"/>
      <c r="NTH4" s="526"/>
      <c r="NTI4" s="526"/>
      <c r="NTJ4" s="526"/>
      <c r="NTK4" s="526"/>
      <c r="NTL4" s="526"/>
      <c r="NTM4" s="526"/>
      <c r="NTN4" s="526"/>
      <c r="NTO4" s="526"/>
      <c r="NTP4" s="526"/>
      <c r="NTQ4" s="526"/>
      <c r="NTR4" s="526"/>
      <c r="NTS4" s="526"/>
      <c r="NTT4" s="526"/>
      <c r="NTU4" s="526"/>
      <c r="NTV4" s="526"/>
      <c r="NTW4" s="526"/>
      <c r="NTX4" s="526"/>
      <c r="NTY4" s="526"/>
      <c r="NTZ4" s="526"/>
      <c r="NUA4" s="526"/>
      <c r="NUB4" s="526"/>
      <c r="NUC4" s="526"/>
      <c r="NUD4" s="526"/>
      <c r="NUE4" s="526"/>
      <c r="NUF4" s="526"/>
      <c r="NUG4" s="526"/>
      <c r="NUH4" s="526"/>
      <c r="NUI4" s="526"/>
      <c r="NUJ4" s="526"/>
      <c r="NUK4" s="526"/>
      <c r="NUL4" s="526"/>
      <c r="NUM4" s="526"/>
      <c r="NUN4" s="526"/>
      <c r="NUO4" s="526"/>
      <c r="NUP4" s="526"/>
      <c r="NUQ4" s="526"/>
      <c r="NUR4" s="526"/>
      <c r="NUS4" s="526"/>
      <c r="NUT4" s="526"/>
      <c r="NUU4" s="526"/>
      <c r="NUV4" s="526"/>
      <c r="NUW4" s="526"/>
      <c r="NUX4" s="526"/>
      <c r="NUY4" s="526"/>
      <c r="NUZ4" s="526"/>
      <c r="NVA4" s="526"/>
      <c r="NVB4" s="526"/>
      <c r="NVC4" s="526"/>
      <c r="NVD4" s="526"/>
      <c r="NVE4" s="526"/>
      <c r="NVF4" s="526"/>
      <c r="NVG4" s="526"/>
      <c r="NVH4" s="526"/>
      <c r="NVI4" s="526"/>
      <c r="NVJ4" s="526"/>
      <c r="NVK4" s="526"/>
      <c r="NVL4" s="526"/>
      <c r="NVM4" s="526"/>
      <c r="NVN4" s="526"/>
      <c r="NVO4" s="526"/>
      <c r="NVP4" s="526"/>
      <c r="NVQ4" s="526"/>
      <c r="NVR4" s="526"/>
      <c r="NVS4" s="526"/>
      <c r="NVT4" s="526"/>
      <c r="NVU4" s="526"/>
      <c r="NVV4" s="526"/>
      <c r="NVW4" s="526"/>
      <c r="NVX4" s="526"/>
      <c r="NVY4" s="526"/>
      <c r="NVZ4" s="526"/>
      <c r="NWA4" s="526"/>
      <c r="NWB4" s="526"/>
      <c r="NWC4" s="526"/>
      <c r="NWD4" s="526"/>
      <c r="NWE4" s="526"/>
      <c r="NWF4" s="526"/>
      <c r="NWG4" s="526"/>
      <c r="NWH4" s="526"/>
      <c r="NWI4" s="526"/>
      <c r="NWJ4" s="526"/>
      <c r="NWK4" s="526"/>
      <c r="NWL4" s="526"/>
      <c r="NWM4" s="526"/>
      <c r="NWN4" s="526"/>
      <c r="NWO4" s="526"/>
      <c r="NWP4" s="526"/>
      <c r="NWQ4" s="526"/>
      <c r="NWR4" s="526"/>
      <c r="NWS4" s="526"/>
      <c r="NWT4" s="526"/>
      <c r="NWU4" s="526"/>
      <c r="NWV4" s="526"/>
      <c r="NWW4" s="526"/>
      <c r="NWX4" s="526"/>
      <c r="NWY4" s="526"/>
      <c r="NWZ4" s="526"/>
      <c r="NXA4" s="526"/>
      <c r="NXB4" s="526"/>
      <c r="NXC4" s="526"/>
      <c r="NXD4" s="526"/>
      <c r="NXE4" s="526"/>
      <c r="NXF4" s="526"/>
      <c r="NXG4" s="526"/>
      <c r="NXH4" s="526"/>
      <c r="NXI4" s="526"/>
      <c r="NXJ4" s="526"/>
      <c r="NXK4" s="526"/>
      <c r="NXL4" s="526"/>
      <c r="NXM4" s="526"/>
      <c r="NXN4" s="526"/>
      <c r="NXO4" s="526"/>
      <c r="NXP4" s="526"/>
      <c r="NXQ4" s="526"/>
      <c r="NXR4" s="526"/>
      <c r="NXS4" s="526"/>
      <c r="NXT4" s="526"/>
      <c r="NXU4" s="526"/>
      <c r="NXV4" s="526"/>
      <c r="NXW4" s="526"/>
      <c r="NXX4" s="526"/>
      <c r="NXY4" s="526"/>
      <c r="NXZ4" s="526"/>
      <c r="NYA4" s="526"/>
      <c r="NYB4" s="526"/>
      <c r="NYC4" s="526"/>
      <c r="NYD4" s="526"/>
      <c r="NYE4" s="526"/>
      <c r="NYF4" s="526"/>
      <c r="NYG4" s="526"/>
      <c r="NYH4" s="526"/>
      <c r="NYI4" s="526"/>
      <c r="NYJ4" s="526"/>
      <c r="NYK4" s="526"/>
      <c r="NYL4" s="526"/>
      <c r="NYM4" s="526"/>
      <c r="NYN4" s="526"/>
      <c r="NYO4" s="526"/>
      <c r="NYP4" s="526"/>
      <c r="NYQ4" s="526"/>
      <c r="NYR4" s="526"/>
      <c r="NYS4" s="526"/>
      <c r="NYT4" s="526"/>
      <c r="NYU4" s="526"/>
      <c r="NYV4" s="526"/>
      <c r="NYW4" s="526"/>
      <c r="NYX4" s="526"/>
      <c r="NYY4" s="526"/>
      <c r="NYZ4" s="526"/>
      <c r="NZA4" s="526"/>
      <c r="NZB4" s="526"/>
      <c r="NZC4" s="526"/>
      <c r="NZD4" s="526"/>
      <c r="NZE4" s="526"/>
      <c r="NZF4" s="526"/>
      <c r="NZG4" s="526"/>
      <c r="NZH4" s="526"/>
      <c r="NZI4" s="526"/>
      <c r="NZJ4" s="526"/>
      <c r="NZK4" s="526"/>
      <c r="NZL4" s="526"/>
      <c r="NZM4" s="526"/>
      <c r="NZN4" s="526"/>
      <c r="NZO4" s="526"/>
      <c r="NZP4" s="526"/>
      <c r="NZQ4" s="526"/>
      <c r="NZR4" s="526"/>
      <c r="NZS4" s="526"/>
      <c r="NZT4" s="526"/>
      <c r="NZU4" s="526"/>
      <c r="NZV4" s="526"/>
      <c r="NZW4" s="526"/>
      <c r="NZX4" s="526"/>
      <c r="NZY4" s="526"/>
      <c r="NZZ4" s="526"/>
      <c r="OAA4" s="526"/>
      <c r="OAB4" s="526"/>
      <c r="OAC4" s="526"/>
      <c r="OAD4" s="526"/>
      <c r="OAE4" s="526"/>
      <c r="OAF4" s="526"/>
      <c r="OAG4" s="526"/>
      <c r="OAH4" s="526"/>
      <c r="OAI4" s="526"/>
      <c r="OAJ4" s="526"/>
      <c r="OAK4" s="526"/>
      <c r="OAL4" s="526"/>
      <c r="OAM4" s="526"/>
      <c r="OAN4" s="526"/>
      <c r="OAO4" s="526"/>
      <c r="OAP4" s="526"/>
      <c r="OAQ4" s="526"/>
      <c r="OAR4" s="526"/>
      <c r="OAS4" s="526"/>
      <c r="OAT4" s="526"/>
      <c r="OAU4" s="526"/>
      <c r="OAV4" s="526"/>
      <c r="OAW4" s="526"/>
      <c r="OAX4" s="526"/>
      <c r="OAY4" s="526"/>
      <c r="OAZ4" s="526"/>
      <c r="OBA4" s="526"/>
      <c r="OBB4" s="526"/>
      <c r="OBC4" s="526"/>
      <c r="OBD4" s="526"/>
      <c r="OBE4" s="526"/>
      <c r="OBF4" s="526"/>
      <c r="OBG4" s="526"/>
      <c r="OBH4" s="526"/>
      <c r="OBI4" s="526"/>
      <c r="OBJ4" s="526"/>
      <c r="OBK4" s="526"/>
      <c r="OBL4" s="526"/>
      <c r="OBM4" s="526"/>
      <c r="OBN4" s="526"/>
      <c r="OBO4" s="526"/>
      <c r="OBP4" s="526"/>
      <c r="OBQ4" s="526"/>
      <c r="OBR4" s="526"/>
      <c r="OBS4" s="526"/>
      <c r="OBT4" s="526"/>
      <c r="OBU4" s="526"/>
      <c r="OBV4" s="526"/>
      <c r="OBW4" s="526"/>
      <c r="OBX4" s="526"/>
      <c r="OBY4" s="526"/>
      <c r="OBZ4" s="526"/>
      <c r="OCA4" s="526"/>
      <c r="OCB4" s="526"/>
      <c r="OCC4" s="526"/>
      <c r="OCD4" s="526"/>
      <c r="OCE4" s="526"/>
      <c r="OCF4" s="526"/>
      <c r="OCG4" s="526"/>
      <c r="OCH4" s="526"/>
      <c r="OCI4" s="526"/>
      <c r="OCJ4" s="526"/>
      <c r="OCK4" s="526"/>
      <c r="OCL4" s="526"/>
      <c r="OCM4" s="526"/>
      <c r="OCN4" s="526"/>
      <c r="OCO4" s="526"/>
      <c r="OCP4" s="526"/>
      <c r="OCQ4" s="526"/>
      <c r="OCR4" s="526"/>
      <c r="OCS4" s="526"/>
      <c r="OCT4" s="526"/>
      <c r="OCU4" s="526"/>
      <c r="OCV4" s="526"/>
      <c r="OCW4" s="526"/>
      <c r="OCX4" s="526"/>
      <c r="OCY4" s="526"/>
      <c r="OCZ4" s="526"/>
      <c r="ODA4" s="526"/>
      <c r="ODB4" s="526"/>
      <c r="ODC4" s="526"/>
      <c r="ODD4" s="526"/>
      <c r="ODE4" s="526"/>
      <c r="ODF4" s="526"/>
      <c r="ODG4" s="526"/>
      <c r="ODH4" s="526"/>
      <c r="ODI4" s="526"/>
      <c r="ODJ4" s="526"/>
      <c r="ODK4" s="526"/>
      <c r="ODL4" s="526"/>
      <c r="ODM4" s="526"/>
      <c r="ODN4" s="526"/>
      <c r="ODO4" s="526"/>
      <c r="ODP4" s="526"/>
      <c r="ODQ4" s="526"/>
      <c r="ODR4" s="526"/>
      <c r="ODS4" s="526"/>
      <c r="ODT4" s="526"/>
      <c r="ODU4" s="526"/>
      <c r="ODV4" s="526"/>
      <c r="ODW4" s="526"/>
      <c r="ODX4" s="526"/>
      <c r="ODY4" s="526"/>
      <c r="ODZ4" s="526"/>
      <c r="OEA4" s="526"/>
      <c r="OEB4" s="526"/>
      <c r="OEC4" s="526"/>
      <c r="OED4" s="526"/>
      <c r="OEE4" s="526"/>
      <c r="OEF4" s="526"/>
      <c r="OEG4" s="526"/>
      <c r="OEH4" s="526"/>
      <c r="OEI4" s="526"/>
      <c r="OEJ4" s="526"/>
      <c r="OEK4" s="526"/>
      <c r="OEL4" s="526"/>
      <c r="OEM4" s="526"/>
      <c r="OEN4" s="526"/>
      <c r="OEO4" s="526"/>
      <c r="OEP4" s="526"/>
      <c r="OEQ4" s="526"/>
      <c r="OER4" s="526"/>
      <c r="OES4" s="526"/>
      <c r="OET4" s="526"/>
      <c r="OEU4" s="526"/>
      <c r="OEV4" s="526"/>
      <c r="OEW4" s="526"/>
      <c r="OEX4" s="526"/>
      <c r="OEY4" s="526"/>
      <c r="OEZ4" s="526"/>
      <c r="OFA4" s="526"/>
      <c r="OFB4" s="526"/>
      <c r="OFC4" s="526"/>
      <c r="OFD4" s="526"/>
      <c r="OFE4" s="526"/>
      <c r="OFF4" s="526"/>
      <c r="OFG4" s="526"/>
      <c r="OFH4" s="526"/>
      <c r="OFI4" s="526"/>
      <c r="OFJ4" s="526"/>
      <c r="OFK4" s="526"/>
      <c r="OFL4" s="526"/>
      <c r="OFM4" s="526"/>
      <c r="OFN4" s="526"/>
      <c r="OFO4" s="526"/>
      <c r="OFP4" s="526"/>
      <c r="OFQ4" s="526"/>
      <c r="OFR4" s="526"/>
      <c r="OFS4" s="526"/>
      <c r="OFT4" s="526"/>
      <c r="OFU4" s="526"/>
      <c r="OFV4" s="526"/>
      <c r="OFW4" s="526"/>
      <c r="OFX4" s="526"/>
      <c r="OFY4" s="526"/>
      <c r="OFZ4" s="526"/>
      <c r="OGA4" s="526"/>
      <c r="OGB4" s="526"/>
      <c r="OGC4" s="526"/>
      <c r="OGD4" s="526"/>
      <c r="OGE4" s="526"/>
      <c r="OGF4" s="526"/>
      <c r="OGG4" s="526"/>
      <c r="OGH4" s="526"/>
      <c r="OGI4" s="526"/>
      <c r="OGJ4" s="526"/>
      <c r="OGK4" s="526"/>
      <c r="OGL4" s="526"/>
      <c r="OGM4" s="526"/>
      <c r="OGN4" s="526"/>
      <c r="OGO4" s="526"/>
      <c r="OGP4" s="526"/>
      <c r="OGQ4" s="526"/>
      <c r="OGR4" s="526"/>
      <c r="OGS4" s="526"/>
      <c r="OGT4" s="526"/>
      <c r="OGU4" s="526"/>
      <c r="OGV4" s="526"/>
      <c r="OGW4" s="526"/>
      <c r="OGX4" s="526"/>
      <c r="OGY4" s="526"/>
      <c r="OGZ4" s="526"/>
      <c r="OHA4" s="526"/>
      <c r="OHB4" s="526"/>
      <c r="OHC4" s="526"/>
      <c r="OHD4" s="526"/>
      <c r="OHE4" s="526"/>
      <c r="OHF4" s="526"/>
      <c r="OHG4" s="526"/>
      <c r="OHH4" s="526"/>
      <c r="OHI4" s="526"/>
      <c r="OHJ4" s="526"/>
      <c r="OHK4" s="526"/>
      <c r="OHL4" s="526"/>
      <c r="OHM4" s="526"/>
      <c r="OHN4" s="526"/>
      <c r="OHO4" s="526"/>
      <c r="OHP4" s="526"/>
      <c r="OHQ4" s="526"/>
      <c r="OHR4" s="526"/>
      <c r="OHS4" s="526"/>
      <c r="OHT4" s="526"/>
      <c r="OHU4" s="526"/>
      <c r="OHV4" s="526"/>
      <c r="OHW4" s="526"/>
      <c r="OHX4" s="526"/>
      <c r="OHY4" s="526"/>
      <c r="OHZ4" s="526"/>
      <c r="OIA4" s="526"/>
      <c r="OIB4" s="526"/>
      <c r="OIC4" s="526"/>
      <c r="OID4" s="526"/>
      <c r="OIE4" s="526"/>
      <c r="OIF4" s="526"/>
      <c r="OIG4" s="526"/>
      <c r="OIH4" s="526"/>
      <c r="OII4" s="526"/>
      <c r="OIJ4" s="526"/>
      <c r="OIK4" s="526"/>
      <c r="OIL4" s="526"/>
      <c r="OIM4" s="526"/>
      <c r="OIN4" s="526"/>
      <c r="OIO4" s="526"/>
      <c r="OIP4" s="526"/>
      <c r="OIQ4" s="526"/>
      <c r="OIR4" s="526"/>
      <c r="OIS4" s="526"/>
      <c r="OIT4" s="526"/>
      <c r="OIU4" s="526"/>
      <c r="OIV4" s="526"/>
      <c r="OIW4" s="526"/>
      <c r="OIX4" s="526"/>
      <c r="OIY4" s="526"/>
      <c r="OIZ4" s="526"/>
      <c r="OJA4" s="526"/>
      <c r="OJB4" s="526"/>
      <c r="OJC4" s="526"/>
      <c r="OJD4" s="526"/>
      <c r="OJE4" s="526"/>
      <c r="OJF4" s="526"/>
      <c r="OJG4" s="526"/>
      <c r="OJH4" s="526"/>
      <c r="OJI4" s="526"/>
      <c r="OJJ4" s="526"/>
      <c r="OJK4" s="526"/>
      <c r="OJL4" s="526"/>
      <c r="OJM4" s="526"/>
      <c r="OJN4" s="526"/>
      <c r="OJO4" s="526"/>
      <c r="OJP4" s="526"/>
      <c r="OJQ4" s="526"/>
      <c r="OJR4" s="526"/>
      <c r="OJS4" s="526"/>
      <c r="OJT4" s="526"/>
      <c r="OJU4" s="526"/>
      <c r="OJV4" s="526"/>
      <c r="OJW4" s="526"/>
      <c r="OJX4" s="526"/>
      <c r="OJY4" s="526"/>
      <c r="OJZ4" s="526"/>
      <c r="OKA4" s="526"/>
      <c r="OKB4" s="526"/>
      <c r="OKC4" s="526"/>
      <c r="OKD4" s="526"/>
      <c r="OKE4" s="526"/>
      <c r="OKF4" s="526"/>
      <c r="OKG4" s="526"/>
      <c r="OKH4" s="526"/>
      <c r="OKI4" s="526"/>
      <c r="OKJ4" s="526"/>
      <c r="OKK4" s="526"/>
      <c r="OKL4" s="526"/>
      <c r="OKM4" s="526"/>
      <c r="OKN4" s="526"/>
      <c r="OKO4" s="526"/>
      <c r="OKP4" s="526"/>
      <c r="OKQ4" s="526"/>
      <c r="OKR4" s="526"/>
      <c r="OKS4" s="526"/>
      <c r="OKT4" s="526"/>
      <c r="OKU4" s="526"/>
      <c r="OKV4" s="526"/>
      <c r="OKW4" s="526"/>
      <c r="OKX4" s="526"/>
      <c r="OKY4" s="526"/>
      <c r="OKZ4" s="526"/>
      <c r="OLA4" s="526"/>
      <c r="OLB4" s="526"/>
      <c r="OLC4" s="526"/>
      <c r="OLD4" s="526"/>
      <c r="OLE4" s="526"/>
      <c r="OLF4" s="526"/>
      <c r="OLG4" s="526"/>
      <c r="OLH4" s="526"/>
      <c r="OLI4" s="526"/>
      <c r="OLJ4" s="526"/>
      <c r="OLK4" s="526"/>
      <c r="OLL4" s="526"/>
      <c r="OLM4" s="526"/>
      <c r="OLN4" s="526"/>
      <c r="OLO4" s="526"/>
      <c r="OLP4" s="526"/>
      <c r="OLQ4" s="526"/>
      <c r="OLR4" s="526"/>
      <c r="OLS4" s="526"/>
      <c r="OLT4" s="526"/>
      <c r="OLU4" s="526"/>
      <c r="OLV4" s="526"/>
      <c r="OLW4" s="526"/>
      <c r="OLX4" s="526"/>
      <c r="OLY4" s="526"/>
      <c r="OLZ4" s="526"/>
      <c r="OMA4" s="526"/>
      <c r="OMB4" s="526"/>
      <c r="OMC4" s="526"/>
      <c r="OMD4" s="526"/>
      <c r="OME4" s="526"/>
      <c r="OMF4" s="526"/>
      <c r="OMG4" s="526"/>
      <c r="OMH4" s="526"/>
      <c r="OMI4" s="526"/>
      <c r="OMJ4" s="526"/>
      <c r="OMK4" s="526"/>
      <c r="OML4" s="526"/>
      <c r="OMM4" s="526"/>
      <c r="OMN4" s="526"/>
      <c r="OMO4" s="526"/>
      <c r="OMP4" s="526"/>
      <c r="OMQ4" s="526"/>
      <c r="OMR4" s="526"/>
      <c r="OMS4" s="526"/>
      <c r="OMT4" s="526"/>
      <c r="OMU4" s="526"/>
      <c r="OMV4" s="526"/>
      <c r="OMW4" s="526"/>
      <c r="OMX4" s="526"/>
      <c r="OMY4" s="526"/>
      <c r="OMZ4" s="526"/>
      <c r="ONA4" s="526"/>
      <c r="ONB4" s="526"/>
      <c r="ONC4" s="526"/>
      <c r="OND4" s="526"/>
      <c r="ONE4" s="526"/>
      <c r="ONF4" s="526"/>
      <c r="ONG4" s="526"/>
      <c r="ONH4" s="526"/>
      <c r="ONI4" s="526"/>
      <c r="ONJ4" s="526"/>
      <c r="ONK4" s="526"/>
      <c r="ONL4" s="526"/>
      <c r="ONM4" s="526"/>
      <c r="ONN4" s="526"/>
      <c r="ONO4" s="526"/>
      <c r="ONP4" s="526"/>
      <c r="ONQ4" s="526"/>
      <c r="ONR4" s="526"/>
      <c r="ONS4" s="526"/>
      <c r="ONT4" s="526"/>
      <c r="ONU4" s="526"/>
      <c r="ONV4" s="526"/>
      <c r="ONW4" s="526"/>
      <c r="ONX4" s="526"/>
      <c r="ONY4" s="526"/>
      <c r="ONZ4" s="526"/>
      <c r="OOA4" s="526"/>
      <c r="OOB4" s="526"/>
      <c r="OOC4" s="526"/>
      <c r="OOD4" s="526"/>
      <c r="OOE4" s="526"/>
      <c r="OOF4" s="526"/>
      <c r="OOG4" s="526"/>
      <c r="OOH4" s="526"/>
      <c r="OOI4" s="526"/>
      <c r="OOJ4" s="526"/>
      <c r="OOK4" s="526"/>
      <c r="OOL4" s="526"/>
      <c r="OOM4" s="526"/>
      <c r="OON4" s="526"/>
      <c r="OOO4" s="526"/>
      <c r="OOP4" s="526"/>
      <c r="OOQ4" s="526"/>
      <c r="OOR4" s="526"/>
      <c r="OOS4" s="526"/>
      <c r="OOT4" s="526"/>
      <c r="OOU4" s="526"/>
      <c r="OOV4" s="526"/>
      <c r="OOW4" s="526"/>
      <c r="OOX4" s="526"/>
      <c r="OOY4" s="526"/>
      <c r="OOZ4" s="526"/>
      <c r="OPA4" s="526"/>
      <c r="OPB4" s="526"/>
      <c r="OPC4" s="526"/>
      <c r="OPD4" s="526"/>
      <c r="OPE4" s="526"/>
      <c r="OPF4" s="526"/>
      <c r="OPG4" s="526"/>
      <c r="OPH4" s="526"/>
      <c r="OPI4" s="526"/>
      <c r="OPJ4" s="526"/>
      <c r="OPK4" s="526"/>
      <c r="OPL4" s="526"/>
      <c r="OPM4" s="526"/>
      <c r="OPN4" s="526"/>
      <c r="OPO4" s="526"/>
      <c r="OPP4" s="526"/>
      <c r="OPQ4" s="526"/>
      <c r="OPR4" s="526"/>
      <c r="OPS4" s="526"/>
      <c r="OPT4" s="526"/>
      <c r="OPU4" s="526"/>
      <c r="OPV4" s="526"/>
      <c r="OPW4" s="526"/>
      <c r="OPX4" s="526"/>
      <c r="OPY4" s="526"/>
      <c r="OPZ4" s="526"/>
      <c r="OQA4" s="526"/>
      <c r="OQB4" s="526"/>
      <c r="OQC4" s="526"/>
      <c r="OQD4" s="526"/>
      <c r="OQE4" s="526"/>
      <c r="OQF4" s="526"/>
      <c r="OQG4" s="526"/>
      <c r="OQH4" s="526"/>
      <c r="OQI4" s="526"/>
      <c r="OQJ4" s="526"/>
      <c r="OQK4" s="526"/>
      <c r="OQL4" s="526"/>
      <c r="OQM4" s="526"/>
      <c r="OQN4" s="526"/>
      <c r="OQO4" s="526"/>
      <c r="OQP4" s="526"/>
      <c r="OQQ4" s="526"/>
      <c r="OQR4" s="526"/>
      <c r="OQS4" s="526"/>
      <c r="OQT4" s="526"/>
      <c r="OQU4" s="526"/>
      <c r="OQV4" s="526"/>
      <c r="OQW4" s="526"/>
      <c r="OQX4" s="526"/>
      <c r="OQY4" s="526"/>
      <c r="OQZ4" s="526"/>
      <c r="ORA4" s="526"/>
      <c r="ORB4" s="526"/>
      <c r="ORC4" s="526"/>
      <c r="ORD4" s="526"/>
      <c r="ORE4" s="526"/>
      <c r="ORF4" s="526"/>
      <c r="ORG4" s="526"/>
      <c r="ORH4" s="526"/>
      <c r="ORI4" s="526"/>
      <c r="ORJ4" s="526"/>
      <c r="ORK4" s="526"/>
      <c r="ORL4" s="526"/>
      <c r="ORM4" s="526"/>
      <c r="ORN4" s="526"/>
      <c r="ORO4" s="526"/>
      <c r="ORP4" s="526"/>
      <c r="ORQ4" s="526"/>
      <c r="ORR4" s="526"/>
      <c r="ORS4" s="526"/>
      <c r="ORT4" s="526"/>
      <c r="ORU4" s="526"/>
      <c r="ORV4" s="526"/>
      <c r="ORW4" s="526"/>
      <c r="ORX4" s="526"/>
      <c r="ORY4" s="526"/>
      <c r="ORZ4" s="526"/>
      <c r="OSA4" s="526"/>
      <c r="OSB4" s="526"/>
      <c r="OSC4" s="526"/>
      <c r="OSD4" s="526"/>
      <c r="OSE4" s="526"/>
      <c r="OSF4" s="526"/>
      <c r="OSG4" s="526"/>
      <c r="OSH4" s="526"/>
      <c r="OSI4" s="526"/>
      <c r="OSJ4" s="526"/>
      <c r="OSK4" s="526"/>
      <c r="OSL4" s="526"/>
      <c r="OSM4" s="526"/>
      <c r="OSN4" s="526"/>
      <c r="OSO4" s="526"/>
      <c r="OSP4" s="526"/>
      <c r="OSQ4" s="526"/>
      <c r="OSR4" s="526"/>
      <c r="OSS4" s="526"/>
      <c r="OST4" s="526"/>
      <c r="OSU4" s="526"/>
      <c r="OSV4" s="526"/>
      <c r="OSW4" s="526"/>
      <c r="OSX4" s="526"/>
      <c r="OSY4" s="526"/>
      <c r="OSZ4" s="526"/>
      <c r="OTA4" s="526"/>
      <c r="OTB4" s="526"/>
      <c r="OTC4" s="526"/>
      <c r="OTD4" s="526"/>
      <c r="OTE4" s="526"/>
      <c r="OTF4" s="526"/>
      <c r="OTG4" s="526"/>
      <c r="OTH4" s="526"/>
      <c r="OTI4" s="526"/>
      <c r="OTJ4" s="526"/>
      <c r="OTK4" s="526"/>
      <c r="OTL4" s="526"/>
      <c r="OTM4" s="526"/>
      <c r="OTN4" s="526"/>
      <c r="OTO4" s="526"/>
      <c r="OTP4" s="526"/>
      <c r="OTQ4" s="526"/>
      <c r="OTR4" s="526"/>
      <c r="OTS4" s="526"/>
      <c r="OTT4" s="526"/>
      <c r="OTU4" s="526"/>
      <c r="OTV4" s="526"/>
      <c r="OTW4" s="526"/>
      <c r="OTX4" s="526"/>
      <c r="OTY4" s="526"/>
      <c r="OTZ4" s="526"/>
      <c r="OUA4" s="526"/>
      <c r="OUB4" s="526"/>
      <c r="OUC4" s="526"/>
      <c r="OUD4" s="526"/>
      <c r="OUE4" s="526"/>
      <c r="OUF4" s="526"/>
      <c r="OUG4" s="526"/>
      <c r="OUH4" s="526"/>
      <c r="OUI4" s="526"/>
      <c r="OUJ4" s="526"/>
      <c r="OUK4" s="526"/>
      <c r="OUL4" s="526"/>
      <c r="OUM4" s="526"/>
      <c r="OUN4" s="526"/>
      <c r="OUO4" s="526"/>
      <c r="OUP4" s="526"/>
      <c r="OUQ4" s="526"/>
      <c r="OUR4" s="526"/>
      <c r="OUS4" s="526"/>
      <c r="OUT4" s="526"/>
      <c r="OUU4" s="526"/>
      <c r="OUV4" s="526"/>
      <c r="OUW4" s="526"/>
      <c r="OUX4" s="526"/>
      <c r="OUY4" s="526"/>
      <c r="OUZ4" s="526"/>
      <c r="OVA4" s="526"/>
      <c r="OVB4" s="526"/>
      <c r="OVC4" s="526"/>
      <c r="OVD4" s="526"/>
      <c r="OVE4" s="526"/>
      <c r="OVF4" s="526"/>
      <c r="OVG4" s="526"/>
      <c r="OVH4" s="526"/>
      <c r="OVI4" s="526"/>
      <c r="OVJ4" s="526"/>
      <c r="OVK4" s="526"/>
      <c r="OVL4" s="526"/>
      <c r="OVM4" s="526"/>
      <c r="OVN4" s="526"/>
      <c r="OVO4" s="526"/>
      <c r="OVP4" s="526"/>
      <c r="OVQ4" s="526"/>
      <c r="OVR4" s="526"/>
      <c r="OVS4" s="526"/>
      <c r="OVT4" s="526"/>
      <c r="OVU4" s="526"/>
      <c r="OVV4" s="526"/>
      <c r="OVW4" s="526"/>
      <c r="OVX4" s="526"/>
      <c r="OVY4" s="526"/>
      <c r="OVZ4" s="526"/>
      <c r="OWA4" s="526"/>
      <c r="OWB4" s="526"/>
      <c r="OWC4" s="526"/>
      <c r="OWD4" s="526"/>
      <c r="OWE4" s="526"/>
      <c r="OWF4" s="526"/>
      <c r="OWG4" s="526"/>
      <c r="OWH4" s="526"/>
      <c r="OWI4" s="526"/>
      <c r="OWJ4" s="526"/>
      <c r="OWK4" s="526"/>
      <c r="OWL4" s="526"/>
      <c r="OWM4" s="526"/>
      <c r="OWN4" s="526"/>
      <c r="OWO4" s="526"/>
      <c r="OWP4" s="526"/>
      <c r="OWQ4" s="526"/>
      <c r="OWR4" s="526"/>
      <c r="OWS4" s="526"/>
      <c r="OWT4" s="526"/>
      <c r="OWU4" s="526"/>
      <c r="OWV4" s="526"/>
      <c r="OWW4" s="526"/>
      <c r="OWX4" s="526"/>
      <c r="OWY4" s="526"/>
      <c r="OWZ4" s="526"/>
      <c r="OXA4" s="526"/>
      <c r="OXB4" s="526"/>
      <c r="OXC4" s="526"/>
      <c r="OXD4" s="526"/>
      <c r="OXE4" s="526"/>
      <c r="OXF4" s="526"/>
      <c r="OXG4" s="526"/>
      <c r="OXH4" s="526"/>
      <c r="OXI4" s="526"/>
      <c r="OXJ4" s="526"/>
      <c r="OXK4" s="526"/>
      <c r="OXL4" s="526"/>
      <c r="OXM4" s="526"/>
      <c r="OXN4" s="526"/>
      <c r="OXO4" s="526"/>
      <c r="OXP4" s="526"/>
      <c r="OXQ4" s="526"/>
      <c r="OXR4" s="526"/>
      <c r="OXS4" s="526"/>
      <c r="OXT4" s="526"/>
      <c r="OXU4" s="526"/>
      <c r="OXV4" s="526"/>
      <c r="OXW4" s="526"/>
      <c r="OXX4" s="526"/>
      <c r="OXY4" s="526"/>
      <c r="OXZ4" s="526"/>
      <c r="OYA4" s="526"/>
      <c r="OYB4" s="526"/>
      <c r="OYC4" s="526"/>
      <c r="OYD4" s="526"/>
      <c r="OYE4" s="526"/>
      <c r="OYF4" s="526"/>
      <c r="OYG4" s="526"/>
      <c r="OYH4" s="526"/>
      <c r="OYI4" s="526"/>
      <c r="OYJ4" s="526"/>
      <c r="OYK4" s="526"/>
      <c r="OYL4" s="526"/>
      <c r="OYM4" s="526"/>
      <c r="OYN4" s="526"/>
      <c r="OYO4" s="526"/>
      <c r="OYP4" s="526"/>
      <c r="OYQ4" s="526"/>
      <c r="OYR4" s="526"/>
      <c r="OYS4" s="526"/>
      <c r="OYT4" s="526"/>
      <c r="OYU4" s="526"/>
      <c r="OYV4" s="526"/>
      <c r="OYW4" s="526"/>
      <c r="OYX4" s="526"/>
      <c r="OYY4" s="526"/>
      <c r="OYZ4" s="526"/>
      <c r="OZA4" s="526"/>
      <c r="OZB4" s="526"/>
      <c r="OZC4" s="526"/>
      <c r="OZD4" s="526"/>
      <c r="OZE4" s="526"/>
      <c r="OZF4" s="526"/>
      <c r="OZG4" s="526"/>
      <c r="OZH4" s="526"/>
      <c r="OZI4" s="526"/>
      <c r="OZJ4" s="526"/>
      <c r="OZK4" s="526"/>
      <c r="OZL4" s="526"/>
      <c r="OZM4" s="526"/>
      <c r="OZN4" s="526"/>
      <c r="OZO4" s="526"/>
      <c r="OZP4" s="526"/>
      <c r="OZQ4" s="526"/>
      <c r="OZR4" s="526"/>
      <c r="OZS4" s="526"/>
      <c r="OZT4" s="526"/>
      <c r="OZU4" s="526"/>
      <c r="OZV4" s="526"/>
      <c r="OZW4" s="526"/>
      <c r="OZX4" s="526"/>
      <c r="OZY4" s="526"/>
      <c r="OZZ4" s="526"/>
      <c r="PAA4" s="526"/>
      <c r="PAB4" s="526"/>
      <c r="PAC4" s="526"/>
      <c r="PAD4" s="526"/>
      <c r="PAE4" s="526"/>
      <c r="PAF4" s="526"/>
      <c r="PAG4" s="526"/>
      <c r="PAH4" s="526"/>
      <c r="PAI4" s="526"/>
      <c r="PAJ4" s="526"/>
      <c r="PAK4" s="526"/>
      <c r="PAL4" s="526"/>
      <c r="PAM4" s="526"/>
      <c r="PAN4" s="526"/>
      <c r="PAO4" s="526"/>
      <c r="PAP4" s="526"/>
      <c r="PAQ4" s="526"/>
      <c r="PAR4" s="526"/>
      <c r="PAS4" s="526"/>
      <c r="PAT4" s="526"/>
      <c r="PAU4" s="526"/>
      <c r="PAV4" s="526"/>
      <c r="PAW4" s="526"/>
      <c r="PAX4" s="526"/>
      <c r="PAY4" s="526"/>
      <c r="PAZ4" s="526"/>
      <c r="PBA4" s="526"/>
      <c r="PBB4" s="526"/>
      <c r="PBC4" s="526"/>
      <c r="PBD4" s="526"/>
      <c r="PBE4" s="526"/>
      <c r="PBF4" s="526"/>
      <c r="PBG4" s="526"/>
      <c r="PBH4" s="526"/>
      <c r="PBI4" s="526"/>
      <c r="PBJ4" s="526"/>
      <c r="PBK4" s="526"/>
      <c r="PBL4" s="526"/>
      <c r="PBM4" s="526"/>
      <c r="PBN4" s="526"/>
      <c r="PBO4" s="526"/>
      <c r="PBP4" s="526"/>
      <c r="PBQ4" s="526"/>
      <c r="PBR4" s="526"/>
      <c r="PBS4" s="526"/>
      <c r="PBT4" s="526"/>
      <c r="PBU4" s="526"/>
      <c r="PBV4" s="526"/>
      <c r="PBW4" s="526"/>
      <c r="PBX4" s="526"/>
      <c r="PBY4" s="526"/>
      <c r="PBZ4" s="526"/>
      <c r="PCA4" s="526"/>
      <c r="PCB4" s="526"/>
      <c r="PCC4" s="526"/>
      <c r="PCD4" s="526"/>
      <c r="PCE4" s="526"/>
      <c r="PCF4" s="526"/>
      <c r="PCG4" s="526"/>
      <c r="PCH4" s="526"/>
      <c r="PCI4" s="526"/>
      <c r="PCJ4" s="526"/>
      <c r="PCK4" s="526"/>
      <c r="PCL4" s="526"/>
      <c r="PCM4" s="526"/>
      <c r="PCN4" s="526"/>
      <c r="PCO4" s="526"/>
      <c r="PCP4" s="526"/>
      <c r="PCQ4" s="526"/>
      <c r="PCR4" s="526"/>
      <c r="PCS4" s="526"/>
      <c r="PCT4" s="526"/>
      <c r="PCU4" s="526"/>
      <c r="PCV4" s="526"/>
      <c r="PCW4" s="526"/>
      <c r="PCX4" s="526"/>
      <c r="PCY4" s="526"/>
      <c r="PCZ4" s="526"/>
      <c r="PDA4" s="526"/>
      <c r="PDB4" s="526"/>
      <c r="PDC4" s="526"/>
      <c r="PDD4" s="526"/>
      <c r="PDE4" s="526"/>
      <c r="PDF4" s="526"/>
      <c r="PDG4" s="526"/>
      <c r="PDH4" s="526"/>
      <c r="PDI4" s="526"/>
      <c r="PDJ4" s="526"/>
      <c r="PDK4" s="526"/>
      <c r="PDL4" s="526"/>
      <c r="PDM4" s="526"/>
      <c r="PDN4" s="526"/>
      <c r="PDO4" s="526"/>
      <c r="PDP4" s="526"/>
      <c r="PDQ4" s="526"/>
      <c r="PDR4" s="526"/>
      <c r="PDS4" s="526"/>
      <c r="PDT4" s="526"/>
      <c r="PDU4" s="526"/>
      <c r="PDV4" s="526"/>
      <c r="PDW4" s="526"/>
      <c r="PDX4" s="526"/>
      <c r="PDY4" s="526"/>
      <c r="PDZ4" s="526"/>
      <c r="PEA4" s="526"/>
      <c r="PEB4" s="526"/>
      <c r="PEC4" s="526"/>
      <c r="PED4" s="526"/>
      <c r="PEE4" s="526"/>
      <c r="PEF4" s="526"/>
      <c r="PEG4" s="526"/>
      <c r="PEH4" s="526"/>
      <c r="PEI4" s="526"/>
      <c r="PEJ4" s="526"/>
      <c r="PEK4" s="526"/>
      <c r="PEL4" s="526"/>
      <c r="PEM4" s="526"/>
      <c r="PEN4" s="526"/>
      <c r="PEO4" s="526"/>
      <c r="PEP4" s="526"/>
      <c r="PEQ4" s="526"/>
      <c r="PER4" s="526"/>
      <c r="PES4" s="526"/>
      <c r="PET4" s="526"/>
      <c r="PEU4" s="526"/>
      <c r="PEV4" s="526"/>
      <c r="PEW4" s="526"/>
      <c r="PEX4" s="526"/>
      <c r="PEY4" s="526"/>
      <c r="PEZ4" s="526"/>
      <c r="PFA4" s="526"/>
      <c r="PFB4" s="526"/>
      <c r="PFC4" s="526"/>
      <c r="PFD4" s="526"/>
      <c r="PFE4" s="526"/>
      <c r="PFF4" s="526"/>
      <c r="PFG4" s="526"/>
      <c r="PFH4" s="526"/>
      <c r="PFI4" s="526"/>
      <c r="PFJ4" s="526"/>
      <c r="PFK4" s="526"/>
      <c r="PFL4" s="526"/>
      <c r="PFM4" s="526"/>
      <c r="PFN4" s="526"/>
      <c r="PFO4" s="526"/>
      <c r="PFP4" s="526"/>
      <c r="PFQ4" s="526"/>
      <c r="PFR4" s="526"/>
      <c r="PFS4" s="526"/>
      <c r="PFT4" s="526"/>
      <c r="PFU4" s="526"/>
      <c r="PFV4" s="526"/>
      <c r="PFW4" s="526"/>
      <c r="PFX4" s="526"/>
      <c r="PFY4" s="526"/>
      <c r="PFZ4" s="526"/>
      <c r="PGA4" s="526"/>
      <c r="PGB4" s="526"/>
      <c r="PGC4" s="526"/>
      <c r="PGD4" s="526"/>
      <c r="PGE4" s="526"/>
      <c r="PGF4" s="526"/>
      <c r="PGG4" s="526"/>
      <c r="PGH4" s="526"/>
      <c r="PGI4" s="526"/>
      <c r="PGJ4" s="526"/>
      <c r="PGK4" s="526"/>
      <c r="PGL4" s="526"/>
      <c r="PGM4" s="526"/>
      <c r="PGN4" s="526"/>
      <c r="PGO4" s="526"/>
      <c r="PGP4" s="526"/>
      <c r="PGQ4" s="526"/>
      <c r="PGR4" s="526"/>
      <c r="PGS4" s="526"/>
      <c r="PGT4" s="526"/>
      <c r="PGU4" s="526"/>
      <c r="PGV4" s="526"/>
      <c r="PGW4" s="526"/>
      <c r="PGX4" s="526"/>
      <c r="PGY4" s="526"/>
      <c r="PGZ4" s="526"/>
      <c r="PHA4" s="526"/>
      <c r="PHB4" s="526"/>
      <c r="PHC4" s="526"/>
      <c r="PHD4" s="526"/>
      <c r="PHE4" s="526"/>
      <c r="PHF4" s="526"/>
      <c r="PHG4" s="526"/>
      <c r="PHH4" s="526"/>
      <c r="PHI4" s="526"/>
      <c r="PHJ4" s="526"/>
      <c r="PHK4" s="526"/>
      <c r="PHL4" s="526"/>
      <c r="PHM4" s="526"/>
      <c r="PHN4" s="526"/>
      <c r="PHO4" s="526"/>
      <c r="PHP4" s="526"/>
      <c r="PHQ4" s="526"/>
      <c r="PHR4" s="526"/>
      <c r="PHS4" s="526"/>
      <c r="PHT4" s="526"/>
      <c r="PHU4" s="526"/>
      <c r="PHV4" s="526"/>
      <c r="PHW4" s="526"/>
      <c r="PHX4" s="526"/>
      <c r="PHY4" s="526"/>
      <c r="PHZ4" s="526"/>
      <c r="PIA4" s="526"/>
      <c r="PIB4" s="526"/>
      <c r="PIC4" s="526"/>
      <c r="PID4" s="526"/>
      <c r="PIE4" s="526"/>
      <c r="PIF4" s="526"/>
      <c r="PIG4" s="526"/>
      <c r="PIH4" s="526"/>
      <c r="PII4" s="526"/>
      <c r="PIJ4" s="526"/>
      <c r="PIK4" s="526"/>
      <c r="PIL4" s="526"/>
      <c r="PIM4" s="526"/>
      <c r="PIN4" s="526"/>
      <c r="PIO4" s="526"/>
      <c r="PIP4" s="526"/>
      <c r="PIQ4" s="526"/>
      <c r="PIR4" s="526"/>
      <c r="PIS4" s="526"/>
      <c r="PIT4" s="526"/>
      <c r="PIU4" s="526"/>
      <c r="PIV4" s="526"/>
      <c r="PIW4" s="526"/>
      <c r="PIX4" s="526"/>
      <c r="PIY4" s="526"/>
      <c r="PIZ4" s="526"/>
      <c r="PJA4" s="526"/>
      <c r="PJB4" s="526"/>
      <c r="PJC4" s="526"/>
      <c r="PJD4" s="526"/>
      <c r="PJE4" s="526"/>
      <c r="PJF4" s="526"/>
      <c r="PJG4" s="526"/>
      <c r="PJH4" s="526"/>
      <c r="PJI4" s="526"/>
      <c r="PJJ4" s="526"/>
      <c r="PJK4" s="526"/>
      <c r="PJL4" s="526"/>
      <c r="PJM4" s="526"/>
      <c r="PJN4" s="526"/>
      <c r="PJO4" s="526"/>
      <c r="PJP4" s="526"/>
      <c r="PJQ4" s="526"/>
      <c r="PJR4" s="526"/>
      <c r="PJS4" s="526"/>
      <c r="PJT4" s="526"/>
      <c r="PJU4" s="526"/>
      <c r="PJV4" s="526"/>
      <c r="PJW4" s="526"/>
      <c r="PJX4" s="526"/>
      <c r="PJY4" s="526"/>
      <c r="PJZ4" s="526"/>
      <c r="PKA4" s="526"/>
      <c r="PKB4" s="526"/>
      <c r="PKC4" s="526"/>
      <c r="PKD4" s="526"/>
      <c r="PKE4" s="526"/>
      <c r="PKF4" s="526"/>
      <c r="PKG4" s="526"/>
      <c r="PKH4" s="526"/>
      <c r="PKI4" s="526"/>
      <c r="PKJ4" s="526"/>
      <c r="PKK4" s="526"/>
      <c r="PKL4" s="526"/>
      <c r="PKM4" s="526"/>
      <c r="PKN4" s="526"/>
      <c r="PKO4" s="526"/>
      <c r="PKP4" s="526"/>
      <c r="PKQ4" s="526"/>
      <c r="PKR4" s="526"/>
      <c r="PKS4" s="526"/>
      <c r="PKT4" s="526"/>
      <c r="PKU4" s="526"/>
      <c r="PKV4" s="526"/>
      <c r="PKW4" s="526"/>
      <c r="PKX4" s="526"/>
      <c r="PKY4" s="526"/>
      <c r="PKZ4" s="526"/>
      <c r="PLA4" s="526"/>
      <c r="PLB4" s="526"/>
      <c r="PLC4" s="526"/>
      <c r="PLD4" s="526"/>
      <c r="PLE4" s="526"/>
      <c r="PLF4" s="526"/>
      <c r="PLG4" s="526"/>
      <c r="PLH4" s="526"/>
      <c r="PLI4" s="526"/>
      <c r="PLJ4" s="526"/>
      <c r="PLK4" s="526"/>
      <c r="PLL4" s="526"/>
      <c r="PLM4" s="526"/>
      <c r="PLN4" s="526"/>
      <c r="PLO4" s="526"/>
      <c r="PLP4" s="526"/>
      <c r="PLQ4" s="526"/>
      <c r="PLR4" s="526"/>
      <c r="PLS4" s="526"/>
      <c r="PLT4" s="526"/>
      <c r="PLU4" s="526"/>
      <c r="PLV4" s="526"/>
      <c r="PLW4" s="526"/>
      <c r="PLX4" s="526"/>
      <c r="PLY4" s="526"/>
      <c r="PLZ4" s="526"/>
      <c r="PMA4" s="526"/>
      <c r="PMB4" s="526"/>
      <c r="PMC4" s="526"/>
      <c r="PMD4" s="526"/>
      <c r="PME4" s="526"/>
      <c r="PMF4" s="526"/>
      <c r="PMG4" s="526"/>
      <c r="PMH4" s="526"/>
      <c r="PMI4" s="526"/>
      <c r="PMJ4" s="526"/>
      <c r="PMK4" s="526"/>
      <c r="PML4" s="526"/>
      <c r="PMM4" s="526"/>
      <c r="PMN4" s="526"/>
      <c r="PMO4" s="526"/>
      <c r="PMP4" s="526"/>
      <c r="PMQ4" s="526"/>
      <c r="PMR4" s="526"/>
      <c r="PMS4" s="526"/>
      <c r="PMT4" s="526"/>
      <c r="PMU4" s="526"/>
      <c r="PMV4" s="526"/>
      <c r="PMW4" s="526"/>
      <c r="PMX4" s="526"/>
      <c r="PMY4" s="526"/>
      <c r="PMZ4" s="526"/>
      <c r="PNA4" s="526"/>
      <c r="PNB4" s="526"/>
      <c r="PNC4" s="526"/>
      <c r="PND4" s="526"/>
      <c r="PNE4" s="526"/>
      <c r="PNF4" s="526"/>
      <c r="PNG4" s="526"/>
      <c r="PNH4" s="526"/>
      <c r="PNI4" s="526"/>
      <c r="PNJ4" s="526"/>
      <c r="PNK4" s="526"/>
      <c r="PNL4" s="526"/>
      <c r="PNM4" s="526"/>
      <c r="PNN4" s="526"/>
      <c r="PNO4" s="526"/>
      <c r="PNP4" s="526"/>
      <c r="PNQ4" s="526"/>
      <c r="PNR4" s="526"/>
      <c r="PNS4" s="526"/>
      <c r="PNT4" s="526"/>
      <c r="PNU4" s="526"/>
      <c r="PNV4" s="526"/>
      <c r="PNW4" s="526"/>
      <c r="PNX4" s="526"/>
      <c r="PNY4" s="526"/>
      <c r="PNZ4" s="526"/>
      <c r="POA4" s="526"/>
      <c r="POB4" s="526"/>
      <c r="POC4" s="526"/>
      <c r="POD4" s="526"/>
      <c r="POE4" s="526"/>
      <c r="POF4" s="526"/>
      <c r="POG4" s="526"/>
      <c r="POH4" s="526"/>
      <c r="POI4" s="526"/>
      <c r="POJ4" s="526"/>
      <c r="POK4" s="526"/>
      <c r="POL4" s="526"/>
      <c r="POM4" s="526"/>
      <c r="PON4" s="526"/>
      <c r="POO4" s="526"/>
      <c r="POP4" s="526"/>
      <c r="POQ4" s="526"/>
      <c r="POR4" s="526"/>
      <c r="POS4" s="526"/>
      <c r="POT4" s="526"/>
      <c r="POU4" s="526"/>
      <c r="POV4" s="526"/>
      <c r="POW4" s="526"/>
      <c r="POX4" s="526"/>
      <c r="POY4" s="526"/>
      <c r="POZ4" s="526"/>
      <c r="PPA4" s="526"/>
      <c r="PPB4" s="526"/>
      <c r="PPC4" s="526"/>
      <c r="PPD4" s="526"/>
      <c r="PPE4" s="526"/>
      <c r="PPF4" s="526"/>
      <c r="PPG4" s="526"/>
      <c r="PPH4" s="526"/>
      <c r="PPI4" s="526"/>
      <c r="PPJ4" s="526"/>
      <c r="PPK4" s="526"/>
      <c r="PPL4" s="526"/>
      <c r="PPM4" s="526"/>
      <c r="PPN4" s="526"/>
      <c r="PPO4" s="526"/>
      <c r="PPP4" s="526"/>
      <c r="PPQ4" s="526"/>
      <c r="PPR4" s="526"/>
      <c r="PPS4" s="526"/>
      <c r="PPT4" s="526"/>
      <c r="PPU4" s="526"/>
      <c r="PPV4" s="526"/>
      <c r="PPW4" s="526"/>
      <c r="PPX4" s="526"/>
      <c r="PPY4" s="526"/>
      <c r="PPZ4" s="526"/>
      <c r="PQA4" s="526"/>
      <c r="PQB4" s="526"/>
      <c r="PQC4" s="526"/>
      <c r="PQD4" s="526"/>
      <c r="PQE4" s="526"/>
      <c r="PQF4" s="526"/>
      <c r="PQG4" s="526"/>
      <c r="PQH4" s="526"/>
      <c r="PQI4" s="526"/>
      <c r="PQJ4" s="526"/>
      <c r="PQK4" s="526"/>
      <c r="PQL4" s="526"/>
      <c r="PQM4" s="526"/>
      <c r="PQN4" s="526"/>
      <c r="PQO4" s="526"/>
      <c r="PQP4" s="526"/>
      <c r="PQQ4" s="526"/>
      <c r="PQR4" s="526"/>
      <c r="PQS4" s="526"/>
      <c r="PQT4" s="526"/>
      <c r="PQU4" s="526"/>
      <c r="PQV4" s="526"/>
      <c r="PQW4" s="526"/>
      <c r="PQX4" s="526"/>
      <c r="PQY4" s="526"/>
      <c r="PQZ4" s="526"/>
      <c r="PRA4" s="526"/>
      <c r="PRB4" s="526"/>
      <c r="PRC4" s="526"/>
      <c r="PRD4" s="526"/>
      <c r="PRE4" s="526"/>
      <c r="PRF4" s="526"/>
      <c r="PRG4" s="526"/>
      <c r="PRH4" s="526"/>
      <c r="PRI4" s="526"/>
      <c r="PRJ4" s="526"/>
      <c r="PRK4" s="526"/>
      <c r="PRL4" s="526"/>
      <c r="PRM4" s="526"/>
      <c r="PRN4" s="526"/>
      <c r="PRO4" s="526"/>
      <c r="PRP4" s="526"/>
      <c r="PRQ4" s="526"/>
      <c r="PRR4" s="526"/>
      <c r="PRS4" s="526"/>
      <c r="PRT4" s="526"/>
      <c r="PRU4" s="526"/>
      <c r="PRV4" s="526"/>
      <c r="PRW4" s="526"/>
      <c r="PRX4" s="526"/>
      <c r="PRY4" s="526"/>
      <c r="PRZ4" s="526"/>
      <c r="PSA4" s="526"/>
      <c r="PSB4" s="526"/>
      <c r="PSC4" s="526"/>
      <c r="PSD4" s="526"/>
      <c r="PSE4" s="526"/>
      <c r="PSF4" s="526"/>
      <c r="PSG4" s="526"/>
      <c r="PSH4" s="526"/>
      <c r="PSI4" s="526"/>
      <c r="PSJ4" s="526"/>
      <c r="PSK4" s="526"/>
      <c r="PSL4" s="526"/>
      <c r="PSM4" s="526"/>
      <c r="PSN4" s="526"/>
      <c r="PSO4" s="526"/>
      <c r="PSP4" s="526"/>
      <c r="PSQ4" s="526"/>
      <c r="PSR4" s="526"/>
      <c r="PSS4" s="526"/>
      <c r="PST4" s="526"/>
      <c r="PSU4" s="526"/>
      <c r="PSV4" s="526"/>
      <c r="PSW4" s="526"/>
      <c r="PSX4" s="526"/>
      <c r="PSY4" s="526"/>
      <c r="PSZ4" s="526"/>
      <c r="PTA4" s="526"/>
      <c r="PTB4" s="526"/>
      <c r="PTC4" s="526"/>
      <c r="PTD4" s="526"/>
      <c r="PTE4" s="526"/>
      <c r="PTF4" s="526"/>
      <c r="PTG4" s="526"/>
      <c r="PTH4" s="526"/>
      <c r="PTI4" s="526"/>
      <c r="PTJ4" s="526"/>
      <c r="PTK4" s="526"/>
      <c r="PTL4" s="526"/>
      <c r="PTM4" s="526"/>
      <c r="PTN4" s="526"/>
      <c r="PTO4" s="526"/>
      <c r="PTP4" s="526"/>
      <c r="PTQ4" s="526"/>
      <c r="PTR4" s="526"/>
      <c r="PTS4" s="526"/>
      <c r="PTT4" s="526"/>
      <c r="PTU4" s="526"/>
      <c r="PTV4" s="526"/>
      <c r="PTW4" s="526"/>
      <c r="PTX4" s="526"/>
      <c r="PTY4" s="526"/>
      <c r="PTZ4" s="526"/>
      <c r="PUA4" s="526"/>
      <c r="PUB4" s="526"/>
      <c r="PUC4" s="526"/>
      <c r="PUD4" s="526"/>
      <c r="PUE4" s="526"/>
      <c r="PUF4" s="526"/>
      <c r="PUG4" s="526"/>
      <c r="PUH4" s="526"/>
      <c r="PUI4" s="526"/>
      <c r="PUJ4" s="526"/>
      <c r="PUK4" s="526"/>
      <c r="PUL4" s="526"/>
      <c r="PUM4" s="526"/>
      <c r="PUN4" s="526"/>
      <c r="PUO4" s="526"/>
      <c r="PUP4" s="526"/>
      <c r="PUQ4" s="526"/>
      <c r="PUR4" s="526"/>
      <c r="PUS4" s="526"/>
      <c r="PUT4" s="526"/>
      <c r="PUU4" s="526"/>
      <c r="PUV4" s="526"/>
      <c r="PUW4" s="526"/>
      <c r="PUX4" s="526"/>
      <c r="PUY4" s="526"/>
      <c r="PUZ4" s="526"/>
      <c r="PVA4" s="526"/>
      <c r="PVB4" s="526"/>
      <c r="PVC4" s="526"/>
      <c r="PVD4" s="526"/>
      <c r="PVE4" s="526"/>
      <c r="PVF4" s="526"/>
      <c r="PVG4" s="526"/>
      <c r="PVH4" s="526"/>
      <c r="PVI4" s="526"/>
      <c r="PVJ4" s="526"/>
      <c r="PVK4" s="526"/>
      <c r="PVL4" s="526"/>
      <c r="PVM4" s="526"/>
      <c r="PVN4" s="526"/>
      <c r="PVO4" s="526"/>
      <c r="PVP4" s="526"/>
      <c r="PVQ4" s="526"/>
      <c r="PVR4" s="526"/>
      <c r="PVS4" s="526"/>
      <c r="PVT4" s="526"/>
      <c r="PVU4" s="526"/>
      <c r="PVV4" s="526"/>
      <c r="PVW4" s="526"/>
      <c r="PVX4" s="526"/>
      <c r="PVY4" s="526"/>
      <c r="PVZ4" s="526"/>
      <c r="PWA4" s="526"/>
      <c r="PWB4" s="526"/>
      <c r="PWC4" s="526"/>
      <c r="PWD4" s="526"/>
      <c r="PWE4" s="526"/>
      <c r="PWF4" s="526"/>
      <c r="PWG4" s="526"/>
      <c r="PWH4" s="526"/>
      <c r="PWI4" s="526"/>
      <c r="PWJ4" s="526"/>
      <c r="PWK4" s="526"/>
      <c r="PWL4" s="526"/>
      <c r="PWM4" s="526"/>
      <c r="PWN4" s="526"/>
      <c r="PWO4" s="526"/>
      <c r="PWP4" s="526"/>
      <c r="PWQ4" s="526"/>
      <c r="PWR4" s="526"/>
      <c r="PWS4" s="526"/>
      <c r="PWT4" s="526"/>
      <c r="PWU4" s="526"/>
      <c r="PWV4" s="526"/>
      <c r="PWW4" s="526"/>
      <c r="PWX4" s="526"/>
      <c r="PWY4" s="526"/>
      <c r="PWZ4" s="526"/>
      <c r="PXA4" s="526"/>
      <c r="PXB4" s="526"/>
      <c r="PXC4" s="526"/>
      <c r="PXD4" s="526"/>
      <c r="PXE4" s="526"/>
      <c r="PXF4" s="526"/>
      <c r="PXG4" s="526"/>
      <c r="PXH4" s="526"/>
      <c r="PXI4" s="526"/>
      <c r="PXJ4" s="526"/>
      <c r="PXK4" s="526"/>
      <c r="PXL4" s="526"/>
      <c r="PXM4" s="526"/>
      <c r="PXN4" s="526"/>
      <c r="PXO4" s="526"/>
      <c r="PXP4" s="526"/>
      <c r="PXQ4" s="526"/>
      <c r="PXR4" s="526"/>
      <c r="PXS4" s="526"/>
      <c r="PXT4" s="526"/>
      <c r="PXU4" s="526"/>
      <c r="PXV4" s="526"/>
      <c r="PXW4" s="526"/>
      <c r="PXX4" s="526"/>
      <c r="PXY4" s="526"/>
      <c r="PXZ4" s="526"/>
      <c r="PYA4" s="526"/>
      <c r="PYB4" s="526"/>
      <c r="PYC4" s="526"/>
      <c r="PYD4" s="526"/>
      <c r="PYE4" s="526"/>
      <c r="PYF4" s="526"/>
      <c r="PYG4" s="526"/>
      <c r="PYH4" s="526"/>
      <c r="PYI4" s="526"/>
      <c r="PYJ4" s="526"/>
      <c r="PYK4" s="526"/>
      <c r="PYL4" s="526"/>
      <c r="PYM4" s="526"/>
      <c r="PYN4" s="526"/>
      <c r="PYO4" s="526"/>
      <c r="PYP4" s="526"/>
      <c r="PYQ4" s="526"/>
      <c r="PYR4" s="526"/>
      <c r="PYS4" s="526"/>
      <c r="PYT4" s="526"/>
      <c r="PYU4" s="526"/>
      <c r="PYV4" s="526"/>
      <c r="PYW4" s="526"/>
      <c r="PYX4" s="526"/>
      <c r="PYY4" s="526"/>
      <c r="PYZ4" s="526"/>
      <c r="PZA4" s="526"/>
      <c r="PZB4" s="526"/>
      <c r="PZC4" s="526"/>
      <c r="PZD4" s="526"/>
      <c r="PZE4" s="526"/>
      <c r="PZF4" s="526"/>
      <c r="PZG4" s="526"/>
      <c r="PZH4" s="526"/>
      <c r="PZI4" s="526"/>
      <c r="PZJ4" s="526"/>
      <c r="PZK4" s="526"/>
      <c r="PZL4" s="526"/>
      <c r="PZM4" s="526"/>
      <c r="PZN4" s="526"/>
      <c r="PZO4" s="526"/>
      <c r="PZP4" s="526"/>
      <c r="PZQ4" s="526"/>
      <c r="PZR4" s="526"/>
      <c r="PZS4" s="526"/>
      <c r="PZT4" s="526"/>
      <c r="PZU4" s="526"/>
      <c r="PZV4" s="526"/>
      <c r="PZW4" s="526"/>
      <c r="PZX4" s="526"/>
      <c r="PZY4" s="526"/>
      <c r="PZZ4" s="526"/>
      <c r="QAA4" s="526"/>
      <c r="QAB4" s="526"/>
      <c r="QAC4" s="526"/>
      <c r="QAD4" s="526"/>
      <c r="QAE4" s="526"/>
      <c r="QAF4" s="526"/>
      <c r="QAG4" s="526"/>
      <c r="QAH4" s="526"/>
      <c r="QAI4" s="526"/>
      <c r="QAJ4" s="526"/>
      <c r="QAK4" s="526"/>
      <c r="QAL4" s="526"/>
      <c r="QAM4" s="526"/>
      <c r="QAN4" s="526"/>
      <c r="QAO4" s="526"/>
      <c r="QAP4" s="526"/>
      <c r="QAQ4" s="526"/>
      <c r="QAR4" s="526"/>
      <c r="QAS4" s="526"/>
      <c r="QAT4" s="526"/>
      <c r="QAU4" s="526"/>
      <c r="QAV4" s="526"/>
      <c r="QAW4" s="526"/>
      <c r="QAX4" s="526"/>
      <c r="QAY4" s="526"/>
      <c r="QAZ4" s="526"/>
      <c r="QBA4" s="526"/>
      <c r="QBB4" s="526"/>
      <c r="QBC4" s="526"/>
      <c r="QBD4" s="526"/>
      <c r="QBE4" s="526"/>
      <c r="QBF4" s="526"/>
      <c r="QBG4" s="526"/>
      <c r="QBH4" s="526"/>
      <c r="QBI4" s="526"/>
      <c r="QBJ4" s="526"/>
      <c r="QBK4" s="526"/>
      <c r="QBL4" s="526"/>
      <c r="QBM4" s="526"/>
      <c r="QBN4" s="526"/>
      <c r="QBO4" s="526"/>
      <c r="QBP4" s="526"/>
      <c r="QBQ4" s="526"/>
      <c r="QBR4" s="526"/>
      <c r="QBS4" s="526"/>
      <c r="QBT4" s="526"/>
      <c r="QBU4" s="526"/>
      <c r="QBV4" s="526"/>
      <c r="QBW4" s="526"/>
      <c r="QBX4" s="526"/>
      <c r="QBY4" s="526"/>
      <c r="QBZ4" s="526"/>
      <c r="QCA4" s="526"/>
      <c r="QCB4" s="526"/>
      <c r="QCC4" s="526"/>
      <c r="QCD4" s="526"/>
      <c r="QCE4" s="526"/>
      <c r="QCF4" s="526"/>
      <c r="QCG4" s="526"/>
      <c r="QCH4" s="526"/>
      <c r="QCI4" s="526"/>
      <c r="QCJ4" s="526"/>
      <c r="QCK4" s="526"/>
      <c r="QCL4" s="526"/>
      <c r="QCM4" s="526"/>
      <c r="QCN4" s="526"/>
      <c r="QCO4" s="526"/>
      <c r="QCP4" s="526"/>
      <c r="QCQ4" s="526"/>
      <c r="QCR4" s="526"/>
      <c r="QCS4" s="526"/>
      <c r="QCT4" s="526"/>
      <c r="QCU4" s="526"/>
      <c r="QCV4" s="526"/>
      <c r="QCW4" s="526"/>
      <c r="QCX4" s="526"/>
      <c r="QCY4" s="526"/>
      <c r="QCZ4" s="526"/>
      <c r="QDA4" s="526"/>
      <c r="QDB4" s="526"/>
      <c r="QDC4" s="526"/>
      <c r="QDD4" s="526"/>
      <c r="QDE4" s="526"/>
      <c r="QDF4" s="526"/>
      <c r="QDG4" s="526"/>
      <c r="QDH4" s="526"/>
      <c r="QDI4" s="526"/>
      <c r="QDJ4" s="526"/>
      <c r="QDK4" s="526"/>
      <c r="QDL4" s="526"/>
      <c r="QDM4" s="526"/>
      <c r="QDN4" s="526"/>
      <c r="QDO4" s="526"/>
      <c r="QDP4" s="526"/>
      <c r="QDQ4" s="526"/>
      <c r="QDR4" s="526"/>
      <c r="QDS4" s="526"/>
      <c r="QDT4" s="526"/>
      <c r="QDU4" s="526"/>
      <c r="QDV4" s="526"/>
      <c r="QDW4" s="526"/>
      <c r="QDX4" s="526"/>
      <c r="QDY4" s="526"/>
      <c r="QDZ4" s="526"/>
      <c r="QEA4" s="526"/>
      <c r="QEB4" s="526"/>
      <c r="QEC4" s="526"/>
      <c r="QED4" s="526"/>
      <c r="QEE4" s="526"/>
      <c r="QEF4" s="526"/>
      <c r="QEG4" s="526"/>
      <c r="QEH4" s="526"/>
      <c r="QEI4" s="526"/>
      <c r="QEJ4" s="526"/>
      <c r="QEK4" s="526"/>
      <c r="QEL4" s="526"/>
      <c r="QEM4" s="526"/>
      <c r="QEN4" s="526"/>
      <c r="QEO4" s="526"/>
      <c r="QEP4" s="526"/>
      <c r="QEQ4" s="526"/>
      <c r="QER4" s="526"/>
      <c r="QES4" s="526"/>
      <c r="QET4" s="526"/>
      <c r="QEU4" s="526"/>
      <c r="QEV4" s="526"/>
      <c r="QEW4" s="526"/>
      <c r="QEX4" s="526"/>
      <c r="QEY4" s="526"/>
      <c r="QEZ4" s="526"/>
      <c r="QFA4" s="526"/>
      <c r="QFB4" s="526"/>
      <c r="QFC4" s="526"/>
      <c r="QFD4" s="526"/>
      <c r="QFE4" s="526"/>
      <c r="QFF4" s="526"/>
      <c r="QFG4" s="526"/>
      <c r="QFH4" s="526"/>
      <c r="QFI4" s="526"/>
      <c r="QFJ4" s="526"/>
      <c r="QFK4" s="526"/>
      <c r="QFL4" s="526"/>
      <c r="QFM4" s="526"/>
      <c r="QFN4" s="526"/>
      <c r="QFO4" s="526"/>
      <c r="QFP4" s="526"/>
      <c r="QFQ4" s="526"/>
      <c r="QFR4" s="526"/>
      <c r="QFS4" s="526"/>
      <c r="QFT4" s="526"/>
      <c r="QFU4" s="526"/>
      <c r="QFV4" s="526"/>
      <c r="QFW4" s="526"/>
      <c r="QFX4" s="526"/>
      <c r="QFY4" s="526"/>
      <c r="QFZ4" s="526"/>
      <c r="QGA4" s="526"/>
      <c r="QGB4" s="526"/>
      <c r="QGC4" s="526"/>
      <c r="QGD4" s="526"/>
      <c r="QGE4" s="526"/>
      <c r="QGF4" s="526"/>
      <c r="QGG4" s="526"/>
      <c r="QGH4" s="526"/>
      <c r="QGI4" s="526"/>
      <c r="QGJ4" s="526"/>
      <c r="QGK4" s="526"/>
      <c r="QGL4" s="526"/>
      <c r="QGM4" s="526"/>
      <c r="QGN4" s="526"/>
      <c r="QGO4" s="526"/>
      <c r="QGP4" s="526"/>
      <c r="QGQ4" s="526"/>
      <c r="QGR4" s="526"/>
      <c r="QGS4" s="526"/>
      <c r="QGT4" s="526"/>
      <c r="QGU4" s="526"/>
      <c r="QGV4" s="526"/>
      <c r="QGW4" s="526"/>
      <c r="QGX4" s="526"/>
      <c r="QGY4" s="526"/>
      <c r="QGZ4" s="526"/>
      <c r="QHA4" s="526"/>
      <c r="QHB4" s="526"/>
      <c r="QHC4" s="526"/>
      <c r="QHD4" s="526"/>
      <c r="QHE4" s="526"/>
      <c r="QHF4" s="526"/>
      <c r="QHG4" s="526"/>
      <c r="QHH4" s="526"/>
      <c r="QHI4" s="526"/>
      <c r="QHJ4" s="526"/>
      <c r="QHK4" s="526"/>
      <c r="QHL4" s="526"/>
      <c r="QHM4" s="526"/>
      <c r="QHN4" s="526"/>
      <c r="QHO4" s="526"/>
      <c r="QHP4" s="526"/>
      <c r="QHQ4" s="526"/>
      <c r="QHR4" s="526"/>
      <c r="QHS4" s="526"/>
      <c r="QHT4" s="526"/>
      <c r="QHU4" s="526"/>
      <c r="QHV4" s="526"/>
      <c r="QHW4" s="526"/>
      <c r="QHX4" s="526"/>
      <c r="QHY4" s="526"/>
      <c r="QHZ4" s="526"/>
      <c r="QIA4" s="526"/>
      <c r="QIB4" s="526"/>
      <c r="QIC4" s="526"/>
      <c r="QID4" s="526"/>
      <c r="QIE4" s="526"/>
      <c r="QIF4" s="526"/>
      <c r="QIG4" s="526"/>
      <c r="QIH4" s="526"/>
      <c r="QII4" s="526"/>
      <c r="QIJ4" s="526"/>
      <c r="QIK4" s="526"/>
      <c r="QIL4" s="526"/>
      <c r="QIM4" s="526"/>
      <c r="QIN4" s="526"/>
      <c r="QIO4" s="526"/>
      <c r="QIP4" s="526"/>
      <c r="QIQ4" s="526"/>
      <c r="QIR4" s="526"/>
      <c r="QIS4" s="526"/>
      <c r="QIT4" s="526"/>
      <c r="QIU4" s="526"/>
      <c r="QIV4" s="526"/>
      <c r="QIW4" s="526"/>
      <c r="QIX4" s="526"/>
      <c r="QIY4" s="526"/>
      <c r="QIZ4" s="526"/>
      <c r="QJA4" s="526"/>
      <c r="QJB4" s="526"/>
      <c r="QJC4" s="526"/>
      <c r="QJD4" s="526"/>
      <c r="QJE4" s="526"/>
      <c r="QJF4" s="526"/>
      <c r="QJG4" s="526"/>
      <c r="QJH4" s="526"/>
      <c r="QJI4" s="526"/>
      <c r="QJJ4" s="526"/>
      <c r="QJK4" s="526"/>
      <c r="QJL4" s="526"/>
      <c r="QJM4" s="526"/>
      <c r="QJN4" s="526"/>
      <c r="QJO4" s="526"/>
      <c r="QJP4" s="526"/>
      <c r="QJQ4" s="526"/>
      <c r="QJR4" s="526"/>
      <c r="QJS4" s="526"/>
      <c r="QJT4" s="526"/>
      <c r="QJU4" s="526"/>
      <c r="QJV4" s="526"/>
      <c r="QJW4" s="526"/>
      <c r="QJX4" s="526"/>
      <c r="QJY4" s="526"/>
      <c r="QJZ4" s="526"/>
      <c r="QKA4" s="526"/>
      <c r="QKB4" s="526"/>
      <c r="QKC4" s="526"/>
      <c r="QKD4" s="526"/>
      <c r="QKE4" s="526"/>
      <c r="QKF4" s="526"/>
      <c r="QKG4" s="526"/>
      <c r="QKH4" s="526"/>
      <c r="QKI4" s="526"/>
      <c r="QKJ4" s="526"/>
      <c r="QKK4" s="526"/>
      <c r="QKL4" s="526"/>
      <c r="QKM4" s="526"/>
      <c r="QKN4" s="526"/>
      <c r="QKO4" s="526"/>
      <c r="QKP4" s="526"/>
      <c r="QKQ4" s="526"/>
      <c r="QKR4" s="526"/>
      <c r="QKS4" s="526"/>
      <c r="QKT4" s="526"/>
      <c r="QKU4" s="526"/>
      <c r="QKV4" s="526"/>
      <c r="QKW4" s="526"/>
      <c r="QKX4" s="526"/>
      <c r="QKY4" s="526"/>
      <c r="QKZ4" s="526"/>
      <c r="QLA4" s="526"/>
      <c r="QLB4" s="526"/>
      <c r="QLC4" s="526"/>
      <c r="QLD4" s="526"/>
      <c r="QLE4" s="526"/>
      <c r="QLF4" s="526"/>
      <c r="QLG4" s="526"/>
      <c r="QLH4" s="526"/>
      <c r="QLI4" s="526"/>
      <c r="QLJ4" s="526"/>
      <c r="QLK4" s="526"/>
      <c r="QLL4" s="526"/>
      <c r="QLM4" s="526"/>
      <c r="QLN4" s="526"/>
      <c r="QLO4" s="526"/>
      <c r="QLP4" s="526"/>
      <c r="QLQ4" s="526"/>
      <c r="QLR4" s="526"/>
      <c r="QLS4" s="526"/>
      <c r="QLT4" s="526"/>
      <c r="QLU4" s="526"/>
      <c r="QLV4" s="526"/>
      <c r="QLW4" s="526"/>
      <c r="QLX4" s="526"/>
      <c r="QLY4" s="526"/>
      <c r="QLZ4" s="526"/>
      <c r="QMA4" s="526"/>
      <c r="QMB4" s="526"/>
      <c r="QMC4" s="526"/>
      <c r="QMD4" s="526"/>
      <c r="QME4" s="526"/>
      <c r="QMF4" s="526"/>
      <c r="QMG4" s="526"/>
      <c r="QMH4" s="526"/>
      <c r="QMI4" s="526"/>
      <c r="QMJ4" s="526"/>
      <c r="QMK4" s="526"/>
      <c r="QML4" s="526"/>
      <c r="QMM4" s="526"/>
      <c r="QMN4" s="526"/>
      <c r="QMO4" s="526"/>
      <c r="QMP4" s="526"/>
      <c r="QMQ4" s="526"/>
      <c r="QMR4" s="526"/>
      <c r="QMS4" s="526"/>
      <c r="QMT4" s="526"/>
      <c r="QMU4" s="526"/>
      <c r="QMV4" s="526"/>
      <c r="QMW4" s="526"/>
      <c r="QMX4" s="526"/>
      <c r="QMY4" s="526"/>
      <c r="QMZ4" s="526"/>
      <c r="QNA4" s="526"/>
      <c r="QNB4" s="526"/>
      <c r="QNC4" s="526"/>
      <c r="QND4" s="526"/>
      <c r="QNE4" s="526"/>
      <c r="QNF4" s="526"/>
      <c r="QNG4" s="526"/>
      <c r="QNH4" s="526"/>
      <c r="QNI4" s="526"/>
      <c r="QNJ4" s="526"/>
      <c r="QNK4" s="526"/>
      <c r="QNL4" s="526"/>
      <c r="QNM4" s="526"/>
      <c r="QNN4" s="526"/>
      <c r="QNO4" s="526"/>
      <c r="QNP4" s="526"/>
      <c r="QNQ4" s="526"/>
      <c r="QNR4" s="526"/>
      <c r="QNS4" s="526"/>
      <c r="QNT4" s="526"/>
      <c r="QNU4" s="526"/>
      <c r="QNV4" s="526"/>
      <c r="QNW4" s="526"/>
      <c r="QNX4" s="526"/>
      <c r="QNY4" s="526"/>
      <c r="QNZ4" s="526"/>
      <c r="QOA4" s="526"/>
      <c r="QOB4" s="526"/>
      <c r="QOC4" s="526"/>
      <c r="QOD4" s="526"/>
      <c r="QOE4" s="526"/>
      <c r="QOF4" s="526"/>
      <c r="QOG4" s="526"/>
      <c r="QOH4" s="526"/>
      <c r="QOI4" s="526"/>
      <c r="QOJ4" s="526"/>
      <c r="QOK4" s="526"/>
      <c r="QOL4" s="526"/>
      <c r="QOM4" s="526"/>
      <c r="QON4" s="526"/>
      <c r="QOO4" s="526"/>
      <c r="QOP4" s="526"/>
      <c r="QOQ4" s="526"/>
      <c r="QOR4" s="526"/>
      <c r="QOS4" s="526"/>
      <c r="QOT4" s="526"/>
      <c r="QOU4" s="526"/>
      <c r="QOV4" s="526"/>
      <c r="QOW4" s="526"/>
      <c r="QOX4" s="526"/>
      <c r="QOY4" s="526"/>
      <c r="QOZ4" s="526"/>
      <c r="QPA4" s="526"/>
      <c r="QPB4" s="526"/>
      <c r="QPC4" s="526"/>
      <c r="QPD4" s="526"/>
      <c r="QPE4" s="526"/>
      <c r="QPF4" s="526"/>
      <c r="QPG4" s="526"/>
      <c r="QPH4" s="526"/>
      <c r="QPI4" s="526"/>
      <c r="QPJ4" s="526"/>
      <c r="QPK4" s="526"/>
      <c r="QPL4" s="526"/>
      <c r="QPM4" s="526"/>
      <c r="QPN4" s="526"/>
      <c r="QPO4" s="526"/>
      <c r="QPP4" s="526"/>
      <c r="QPQ4" s="526"/>
      <c r="QPR4" s="526"/>
      <c r="QPS4" s="526"/>
      <c r="QPT4" s="526"/>
      <c r="QPU4" s="526"/>
      <c r="QPV4" s="526"/>
      <c r="QPW4" s="526"/>
      <c r="QPX4" s="526"/>
      <c r="QPY4" s="526"/>
      <c r="QPZ4" s="526"/>
      <c r="QQA4" s="526"/>
      <c r="QQB4" s="526"/>
      <c r="QQC4" s="526"/>
      <c r="QQD4" s="526"/>
      <c r="QQE4" s="526"/>
      <c r="QQF4" s="526"/>
      <c r="QQG4" s="526"/>
      <c r="QQH4" s="526"/>
      <c r="QQI4" s="526"/>
      <c r="QQJ4" s="526"/>
      <c r="QQK4" s="526"/>
      <c r="QQL4" s="526"/>
      <c r="QQM4" s="526"/>
      <c r="QQN4" s="526"/>
      <c r="QQO4" s="526"/>
      <c r="QQP4" s="526"/>
      <c r="QQQ4" s="526"/>
      <c r="QQR4" s="526"/>
      <c r="QQS4" s="526"/>
      <c r="QQT4" s="526"/>
      <c r="QQU4" s="526"/>
      <c r="QQV4" s="526"/>
      <c r="QQW4" s="526"/>
      <c r="QQX4" s="526"/>
      <c r="QQY4" s="526"/>
      <c r="QQZ4" s="526"/>
      <c r="QRA4" s="526"/>
      <c r="QRB4" s="526"/>
      <c r="QRC4" s="526"/>
      <c r="QRD4" s="526"/>
      <c r="QRE4" s="526"/>
      <c r="QRF4" s="526"/>
      <c r="QRG4" s="526"/>
      <c r="QRH4" s="526"/>
      <c r="QRI4" s="526"/>
      <c r="QRJ4" s="526"/>
      <c r="QRK4" s="526"/>
      <c r="QRL4" s="526"/>
      <c r="QRM4" s="526"/>
      <c r="QRN4" s="526"/>
      <c r="QRO4" s="526"/>
      <c r="QRP4" s="526"/>
      <c r="QRQ4" s="526"/>
      <c r="QRR4" s="526"/>
      <c r="QRS4" s="526"/>
      <c r="QRT4" s="526"/>
      <c r="QRU4" s="526"/>
      <c r="QRV4" s="526"/>
      <c r="QRW4" s="526"/>
      <c r="QRX4" s="526"/>
      <c r="QRY4" s="526"/>
      <c r="QRZ4" s="526"/>
      <c r="QSA4" s="526"/>
      <c r="QSB4" s="526"/>
      <c r="QSC4" s="526"/>
      <c r="QSD4" s="526"/>
      <c r="QSE4" s="526"/>
      <c r="QSF4" s="526"/>
      <c r="QSG4" s="526"/>
      <c r="QSH4" s="526"/>
      <c r="QSI4" s="526"/>
      <c r="QSJ4" s="526"/>
      <c r="QSK4" s="526"/>
      <c r="QSL4" s="526"/>
      <c r="QSM4" s="526"/>
      <c r="QSN4" s="526"/>
      <c r="QSO4" s="526"/>
      <c r="QSP4" s="526"/>
      <c r="QSQ4" s="526"/>
      <c r="QSR4" s="526"/>
      <c r="QSS4" s="526"/>
      <c r="QST4" s="526"/>
      <c r="QSU4" s="526"/>
      <c r="QSV4" s="526"/>
      <c r="QSW4" s="526"/>
      <c r="QSX4" s="526"/>
      <c r="QSY4" s="526"/>
      <c r="QSZ4" s="526"/>
      <c r="QTA4" s="526"/>
      <c r="QTB4" s="526"/>
      <c r="QTC4" s="526"/>
      <c r="QTD4" s="526"/>
      <c r="QTE4" s="526"/>
      <c r="QTF4" s="526"/>
      <c r="QTG4" s="526"/>
      <c r="QTH4" s="526"/>
      <c r="QTI4" s="526"/>
      <c r="QTJ4" s="526"/>
      <c r="QTK4" s="526"/>
      <c r="QTL4" s="526"/>
      <c r="QTM4" s="526"/>
      <c r="QTN4" s="526"/>
      <c r="QTO4" s="526"/>
      <c r="QTP4" s="526"/>
      <c r="QTQ4" s="526"/>
      <c r="QTR4" s="526"/>
      <c r="QTS4" s="526"/>
      <c r="QTT4" s="526"/>
      <c r="QTU4" s="526"/>
      <c r="QTV4" s="526"/>
      <c r="QTW4" s="526"/>
      <c r="QTX4" s="526"/>
      <c r="QTY4" s="526"/>
      <c r="QTZ4" s="526"/>
      <c r="QUA4" s="526"/>
      <c r="QUB4" s="526"/>
      <c r="QUC4" s="526"/>
      <c r="QUD4" s="526"/>
      <c r="QUE4" s="526"/>
      <c r="QUF4" s="526"/>
      <c r="QUG4" s="526"/>
      <c r="QUH4" s="526"/>
      <c r="QUI4" s="526"/>
      <c r="QUJ4" s="526"/>
      <c r="QUK4" s="526"/>
      <c r="QUL4" s="526"/>
      <c r="QUM4" s="526"/>
      <c r="QUN4" s="526"/>
      <c r="QUO4" s="526"/>
      <c r="QUP4" s="526"/>
      <c r="QUQ4" s="526"/>
      <c r="QUR4" s="526"/>
      <c r="QUS4" s="526"/>
      <c r="QUT4" s="526"/>
      <c r="QUU4" s="526"/>
      <c r="QUV4" s="526"/>
      <c r="QUW4" s="526"/>
      <c r="QUX4" s="526"/>
      <c r="QUY4" s="526"/>
      <c r="QUZ4" s="526"/>
      <c r="QVA4" s="526"/>
      <c r="QVB4" s="526"/>
      <c r="QVC4" s="526"/>
      <c r="QVD4" s="526"/>
      <c r="QVE4" s="526"/>
      <c r="QVF4" s="526"/>
      <c r="QVG4" s="526"/>
      <c r="QVH4" s="526"/>
      <c r="QVI4" s="526"/>
      <c r="QVJ4" s="526"/>
      <c r="QVK4" s="526"/>
      <c r="QVL4" s="526"/>
      <c r="QVM4" s="526"/>
      <c r="QVN4" s="526"/>
      <c r="QVO4" s="526"/>
      <c r="QVP4" s="526"/>
      <c r="QVQ4" s="526"/>
      <c r="QVR4" s="526"/>
      <c r="QVS4" s="526"/>
      <c r="QVT4" s="526"/>
      <c r="QVU4" s="526"/>
      <c r="QVV4" s="526"/>
      <c r="QVW4" s="526"/>
      <c r="QVX4" s="526"/>
      <c r="QVY4" s="526"/>
      <c r="QVZ4" s="526"/>
      <c r="QWA4" s="526"/>
      <c r="QWB4" s="526"/>
      <c r="QWC4" s="526"/>
      <c r="QWD4" s="526"/>
      <c r="QWE4" s="526"/>
      <c r="QWF4" s="526"/>
      <c r="QWG4" s="526"/>
      <c r="QWH4" s="526"/>
      <c r="QWI4" s="526"/>
      <c r="QWJ4" s="526"/>
      <c r="QWK4" s="526"/>
      <c r="QWL4" s="526"/>
      <c r="QWM4" s="526"/>
      <c r="QWN4" s="526"/>
      <c r="QWO4" s="526"/>
      <c r="QWP4" s="526"/>
      <c r="QWQ4" s="526"/>
      <c r="QWR4" s="526"/>
      <c r="QWS4" s="526"/>
      <c r="QWT4" s="526"/>
      <c r="QWU4" s="526"/>
      <c r="QWV4" s="526"/>
      <c r="QWW4" s="526"/>
      <c r="QWX4" s="526"/>
      <c r="QWY4" s="526"/>
      <c r="QWZ4" s="526"/>
      <c r="QXA4" s="526"/>
      <c r="QXB4" s="526"/>
      <c r="QXC4" s="526"/>
      <c r="QXD4" s="526"/>
      <c r="QXE4" s="526"/>
      <c r="QXF4" s="526"/>
      <c r="QXG4" s="526"/>
      <c r="QXH4" s="526"/>
      <c r="QXI4" s="526"/>
      <c r="QXJ4" s="526"/>
      <c r="QXK4" s="526"/>
      <c r="QXL4" s="526"/>
      <c r="QXM4" s="526"/>
      <c r="QXN4" s="526"/>
      <c r="QXO4" s="526"/>
      <c r="QXP4" s="526"/>
      <c r="QXQ4" s="526"/>
      <c r="QXR4" s="526"/>
      <c r="QXS4" s="526"/>
      <c r="QXT4" s="526"/>
      <c r="QXU4" s="526"/>
      <c r="QXV4" s="526"/>
      <c r="QXW4" s="526"/>
      <c r="QXX4" s="526"/>
      <c r="QXY4" s="526"/>
      <c r="QXZ4" s="526"/>
      <c r="QYA4" s="526"/>
      <c r="QYB4" s="526"/>
      <c r="QYC4" s="526"/>
      <c r="QYD4" s="526"/>
      <c r="QYE4" s="526"/>
      <c r="QYF4" s="526"/>
      <c r="QYG4" s="526"/>
      <c r="QYH4" s="526"/>
      <c r="QYI4" s="526"/>
      <c r="QYJ4" s="526"/>
      <c r="QYK4" s="526"/>
      <c r="QYL4" s="526"/>
      <c r="QYM4" s="526"/>
      <c r="QYN4" s="526"/>
      <c r="QYO4" s="526"/>
      <c r="QYP4" s="526"/>
      <c r="QYQ4" s="526"/>
      <c r="QYR4" s="526"/>
      <c r="QYS4" s="526"/>
      <c r="QYT4" s="526"/>
      <c r="QYU4" s="526"/>
      <c r="QYV4" s="526"/>
      <c r="QYW4" s="526"/>
      <c r="QYX4" s="526"/>
      <c r="QYY4" s="526"/>
      <c r="QYZ4" s="526"/>
      <c r="QZA4" s="526"/>
      <c r="QZB4" s="526"/>
      <c r="QZC4" s="526"/>
      <c r="QZD4" s="526"/>
      <c r="QZE4" s="526"/>
      <c r="QZF4" s="526"/>
      <c r="QZG4" s="526"/>
      <c r="QZH4" s="526"/>
      <c r="QZI4" s="526"/>
      <c r="QZJ4" s="526"/>
      <c r="QZK4" s="526"/>
      <c r="QZL4" s="526"/>
      <c r="QZM4" s="526"/>
      <c r="QZN4" s="526"/>
      <c r="QZO4" s="526"/>
      <c r="QZP4" s="526"/>
      <c r="QZQ4" s="526"/>
      <c r="QZR4" s="526"/>
      <c r="QZS4" s="526"/>
      <c r="QZT4" s="526"/>
      <c r="QZU4" s="526"/>
      <c r="QZV4" s="526"/>
      <c r="QZW4" s="526"/>
      <c r="QZX4" s="526"/>
      <c r="QZY4" s="526"/>
      <c r="QZZ4" s="526"/>
      <c r="RAA4" s="526"/>
      <c r="RAB4" s="526"/>
      <c r="RAC4" s="526"/>
      <c r="RAD4" s="526"/>
      <c r="RAE4" s="526"/>
      <c r="RAF4" s="526"/>
      <c r="RAG4" s="526"/>
      <c r="RAH4" s="526"/>
      <c r="RAI4" s="526"/>
      <c r="RAJ4" s="526"/>
      <c r="RAK4" s="526"/>
      <c r="RAL4" s="526"/>
      <c r="RAM4" s="526"/>
      <c r="RAN4" s="526"/>
      <c r="RAO4" s="526"/>
      <c r="RAP4" s="526"/>
      <c r="RAQ4" s="526"/>
      <c r="RAR4" s="526"/>
      <c r="RAS4" s="526"/>
      <c r="RAT4" s="526"/>
      <c r="RAU4" s="526"/>
      <c r="RAV4" s="526"/>
      <c r="RAW4" s="526"/>
      <c r="RAX4" s="526"/>
      <c r="RAY4" s="526"/>
      <c r="RAZ4" s="526"/>
      <c r="RBA4" s="526"/>
      <c r="RBB4" s="526"/>
      <c r="RBC4" s="526"/>
      <c r="RBD4" s="526"/>
      <c r="RBE4" s="526"/>
      <c r="RBF4" s="526"/>
      <c r="RBG4" s="526"/>
      <c r="RBH4" s="526"/>
      <c r="RBI4" s="526"/>
      <c r="RBJ4" s="526"/>
      <c r="RBK4" s="526"/>
      <c r="RBL4" s="526"/>
      <c r="RBM4" s="526"/>
      <c r="RBN4" s="526"/>
      <c r="RBO4" s="526"/>
      <c r="RBP4" s="526"/>
      <c r="RBQ4" s="526"/>
      <c r="RBR4" s="526"/>
      <c r="RBS4" s="526"/>
      <c r="RBT4" s="526"/>
      <c r="RBU4" s="526"/>
      <c r="RBV4" s="526"/>
      <c r="RBW4" s="526"/>
      <c r="RBX4" s="526"/>
      <c r="RBY4" s="526"/>
      <c r="RBZ4" s="526"/>
      <c r="RCA4" s="526"/>
      <c r="RCB4" s="526"/>
      <c r="RCC4" s="526"/>
      <c r="RCD4" s="526"/>
      <c r="RCE4" s="526"/>
      <c r="RCF4" s="526"/>
      <c r="RCG4" s="526"/>
      <c r="RCH4" s="526"/>
      <c r="RCI4" s="526"/>
      <c r="RCJ4" s="526"/>
      <c r="RCK4" s="526"/>
      <c r="RCL4" s="526"/>
      <c r="RCM4" s="526"/>
      <c r="RCN4" s="526"/>
      <c r="RCO4" s="526"/>
      <c r="RCP4" s="526"/>
      <c r="RCQ4" s="526"/>
      <c r="RCR4" s="526"/>
      <c r="RCS4" s="526"/>
      <c r="RCT4" s="526"/>
      <c r="RCU4" s="526"/>
      <c r="RCV4" s="526"/>
      <c r="RCW4" s="526"/>
      <c r="RCX4" s="526"/>
      <c r="RCY4" s="526"/>
      <c r="RCZ4" s="526"/>
      <c r="RDA4" s="526"/>
      <c r="RDB4" s="526"/>
      <c r="RDC4" s="526"/>
      <c r="RDD4" s="526"/>
      <c r="RDE4" s="526"/>
      <c r="RDF4" s="526"/>
      <c r="RDG4" s="526"/>
      <c r="RDH4" s="526"/>
      <c r="RDI4" s="526"/>
      <c r="RDJ4" s="526"/>
      <c r="RDK4" s="526"/>
      <c r="RDL4" s="526"/>
      <c r="RDM4" s="526"/>
      <c r="RDN4" s="526"/>
      <c r="RDO4" s="526"/>
      <c r="RDP4" s="526"/>
      <c r="RDQ4" s="526"/>
      <c r="RDR4" s="526"/>
      <c r="RDS4" s="526"/>
      <c r="RDT4" s="526"/>
      <c r="RDU4" s="526"/>
      <c r="RDV4" s="526"/>
      <c r="RDW4" s="526"/>
      <c r="RDX4" s="526"/>
      <c r="RDY4" s="526"/>
      <c r="RDZ4" s="526"/>
      <c r="REA4" s="526"/>
      <c r="REB4" s="526"/>
      <c r="REC4" s="526"/>
      <c r="RED4" s="526"/>
      <c r="REE4" s="526"/>
      <c r="REF4" s="526"/>
      <c r="REG4" s="526"/>
      <c r="REH4" s="526"/>
      <c r="REI4" s="526"/>
      <c r="REJ4" s="526"/>
      <c r="REK4" s="526"/>
      <c r="REL4" s="526"/>
      <c r="REM4" s="526"/>
      <c r="REN4" s="526"/>
      <c r="REO4" s="526"/>
      <c r="REP4" s="526"/>
      <c r="REQ4" s="526"/>
      <c r="RER4" s="526"/>
      <c r="RES4" s="526"/>
      <c r="RET4" s="526"/>
      <c r="REU4" s="526"/>
      <c r="REV4" s="526"/>
      <c r="REW4" s="526"/>
      <c r="REX4" s="526"/>
      <c r="REY4" s="526"/>
      <c r="REZ4" s="526"/>
      <c r="RFA4" s="526"/>
      <c r="RFB4" s="526"/>
      <c r="RFC4" s="526"/>
      <c r="RFD4" s="526"/>
      <c r="RFE4" s="526"/>
      <c r="RFF4" s="526"/>
      <c r="RFG4" s="526"/>
      <c r="RFH4" s="526"/>
      <c r="RFI4" s="526"/>
      <c r="RFJ4" s="526"/>
      <c r="RFK4" s="526"/>
      <c r="RFL4" s="526"/>
      <c r="RFM4" s="526"/>
      <c r="RFN4" s="526"/>
      <c r="RFO4" s="526"/>
      <c r="RFP4" s="526"/>
      <c r="RFQ4" s="526"/>
      <c r="RFR4" s="526"/>
      <c r="RFS4" s="526"/>
      <c r="RFT4" s="526"/>
      <c r="RFU4" s="526"/>
      <c r="RFV4" s="526"/>
      <c r="RFW4" s="526"/>
      <c r="RFX4" s="526"/>
      <c r="RFY4" s="526"/>
      <c r="RFZ4" s="526"/>
      <c r="RGA4" s="526"/>
      <c r="RGB4" s="526"/>
      <c r="RGC4" s="526"/>
      <c r="RGD4" s="526"/>
      <c r="RGE4" s="526"/>
      <c r="RGF4" s="526"/>
      <c r="RGG4" s="526"/>
      <c r="RGH4" s="526"/>
      <c r="RGI4" s="526"/>
      <c r="RGJ4" s="526"/>
      <c r="RGK4" s="526"/>
      <c r="RGL4" s="526"/>
      <c r="RGM4" s="526"/>
      <c r="RGN4" s="526"/>
      <c r="RGO4" s="526"/>
      <c r="RGP4" s="526"/>
      <c r="RGQ4" s="526"/>
      <c r="RGR4" s="526"/>
      <c r="RGS4" s="526"/>
      <c r="RGT4" s="526"/>
      <c r="RGU4" s="526"/>
      <c r="RGV4" s="526"/>
      <c r="RGW4" s="526"/>
      <c r="RGX4" s="526"/>
      <c r="RGY4" s="526"/>
      <c r="RGZ4" s="526"/>
      <c r="RHA4" s="526"/>
      <c r="RHB4" s="526"/>
      <c r="RHC4" s="526"/>
      <c r="RHD4" s="526"/>
      <c r="RHE4" s="526"/>
      <c r="RHF4" s="526"/>
      <c r="RHG4" s="526"/>
      <c r="RHH4" s="526"/>
      <c r="RHI4" s="526"/>
      <c r="RHJ4" s="526"/>
      <c r="RHK4" s="526"/>
      <c r="RHL4" s="526"/>
      <c r="RHM4" s="526"/>
      <c r="RHN4" s="526"/>
      <c r="RHO4" s="526"/>
      <c r="RHP4" s="526"/>
      <c r="RHQ4" s="526"/>
      <c r="RHR4" s="526"/>
      <c r="RHS4" s="526"/>
      <c r="RHT4" s="526"/>
      <c r="RHU4" s="526"/>
      <c r="RHV4" s="526"/>
      <c r="RHW4" s="526"/>
      <c r="RHX4" s="526"/>
      <c r="RHY4" s="526"/>
      <c r="RHZ4" s="526"/>
      <c r="RIA4" s="526"/>
      <c r="RIB4" s="526"/>
      <c r="RIC4" s="526"/>
      <c r="RID4" s="526"/>
      <c r="RIE4" s="526"/>
      <c r="RIF4" s="526"/>
      <c r="RIG4" s="526"/>
      <c r="RIH4" s="526"/>
      <c r="RII4" s="526"/>
      <c r="RIJ4" s="526"/>
      <c r="RIK4" s="526"/>
      <c r="RIL4" s="526"/>
      <c r="RIM4" s="526"/>
      <c r="RIN4" s="526"/>
      <c r="RIO4" s="526"/>
      <c r="RIP4" s="526"/>
      <c r="RIQ4" s="526"/>
      <c r="RIR4" s="526"/>
      <c r="RIS4" s="526"/>
      <c r="RIT4" s="526"/>
      <c r="RIU4" s="526"/>
      <c r="RIV4" s="526"/>
      <c r="RIW4" s="526"/>
      <c r="RIX4" s="526"/>
      <c r="RIY4" s="526"/>
      <c r="RIZ4" s="526"/>
      <c r="RJA4" s="526"/>
      <c r="RJB4" s="526"/>
      <c r="RJC4" s="526"/>
      <c r="RJD4" s="526"/>
      <c r="RJE4" s="526"/>
      <c r="RJF4" s="526"/>
      <c r="RJG4" s="526"/>
      <c r="RJH4" s="526"/>
      <c r="RJI4" s="526"/>
      <c r="RJJ4" s="526"/>
      <c r="RJK4" s="526"/>
      <c r="RJL4" s="526"/>
      <c r="RJM4" s="526"/>
      <c r="RJN4" s="526"/>
      <c r="RJO4" s="526"/>
      <c r="RJP4" s="526"/>
      <c r="RJQ4" s="526"/>
      <c r="RJR4" s="526"/>
      <c r="RJS4" s="526"/>
      <c r="RJT4" s="526"/>
      <c r="RJU4" s="526"/>
      <c r="RJV4" s="526"/>
      <c r="RJW4" s="526"/>
      <c r="RJX4" s="526"/>
      <c r="RJY4" s="526"/>
      <c r="RJZ4" s="526"/>
      <c r="RKA4" s="526"/>
      <c r="RKB4" s="526"/>
      <c r="RKC4" s="526"/>
      <c r="RKD4" s="526"/>
      <c r="RKE4" s="526"/>
      <c r="RKF4" s="526"/>
      <c r="RKG4" s="526"/>
      <c r="RKH4" s="526"/>
      <c r="RKI4" s="526"/>
      <c r="RKJ4" s="526"/>
      <c r="RKK4" s="526"/>
      <c r="RKL4" s="526"/>
      <c r="RKM4" s="526"/>
      <c r="RKN4" s="526"/>
      <c r="RKO4" s="526"/>
      <c r="RKP4" s="526"/>
      <c r="RKQ4" s="526"/>
      <c r="RKR4" s="526"/>
      <c r="RKS4" s="526"/>
      <c r="RKT4" s="526"/>
      <c r="RKU4" s="526"/>
      <c r="RKV4" s="526"/>
      <c r="RKW4" s="526"/>
      <c r="RKX4" s="526"/>
      <c r="RKY4" s="526"/>
      <c r="RKZ4" s="526"/>
      <c r="RLA4" s="526"/>
      <c r="RLB4" s="526"/>
      <c r="RLC4" s="526"/>
      <c r="RLD4" s="526"/>
      <c r="RLE4" s="526"/>
      <c r="RLF4" s="526"/>
      <c r="RLG4" s="526"/>
      <c r="RLH4" s="526"/>
      <c r="RLI4" s="526"/>
      <c r="RLJ4" s="526"/>
      <c r="RLK4" s="526"/>
      <c r="RLL4" s="526"/>
      <c r="RLM4" s="526"/>
      <c r="RLN4" s="526"/>
      <c r="RLO4" s="526"/>
      <c r="RLP4" s="526"/>
      <c r="RLQ4" s="526"/>
      <c r="RLR4" s="526"/>
      <c r="RLS4" s="526"/>
      <c r="RLT4" s="526"/>
      <c r="RLU4" s="526"/>
      <c r="RLV4" s="526"/>
      <c r="RLW4" s="526"/>
      <c r="RLX4" s="526"/>
      <c r="RLY4" s="526"/>
      <c r="RLZ4" s="526"/>
      <c r="RMA4" s="526"/>
      <c r="RMB4" s="526"/>
      <c r="RMC4" s="526"/>
      <c r="RMD4" s="526"/>
      <c r="RME4" s="526"/>
      <c r="RMF4" s="526"/>
      <c r="RMG4" s="526"/>
      <c r="RMH4" s="526"/>
      <c r="RMI4" s="526"/>
      <c r="RMJ4" s="526"/>
      <c r="RMK4" s="526"/>
      <c r="RML4" s="526"/>
      <c r="RMM4" s="526"/>
      <c r="RMN4" s="526"/>
      <c r="RMO4" s="526"/>
      <c r="RMP4" s="526"/>
      <c r="RMQ4" s="526"/>
      <c r="RMR4" s="526"/>
      <c r="RMS4" s="526"/>
      <c r="RMT4" s="526"/>
      <c r="RMU4" s="526"/>
      <c r="RMV4" s="526"/>
      <c r="RMW4" s="526"/>
      <c r="RMX4" s="526"/>
      <c r="RMY4" s="526"/>
      <c r="RMZ4" s="526"/>
      <c r="RNA4" s="526"/>
      <c r="RNB4" s="526"/>
      <c r="RNC4" s="526"/>
      <c r="RND4" s="526"/>
      <c r="RNE4" s="526"/>
      <c r="RNF4" s="526"/>
      <c r="RNG4" s="526"/>
      <c r="RNH4" s="526"/>
      <c r="RNI4" s="526"/>
      <c r="RNJ4" s="526"/>
      <c r="RNK4" s="526"/>
      <c r="RNL4" s="526"/>
      <c r="RNM4" s="526"/>
      <c r="RNN4" s="526"/>
      <c r="RNO4" s="526"/>
      <c r="RNP4" s="526"/>
      <c r="RNQ4" s="526"/>
      <c r="RNR4" s="526"/>
      <c r="RNS4" s="526"/>
      <c r="RNT4" s="526"/>
      <c r="RNU4" s="526"/>
      <c r="RNV4" s="526"/>
      <c r="RNW4" s="526"/>
      <c r="RNX4" s="526"/>
      <c r="RNY4" s="526"/>
      <c r="RNZ4" s="526"/>
      <c r="ROA4" s="526"/>
      <c r="ROB4" s="526"/>
      <c r="ROC4" s="526"/>
      <c r="ROD4" s="526"/>
      <c r="ROE4" s="526"/>
      <c r="ROF4" s="526"/>
      <c r="ROG4" s="526"/>
      <c r="ROH4" s="526"/>
      <c r="ROI4" s="526"/>
      <c r="ROJ4" s="526"/>
      <c r="ROK4" s="526"/>
      <c r="ROL4" s="526"/>
      <c r="ROM4" s="526"/>
      <c r="RON4" s="526"/>
      <c r="ROO4" s="526"/>
      <c r="ROP4" s="526"/>
      <c r="ROQ4" s="526"/>
      <c r="ROR4" s="526"/>
      <c r="ROS4" s="526"/>
      <c r="ROT4" s="526"/>
      <c r="ROU4" s="526"/>
      <c r="ROV4" s="526"/>
      <c r="ROW4" s="526"/>
      <c r="ROX4" s="526"/>
      <c r="ROY4" s="526"/>
      <c r="ROZ4" s="526"/>
      <c r="RPA4" s="526"/>
      <c r="RPB4" s="526"/>
      <c r="RPC4" s="526"/>
      <c r="RPD4" s="526"/>
      <c r="RPE4" s="526"/>
      <c r="RPF4" s="526"/>
      <c r="RPG4" s="526"/>
      <c r="RPH4" s="526"/>
      <c r="RPI4" s="526"/>
      <c r="RPJ4" s="526"/>
      <c r="RPK4" s="526"/>
      <c r="RPL4" s="526"/>
      <c r="RPM4" s="526"/>
      <c r="RPN4" s="526"/>
      <c r="RPO4" s="526"/>
      <c r="RPP4" s="526"/>
      <c r="RPQ4" s="526"/>
      <c r="RPR4" s="526"/>
      <c r="RPS4" s="526"/>
      <c r="RPT4" s="526"/>
      <c r="RPU4" s="526"/>
      <c r="RPV4" s="526"/>
      <c r="RPW4" s="526"/>
      <c r="RPX4" s="526"/>
      <c r="RPY4" s="526"/>
      <c r="RPZ4" s="526"/>
      <c r="RQA4" s="526"/>
      <c r="RQB4" s="526"/>
      <c r="RQC4" s="526"/>
      <c r="RQD4" s="526"/>
      <c r="RQE4" s="526"/>
      <c r="RQF4" s="526"/>
      <c r="RQG4" s="526"/>
      <c r="RQH4" s="526"/>
      <c r="RQI4" s="526"/>
      <c r="RQJ4" s="526"/>
      <c r="RQK4" s="526"/>
      <c r="RQL4" s="526"/>
      <c r="RQM4" s="526"/>
      <c r="RQN4" s="526"/>
      <c r="RQO4" s="526"/>
      <c r="RQP4" s="526"/>
      <c r="RQQ4" s="526"/>
      <c r="RQR4" s="526"/>
      <c r="RQS4" s="526"/>
      <c r="RQT4" s="526"/>
      <c r="RQU4" s="526"/>
      <c r="RQV4" s="526"/>
      <c r="RQW4" s="526"/>
      <c r="RQX4" s="526"/>
      <c r="RQY4" s="526"/>
      <c r="RQZ4" s="526"/>
      <c r="RRA4" s="526"/>
      <c r="RRB4" s="526"/>
      <c r="RRC4" s="526"/>
      <c r="RRD4" s="526"/>
      <c r="RRE4" s="526"/>
      <c r="RRF4" s="526"/>
      <c r="RRG4" s="526"/>
      <c r="RRH4" s="526"/>
      <c r="RRI4" s="526"/>
      <c r="RRJ4" s="526"/>
      <c r="RRK4" s="526"/>
      <c r="RRL4" s="526"/>
      <c r="RRM4" s="526"/>
      <c r="RRN4" s="526"/>
      <c r="RRO4" s="526"/>
      <c r="RRP4" s="526"/>
      <c r="RRQ4" s="526"/>
      <c r="RRR4" s="526"/>
      <c r="RRS4" s="526"/>
      <c r="RRT4" s="526"/>
      <c r="RRU4" s="526"/>
      <c r="RRV4" s="526"/>
      <c r="RRW4" s="526"/>
      <c r="RRX4" s="526"/>
      <c r="RRY4" s="526"/>
      <c r="RRZ4" s="526"/>
      <c r="RSA4" s="526"/>
      <c r="RSB4" s="526"/>
      <c r="RSC4" s="526"/>
      <c r="RSD4" s="526"/>
      <c r="RSE4" s="526"/>
      <c r="RSF4" s="526"/>
      <c r="RSG4" s="526"/>
      <c r="RSH4" s="526"/>
      <c r="RSI4" s="526"/>
      <c r="RSJ4" s="526"/>
      <c r="RSK4" s="526"/>
      <c r="RSL4" s="526"/>
      <c r="RSM4" s="526"/>
      <c r="RSN4" s="526"/>
      <c r="RSO4" s="526"/>
      <c r="RSP4" s="526"/>
      <c r="RSQ4" s="526"/>
      <c r="RSR4" s="526"/>
      <c r="RSS4" s="526"/>
      <c r="RST4" s="526"/>
      <c r="RSU4" s="526"/>
      <c r="RSV4" s="526"/>
      <c r="RSW4" s="526"/>
      <c r="RSX4" s="526"/>
      <c r="RSY4" s="526"/>
      <c r="RSZ4" s="526"/>
      <c r="RTA4" s="526"/>
      <c r="RTB4" s="526"/>
      <c r="RTC4" s="526"/>
      <c r="RTD4" s="526"/>
      <c r="RTE4" s="526"/>
      <c r="RTF4" s="526"/>
      <c r="RTG4" s="526"/>
      <c r="RTH4" s="526"/>
      <c r="RTI4" s="526"/>
      <c r="RTJ4" s="526"/>
      <c r="RTK4" s="526"/>
      <c r="RTL4" s="526"/>
      <c r="RTM4" s="526"/>
      <c r="RTN4" s="526"/>
      <c r="RTO4" s="526"/>
      <c r="RTP4" s="526"/>
      <c r="RTQ4" s="526"/>
      <c r="RTR4" s="526"/>
      <c r="RTS4" s="526"/>
      <c r="RTT4" s="526"/>
      <c r="RTU4" s="526"/>
      <c r="RTV4" s="526"/>
      <c r="RTW4" s="526"/>
      <c r="RTX4" s="526"/>
      <c r="RTY4" s="526"/>
      <c r="RTZ4" s="526"/>
      <c r="RUA4" s="526"/>
      <c r="RUB4" s="526"/>
      <c r="RUC4" s="526"/>
      <c r="RUD4" s="526"/>
      <c r="RUE4" s="526"/>
      <c r="RUF4" s="526"/>
      <c r="RUG4" s="526"/>
      <c r="RUH4" s="526"/>
      <c r="RUI4" s="526"/>
      <c r="RUJ4" s="526"/>
      <c r="RUK4" s="526"/>
      <c r="RUL4" s="526"/>
      <c r="RUM4" s="526"/>
      <c r="RUN4" s="526"/>
      <c r="RUO4" s="526"/>
      <c r="RUP4" s="526"/>
      <c r="RUQ4" s="526"/>
      <c r="RUR4" s="526"/>
      <c r="RUS4" s="526"/>
      <c r="RUT4" s="526"/>
      <c r="RUU4" s="526"/>
      <c r="RUV4" s="526"/>
      <c r="RUW4" s="526"/>
      <c r="RUX4" s="526"/>
      <c r="RUY4" s="526"/>
      <c r="RUZ4" s="526"/>
      <c r="RVA4" s="526"/>
      <c r="RVB4" s="526"/>
      <c r="RVC4" s="526"/>
      <c r="RVD4" s="526"/>
      <c r="RVE4" s="526"/>
      <c r="RVF4" s="526"/>
      <c r="RVG4" s="526"/>
      <c r="RVH4" s="526"/>
      <c r="RVI4" s="526"/>
      <c r="RVJ4" s="526"/>
      <c r="RVK4" s="526"/>
      <c r="RVL4" s="526"/>
      <c r="RVM4" s="526"/>
      <c r="RVN4" s="526"/>
      <c r="RVO4" s="526"/>
      <c r="RVP4" s="526"/>
      <c r="RVQ4" s="526"/>
      <c r="RVR4" s="526"/>
      <c r="RVS4" s="526"/>
      <c r="RVT4" s="526"/>
      <c r="RVU4" s="526"/>
      <c r="RVV4" s="526"/>
      <c r="RVW4" s="526"/>
      <c r="RVX4" s="526"/>
      <c r="RVY4" s="526"/>
      <c r="RVZ4" s="526"/>
      <c r="RWA4" s="526"/>
      <c r="RWB4" s="526"/>
      <c r="RWC4" s="526"/>
      <c r="RWD4" s="526"/>
      <c r="RWE4" s="526"/>
      <c r="RWF4" s="526"/>
      <c r="RWG4" s="526"/>
      <c r="RWH4" s="526"/>
      <c r="RWI4" s="526"/>
      <c r="RWJ4" s="526"/>
      <c r="RWK4" s="526"/>
      <c r="RWL4" s="526"/>
      <c r="RWM4" s="526"/>
      <c r="RWN4" s="526"/>
      <c r="RWO4" s="526"/>
      <c r="RWP4" s="526"/>
      <c r="RWQ4" s="526"/>
      <c r="RWR4" s="526"/>
      <c r="RWS4" s="526"/>
      <c r="RWT4" s="526"/>
      <c r="RWU4" s="526"/>
      <c r="RWV4" s="526"/>
      <c r="RWW4" s="526"/>
      <c r="RWX4" s="526"/>
      <c r="RWY4" s="526"/>
      <c r="RWZ4" s="526"/>
      <c r="RXA4" s="526"/>
      <c r="RXB4" s="526"/>
      <c r="RXC4" s="526"/>
      <c r="RXD4" s="526"/>
      <c r="RXE4" s="526"/>
      <c r="RXF4" s="526"/>
      <c r="RXG4" s="526"/>
      <c r="RXH4" s="526"/>
      <c r="RXI4" s="526"/>
      <c r="RXJ4" s="526"/>
      <c r="RXK4" s="526"/>
      <c r="RXL4" s="526"/>
      <c r="RXM4" s="526"/>
      <c r="RXN4" s="526"/>
      <c r="RXO4" s="526"/>
      <c r="RXP4" s="526"/>
      <c r="RXQ4" s="526"/>
      <c r="RXR4" s="526"/>
      <c r="RXS4" s="526"/>
      <c r="RXT4" s="526"/>
      <c r="RXU4" s="526"/>
      <c r="RXV4" s="526"/>
      <c r="RXW4" s="526"/>
      <c r="RXX4" s="526"/>
      <c r="RXY4" s="526"/>
      <c r="RXZ4" s="526"/>
      <c r="RYA4" s="526"/>
      <c r="RYB4" s="526"/>
      <c r="RYC4" s="526"/>
      <c r="RYD4" s="526"/>
      <c r="RYE4" s="526"/>
      <c r="RYF4" s="526"/>
      <c r="RYG4" s="526"/>
      <c r="RYH4" s="526"/>
      <c r="RYI4" s="526"/>
      <c r="RYJ4" s="526"/>
      <c r="RYK4" s="526"/>
      <c r="RYL4" s="526"/>
      <c r="RYM4" s="526"/>
      <c r="RYN4" s="526"/>
      <c r="RYO4" s="526"/>
      <c r="RYP4" s="526"/>
      <c r="RYQ4" s="526"/>
      <c r="RYR4" s="526"/>
      <c r="RYS4" s="526"/>
      <c r="RYT4" s="526"/>
      <c r="RYU4" s="526"/>
      <c r="RYV4" s="526"/>
      <c r="RYW4" s="526"/>
      <c r="RYX4" s="526"/>
      <c r="RYY4" s="526"/>
      <c r="RYZ4" s="526"/>
      <c r="RZA4" s="526"/>
      <c r="RZB4" s="526"/>
      <c r="RZC4" s="526"/>
      <c r="RZD4" s="526"/>
      <c r="RZE4" s="526"/>
      <c r="RZF4" s="526"/>
      <c r="RZG4" s="526"/>
      <c r="RZH4" s="526"/>
      <c r="RZI4" s="526"/>
      <c r="RZJ4" s="526"/>
      <c r="RZK4" s="526"/>
      <c r="RZL4" s="526"/>
      <c r="RZM4" s="526"/>
      <c r="RZN4" s="526"/>
      <c r="RZO4" s="526"/>
      <c r="RZP4" s="526"/>
      <c r="RZQ4" s="526"/>
      <c r="RZR4" s="526"/>
      <c r="RZS4" s="526"/>
      <c r="RZT4" s="526"/>
      <c r="RZU4" s="526"/>
      <c r="RZV4" s="526"/>
      <c r="RZW4" s="526"/>
      <c r="RZX4" s="526"/>
      <c r="RZY4" s="526"/>
      <c r="RZZ4" s="526"/>
      <c r="SAA4" s="526"/>
      <c r="SAB4" s="526"/>
      <c r="SAC4" s="526"/>
      <c r="SAD4" s="526"/>
      <c r="SAE4" s="526"/>
      <c r="SAF4" s="526"/>
      <c r="SAG4" s="526"/>
      <c r="SAH4" s="526"/>
      <c r="SAI4" s="526"/>
      <c r="SAJ4" s="526"/>
      <c r="SAK4" s="526"/>
      <c r="SAL4" s="526"/>
      <c r="SAM4" s="526"/>
      <c r="SAN4" s="526"/>
      <c r="SAO4" s="526"/>
      <c r="SAP4" s="526"/>
      <c r="SAQ4" s="526"/>
      <c r="SAR4" s="526"/>
      <c r="SAS4" s="526"/>
      <c r="SAT4" s="526"/>
      <c r="SAU4" s="526"/>
      <c r="SAV4" s="526"/>
      <c r="SAW4" s="526"/>
      <c r="SAX4" s="526"/>
      <c r="SAY4" s="526"/>
      <c r="SAZ4" s="526"/>
      <c r="SBA4" s="526"/>
      <c r="SBB4" s="526"/>
      <c r="SBC4" s="526"/>
      <c r="SBD4" s="526"/>
      <c r="SBE4" s="526"/>
      <c r="SBF4" s="526"/>
      <c r="SBG4" s="526"/>
      <c r="SBH4" s="526"/>
      <c r="SBI4" s="526"/>
      <c r="SBJ4" s="526"/>
      <c r="SBK4" s="526"/>
      <c r="SBL4" s="526"/>
      <c r="SBM4" s="526"/>
      <c r="SBN4" s="526"/>
      <c r="SBO4" s="526"/>
      <c r="SBP4" s="526"/>
      <c r="SBQ4" s="526"/>
      <c r="SBR4" s="526"/>
      <c r="SBS4" s="526"/>
      <c r="SBT4" s="526"/>
      <c r="SBU4" s="526"/>
      <c r="SBV4" s="526"/>
      <c r="SBW4" s="526"/>
      <c r="SBX4" s="526"/>
      <c r="SBY4" s="526"/>
      <c r="SBZ4" s="526"/>
      <c r="SCA4" s="526"/>
      <c r="SCB4" s="526"/>
      <c r="SCC4" s="526"/>
      <c r="SCD4" s="526"/>
      <c r="SCE4" s="526"/>
      <c r="SCF4" s="526"/>
      <c r="SCG4" s="526"/>
      <c r="SCH4" s="526"/>
      <c r="SCI4" s="526"/>
      <c r="SCJ4" s="526"/>
      <c r="SCK4" s="526"/>
      <c r="SCL4" s="526"/>
      <c r="SCM4" s="526"/>
      <c r="SCN4" s="526"/>
      <c r="SCO4" s="526"/>
      <c r="SCP4" s="526"/>
      <c r="SCQ4" s="526"/>
      <c r="SCR4" s="526"/>
      <c r="SCS4" s="526"/>
      <c r="SCT4" s="526"/>
      <c r="SCU4" s="526"/>
      <c r="SCV4" s="526"/>
      <c r="SCW4" s="526"/>
      <c r="SCX4" s="526"/>
      <c r="SCY4" s="526"/>
      <c r="SCZ4" s="526"/>
      <c r="SDA4" s="526"/>
      <c r="SDB4" s="526"/>
      <c r="SDC4" s="526"/>
      <c r="SDD4" s="526"/>
      <c r="SDE4" s="526"/>
      <c r="SDF4" s="526"/>
      <c r="SDG4" s="526"/>
      <c r="SDH4" s="526"/>
      <c r="SDI4" s="526"/>
      <c r="SDJ4" s="526"/>
      <c r="SDK4" s="526"/>
      <c r="SDL4" s="526"/>
      <c r="SDM4" s="526"/>
      <c r="SDN4" s="526"/>
      <c r="SDO4" s="526"/>
      <c r="SDP4" s="526"/>
      <c r="SDQ4" s="526"/>
      <c r="SDR4" s="526"/>
      <c r="SDS4" s="526"/>
      <c r="SDT4" s="526"/>
      <c r="SDU4" s="526"/>
      <c r="SDV4" s="526"/>
      <c r="SDW4" s="526"/>
      <c r="SDX4" s="526"/>
      <c r="SDY4" s="526"/>
      <c r="SDZ4" s="526"/>
      <c r="SEA4" s="526"/>
      <c r="SEB4" s="526"/>
      <c r="SEC4" s="526"/>
      <c r="SED4" s="526"/>
      <c r="SEE4" s="526"/>
      <c r="SEF4" s="526"/>
      <c r="SEG4" s="526"/>
      <c r="SEH4" s="526"/>
      <c r="SEI4" s="526"/>
      <c r="SEJ4" s="526"/>
      <c r="SEK4" s="526"/>
      <c r="SEL4" s="526"/>
      <c r="SEM4" s="526"/>
      <c r="SEN4" s="526"/>
      <c r="SEO4" s="526"/>
      <c r="SEP4" s="526"/>
      <c r="SEQ4" s="526"/>
      <c r="SER4" s="526"/>
      <c r="SES4" s="526"/>
      <c r="SET4" s="526"/>
      <c r="SEU4" s="526"/>
      <c r="SEV4" s="526"/>
      <c r="SEW4" s="526"/>
      <c r="SEX4" s="526"/>
      <c r="SEY4" s="526"/>
      <c r="SEZ4" s="526"/>
      <c r="SFA4" s="526"/>
      <c r="SFB4" s="526"/>
      <c r="SFC4" s="526"/>
      <c r="SFD4" s="526"/>
      <c r="SFE4" s="526"/>
      <c r="SFF4" s="526"/>
      <c r="SFG4" s="526"/>
      <c r="SFH4" s="526"/>
      <c r="SFI4" s="526"/>
      <c r="SFJ4" s="526"/>
      <c r="SFK4" s="526"/>
      <c r="SFL4" s="526"/>
      <c r="SFM4" s="526"/>
      <c r="SFN4" s="526"/>
      <c r="SFO4" s="526"/>
      <c r="SFP4" s="526"/>
      <c r="SFQ4" s="526"/>
      <c r="SFR4" s="526"/>
      <c r="SFS4" s="526"/>
      <c r="SFT4" s="526"/>
      <c r="SFU4" s="526"/>
      <c r="SFV4" s="526"/>
      <c r="SFW4" s="526"/>
      <c r="SFX4" s="526"/>
      <c r="SFY4" s="526"/>
      <c r="SFZ4" s="526"/>
      <c r="SGA4" s="526"/>
      <c r="SGB4" s="526"/>
      <c r="SGC4" s="526"/>
      <c r="SGD4" s="526"/>
      <c r="SGE4" s="526"/>
      <c r="SGF4" s="526"/>
      <c r="SGG4" s="526"/>
      <c r="SGH4" s="526"/>
      <c r="SGI4" s="526"/>
      <c r="SGJ4" s="526"/>
      <c r="SGK4" s="526"/>
      <c r="SGL4" s="526"/>
      <c r="SGM4" s="526"/>
      <c r="SGN4" s="526"/>
      <c r="SGO4" s="526"/>
      <c r="SGP4" s="526"/>
      <c r="SGQ4" s="526"/>
      <c r="SGR4" s="526"/>
      <c r="SGS4" s="526"/>
      <c r="SGT4" s="526"/>
      <c r="SGU4" s="526"/>
      <c r="SGV4" s="526"/>
      <c r="SGW4" s="526"/>
      <c r="SGX4" s="526"/>
      <c r="SGY4" s="526"/>
      <c r="SGZ4" s="526"/>
      <c r="SHA4" s="526"/>
      <c r="SHB4" s="526"/>
      <c r="SHC4" s="526"/>
      <c r="SHD4" s="526"/>
      <c r="SHE4" s="526"/>
      <c r="SHF4" s="526"/>
      <c r="SHG4" s="526"/>
      <c r="SHH4" s="526"/>
      <c r="SHI4" s="526"/>
      <c r="SHJ4" s="526"/>
      <c r="SHK4" s="526"/>
      <c r="SHL4" s="526"/>
      <c r="SHM4" s="526"/>
      <c r="SHN4" s="526"/>
      <c r="SHO4" s="526"/>
      <c r="SHP4" s="526"/>
      <c r="SHQ4" s="526"/>
      <c r="SHR4" s="526"/>
      <c r="SHS4" s="526"/>
      <c r="SHT4" s="526"/>
      <c r="SHU4" s="526"/>
      <c r="SHV4" s="526"/>
      <c r="SHW4" s="526"/>
      <c r="SHX4" s="526"/>
      <c r="SHY4" s="526"/>
      <c r="SHZ4" s="526"/>
      <c r="SIA4" s="526"/>
      <c r="SIB4" s="526"/>
      <c r="SIC4" s="526"/>
      <c r="SID4" s="526"/>
      <c r="SIE4" s="526"/>
      <c r="SIF4" s="526"/>
      <c r="SIG4" s="526"/>
      <c r="SIH4" s="526"/>
      <c r="SII4" s="526"/>
      <c r="SIJ4" s="526"/>
      <c r="SIK4" s="526"/>
      <c r="SIL4" s="526"/>
      <c r="SIM4" s="526"/>
      <c r="SIN4" s="526"/>
      <c r="SIO4" s="526"/>
      <c r="SIP4" s="526"/>
      <c r="SIQ4" s="526"/>
      <c r="SIR4" s="526"/>
      <c r="SIS4" s="526"/>
      <c r="SIT4" s="526"/>
      <c r="SIU4" s="526"/>
      <c r="SIV4" s="526"/>
      <c r="SIW4" s="526"/>
      <c r="SIX4" s="526"/>
      <c r="SIY4" s="526"/>
      <c r="SIZ4" s="526"/>
      <c r="SJA4" s="526"/>
      <c r="SJB4" s="526"/>
      <c r="SJC4" s="526"/>
      <c r="SJD4" s="526"/>
      <c r="SJE4" s="526"/>
      <c r="SJF4" s="526"/>
      <c r="SJG4" s="526"/>
      <c r="SJH4" s="526"/>
      <c r="SJI4" s="526"/>
      <c r="SJJ4" s="526"/>
      <c r="SJK4" s="526"/>
      <c r="SJL4" s="526"/>
      <c r="SJM4" s="526"/>
      <c r="SJN4" s="526"/>
      <c r="SJO4" s="526"/>
      <c r="SJP4" s="526"/>
      <c r="SJQ4" s="526"/>
      <c r="SJR4" s="526"/>
      <c r="SJS4" s="526"/>
      <c r="SJT4" s="526"/>
      <c r="SJU4" s="526"/>
      <c r="SJV4" s="526"/>
      <c r="SJW4" s="526"/>
      <c r="SJX4" s="526"/>
      <c r="SJY4" s="526"/>
      <c r="SJZ4" s="526"/>
      <c r="SKA4" s="526"/>
      <c r="SKB4" s="526"/>
      <c r="SKC4" s="526"/>
      <c r="SKD4" s="526"/>
      <c r="SKE4" s="526"/>
      <c r="SKF4" s="526"/>
      <c r="SKG4" s="526"/>
      <c r="SKH4" s="526"/>
      <c r="SKI4" s="526"/>
      <c r="SKJ4" s="526"/>
      <c r="SKK4" s="526"/>
      <c r="SKL4" s="526"/>
      <c r="SKM4" s="526"/>
      <c r="SKN4" s="526"/>
      <c r="SKO4" s="526"/>
      <c r="SKP4" s="526"/>
      <c r="SKQ4" s="526"/>
      <c r="SKR4" s="526"/>
      <c r="SKS4" s="526"/>
      <c r="SKT4" s="526"/>
      <c r="SKU4" s="526"/>
      <c r="SKV4" s="526"/>
      <c r="SKW4" s="526"/>
      <c r="SKX4" s="526"/>
      <c r="SKY4" s="526"/>
      <c r="SKZ4" s="526"/>
      <c r="SLA4" s="526"/>
      <c r="SLB4" s="526"/>
      <c r="SLC4" s="526"/>
      <c r="SLD4" s="526"/>
      <c r="SLE4" s="526"/>
      <c r="SLF4" s="526"/>
      <c r="SLG4" s="526"/>
      <c r="SLH4" s="526"/>
      <c r="SLI4" s="526"/>
      <c r="SLJ4" s="526"/>
      <c r="SLK4" s="526"/>
      <c r="SLL4" s="526"/>
      <c r="SLM4" s="526"/>
      <c r="SLN4" s="526"/>
      <c r="SLO4" s="526"/>
      <c r="SLP4" s="526"/>
      <c r="SLQ4" s="526"/>
      <c r="SLR4" s="526"/>
      <c r="SLS4" s="526"/>
      <c r="SLT4" s="526"/>
      <c r="SLU4" s="526"/>
      <c r="SLV4" s="526"/>
      <c r="SLW4" s="526"/>
      <c r="SLX4" s="526"/>
      <c r="SLY4" s="526"/>
      <c r="SLZ4" s="526"/>
      <c r="SMA4" s="526"/>
      <c r="SMB4" s="526"/>
      <c r="SMC4" s="526"/>
      <c r="SMD4" s="526"/>
      <c r="SME4" s="526"/>
      <c r="SMF4" s="526"/>
      <c r="SMG4" s="526"/>
      <c r="SMH4" s="526"/>
      <c r="SMI4" s="526"/>
      <c r="SMJ4" s="526"/>
      <c r="SMK4" s="526"/>
      <c r="SML4" s="526"/>
      <c r="SMM4" s="526"/>
      <c r="SMN4" s="526"/>
      <c r="SMO4" s="526"/>
      <c r="SMP4" s="526"/>
      <c r="SMQ4" s="526"/>
      <c r="SMR4" s="526"/>
      <c r="SMS4" s="526"/>
      <c r="SMT4" s="526"/>
      <c r="SMU4" s="526"/>
      <c r="SMV4" s="526"/>
      <c r="SMW4" s="526"/>
      <c r="SMX4" s="526"/>
      <c r="SMY4" s="526"/>
      <c r="SMZ4" s="526"/>
      <c r="SNA4" s="526"/>
      <c r="SNB4" s="526"/>
      <c r="SNC4" s="526"/>
      <c r="SND4" s="526"/>
      <c r="SNE4" s="526"/>
      <c r="SNF4" s="526"/>
      <c r="SNG4" s="526"/>
      <c r="SNH4" s="526"/>
      <c r="SNI4" s="526"/>
      <c r="SNJ4" s="526"/>
      <c r="SNK4" s="526"/>
      <c r="SNL4" s="526"/>
      <c r="SNM4" s="526"/>
      <c r="SNN4" s="526"/>
      <c r="SNO4" s="526"/>
      <c r="SNP4" s="526"/>
      <c r="SNQ4" s="526"/>
      <c r="SNR4" s="526"/>
      <c r="SNS4" s="526"/>
      <c r="SNT4" s="526"/>
      <c r="SNU4" s="526"/>
      <c r="SNV4" s="526"/>
      <c r="SNW4" s="526"/>
      <c r="SNX4" s="526"/>
      <c r="SNY4" s="526"/>
      <c r="SNZ4" s="526"/>
      <c r="SOA4" s="526"/>
      <c r="SOB4" s="526"/>
      <c r="SOC4" s="526"/>
      <c r="SOD4" s="526"/>
      <c r="SOE4" s="526"/>
      <c r="SOF4" s="526"/>
      <c r="SOG4" s="526"/>
      <c r="SOH4" s="526"/>
      <c r="SOI4" s="526"/>
      <c r="SOJ4" s="526"/>
      <c r="SOK4" s="526"/>
      <c r="SOL4" s="526"/>
      <c r="SOM4" s="526"/>
      <c r="SON4" s="526"/>
      <c r="SOO4" s="526"/>
      <c r="SOP4" s="526"/>
      <c r="SOQ4" s="526"/>
      <c r="SOR4" s="526"/>
      <c r="SOS4" s="526"/>
      <c r="SOT4" s="526"/>
      <c r="SOU4" s="526"/>
      <c r="SOV4" s="526"/>
      <c r="SOW4" s="526"/>
      <c r="SOX4" s="526"/>
      <c r="SOY4" s="526"/>
      <c r="SOZ4" s="526"/>
      <c r="SPA4" s="526"/>
      <c r="SPB4" s="526"/>
      <c r="SPC4" s="526"/>
      <c r="SPD4" s="526"/>
      <c r="SPE4" s="526"/>
      <c r="SPF4" s="526"/>
      <c r="SPG4" s="526"/>
      <c r="SPH4" s="526"/>
      <c r="SPI4" s="526"/>
      <c r="SPJ4" s="526"/>
      <c r="SPK4" s="526"/>
      <c r="SPL4" s="526"/>
      <c r="SPM4" s="526"/>
      <c r="SPN4" s="526"/>
      <c r="SPO4" s="526"/>
      <c r="SPP4" s="526"/>
      <c r="SPQ4" s="526"/>
      <c r="SPR4" s="526"/>
      <c r="SPS4" s="526"/>
      <c r="SPT4" s="526"/>
      <c r="SPU4" s="526"/>
      <c r="SPV4" s="526"/>
      <c r="SPW4" s="526"/>
      <c r="SPX4" s="526"/>
      <c r="SPY4" s="526"/>
      <c r="SPZ4" s="526"/>
      <c r="SQA4" s="526"/>
      <c r="SQB4" s="526"/>
      <c r="SQC4" s="526"/>
      <c r="SQD4" s="526"/>
      <c r="SQE4" s="526"/>
      <c r="SQF4" s="526"/>
      <c r="SQG4" s="526"/>
      <c r="SQH4" s="526"/>
      <c r="SQI4" s="526"/>
      <c r="SQJ4" s="526"/>
      <c r="SQK4" s="526"/>
      <c r="SQL4" s="526"/>
      <c r="SQM4" s="526"/>
      <c r="SQN4" s="526"/>
      <c r="SQO4" s="526"/>
      <c r="SQP4" s="526"/>
      <c r="SQQ4" s="526"/>
      <c r="SQR4" s="526"/>
      <c r="SQS4" s="526"/>
      <c r="SQT4" s="526"/>
      <c r="SQU4" s="526"/>
      <c r="SQV4" s="526"/>
      <c r="SQW4" s="526"/>
      <c r="SQX4" s="526"/>
      <c r="SQY4" s="526"/>
      <c r="SQZ4" s="526"/>
      <c r="SRA4" s="526"/>
      <c r="SRB4" s="526"/>
      <c r="SRC4" s="526"/>
      <c r="SRD4" s="526"/>
      <c r="SRE4" s="526"/>
      <c r="SRF4" s="526"/>
      <c r="SRG4" s="526"/>
      <c r="SRH4" s="526"/>
      <c r="SRI4" s="526"/>
      <c r="SRJ4" s="526"/>
      <c r="SRK4" s="526"/>
      <c r="SRL4" s="526"/>
      <c r="SRM4" s="526"/>
      <c r="SRN4" s="526"/>
      <c r="SRO4" s="526"/>
      <c r="SRP4" s="526"/>
      <c r="SRQ4" s="526"/>
      <c r="SRR4" s="526"/>
      <c r="SRS4" s="526"/>
      <c r="SRT4" s="526"/>
      <c r="SRU4" s="526"/>
      <c r="SRV4" s="526"/>
      <c r="SRW4" s="526"/>
      <c r="SRX4" s="526"/>
      <c r="SRY4" s="526"/>
      <c r="SRZ4" s="526"/>
      <c r="SSA4" s="526"/>
      <c r="SSB4" s="526"/>
      <c r="SSC4" s="526"/>
      <c r="SSD4" s="526"/>
      <c r="SSE4" s="526"/>
      <c r="SSF4" s="526"/>
      <c r="SSG4" s="526"/>
      <c r="SSH4" s="526"/>
      <c r="SSI4" s="526"/>
      <c r="SSJ4" s="526"/>
      <c r="SSK4" s="526"/>
      <c r="SSL4" s="526"/>
      <c r="SSM4" s="526"/>
      <c r="SSN4" s="526"/>
      <c r="SSO4" s="526"/>
      <c r="SSP4" s="526"/>
      <c r="SSQ4" s="526"/>
      <c r="SSR4" s="526"/>
      <c r="SSS4" s="526"/>
      <c r="SST4" s="526"/>
      <c r="SSU4" s="526"/>
      <c r="SSV4" s="526"/>
      <c r="SSW4" s="526"/>
      <c r="SSX4" s="526"/>
      <c r="SSY4" s="526"/>
      <c r="SSZ4" s="526"/>
      <c r="STA4" s="526"/>
      <c r="STB4" s="526"/>
      <c r="STC4" s="526"/>
      <c r="STD4" s="526"/>
      <c r="STE4" s="526"/>
      <c r="STF4" s="526"/>
      <c r="STG4" s="526"/>
      <c r="STH4" s="526"/>
      <c r="STI4" s="526"/>
      <c r="STJ4" s="526"/>
      <c r="STK4" s="526"/>
      <c r="STL4" s="526"/>
      <c r="STM4" s="526"/>
      <c r="STN4" s="526"/>
      <c r="STO4" s="526"/>
      <c r="STP4" s="526"/>
      <c r="STQ4" s="526"/>
      <c r="STR4" s="526"/>
      <c r="STS4" s="526"/>
      <c r="STT4" s="526"/>
      <c r="STU4" s="526"/>
      <c r="STV4" s="526"/>
      <c r="STW4" s="526"/>
      <c r="STX4" s="526"/>
      <c r="STY4" s="526"/>
      <c r="STZ4" s="526"/>
      <c r="SUA4" s="526"/>
      <c r="SUB4" s="526"/>
      <c r="SUC4" s="526"/>
      <c r="SUD4" s="526"/>
      <c r="SUE4" s="526"/>
      <c r="SUF4" s="526"/>
      <c r="SUG4" s="526"/>
      <c r="SUH4" s="526"/>
      <c r="SUI4" s="526"/>
      <c r="SUJ4" s="526"/>
      <c r="SUK4" s="526"/>
      <c r="SUL4" s="526"/>
      <c r="SUM4" s="526"/>
      <c r="SUN4" s="526"/>
      <c r="SUO4" s="526"/>
      <c r="SUP4" s="526"/>
      <c r="SUQ4" s="526"/>
      <c r="SUR4" s="526"/>
      <c r="SUS4" s="526"/>
      <c r="SUT4" s="526"/>
      <c r="SUU4" s="526"/>
      <c r="SUV4" s="526"/>
      <c r="SUW4" s="526"/>
      <c r="SUX4" s="526"/>
      <c r="SUY4" s="526"/>
      <c r="SUZ4" s="526"/>
      <c r="SVA4" s="526"/>
      <c r="SVB4" s="526"/>
      <c r="SVC4" s="526"/>
      <c r="SVD4" s="526"/>
      <c r="SVE4" s="526"/>
      <c r="SVF4" s="526"/>
      <c r="SVG4" s="526"/>
      <c r="SVH4" s="526"/>
      <c r="SVI4" s="526"/>
      <c r="SVJ4" s="526"/>
      <c r="SVK4" s="526"/>
      <c r="SVL4" s="526"/>
      <c r="SVM4" s="526"/>
      <c r="SVN4" s="526"/>
      <c r="SVO4" s="526"/>
      <c r="SVP4" s="526"/>
      <c r="SVQ4" s="526"/>
      <c r="SVR4" s="526"/>
      <c r="SVS4" s="526"/>
      <c r="SVT4" s="526"/>
      <c r="SVU4" s="526"/>
      <c r="SVV4" s="526"/>
      <c r="SVW4" s="526"/>
      <c r="SVX4" s="526"/>
      <c r="SVY4" s="526"/>
      <c r="SVZ4" s="526"/>
      <c r="SWA4" s="526"/>
      <c r="SWB4" s="526"/>
      <c r="SWC4" s="526"/>
      <c r="SWD4" s="526"/>
      <c r="SWE4" s="526"/>
      <c r="SWF4" s="526"/>
      <c r="SWG4" s="526"/>
      <c r="SWH4" s="526"/>
      <c r="SWI4" s="526"/>
      <c r="SWJ4" s="526"/>
      <c r="SWK4" s="526"/>
      <c r="SWL4" s="526"/>
      <c r="SWM4" s="526"/>
      <c r="SWN4" s="526"/>
      <c r="SWO4" s="526"/>
      <c r="SWP4" s="526"/>
      <c r="SWQ4" s="526"/>
      <c r="SWR4" s="526"/>
      <c r="SWS4" s="526"/>
      <c r="SWT4" s="526"/>
      <c r="SWU4" s="526"/>
      <c r="SWV4" s="526"/>
      <c r="SWW4" s="526"/>
      <c r="SWX4" s="526"/>
      <c r="SWY4" s="526"/>
      <c r="SWZ4" s="526"/>
      <c r="SXA4" s="526"/>
      <c r="SXB4" s="526"/>
      <c r="SXC4" s="526"/>
      <c r="SXD4" s="526"/>
      <c r="SXE4" s="526"/>
      <c r="SXF4" s="526"/>
      <c r="SXG4" s="526"/>
      <c r="SXH4" s="526"/>
      <c r="SXI4" s="526"/>
      <c r="SXJ4" s="526"/>
      <c r="SXK4" s="526"/>
      <c r="SXL4" s="526"/>
      <c r="SXM4" s="526"/>
      <c r="SXN4" s="526"/>
      <c r="SXO4" s="526"/>
      <c r="SXP4" s="526"/>
      <c r="SXQ4" s="526"/>
      <c r="SXR4" s="526"/>
      <c r="SXS4" s="526"/>
      <c r="SXT4" s="526"/>
      <c r="SXU4" s="526"/>
      <c r="SXV4" s="526"/>
      <c r="SXW4" s="526"/>
      <c r="SXX4" s="526"/>
      <c r="SXY4" s="526"/>
      <c r="SXZ4" s="526"/>
      <c r="SYA4" s="526"/>
      <c r="SYB4" s="526"/>
      <c r="SYC4" s="526"/>
      <c r="SYD4" s="526"/>
      <c r="SYE4" s="526"/>
      <c r="SYF4" s="526"/>
      <c r="SYG4" s="526"/>
      <c r="SYH4" s="526"/>
      <c r="SYI4" s="526"/>
      <c r="SYJ4" s="526"/>
      <c r="SYK4" s="526"/>
      <c r="SYL4" s="526"/>
      <c r="SYM4" s="526"/>
      <c r="SYN4" s="526"/>
      <c r="SYO4" s="526"/>
      <c r="SYP4" s="526"/>
      <c r="SYQ4" s="526"/>
      <c r="SYR4" s="526"/>
      <c r="SYS4" s="526"/>
      <c r="SYT4" s="526"/>
      <c r="SYU4" s="526"/>
      <c r="SYV4" s="526"/>
      <c r="SYW4" s="526"/>
      <c r="SYX4" s="526"/>
      <c r="SYY4" s="526"/>
      <c r="SYZ4" s="526"/>
      <c r="SZA4" s="526"/>
      <c r="SZB4" s="526"/>
      <c r="SZC4" s="526"/>
      <c r="SZD4" s="526"/>
      <c r="SZE4" s="526"/>
      <c r="SZF4" s="526"/>
      <c r="SZG4" s="526"/>
      <c r="SZH4" s="526"/>
      <c r="SZI4" s="526"/>
      <c r="SZJ4" s="526"/>
      <c r="SZK4" s="526"/>
      <c r="SZL4" s="526"/>
      <c r="SZM4" s="526"/>
      <c r="SZN4" s="526"/>
      <c r="SZO4" s="526"/>
      <c r="SZP4" s="526"/>
      <c r="SZQ4" s="526"/>
      <c r="SZR4" s="526"/>
      <c r="SZS4" s="526"/>
      <c r="SZT4" s="526"/>
      <c r="SZU4" s="526"/>
      <c r="SZV4" s="526"/>
      <c r="SZW4" s="526"/>
      <c r="SZX4" s="526"/>
      <c r="SZY4" s="526"/>
      <c r="SZZ4" s="526"/>
      <c r="TAA4" s="526"/>
      <c r="TAB4" s="526"/>
      <c r="TAC4" s="526"/>
      <c r="TAD4" s="526"/>
      <c r="TAE4" s="526"/>
      <c r="TAF4" s="526"/>
      <c r="TAG4" s="526"/>
      <c r="TAH4" s="526"/>
      <c r="TAI4" s="526"/>
      <c r="TAJ4" s="526"/>
      <c r="TAK4" s="526"/>
      <c r="TAL4" s="526"/>
      <c r="TAM4" s="526"/>
      <c r="TAN4" s="526"/>
      <c r="TAO4" s="526"/>
      <c r="TAP4" s="526"/>
      <c r="TAQ4" s="526"/>
      <c r="TAR4" s="526"/>
      <c r="TAS4" s="526"/>
      <c r="TAT4" s="526"/>
      <c r="TAU4" s="526"/>
      <c r="TAV4" s="526"/>
      <c r="TAW4" s="526"/>
      <c r="TAX4" s="526"/>
      <c r="TAY4" s="526"/>
      <c r="TAZ4" s="526"/>
      <c r="TBA4" s="526"/>
      <c r="TBB4" s="526"/>
      <c r="TBC4" s="526"/>
      <c r="TBD4" s="526"/>
      <c r="TBE4" s="526"/>
      <c r="TBF4" s="526"/>
      <c r="TBG4" s="526"/>
      <c r="TBH4" s="526"/>
      <c r="TBI4" s="526"/>
      <c r="TBJ4" s="526"/>
      <c r="TBK4" s="526"/>
      <c r="TBL4" s="526"/>
      <c r="TBM4" s="526"/>
      <c r="TBN4" s="526"/>
      <c r="TBO4" s="526"/>
      <c r="TBP4" s="526"/>
      <c r="TBQ4" s="526"/>
      <c r="TBR4" s="526"/>
      <c r="TBS4" s="526"/>
      <c r="TBT4" s="526"/>
      <c r="TBU4" s="526"/>
      <c r="TBV4" s="526"/>
      <c r="TBW4" s="526"/>
      <c r="TBX4" s="526"/>
      <c r="TBY4" s="526"/>
      <c r="TBZ4" s="526"/>
      <c r="TCA4" s="526"/>
      <c r="TCB4" s="526"/>
      <c r="TCC4" s="526"/>
      <c r="TCD4" s="526"/>
      <c r="TCE4" s="526"/>
      <c r="TCF4" s="526"/>
      <c r="TCG4" s="526"/>
      <c r="TCH4" s="526"/>
      <c r="TCI4" s="526"/>
      <c r="TCJ4" s="526"/>
      <c r="TCK4" s="526"/>
      <c r="TCL4" s="526"/>
      <c r="TCM4" s="526"/>
      <c r="TCN4" s="526"/>
      <c r="TCO4" s="526"/>
      <c r="TCP4" s="526"/>
      <c r="TCQ4" s="526"/>
      <c r="TCR4" s="526"/>
      <c r="TCS4" s="526"/>
      <c r="TCT4" s="526"/>
      <c r="TCU4" s="526"/>
      <c r="TCV4" s="526"/>
      <c r="TCW4" s="526"/>
      <c r="TCX4" s="526"/>
      <c r="TCY4" s="526"/>
      <c r="TCZ4" s="526"/>
      <c r="TDA4" s="526"/>
      <c r="TDB4" s="526"/>
      <c r="TDC4" s="526"/>
      <c r="TDD4" s="526"/>
      <c r="TDE4" s="526"/>
      <c r="TDF4" s="526"/>
      <c r="TDG4" s="526"/>
      <c r="TDH4" s="526"/>
      <c r="TDI4" s="526"/>
      <c r="TDJ4" s="526"/>
      <c r="TDK4" s="526"/>
      <c r="TDL4" s="526"/>
      <c r="TDM4" s="526"/>
      <c r="TDN4" s="526"/>
      <c r="TDO4" s="526"/>
      <c r="TDP4" s="526"/>
      <c r="TDQ4" s="526"/>
      <c r="TDR4" s="526"/>
      <c r="TDS4" s="526"/>
      <c r="TDT4" s="526"/>
      <c r="TDU4" s="526"/>
      <c r="TDV4" s="526"/>
      <c r="TDW4" s="526"/>
      <c r="TDX4" s="526"/>
      <c r="TDY4" s="526"/>
      <c r="TDZ4" s="526"/>
      <c r="TEA4" s="526"/>
      <c r="TEB4" s="526"/>
      <c r="TEC4" s="526"/>
      <c r="TED4" s="526"/>
      <c r="TEE4" s="526"/>
      <c r="TEF4" s="526"/>
      <c r="TEG4" s="526"/>
      <c r="TEH4" s="526"/>
      <c r="TEI4" s="526"/>
      <c r="TEJ4" s="526"/>
      <c r="TEK4" s="526"/>
      <c r="TEL4" s="526"/>
      <c r="TEM4" s="526"/>
      <c r="TEN4" s="526"/>
      <c r="TEO4" s="526"/>
      <c r="TEP4" s="526"/>
      <c r="TEQ4" s="526"/>
      <c r="TER4" s="526"/>
      <c r="TES4" s="526"/>
      <c r="TET4" s="526"/>
      <c r="TEU4" s="526"/>
      <c r="TEV4" s="526"/>
      <c r="TEW4" s="526"/>
      <c r="TEX4" s="526"/>
      <c r="TEY4" s="526"/>
      <c r="TEZ4" s="526"/>
      <c r="TFA4" s="526"/>
      <c r="TFB4" s="526"/>
      <c r="TFC4" s="526"/>
      <c r="TFD4" s="526"/>
      <c r="TFE4" s="526"/>
      <c r="TFF4" s="526"/>
      <c r="TFG4" s="526"/>
      <c r="TFH4" s="526"/>
      <c r="TFI4" s="526"/>
      <c r="TFJ4" s="526"/>
      <c r="TFK4" s="526"/>
      <c r="TFL4" s="526"/>
      <c r="TFM4" s="526"/>
      <c r="TFN4" s="526"/>
      <c r="TFO4" s="526"/>
      <c r="TFP4" s="526"/>
      <c r="TFQ4" s="526"/>
      <c r="TFR4" s="526"/>
      <c r="TFS4" s="526"/>
      <c r="TFT4" s="526"/>
      <c r="TFU4" s="526"/>
      <c r="TFV4" s="526"/>
      <c r="TFW4" s="526"/>
      <c r="TFX4" s="526"/>
      <c r="TFY4" s="526"/>
      <c r="TFZ4" s="526"/>
      <c r="TGA4" s="526"/>
      <c r="TGB4" s="526"/>
      <c r="TGC4" s="526"/>
      <c r="TGD4" s="526"/>
      <c r="TGE4" s="526"/>
      <c r="TGF4" s="526"/>
      <c r="TGG4" s="526"/>
      <c r="TGH4" s="526"/>
      <c r="TGI4" s="526"/>
      <c r="TGJ4" s="526"/>
      <c r="TGK4" s="526"/>
      <c r="TGL4" s="526"/>
      <c r="TGM4" s="526"/>
      <c r="TGN4" s="526"/>
      <c r="TGO4" s="526"/>
      <c r="TGP4" s="526"/>
      <c r="TGQ4" s="526"/>
      <c r="TGR4" s="526"/>
      <c r="TGS4" s="526"/>
      <c r="TGT4" s="526"/>
      <c r="TGU4" s="526"/>
      <c r="TGV4" s="526"/>
      <c r="TGW4" s="526"/>
      <c r="TGX4" s="526"/>
      <c r="TGY4" s="526"/>
      <c r="TGZ4" s="526"/>
      <c r="THA4" s="526"/>
      <c r="THB4" s="526"/>
      <c r="THC4" s="526"/>
      <c r="THD4" s="526"/>
      <c r="THE4" s="526"/>
      <c r="THF4" s="526"/>
      <c r="THG4" s="526"/>
      <c r="THH4" s="526"/>
      <c r="THI4" s="526"/>
      <c r="THJ4" s="526"/>
      <c r="THK4" s="526"/>
      <c r="THL4" s="526"/>
      <c r="THM4" s="526"/>
      <c r="THN4" s="526"/>
      <c r="THO4" s="526"/>
      <c r="THP4" s="526"/>
      <c r="THQ4" s="526"/>
      <c r="THR4" s="526"/>
      <c r="THS4" s="526"/>
      <c r="THT4" s="526"/>
      <c r="THU4" s="526"/>
      <c r="THV4" s="526"/>
      <c r="THW4" s="526"/>
      <c r="THX4" s="526"/>
      <c r="THY4" s="526"/>
      <c r="THZ4" s="526"/>
      <c r="TIA4" s="526"/>
      <c r="TIB4" s="526"/>
      <c r="TIC4" s="526"/>
      <c r="TID4" s="526"/>
      <c r="TIE4" s="526"/>
      <c r="TIF4" s="526"/>
      <c r="TIG4" s="526"/>
      <c r="TIH4" s="526"/>
      <c r="TII4" s="526"/>
      <c r="TIJ4" s="526"/>
      <c r="TIK4" s="526"/>
      <c r="TIL4" s="526"/>
      <c r="TIM4" s="526"/>
      <c r="TIN4" s="526"/>
      <c r="TIO4" s="526"/>
      <c r="TIP4" s="526"/>
      <c r="TIQ4" s="526"/>
      <c r="TIR4" s="526"/>
      <c r="TIS4" s="526"/>
      <c r="TIT4" s="526"/>
      <c r="TIU4" s="526"/>
      <c r="TIV4" s="526"/>
      <c r="TIW4" s="526"/>
      <c r="TIX4" s="526"/>
      <c r="TIY4" s="526"/>
      <c r="TIZ4" s="526"/>
      <c r="TJA4" s="526"/>
      <c r="TJB4" s="526"/>
      <c r="TJC4" s="526"/>
      <c r="TJD4" s="526"/>
      <c r="TJE4" s="526"/>
      <c r="TJF4" s="526"/>
      <c r="TJG4" s="526"/>
      <c r="TJH4" s="526"/>
      <c r="TJI4" s="526"/>
      <c r="TJJ4" s="526"/>
      <c r="TJK4" s="526"/>
      <c r="TJL4" s="526"/>
      <c r="TJM4" s="526"/>
      <c r="TJN4" s="526"/>
      <c r="TJO4" s="526"/>
      <c r="TJP4" s="526"/>
      <c r="TJQ4" s="526"/>
      <c r="TJR4" s="526"/>
      <c r="TJS4" s="526"/>
      <c r="TJT4" s="526"/>
      <c r="TJU4" s="526"/>
      <c r="TJV4" s="526"/>
      <c r="TJW4" s="526"/>
      <c r="TJX4" s="526"/>
      <c r="TJY4" s="526"/>
      <c r="TJZ4" s="526"/>
      <c r="TKA4" s="526"/>
      <c r="TKB4" s="526"/>
      <c r="TKC4" s="526"/>
      <c r="TKD4" s="526"/>
      <c r="TKE4" s="526"/>
      <c r="TKF4" s="526"/>
      <c r="TKG4" s="526"/>
      <c r="TKH4" s="526"/>
      <c r="TKI4" s="526"/>
      <c r="TKJ4" s="526"/>
      <c r="TKK4" s="526"/>
      <c r="TKL4" s="526"/>
      <c r="TKM4" s="526"/>
      <c r="TKN4" s="526"/>
      <c r="TKO4" s="526"/>
      <c r="TKP4" s="526"/>
      <c r="TKQ4" s="526"/>
      <c r="TKR4" s="526"/>
      <c r="TKS4" s="526"/>
      <c r="TKT4" s="526"/>
      <c r="TKU4" s="526"/>
      <c r="TKV4" s="526"/>
      <c r="TKW4" s="526"/>
      <c r="TKX4" s="526"/>
      <c r="TKY4" s="526"/>
      <c r="TKZ4" s="526"/>
      <c r="TLA4" s="526"/>
      <c r="TLB4" s="526"/>
      <c r="TLC4" s="526"/>
      <c r="TLD4" s="526"/>
      <c r="TLE4" s="526"/>
      <c r="TLF4" s="526"/>
      <c r="TLG4" s="526"/>
      <c r="TLH4" s="526"/>
      <c r="TLI4" s="526"/>
      <c r="TLJ4" s="526"/>
      <c r="TLK4" s="526"/>
      <c r="TLL4" s="526"/>
      <c r="TLM4" s="526"/>
      <c r="TLN4" s="526"/>
      <c r="TLO4" s="526"/>
      <c r="TLP4" s="526"/>
      <c r="TLQ4" s="526"/>
      <c r="TLR4" s="526"/>
      <c r="TLS4" s="526"/>
      <c r="TLT4" s="526"/>
      <c r="TLU4" s="526"/>
      <c r="TLV4" s="526"/>
      <c r="TLW4" s="526"/>
      <c r="TLX4" s="526"/>
      <c r="TLY4" s="526"/>
      <c r="TLZ4" s="526"/>
      <c r="TMA4" s="526"/>
      <c r="TMB4" s="526"/>
      <c r="TMC4" s="526"/>
      <c r="TMD4" s="526"/>
      <c r="TME4" s="526"/>
      <c r="TMF4" s="526"/>
      <c r="TMG4" s="526"/>
      <c r="TMH4" s="526"/>
      <c r="TMI4" s="526"/>
      <c r="TMJ4" s="526"/>
      <c r="TMK4" s="526"/>
      <c r="TML4" s="526"/>
      <c r="TMM4" s="526"/>
      <c r="TMN4" s="526"/>
      <c r="TMO4" s="526"/>
      <c r="TMP4" s="526"/>
      <c r="TMQ4" s="526"/>
      <c r="TMR4" s="526"/>
      <c r="TMS4" s="526"/>
      <c r="TMT4" s="526"/>
      <c r="TMU4" s="526"/>
      <c r="TMV4" s="526"/>
      <c r="TMW4" s="526"/>
      <c r="TMX4" s="526"/>
      <c r="TMY4" s="526"/>
      <c r="TMZ4" s="526"/>
      <c r="TNA4" s="526"/>
      <c r="TNB4" s="526"/>
      <c r="TNC4" s="526"/>
      <c r="TND4" s="526"/>
      <c r="TNE4" s="526"/>
      <c r="TNF4" s="526"/>
      <c r="TNG4" s="526"/>
      <c r="TNH4" s="526"/>
      <c r="TNI4" s="526"/>
      <c r="TNJ4" s="526"/>
      <c r="TNK4" s="526"/>
      <c r="TNL4" s="526"/>
      <c r="TNM4" s="526"/>
      <c r="TNN4" s="526"/>
      <c r="TNO4" s="526"/>
      <c r="TNP4" s="526"/>
      <c r="TNQ4" s="526"/>
      <c r="TNR4" s="526"/>
      <c r="TNS4" s="526"/>
      <c r="TNT4" s="526"/>
      <c r="TNU4" s="526"/>
      <c r="TNV4" s="526"/>
      <c r="TNW4" s="526"/>
      <c r="TNX4" s="526"/>
      <c r="TNY4" s="526"/>
      <c r="TNZ4" s="526"/>
      <c r="TOA4" s="526"/>
      <c r="TOB4" s="526"/>
      <c r="TOC4" s="526"/>
      <c r="TOD4" s="526"/>
      <c r="TOE4" s="526"/>
      <c r="TOF4" s="526"/>
      <c r="TOG4" s="526"/>
      <c r="TOH4" s="526"/>
      <c r="TOI4" s="526"/>
      <c r="TOJ4" s="526"/>
      <c r="TOK4" s="526"/>
      <c r="TOL4" s="526"/>
      <c r="TOM4" s="526"/>
      <c r="TON4" s="526"/>
      <c r="TOO4" s="526"/>
      <c r="TOP4" s="526"/>
      <c r="TOQ4" s="526"/>
      <c r="TOR4" s="526"/>
      <c r="TOS4" s="526"/>
      <c r="TOT4" s="526"/>
      <c r="TOU4" s="526"/>
      <c r="TOV4" s="526"/>
      <c r="TOW4" s="526"/>
      <c r="TOX4" s="526"/>
      <c r="TOY4" s="526"/>
      <c r="TOZ4" s="526"/>
      <c r="TPA4" s="526"/>
      <c r="TPB4" s="526"/>
      <c r="TPC4" s="526"/>
      <c r="TPD4" s="526"/>
      <c r="TPE4" s="526"/>
      <c r="TPF4" s="526"/>
      <c r="TPG4" s="526"/>
      <c r="TPH4" s="526"/>
      <c r="TPI4" s="526"/>
      <c r="TPJ4" s="526"/>
      <c r="TPK4" s="526"/>
      <c r="TPL4" s="526"/>
      <c r="TPM4" s="526"/>
      <c r="TPN4" s="526"/>
      <c r="TPO4" s="526"/>
      <c r="TPP4" s="526"/>
      <c r="TPQ4" s="526"/>
      <c r="TPR4" s="526"/>
      <c r="TPS4" s="526"/>
      <c r="TPT4" s="526"/>
      <c r="TPU4" s="526"/>
      <c r="TPV4" s="526"/>
      <c r="TPW4" s="526"/>
      <c r="TPX4" s="526"/>
      <c r="TPY4" s="526"/>
      <c r="TPZ4" s="526"/>
      <c r="TQA4" s="526"/>
      <c r="TQB4" s="526"/>
      <c r="TQC4" s="526"/>
      <c r="TQD4" s="526"/>
      <c r="TQE4" s="526"/>
      <c r="TQF4" s="526"/>
      <c r="TQG4" s="526"/>
      <c r="TQH4" s="526"/>
      <c r="TQI4" s="526"/>
      <c r="TQJ4" s="526"/>
      <c r="TQK4" s="526"/>
      <c r="TQL4" s="526"/>
      <c r="TQM4" s="526"/>
      <c r="TQN4" s="526"/>
      <c r="TQO4" s="526"/>
      <c r="TQP4" s="526"/>
      <c r="TQQ4" s="526"/>
      <c r="TQR4" s="526"/>
      <c r="TQS4" s="526"/>
      <c r="TQT4" s="526"/>
      <c r="TQU4" s="526"/>
      <c r="TQV4" s="526"/>
      <c r="TQW4" s="526"/>
      <c r="TQX4" s="526"/>
      <c r="TQY4" s="526"/>
      <c r="TQZ4" s="526"/>
      <c r="TRA4" s="526"/>
      <c r="TRB4" s="526"/>
      <c r="TRC4" s="526"/>
      <c r="TRD4" s="526"/>
      <c r="TRE4" s="526"/>
      <c r="TRF4" s="526"/>
      <c r="TRG4" s="526"/>
      <c r="TRH4" s="526"/>
      <c r="TRI4" s="526"/>
      <c r="TRJ4" s="526"/>
      <c r="TRK4" s="526"/>
      <c r="TRL4" s="526"/>
      <c r="TRM4" s="526"/>
      <c r="TRN4" s="526"/>
      <c r="TRO4" s="526"/>
      <c r="TRP4" s="526"/>
      <c r="TRQ4" s="526"/>
      <c r="TRR4" s="526"/>
      <c r="TRS4" s="526"/>
      <c r="TRT4" s="526"/>
      <c r="TRU4" s="526"/>
      <c r="TRV4" s="526"/>
      <c r="TRW4" s="526"/>
      <c r="TRX4" s="526"/>
      <c r="TRY4" s="526"/>
      <c r="TRZ4" s="526"/>
      <c r="TSA4" s="526"/>
      <c r="TSB4" s="526"/>
      <c r="TSC4" s="526"/>
      <c r="TSD4" s="526"/>
      <c r="TSE4" s="526"/>
      <c r="TSF4" s="526"/>
      <c r="TSG4" s="526"/>
      <c r="TSH4" s="526"/>
      <c r="TSI4" s="526"/>
      <c r="TSJ4" s="526"/>
      <c r="TSK4" s="526"/>
      <c r="TSL4" s="526"/>
      <c r="TSM4" s="526"/>
      <c r="TSN4" s="526"/>
      <c r="TSO4" s="526"/>
      <c r="TSP4" s="526"/>
      <c r="TSQ4" s="526"/>
      <c r="TSR4" s="526"/>
      <c r="TSS4" s="526"/>
      <c r="TST4" s="526"/>
      <c r="TSU4" s="526"/>
      <c r="TSV4" s="526"/>
      <c r="TSW4" s="526"/>
      <c r="TSX4" s="526"/>
      <c r="TSY4" s="526"/>
      <c r="TSZ4" s="526"/>
      <c r="TTA4" s="526"/>
      <c r="TTB4" s="526"/>
      <c r="TTC4" s="526"/>
      <c r="TTD4" s="526"/>
      <c r="TTE4" s="526"/>
      <c r="TTF4" s="526"/>
      <c r="TTG4" s="526"/>
      <c r="TTH4" s="526"/>
      <c r="TTI4" s="526"/>
      <c r="TTJ4" s="526"/>
      <c r="TTK4" s="526"/>
      <c r="TTL4" s="526"/>
      <c r="TTM4" s="526"/>
      <c r="TTN4" s="526"/>
      <c r="TTO4" s="526"/>
      <c r="TTP4" s="526"/>
      <c r="TTQ4" s="526"/>
      <c r="TTR4" s="526"/>
      <c r="TTS4" s="526"/>
      <c r="TTT4" s="526"/>
      <c r="TTU4" s="526"/>
      <c r="TTV4" s="526"/>
      <c r="TTW4" s="526"/>
      <c r="TTX4" s="526"/>
      <c r="TTY4" s="526"/>
      <c r="TTZ4" s="526"/>
      <c r="TUA4" s="526"/>
      <c r="TUB4" s="526"/>
      <c r="TUC4" s="526"/>
      <c r="TUD4" s="526"/>
      <c r="TUE4" s="526"/>
      <c r="TUF4" s="526"/>
      <c r="TUG4" s="526"/>
      <c r="TUH4" s="526"/>
      <c r="TUI4" s="526"/>
      <c r="TUJ4" s="526"/>
      <c r="TUK4" s="526"/>
      <c r="TUL4" s="526"/>
      <c r="TUM4" s="526"/>
      <c r="TUN4" s="526"/>
      <c r="TUO4" s="526"/>
      <c r="TUP4" s="526"/>
      <c r="TUQ4" s="526"/>
      <c r="TUR4" s="526"/>
      <c r="TUS4" s="526"/>
      <c r="TUT4" s="526"/>
      <c r="TUU4" s="526"/>
      <c r="TUV4" s="526"/>
      <c r="TUW4" s="526"/>
      <c r="TUX4" s="526"/>
      <c r="TUY4" s="526"/>
      <c r="TUZ4" s="526"/>
      <c r="TVA4" s="526"/>
      <c r="TVB4" s="526"/>
      <c r="TVC4" s="526"/>
      <c r="TVD4" s="526"/>
      <c r="TVE4" s="526"/>
      <c r="TVF4" s="526"/>
      <c r="TVG4" s="526"/>
      <c r="TVH4" s="526"/>
      <c r="TVI4" s="526"/>
      <c r="TVJ4" s="526"/>
      <c r="TVK4" s="526"/>
      <c r="TVL4" s="526"/>
      <c r="TVM4" s="526"/>
      <c r="TVN4" s="526"/>
      <c r="TVO4" s="526"/>
      <c r="TVP4" s="526"/>
      <c r="TVQ4" s="526"/>
      <c r="TVR4" s="526"/>
      <c r="TVS4" s="526"/>
      <c r="TVT4" s="526"/>
      <c r="TVU4" s="526"/>
      <c r="TVV4" s="526"/>
      <c r="TVW4" s="526"/>
      <c r="TVX4" s="526"/>
      <c r="TVY4" s="526"/>
      <c r="TVZ4" s="526"/>
      <c r="TWA4" s="526"/>
      <c r="TWB4" s="526"/>
      <c r="TWC4" s="526"/>
      <c r="TWD4" s="526"/>
      <c r="TWE4" s="526"/>
      <c r="TWF4" s="526"/>
      <c r="TWG4" s="526"/>
      <c r="TWH4" s="526"/>
      <c r="TWI4" s="526"/>
      <c r="TWJ4" s="526"/>
      <c r="TWK4" s="526"/>
      <c r="TWL4" s="526"/>
      <c r="TWM4" s="526"/>
      <c r="TWN4" s="526"/>
      <c r="TWO4" s="526"/>
      <c r="TWP4" s="526"/>
      <c r="TWQ4" s="526"/>
      <c r="TWR4" s="526"/>
      <c r="TWS4" s="526"/>
      <c r="TWT4" s="526"/>
      <c r="TWU4" s="526"/>
      <c r="TWV4" s="526"/>
      <c r="TWW4" s="526"/>
      <c r="TWX4" s="526"/>
      <c r="TWY4" s="526"/>
      <c r="TWZ4" s="526"/>
      <c r="TXA4" s="526"/>
      <c r="TXB4" s="526"/>
      <c r="TXC4" s="526"/>
      <c r="TXD4" s="526"/>
      <c r="TXE4" s="526"/>
      <c r="TXF4" s="526"/>
      <c r="TXG4" s="526"/>
      <c r="TXH4" s="526"/>
      <c r="TXI4" s="526"/>
      <c r="TXJ4" s="526"/>
      <c r="TXK4" s="526"/>
      <c r="TXL4" s="526"/>
      <c r="TXM4" s="526"/>
      <c r="TXN4" s="526"/>
      <c r="TXO4" s="526"/>
      <c r="TXP4" s="526"/>
      <c r="TXQ4" s="526"/>
      <c r="TXR4" s="526"/>
      <c r="TXS4" s="526"/>
      <c r="TXT4" s="526"/>
      <c r="TXU4" s="526"/>
      <c r="TXV4" s="526"/>
      <c r="TXW4" s="526"/>
      <c r="TXX4" s="526"/>
      <c r="TXY4" s="526"/>
      <c r="TXZ4" s="526"/>
      <c r="TYA4" s="526"/>
      <c r="TYB4" s="526"/>
      <c r="TYC4" s="526"/>
      <c r="TYD4" s="526"/>
      <c r="TYE4" s="526"/>
      <c r="TYF4" s="526"/>
      <c r="TYG4" s="526"/>
      <c r="TYH4" s="526"/>
      <c r="TYI4" s="526"/>
      <c r="TYJ4" s="526"/>
      <c r="TYK4" s="526"/>
      <c r="TYL4" s="526"/>
      <c r="TYM4" s="526"/>
      <c r="TYN4" s="526"/>
      <c r="TYO4" s="526"/>
      <c r="TYP4" s="526"/>
      <c r="TYQ4" s="526"/>
      <c r="TYR4" s="526"/>
      <c r="TYS4" s="526"/>
      <c r="TYT4" s="526"/>
      <c r="TYU4" s="526"/>
      <c r="TYV4" s="526"/>
      <c r="TYW4" s="526"/>
      <c r="TYX4" s="526"/>
      <c r="TYY4" s="526"/>
      <c r="TYZ4" s="526"/>
      <c r="TZA4" s="526"/>
      <c r="TZB4" s="526"/>
      <c r="TZC4" s="526"/>
      <c r="TZD4" s="526"/>
      <c r="TZE4" s="526"/>
      <c r="TZF4" s="526"/>
      <c r="TZG4" s="526"/>
      <c r="TZH4" s="526"/>
      <c r="TZI4" s="526"/>
      <c r="TZJ4" s="526"/>
      <c r="TZK4" s="526"/>
      <c r="TZL4" s="526"/>
      <c r="TZM4" s="526"/>
      <c r="TZN4" s="526"/>
      <c r="TZO4" s="526"/>
      <c r="TZP4" s="526"/>
      <c r="TZQ4" s="526"/>
      <c r="TZR4" s="526"/>
      <c r="TZS4" s="526"/>
      <c r="TZT4" s="526"/>
      <c r="TZU4" s="526"/>
      <c r="TZV4" s="526"/>
      <c r="TZW4" s="526"/>
      <c r="TZX4" s="526"/>
      <c r="TZY4" s="526"/>
      <c r="TZZ4" s="526"/>
      <c r="UAA4" s="526"/>
      <c r="UAB4" s="526"/>
      <c r="UAC4" s="526"/>
      <c r="UAD4" s="526"/>
      <c r="UAE4" s="526"/>
      <c r="UAF4" s="526"/>
      <c r="UAG4" s="526"/>
      <c r="UAH4" s="526"/>
      <c r="UAI4" s="526"/>
      <c r="UAJ4" s="526"/>
      <c r="UAK4" s="526"/>
      <c r="UAL4" s="526"/>
      <c r="UAM4" s="526"/>
      <c r="UAN4" s="526"/>
      <c r="UAO4" s="526"/>
      <c r="UAP4" s="526"/>
      <c r="UAQ4" s="526"/>
      <c r="UAR4" s="526"/>
      <c r="UAS4" s="526"/>
      <c r="UAT4" s="526"/>
      <c r="UAU4" s="526"/>
      <c r="UAV4" s="526"/>
      <c r="UAW4" s="526"/>
      <c r="UAX4" s="526"/>
      <c r="UAY4" s="526"/>
      <c r="UAZ4" s="526"/>
      <c r="UBA4" s="526"/>
      <c r="UBB4" s="526"/>
      <c r="UBC4" s="526"/>
      <c r="UBD4" s="526"/>
      <c r="UBE4" s="526"/>
      <c r="UBF4" s="526"/>
      <c r="UBG4" s="526"/>
      <c r="UBH4" s="526"/>
      <c r="UBI4" s="526"/>
      <c r="UBJ4" s="526"/>
      <c r="UBK4" s="526"/>
      <c r="UBL4" s="526"/>
      <c r="UBM4" s="526"/>
      <c r="UBN4" s="526"/>
      <c r="UBO4" s="526"/>
      <c r="UBP4" s="526"/>
      <c r="UBQ4" s="526"/>
      <c r="UBR4" s="526"/>
      <c r="UBS4" s="526"/>
      <c r="UBT4" s="526"/>
      <c r="UBU4" s="526"/>
      <c r="UBV4" s="526"/>
      <c r="UBW4" s="526"/>
      <c r="UBX4" s="526"/>
      <c r="UBY4" s="526"/>
      <c r="UBZ4" s="526"/>
      <c r="UCA4" s="526"/>
      <c r="UCB4" s="526"/>
      <c r="UCC4" s="526"/>
      <c r="UCD4" s="526"/>
      <c r="UCE4" s="526"/>
      <c r="UCF4" s="526"/>
      <c r="UCG4" s="526"/>
      <c r="UCH4" s="526"/>
      <c r="UCI4" s="526"/>
      <c r="UCJ4" s="526"/>
      <c r="UCK4" s="526"/>
      <c r="UCL4" s="526"/>
      <c r="UCM4" s="526"/>
      <c r="UCN4" s="526"/>
      <c r="UCO4" s="526"/>
      <c r="UCP4" s="526"/>
      <c r="UCQ4" s="526"/>
      <c r="UCR4" s="526"/>
      <c r="UCS4" s="526"/>
      <c r="UCT4" s="526"/>
      <c r="UCU4" s="526"/>
      <c r="UCV4" s="526"/>
      <c r="UCW4" s="526"/>
      <c r="UCX4" s="526"/>
      <c r="UCY4" s="526"/>
      <c r="UCZ4" s="526"/>
      <c r="UDA4" s="526"/>
      <c r="UDB4" s="526"/>
      <c r="UDC4" s="526"/>
      <c r="UDD4" s="526"/>
      <c r="UDE4" s="526"/>
      <c r="UDF4" s="526"/>
      <c r="UDG4" s="526"/>
      <c r="UDH4" s="526"/>
      <c r="UDI4" s="526"/>
      <c r="UDJ4" s="526"/>
      <c r="UDK4" s="526"/>
      <c r="UDL4" s="526"/>
      <c r="UDM4" s="526"/>
      <c r="UDN4" s="526"/>
      <c r="UDO4" s="526"/>
      <c r="UDP4" s="526"/>
      <c r="UDQ4" s="526"/>
      <c r="UDR4" s="526"/>
      <c r="UDS4" s="526"/>
      <c r="UDT4" s="526"/>
      <c r="UDU4" s="526"/>
      <c r="UDV4" s="526"/>
      <c r="UDW4" s="526"/>
      <c r="UDX4" s="526"/>
      <c r="UDY4" s="526"/>
      <c r="UDZ4" s="526"/>
      <c r="UEA4" s="526"/>
      <c r="UEB4" s="526"/>
      <c r="UEC4" s="526"/>
      <c r="UED4" s="526"/>
      <c r="UEE4" s="526"/>
      <c r="UEF4" s="526"/>
      <c r="UEG4" s="526"/>
      <c r="UEH4" s="526"/>
      <c r="UEI4" s="526"/>
      <c r="UEJ4" s="526"/>
      <c r="UEK4" s="526"/>
      <c r="UEL4" s="526"/>
      <c r="UEM4" s="526"/>
      <c r="UEN4" s="526"/>
      <c r="UEO4" s="526"/>
      <c r="UEP4" s="526"/>
      <c r="UEQ4" s="526"/>
      <c r="UER4" s="526"/>
      <c r="UES4" s="526"/>
      <c r="UET4" s="526"/>
      <c r="UEU4" s="526"/>
      <c r="UEV4" s="526"/>
      <c r="UEW4" s="526"/>
      <c r="UEX4" s="526"/>
      <c r="UEY4" s="526"/>
      <c r="UEZ4" s="526"/>
      <c r="UFA4" s="526"/>
      <c r="UFB4" s="526"/>
      <c r="UFC4" s="526"/>
      <c r="UFD4" s="526"/>
      <c r="UFE4" s="526"/>
      <c r="UFF4" s="526"/>
      <c r="UFG4" s="526"/>
      <c r="UFH4" s="526"/>
      <c r="UFI4" s="526"/>
      <c r="UFJ4" s="526"/>
      <c r="UFK4" s="526"/>
      <c r="UFL4" s="526"/>
      <c r="UFM4" s="526"/>
      <c r="UFN4" s="526"/>
      <c r="UFO4" s="526"/>
      <c r="UFP4" s="526"/>
      <c r="UFQ4" s="526"/>
      <c r="UFR4" s="526"/>
      <c r="UFS4" s="526"/>
      <c r="UFT4" s="526"/>
      <c r="UFU4" s="526"/>
      <c r="UFV4" s="526"/>
      <c r="UFW4" s="526"/>
      <c r="UFX4" s="526"/>
      <c r="UFY4" s="526"/>
      <c r="UFZ4" s="526"/>
      <c r="UGA4" s="526"/>
      <c r="UGB4" s="526"/>
      <c r="UGC4" s="526"/>
      <c r="UGD4" s="526"/>
      <c r="UGE4" s="526"/>
      <c r="UGF4" s="526"/>
      <c r="UGG4" s="526"/>
      <c r="UGH4" s="526"/>
      <c r="UGI4" s="526"/>
      <c r="UGJ4" s="526"/>
      <c r="UGK4" s="526"/>
      <c r="UGL4" s="526"/>
      <c r="UGM4" s="526"/>
      <c r="UGN4" s="526"/>
      <c r="UGO4" s="526"/>
      <c r="UGP4" s="526"/>
      <c r="UGQ4" s="526"/>
      <c r="UGR4" s="526"/>
      <c r="UGS4" s="526"/>
      <c r="UGT4" s="526"/>
      <c r="UGU4" s="526"/>
      <c r="UGV4" s="526"/>
      <c r="UGW4" s="526"/>
      <c r="UGX4" s="526"/>
      <c r="UGY4" s="526"/>
      <c r="UGZ4" s="526"/>
      <c r="UHA4" s="526"/>
      <c r="UHB4" s="526"/>
      <c r="UHC4" s="526"/>
      <c r="UHD4" s="526"/>
      <c r="UHE4" s="526"/>
      <c r="UHF4" s="526"/>
      <c r="UHG4" s="526"/>
      <c r="UHH4" s="526"/>
      <c r="UHI4" s="526"/>
      <c r="UHJ4" s="526"/>
      <c r="UHK4" s="526"/>
      <c r="UHL4" s="526"/>
      <c r="UHM4" s="526"/>
      <c r="UHN4" s="526"/>
      <c r="UHO4" s="526"/>
      <c r="UHP4" s="526"/>
      <c r="UHQ4" s="526"/>
      <c r="UHR4" s="526"/>
      <c r="UHS4" s="526"/>
      <c r="UHT4" s="526"/>
      <c r="UHU4" s="526"/>
      <c r="UHV4" s="526"/>
      <c r="UHW4" s="526"/>
      <c r="UHX4" s="526"/>
      <c r="UHY4" s="526"/>
      <c r="UHZ4" s="526"/>
      <c r="UIA4" s="526"/>
      <c r="UIB4" s="526"/>
      <c r="UIC4" s="526"/>
      <c r="UID4" s="526"/>
      <c r="UIE4" s="526"/>
      <c r="UIF4" s="526"/>
      <c r="UIG4" s="526"/>
      <c r="UIH4" s="526"/>
      <c r="UII4" s="526"/>
      <c r="UIJ4" s="526"/>
      <c r="UIK4" s="526"/>
      <c r="UIL4" s="526"/>
      <c r="UIM4" s="526"/>
      <c r="UIN4" s="526"/>
      <c r="UIO4" s="526"/>
      <c r="UIP4" s="526"/>
      <c r="UIQ4" s="526"/>
      <c r="UIR4" s="526"/>
      <c r="UIS4" s="526"/>
      <c r="UIT4" s="526"/>
      <c r="UIU4" s="526"/>
      <c r="UIV4" s="526"/>
      <c r="UIW4" s="526"/>
      <c r="UIX4" s="526"/>
      <c r="UIY4" s="526"/>
      <c r="UIZ4" s="526"/>
      <c r="UJA4" s="526"/>
      <c r="UJB4" s="526"/>
      <c r="UJC4" s="526"/>
      <c r="UJD4" s="526"/>
      <c r="UJE4" s="526"/>
      <c r="UJF4" s="526"/>
      <c r="UJG4" s="526"/>
      <c r="UJH4" s="526"/>
      <c r="UJI4" s="526"/>
      <c r="UJJ4" s="526"/>
      <c r="UJK4" s="526"/>
      <c r="UJL4" s="526"/>
      <c r="UJM4" s="526"/>
      <c r="UJN4" s="526"/>
      <c r="UJO4" s="526"/>
      <c r="UJP4" s="526"/>
      <c r="UJQ4" s="526"/>
      <c r="UJR4" s="526"/>
      <c r="UJS4" s="526"/>
      <c r="UJT4" s="526"/>
      <c r="UJU4" s="526"/>
      <c r="UJV4" s="526"/>
      <c r="UJW4" s="526"/>
      <c r="UJX4" s="526"/>
      <c r="UJY4" s="526"/>
      <c r="UJZ4" s="526"/>
      <c r="UKA4" s="526"/>
      <c r="UKB4" s="526"/>
      <c r="UKC4" s="526"/>
      <c r="UKD4" s="526"/>
      <c r="UKE4" s="526"/>
      <c r="UKF4" s="526"/>
      <c r="UKG4" s="526"/>
      <c r="UKH4" s="526"/>
      <c r="UKI4" s="526"/>
      <c r="UKJ4" s="526"/>
      <c r="UKK4" s="526"/>
      <c r="UKL4" s="526"/>
      <c r="UKM4" s="526"/>
      <c r="UKN4" s="526"/>
      <c r="UKO4" s="526"/>
      <c r="UKP4" s="526"/>
      <c r="UKQ4" s="526"/>
      <c r="UKR4" s="526"/>
      <c r="UKS4" s="526"/>
      <c r="UKT4" s="526"/>
      <c r="UKU4" s="526"/>
      <c r="UKV4" s="526"/>
      <c r="UKW4" s="526"/>
      <c r="UKX4" s="526"/>
      <c r="UKY4" s="526"/>
      <c r="UKZ4" s="526"/>
      <c r="ULA4" s="526"/>
      <c r="ULB4" s="526"/>
      <c r="ULC4" s="526"/>
      <c r="ULD4" s="526"/>
      <c r="ULE4" s="526"/>
      <c r="ULF4" s="526"/>
      <c r="ULG4" s="526"/>
      <c r="ULH4" s="526"/>
      <c r="ULI4" s="526"/>
      <c r="ULJ4" s="526"/>
      <c r="ULK4" s="526"/>
      <c r="ULL4" s="526"/>
      <c r="ULM4" s="526"/>
      <c r="ULN4" s="526"/>
      <c r="ULO4" s="526"/>
      <c r="ULP4" s="526"/>
      <c r="ULQ4" s="526"/>
      <c r="ULR4" s="526"/>
      <c r="ULS4" s="526"/>
      <c r="ULT4" s="526"/>
      <c r="ULU4" s="526"/>
      <c r="ULV4" s="526"/>
      <c r="ULW4" s="526"/>
      <c r="ULX4" s="526"/>
      <c r="ULY4" s="526"/>
      <c r="ULZ4" s="526"/>
      <c r="UMA4" s="526"/>
      <c r="UMB4" s="526"/>
      <c r="UMC4" s="526"/>
      <c r="UMD4" s="526"/>
      <c r="UME4" s="526"/>
      <c r="UMF4" s="526"/>
      <c r="UMG4" s="526"/>
      <c r="UMH4" s="526"/>
      <c r="UMI4" s="526"/>
      <c r="UMJ4" s="526"/>
      <c r="UMK4" s="526"/>
      <c r="UML4" s="526"/>
      <c r="UMM4" s="526"/>
      <c r="UMN4" s="526"/>
      <c r="UMO4" s="526"/>
      <c r="UMP4" s="526"/>
      <c r="UMQ4" s="526"/>
      <c r="UMR4" s="526"/>
      <c r="UMS4" s="526"/>
      <c r="UMT4" s="526"/>
      <c r="UMU4" s="526"/>
      <c r="UMV4" s="526"/>
      <c r="UMW4" s="526"/>
      <c r="UMX4" s="526"/>
      <c r="UMY4" s="526"/>
      <c r="UMZ4" s="526"/>
      <c r="UNA4" s="526"/>
      <c r="UNB4" s="526"/>
      <c r="UNC4" s="526"/>
      <c r="UND4" s="526"/>
      <c r="UNE4" s="526"/>
      <c r="UNF4" s="526"/>
      <c r="UNG4" s="526"/>
      <c r="UNH4" s="526"/>
      <c r="UNI4" s="526"/>
      <c r="UNJ4" s="526"/>
      <c r="UNK4" s="526"/>
      <c r="UNL4" s="526"/>
      <c r="UNM4" s="526"/>
      <c r="UNN4" s="526"/>
      <c r="UNO4" s="526"/>
      <c r="UNP4" s="526"/>
      <c r="UNQ4" s="526"/>
      <c r="UNR4" s="526"/>
      <c r="UNS4" s="526"/>
      <c r="UNT4" s="526"/>
      <c r="UNU4" s="526"/>
      <c r="UNV4" s="526"/>
      <c r="UNW4" s="526"/>
      <c r="UNX4" s="526"/>
      <c r="UNY4" s="526"/>
      <c r="UNZ4" s="526"/>
      <c r="UOA4" s="526"/>
      <c r="UOB4" s="526"/>
      <c r="UOC4" s="526"/>
      <c r="UOD4" s="526"/>
      <c r="UOE4" s="526"/>
      <c r="UOF4" s="526"/>
      <c r="UOG4" s="526"/>
      <c r="UOH4" s="526"/>
      <c r="UOI4" s="526"/>
      <c r="UOJ4" s="526"/>
      <c r="UOK4" s="526"/>
      <c r="UOL4" s="526"/>
      <c r="UOM4" s="526"/>
      <c r="UON4" s="526"/>
      <c r="UOO4" s="526"/>
      <c r="UOP4" s="526"/>
      <c r="UOQ4" s="526"/>
      <c r="UOR4" s="526"/>
      <c r="UOS4" s="526"/>
      <c r="UOT4" s="526"/>
      <c r="UOU4" s="526"/>
      <c r="UOV4" s="526"/>
      <c r="UOW4" s="526"/>
      <c r="UOX4" s="526"/>
      <c r="UOY4" s="526"/>
      <c r="UOZ4" s="526"/>
      <c r="UPA4" s="526"/>
      <c r="UPB4" s="526"/>
      <c r="UPC4" s="526"/>
      <c r="UPD4" s="526"/>
      <c r="UPE4" s="526"/>
      <c r="UPF4" s="526"/>
      <c r="UPG4" s="526"/>
      <c r="UPH4" s="526"/>
      <c r="UPI4" s="526"/>
      <c r="UPJ4" s="526"/>
      <c r="UPK4" s="526"/>
      <c r="UPL4" s="526"/>
      <c r="UPM4" s="526"/>
      <c r="UPN4" s="526"/>
      <c r="UPO4" s="526"/>
      <c r="UPP4" s="526"/>
      <c r="UPQ4" s="526"/>
      <c r="UPR4" s="526"/>
      <c r="UPS4" s="526"/>
      <c r="UPT4" s="526"/>
      <c r="UPU4" s="526"/>
      <c r="UPV4" s="526"/>
      <c r="UPW4" s="526"/>
      <c r="UPX4" s="526"/>
      <c r="UPY4" s="526"/>
      <c r="UPZ4" s="526"/>
      <c r="UQA4" s="526"/>
      <c r="UQB4" s="526"/>
      <c r="UQC4" s="526"/>
      <c r="UQD4" s="526"/>
      <c r="UQE4" s="526"/>
      <c r="UQF4" s="526"/>
      <c r="UQG4" s="526"/>
      <c r="UQH4" s="526"/>
      <c r="UQI4" s="526"/>
      <c r="UQJ4" s="526"/>
      <c r="UQK4" s="526"/>
      <c r="UQL4" s="526"/>
      <c r="UQM4" s="526"/>
      <c r="UQN4" s="526"/>
      <c r="UQO4" s="526"/>
      <c r="UQP4" s="526"/>
      <c r="UQQ4" s="526"/>
      <c r="UQR4" s="526"/>
      <c r="UQS4" s="526"/>
      <c r="UQT4" s="526"/>
      <c r="UQU4" s="526"/>
      <c r="UQV4" s="526"/>
      <c r="UQW4" s="526"/>
      <c r="UQX4" s="526"/>
      <c r="UQY4" s="526"/>
      <c r="UQZ4" s="526"/>
      <c r="URA4" s="526"/>
      <c r="URB4" s="526"/>
      <c r="URC4" s="526"/>
      <c r="URD4" s="526"/>
      <c r="URE4" s="526"/>
      <c r="URF4" s="526"/>
      <c r="URG4" s="526"/>
      <c r="URH4" s="526"/>
      <c r="URI4" s="526"/>
      <c r="URJ4" s="526"/>
      <c r="URK4" s="526"/>
      <c r="URL4" s="526"/>
      <c r="URM4" s="526"/>
      <c r="URN4" s="526"/>
      <c r="URO4" s="526"/>
      <c r="URP4" s="526"/>
      <c r="URQ4" s="526"/>
      <c r="URR4" s="526"/>
      <c r="URS4" s="526"/>
      <c r="URT4" s="526"/>
      <c r="URU4" s="526"/>
      <c r="URV4" s="526"/>
      <c r="URW4" s="526"/>
      <c r="URX4" s="526"/>
      <c r="URY4" s="526"/>
      <c r="URZ4" s="526"/>
      <c r="USA4" s="526"/>
      <c r="USB4" s="526"/>
      <c r="USC4" s="526"/>
      <c r="USD4" s="526"/>
      <c r="USE4" s="526"/>
      <c r="USF4" s="526"/>
      <c r="USG4" s="526"/>
      <c r="USH4" s="526"/>
      <c r="USI4" s="526"/>
      <c r="USJ4" s="526"/>
      <c r="USK4" s="526"/>
      <c r="USL4" s="526"/>
      <c r="USM4" s="526"/>
      <c r="USN4" s="526"/>
      <c r="USO4" s="526"/>
      <c r="USP4" s="526"/>
      <c r="USQ4" s="526"/>
      <c r="USR4" s="526"/>
      <c r="USS4" s="526"/>
      <c r="UST4" s="526"/>
      <c r="USU4" s="526"/>
      <c r="USV4" s="526"/>
      <c r="USW4" s="526"/>
      <c r="USX4" s="526"/>
      <c r="USY4" s="526"/>
      <c r="USZ4" s="526"/>
      <c r="UTA4" s="526"/>
      <c r="UTB4" s="526"/>
      <c r="UTC4" s="526"/>
      <c r="UTD4" s="526"/>
      <c r="UTE4" s="526"/>
      <c r="UTF4" s="526"/>
      <c r="UTG4" s="526"/>
      <c r="UTH4" s="526"/>
      <c r="UTI4" s="526"/>
      <c r="UTJ4" s="526"/>
      <c r="UTK4" s="526"/>
      <c r="UTL4" s="526"/>
      <c r="UTM4" s="526"/>
      <c r="UTN4" s="526"/>
      <c r="UTO4" s="526"/>
      <c r="UTP4" s="526"/>
      <c r="UTQ4" s="526"/>
      <c r="UTR4" s="526"/>
      <c r="UTS4" s="526"/>
      <c r="UTT4" s="526"/>
      <c r="UTU4" s="526"/>
      <c r="UTV4" s="526"/>
      <c r="UTW4" s="526"/>
      <c r="UTX4" s="526"/>
      <c r="UTY4" s="526"/>
      <c r="UTZ4" s="526"/>
      <c r="UUA4" s="526"/>
      <c r="UUB4" s="526"/>
      <c r="UUC4" s="526"/>
      <c r="UUD4" s="526"/>
      <c r="UUE4" s="526"/>
      <c r="UUF4" s="526"/>
      <c r="UUG4" s="526"/>
      <c r="UUH4" s="526"/>
      <c r="UUI4" s="526"/>
      <c r="UUJ4" s="526"/>
      <c r="UUK4" s="526"/>
      <c r="UUL4" s="526"/>
      <c r="UUM4" s="526"/>
      <c r="UUN4" s="526"/>
      <c r="UUO4" s="526"/>
      <c r="UUP4" s="526"/>
      <c r="UUQ4" s="526"/>
      <c r="UUR4" s="526"/>
      <c r="UUS4" s="526"/>
      <c r="UUT4" s="526"/>
      <c r="UUU4" s="526"/>
      <c r="UUV4" s="526"/>
      <c r="UUW4" s="526"/>
      <c r="UUX4" s="526"/>
      <c r="UUY4" s="526"/>
      <c r="UUZ4" s="526"/>
      <c r="UVA4" s="526"/>
      <c r="UVB4" s="526"/>
      <c r="UVC4" s="526"/>
      <c r="UVD4" s="526"/>
      <c r="UVE4" s="526"/>
      <c r="UVF4" s="526"/>
      <c r="UVG4" s="526"/>
      <c r="UVH4" s="526"/>
      <c r="UVI4" s="526"/>
      <c r="UVJ4" s="526"/>
      <c r="UVK4" s="526"/>
      <c r="UVL4" s="526"/>
      <c r="UVM4" s="526"/>
      <c r="UVN4" s="526"/>
      <c r="UVO4" s="526"/>
      <c r="UVP4" s="526"/>
      <c r="UVQ4" s="526"/>
      <c r="UVR4" s="526"/>
      <c r="UVS4" s="526"/>
      <c r="UVT4" s="526"/>
      <c r="UVU4" s="526"/>
      <c r="UVV4" s="526"/>
      <c r="UVW4" s="526"/>
      <c r="UVX4" s="526"/>
      <c r="UVY4" s="526"/>
      <c r="UVZ4" s="526"/>
      <c r="UWA4" s="526"/>
      <c r="UWB4" s="526"/>
      <c r="UWC4" s="526"/>
      <c r="UWD4" s="526"/>
      <c r="UWE4" s="526"/>
      <c r="UWF4" s="526"/>
      <c r="UWG4" s="526"/>
      <c r="UWH4" s="526"/>
      <c r="UWI4" s="526"/>
      <c r="UWJ4" s="526"/>
      <c r="UWK4" s="526"/>
      <c r="UWL4" s="526"/>
      <c r="UWM4" s="526"/>
      <c r="UWN4" s="526"/>
      <c r="UWO4" s="526"/>
      <c r="UWP4" s="526"/>
      <c r="UWQ4" s="526"/>
      <c r="UWR4" s="526"/>
      <c r="UWS4" s="526"/>
      <c r="UWT4" s="526"/>
      <c r="UWU4" s="526"/>
      <c r="UWV4" s="526"/>
      <c r="UWW4" s="526"/>
      <c r="UWX4" s="526"/>
      <c r="UWY4" s="526"/>
      <c r="UWZ4" s="526"/>
      <c r="UXA4" s="526"/>
      <c r="UXB4" s="526"/>
      <c r="UXC4" s="526"/>
      <c r="UXD4" s="526"/>
      <c r="UXE4" s="526"/>
      <c r="UXF4" s="526"/>
      <c r="UXG4" s="526"/>
      <c r="UXH4" s="526"/>
      <c r="UXI4" s="526"/>
      <c r="UXJ4" s="526"/>
      <c r="UXK4" s="526"/>
      <c r="UXL4" s="526"/>
      <c r="UXM4" s="526"/>
      <c r="UXN4" s="526"/>
      <c r="UXO4" s="526"/>
      <c r="UXP4" s="526"/>
      <c r="UXQ4" s="526"/>
      <c r="UXR4" s="526"/>
      <c r="UXS4" s="526"/>
      <c r="UXT4" s="526"/>
      <c r="UXU4" s="526"/>
      <c r="UXV4" s="526"/>
      <c r="UXW4" s="526"/>
      <c r="UXX4" s="526"/>
      <c r="UXY4" s="526"/>
      <c r="UXZ4" s="526"/>
      <c r="UYA4" s="526"/>
      <c r="UYB4" s="526"/>
      <c r="UYC4" s="526"/>
      <c r="UYD4" s="526"/>
      <c r="UYE4" s="526"/>
      <c r="UYF4" s="526"/>
      <c r="UYG4" s="526"/>
      <c r="UYH4" s="526"/>
      <c r="UYI4" s="526"/>
      <c r="UYJ4" s="526"/>
      <c r="UYK4" s="526"/>
      <c r="UYL4" s="526"/>
      <c r="UYM4" s="526"/>
      <c r="UYN4" s="526"/>
      <c r="UYO4" s="526"/>
      <c r="UYP4" s="526"/>
      <c r="UYQ4" s="526"/>
      <c r="UYR4" s="526"/>
      <c r="UYS4" s="526"/>
      <c r="UYT4" s="526"/>
      <c r="UYU4" s="526"/>
      <c r="UYV4" s="526"/>
      <c r="UYW4" s="526"/>
      <c r="UYX4" s="526"/>
      <c r="UYY4" s="526"/>
      <c r="UYZ4" s="526"/>
      <c r="UZA4" s="526"/>
      <c r="UZB4" s="526"/>
      <c r="UZC4" s="526"/>
      <c r="UZD4" s="526"/>
      <c r="UZE4" s="526"/>
      <c r="UZF4" s="526"/>
      <c r="UZG4" s="526"/>
      <c r="UZH4" s="526"/>
      <c r="UZI4" s="526"/>
      <c r="UZJ4" s="526"/>
      <c r="UZK4" s="526"/>
      <c r="UZL4" s="526"/>
      <c r="UZM4" s="526"/>
      <c r="UZN4" s="526"/>
      <c r="UZO4" s="526"/>
      <c r="UZP4" s="526"/>
      <c r="UZQ4" s="526"/>
      <c r="UZR4" s="526"/>
      <c r="UZS4" s="526"/>
      <c r="UZT4" s="526"/>
      <c r="UZU4" s="526"/>
      <c r="UZV4" s="526"/>
      <c r="UZW4" s="526"/>
      <c r="UZX4" s="526"/>
      <c r="UZY4" s="526"/>
      <c r="UZZ4" s="526"/>
      <c r="VAA4" s="526"/>
      <c r="VAB4" s="526"/>
      <c r="VAC4" s="526"/>
      <c r="VAD4" s="526"/>
      <c r="VAE4" s="526"/>
      <c r="VAF4" s="526"/>
      <c r="VAG4" s="526"/>
      <c r="VAH4" s="526"/>
      <c r="VAI4" s="526"/>
      <c r="VAJ4" s="526"/>
      <c r="VAK4" s="526"/>
      <c r="VAL4" s="526"/>
      <c r="VAM4" s="526"/>
      <c r="VAN4" s="526"/>
      <c r="VAO4" s="526"/>
      <c r="VAP4" s="526"/>
      <c r="VAQ4" s="526"/>
      <c r="VAR4" s="526"/>
      <c r="VAS4" s="526"/>
      <c r="VAT4" s="526"/>
      <c r="VAU4" s="526"/>
      <c r="VAV4" s="526"/>
      <c r="VAW4" s="526"/>
      <c r="VAX4" s="526"/>
      <c r="VAY4" s="526"/>
      <c r="VAZ4" s="526"/>
      <c r="VBA4" s="526"/>
      <c r="VBB4" s="526"/>
      <c r="VBC4" s="526"/>
      <c r="VBD4" s="526"/>
      <c r="VBE4" s="526"/>
      <c r="VBF4" s="526"/>
      <c r="VBG4" s="526"/>
      <c r="VBH4" s="526"/>
      <c r="VBI4" s="526"/>
      <c r="VBJ4" s="526"/>
      <c r="VBK4" s="526"/>
      <c r="VBL4" s="526"/>
      <c r="VBM4" s="526"/>
      <c r="VBN4" s="526"/>
      <c r="VBO4" s="526"/>
      <c r="VBP4" s="526"/>
      <c r="VBQ4" s="526"/>
      <c r="VBR4" s="526"/>
      <c r="VBS4" s="526"/>
      <c r="VBT4" s="526"/>
      <c r="VBU4" s="526"/>
      <c r="VBV4" s="526"/>
      <c r="VBW4" s="526"/>
      <c r="VBX4" s="526"/>
      <c r="VBY4" s="526"/>
      <c r="VBZ4" s="526"/>
      <c r="VCA4" s="526"/>
      <c r="VCB4" s="526"/>
      <c r="VCC4" s="526"/>
      <c r="VCD4" s="526"/>
      <c r="VCE4" s="526"/>
      <c r="VCF4" s="526"/>
      <c r="VCG4" s="526"/>
      <c r="VCH4" s="526"/>
      <c r="VCI4" s="526"/>
      <c r="VCJ4" s="526"/>
      <c r="VCK4" s="526"/>
      <c r="VCL4" s="526"/>
      <c r="VCM4" s="526"/>
      <c r="VCN4" s="526"/>
      <c r="VCO4" s="526"/>
      <c r="VCP4" s="526"/>
      <c r="VCQ4" s="526"/>
      <c r="VCR4" s="526"/>
      <c r="VCS4" s="526"/>
      <c r="VCT4" s="526"/>
      <c r="VCU4" s="526"/>
      <c r="VCV4" s="526"/>
      <c r="VCW4" s="526"/>
      <c r="VCX4" s="526"/>
      <c r="VCY4" s="526"/>
      <c r="VCZ4" s="526"/>
      <c r="VDA4" s="526"/>
      <c r="VDB4" s="526"/>
      <c r="VDC4" s="526"/>
      <c r="VDD4" s="526"/>
      <c r="VDE4" s="526"/>
      <c r="VDF4" s="526"/>
      <c r="VDG4" s="526"/>
      <c r="VDH4" s="526"/>
      <c r="VDI4" s="526"/>
      <c r="VDJ4" s="526"/>
      <c r="VDK4" s="526"/>
      <c r="VDL4" s="526"/>
      <c r="VDM4" s="526"/>
      <c r="VDN4" s="526"/>
      <c r="VDO4" s="526"/>
      <c r="VDP4" s="526"/>
      <c r="VDQ4" s="526"/>
      <c r="VDR4" s="526"/>
      <c r="VDS4" s="526"/>
      <c r="VDT4" s="526"/>
      <c r="VDU4" s="526"/>
      <c r="VDV4" s="526"/>
      <c r="VDW4" s="526"/>
      <c r="VDX4" s="526"/>
      <c r="VDY4" s="526"/>
      <c r="VDZ4" s="526"/>
      <c r="VEA4" s="526"/>
      <c r="VEB4" s="526"/>
      <c r="VEC4" s="526"/>
      <c r="VED4" s="526"/>
      <c r="VEE4" s="526"/>
      <c r="VEF4" s="526"/>
      <c r="VEG4" s="526"/>
      <c r="VEH4" s="526"/>
      <c r="VEI4" s="526"/>
      <c r="VEJ4" s="526"/>
      <c r="VEK4" s="526"/>
      <c r="VEL4" s="526"/>
      <c r="VEM4" s="526"/>
      <c r="VEN4" s="526"/>
      <c r="VEO4" s="526"/>
      <c r="VEP4" s="526"/>
      <c r="VEQ4" s="526"/>
      <c r="VER4" s="526"/>
      <c r="VES4" s="526"/>
      <c r="VET4" s="526"/>
      <c r="VEU4" s="526"/>
      <c r="VEV4" s="526"/>
      <c r="VEW4" s="526"/>
      <c r="VEX4" s="526"/>
      <c r="VEY4" s="526"/>
      <c r="VEZ4" s="526"/>
      <c r="VFA4" s="526"/>
      <c r="VFB4" s="526"/>
      <c r="VFC4" s="526"/>
      <c r="VFD4" s="526"/>
      <c r="VFE4" s="526"/>
      <c r="VFF4" s="526"/>
      <c r="VFG4" s="526"/>
      <c r="VFH4" s="526"/>
      <c r="VFI4" s="526"/>
      <c r="VFJ4" s="526"/>
      <c r="VFK4" s="526"/>
      <c r="VFL4" s="526"/>
      <c r="VFM4" s="526"/>
      <c r="VFN4" s="526"/>
      <c r="VFO4" s="526"/>
      <c r="VFP4" s="526"/>
      <c r="VFQ4" s="526"/>
      <c r="VFR4" s="526"/>
      <c r="VFS4" s="526"/>
      <c r="VFT4" s="526"/>
      <c r="VFU4" s="526"/>
      <c r="VFV4" s="526"/>
      <c r="VFW4" s="526"/>
      <c r="VFX4" s="526"/>
      <c r="VFY4" s="526"/>
      <c r="VFZ4" s="526"/>
      <c r="VGA4" s="526"/>
      <c r="VGB4" s="526"/>
      <c r="VGC4" s="526"/>
      <c r="VGD4" s="526"/>
      <c r="VGE4" s="526"/>
      <c r="VGF4" s="526"/>
      <c r="VGG4" s="526"/>
      <c r="VGH4" s="526"/>
      <c r="VGI4" s="526"/>
      <c r="VGJ4" s="526"/>
      <c r="VGK4" s="526"/>
      <c r="VGL4" s="526"/>
      <c r="VGM4" s="526"/>
      <c r="VGN4" s="526"/>
      <c r="VGO4" s="526"/>
      <c r="VGP4" s="526"/>
      <c r="VGQ4" s="526"/>
      <c r="VGR4" s="526"/>
      <c r="VGS4" s="526"/>
      <c r="VGT4" s="526"/>
      <c r="VGU4" s="526"/>
      <c r="VGV4" s="526"/>
      <c r="VGW4" s="526"/>
      <c r="VGX4" s="526"/>
      <c r="VGY4" s="526"/>
      <c r="VGZ4" s="526"/>
      <c r="VHA4" s="526"/>
      <c r="VHB4" s="526"/>
      <c r="VHC4" s="526"/>
      <c r="VHD4" s="526"/>
      <c r="VHE4" s="526"/>
      <c r="VHF4" s="526"/>
      <c r="VHG4" s="526"/>
      <c r="VHH4" s="526"/>
      <c r="VHI4" s="526"/>
      <c r="VHJ4" s="526"/>
      <c r="VHK4" s="526"/>
      <c r="VHL4" s="526"/>
      <c r="VHM4" s="526"/>
      <c r="VHN4" s="526"/>
      <c r="VHO4" s="526"/>
      <c r="VHP4" s="526"/>
      <c r="VHQ4" s="526"/>
      <c r="VHR4" s="526"/>
      <c r="VHS4" s="526"/>
      <c r="VHT4" s="526"/>
      <c r="VHU4" s="526"/>
      <c r="VHV4" s="526"/>
      <c r="VHW4" s="526"/>
      <c r="VHX4" s="526"/>
      <c r="VHY4" s="526"/>
      <c r="VHZ4" s="526"/>
      <c r="VIA4" s="526"/>
      <c r="VIB4" s="526"/>
      <c r="VIC4" s="526"/>
      <c r="VID4" s="526"/>
      <c r="VIE4" s="526"/>
      <c r="VIF4" s="526"/>
      <c r="VIG4" s="526"/>
      <c r="VIH4" s="526"/>
      <c r="VII4" s="526"/>
      <c r="VIJ4" s="526"/>
      <c r="VIK4" s="526"/>
      <c r="VIL4" s="526"/>
      <c r="VIM4" s="526"/>
      <c r="VIN4" s="526"/>
      <c r="VIO4" s="526"/>
      <c r="VIP4" s="526"/>
      <c r="VIQ4" s="526"/>
      <c r="VIR4" s="526"/>
      <c r="VIS4" s="526"/>
      <c r="VIT4" s="526"/>
      <c r="VIU4" s="526"/>
      <c r="VIV4" s="526"/>
      <c r="VIW4" s="526"/>
      <c r="VIX4" s="526"/>
      <c r="VIY4" s="526"/>
      <c r="VIZ4" s="526"/>
      <c r="VJA4" s="526"/>
      <c r="VJB4" s="526"/>
      <c r="VJC4" s="526"/>
      <c r="VJD4" s="526"/>
      <c r="VJE4" s="526"/>
      <c r="VJF4" s="526"/>
      <c r="VJG4" s="526"/>
      <c r="VJH4" s="526"/>
      <c r="VJI4" s="526"/>
      <c r="VJJ4" s="526"/>
      <c r="VJK4" s="526"/>
      <c r="VJL4" s="526"/>
      <c r="VJM4" s="526"/>
      <c r="VJN4" s="526"/>
      <c r="VJO4" s="526"/>
      <c r="VJP4" s="526"/>
      <c r="VJQ4" s="526"/>
      <c r="VJR4" s="526"/>
      <c r="VJS4" s="526"/>
      <c r="VJT4" s="526"/>
      <c r="VJU4" s="526"/>
      <c r="VJV4" s="526"/>
      <c r="VJW4" s="526"/>
      <c r="VJX4" s="526"/>
      <c r="VJY4" s="526"/>
      <c r="VJZ4" s="526"/>
      <c r="VKA4" s="526"/>
      <c r="VKB4" s="526"/>
      <c r="VKC4" s="526"/>
      <c r="VKD4" s="526"/>
      <c r="VKE4" s="526"/>
      <c r="VKF4" s="526"/>
      <c r="VKG4" s="526"/>
      <c r="VKH4" s="526"/>
      <c r="VKI4" s="526"/>
      <c r="VKJ4" s="526"/>
      <c r="VKK4" s="526"/>
      <c r="VKL4" s="526"/>
      <c r="VKM4" s="526"/>
      <c r="VKN4" s="526"/>
      <c r="VKO4" s="526"/>
      <c r="VKP4" s="526"/>
      <c r="VKQ4" s="526"/>
      <c r="VKR4" s="526"/>
      <c r="VKS4" s="526"/>
      <c r="VKT4" s="526"/>
      <c r="VKU4" s="526"/>
      <c r="VKV4" s="526"/>
      <c r="VKW4" s="526"/>
      <c r="VKX4" s="526"/>
      <c r="VKY4" s="526"/>
      <c r="VKZ4" s="526"/>
      <c r="VLA4" s="526"/>
      <c r="VLB4" s="526"/>
      <c r="VLC4" s="526"/>
      <c r="VLD4" s="526"/>
      <c r="VLE4" s="526"/>
      <c r="VLF4" s="526"/>
      <c r="VLG4" s="526"/>
      <c r="VLH4" s="526"/>
      <c r="VLI4" s="526"/>
      <c r="VLJ4" s="526"/>
      <c r="VLK4" s="526"/>
      <c r="VLL4" s="526"/>
      <c r="VLM4" s="526"/>
      <c r="VLN4" s="526"/>
      <c r="VLO4" s="526"/>
      <c r="VLP4" s="526"/>
      <c r="VLQ4" s="526"/>
      <c r="VLR4" s="526"/>
      <c r="VLS4" s="526"/>
      <c r="VLT4" s="526"/>
      <c r="VLU4" s="526"/>
      <c r="VLV4" s="526"/>
      <c r="VLW4" s="526"/>
      <c r="VLX4" s="526"/>
      <c r="VLY4" s="526"/>
      <c r="VLZ4" s="526"/>
      <c r="VMA4" s="526"/>
      <c r="VMB4" s="526"/>
      <c r="VMC4" s="526"/>
      <c r="VMD4" s="526"/>
      <c r="VME4" s="526"/>
      <c r="VMF4" s="526"/>
      <c r="VMG4" s="526"/>
      <c r="VMH4" s="526"/>
      <c r="VMI4" s="526"/>
      <c r="VMJ4" s="526"/>
      <c r="VMK4" s="526"/>
      <c r="VML4" s="526"/>
      <c r="VMM4" s="526"/>
      <c r="VMN4" s="526"/>
      <c r="VMO4" s="526"/>
      <c r="VMP4" s="526"/>
      <c r="VMQ4" s="526"/>
      <c r="VMR4" s="526"/>
      <c r="VMS4" s="526"/>
      <c r="VMT4" s="526"/>
      <c r="VMU4" s="526"/>
      <c r="VMV4" s="526"/>
      <c r="VMW4" s="526"/>
      <c r="VMX4" s="526"/>
      <c r="VMY4" s="526"/>
      <c r="VMZ4" s="526"/>
      <c r="VNA4" s="526"/>
      <c r="VNB4" s="526"/>
      <c r="VNC4" s="526"/>
      <c r="VND4" s="526"/>
      <c r="VNE4" s="526"/>
      <c r="VNF4" s="526"/>
      <c r="VNG4" s="526"/>
      <c r="VNH4" s="526"/>
      <c r="VNI4" s="526"/>
      <c r="VNJ4" s="526"/>
      <c r="VNK4" s="526"/>
      <c r="VNL4" s="526"/>
      <c r="VNM4" s="526"/>
      <c r="VNN4" s="526"/>
      <c r="VNO4" s="526"/>
      <c r="VNP4" s="526"/>
      <c r="VNQ4" s="526"/>
      <c r="VNR4" s="526"/>
      <c r="VNS4" s="526"/>
      <c r="VNT4" s="526"/>
      <c r="VNU4" s="526"/>
      <c r="VNV4" s="526"/>
      <c r="VNW4" s="526"/>
      <c r="VNX4" s="526"/>
      <c r="VNY4" s="526"/>
      <c r="VNZ4" s="526"/>
      <c r="VOA4" s="526"/>
      <c r="VOB4" s="526"/>
      <c r="VOC4" s="526"/>
      <c r="VOD4" s="526"/>
      <c r="VOE4" s="526"/>
      <c r="VOF4" s="526"/>
      <c r="VOG4" s="526"/>
      <c r="VOH4" s="526"/>
      <c r="VOI4" s="526"/>
      <c r="VOJ4" s="526"/>
      <c r="VOK4" s="526"/>
      <c r="VOL4" s="526"/>
      <c r="VOM4" s="526"/>
      <c r="VON4" s="526"/>
      <c r="VOO4" s="526"/>
      <c r="VOP4" s="526"/>
      <c r="VOQ4" s="526"/>
      <c r="VOR4" s="526"/>
      <c r="VOS4" s="526"/>
      <c r="VOT4" s="526"/>
      <c r="VOU4" s="526"/>
      <c r="VOV4" s="526"/>
      <c r="VOW4" s="526"/>
      <c r="VOX4" s="526"/>
      <c r="VOY4" s="526"/>
      <c r="VOZ4" s="526"/>
      <c r="VPA4" s="526"/>
      <c r="VPB4" s="526"/>
      <c r="VPC4" s="526"/>
      <c r="VPD4" s="526"/>
      <c r="VPE4" s="526"/>
      <c r="VPF4" s="526"/>
      <c r="VPG4" s="526"/>
      <c r="VPH4" s="526"/>
      <c r="VPI4" s="526"/>
      <c r="VPJ4" s="526"/>
      <c r="VPK4" s="526"/>
      <c r="VPL4" s="526"/>
      <c r="VPM4" s="526"/>
      <c r="VPN4" s="526"/>
      <c r="VPO4" s="526"/>
      <c r="VPP4" s="526"/>
      <c r="VPQ4" s="526"/>
      <c r="VPR4" s="526"/>
      <c r="VPS4" s="526"/>
      <c r="VPT4" s="526"/>
      <c r="VPU4" s="526"/>
      <c r="VPV4" s="526"/>
      <c r="VPW4" s="526"/>
      <c r="VPX4" s="526"/>
      <c r="VPY4" s="526"/>
      <c r="VPZ4" s="526"/>
      <c r="VQA4" s="526"/>
      <c r="VQB4" s="526"/>
      <c r="VQC4" s="526"/>
      <c r="VQD4" s="526"/>
      <c r="VQE4" s="526"/>
      <c r="VQF4" s="526"/>
      <c r="VQG4" s="526"/>
      <c r="VQH4" s="526"/>
      <c r="VQI4" s="526"/>
      <c r="VQJ4" s="526"/>
      <c r="VQK4" s="526"/>
      <c r="VQL4" s="526"/>
      <c r="VQM4" s="526"/>
      <c r="VQN4" s="526"/>
      <c r="VQO4" s="526"/>
      <c r="VQP4" s="526"/>
      <c r="VQQ4" s="526"/>
      <c r="VQR4" s="526"/>
      <c r="VQS4" s="526"/>
      <c r="VQT4" s="526"/>
      <c r="VQU4" s="526"/>
      <c r="VQV4" s="526"/>
      <c r="VQW4" s="526"/>
      <c r="VQX4" s="526"/>
      <c r="VQY4" s="526"/>
      <c r="VQZ4" s="526"/>
      <c r="VRA4" s="526"/>
      <c r="VRB4" s="526"/>
      <c r="VRC4" s="526"/>
      <c r="VRD4" s="526"/>
      <c r="VRE4" s="526"/>
      <c r="VRF4" s="526"/>
      <c r="VRG4" s="526"/>
      <c r="VRH4" s="526"/>
      <c r="VRI4" s="526"/>
      <c r="VRJ4" s="526"/>
      <c r="VRK4" s="526"/>
      <c r="VRL4" s="526"/>
      <c r="VRM4" s="526"/>
      <c r="VRN4" s="526"/>
      <c r="VRO4" s="526"/>
      <c r="VRP4" s="526"/>
      <c r="VRQ4" s="526"/>
      <c r="VRR4" s="526"/>
      <c r="VRS4" s="526"/>
      <c r="VRT4" s="526"/>
      <c r="VRU4" s="526"/>
      <c r="VRV4" s="526"/>
      <c r="VRW4" s="526"/>
      <c r="VRX4" s="526"/>
      <c r="VRY4" s="526"/>
      <c r="VRZ4" s="526"/>
      <c r="VSA4" s="526"/>
      <c r="VSB4" s="526"/>
      <c r="VSC4" s="526"/>
      <c r="VSD4" s="526"/>
      <c r="VSE4" s="526"/>
      <c r="VSF4" s="526"/>
      <c r="VSG4" s="526"/>
      <c r="VSH4" s="526"/>
      <c r="VSI4" s="526"/>
      <c r="VSJ4" s="526"/>
      <c r="VSK4" s="526"/>
      <c r="VSL4" s="526"/>
      <c r="VSM4" s="526"/>
      <c r="VSN4" s="526"/>
      <c r="VSO4" s="526"/>
      <c r="VSP4" s="526"/>
      <c r="VSQ4" s="526"/>
      <c r="VSR4" s="526"/>
      <c r="VSS4" s="526"/>
      <c r="VST4" s="526"/>
      <c r="VSU4" s="526"/>
      <c r="VSV4" s="526"/>
      <c r="VSW4" s="526"/>
      <c r="VSX4" s="526"/>
      <c r="VSY4" s="526"/>
      <c r="VSZ4" s="526"/>
      <c r="VTA4" s="526"/>
      <c r="VTB4" s="526"/>
      <c r="VTC4" s="526"/>
      <c r="VTD4" s="526"/>
      <c r="VTE4" s="526"/>
      <c r="VTF4" s="526"/>
      <c r="VTG4" s="526"/>
      <c r="VTH4" s="526"/>
      <c r="VTI4" s="526"/>
      <c r="VTJ4" s="526"/>
      <c r="VTK4" s="526"/>
      <c r="VTL4" s="526"/>
      <c r="VTM4" s="526"/>
      <c r="VTN4" s="526"/>
      <c r="VTO4" s="526"/>
      <c r="VTP4" s="526"/>
      <c r="VTQ4" s="526"/>
      <c r="VTR4" s="526"/>
      <c r="VTS4" s="526"/>
      <c r="VTT4" s="526"/>
      <c r="VTU4" s="526"/>
      <c r="VTV4" s="526"/>
      <c r="VTW4" s="526"/>
      <c r="VTX4" s="526"/>
      <c r="VTY4" s="526"/>
      <c r="VTZ4" s="526"/>
      <c r="VUA4" s="526"/>
      <c r="VUB4" s="526"/>
      <c r="VUC4" s="526"/>
      <c r="VUD4" s="526"/>
      <c r="VUE4" s="526"/>
      <c r="VUF4" s="526"/>
      <c r="VUG4" s="526"/>
      <c r="VUH4" s="526"/>
      <c r="VUI4" s="526"/>
      <c r="VUJ4" s="526"/>
      <c r="VUK4" s="526"/>
      <c r="VUL4" s="526"/>
      <c r="VUM4" s="526"/>
      <c r="VUN4" s="526"/>
      <c r="VUO4" s="526"/>
      <c r="VUP4" s="526"/>
      <c r="VUQ4" s="526"/>
      <c r="VUR4" s="526"/>
      <c r="VUS4" s="526"/>
      <c r="VUT4" s="526"/>
      <c r="VUU4" s="526"/>
      <c r="VUV4" s="526"/>
      <c r="VUW4" s="526"/>
      <c r="VUX4" s="526"/>
      <c r="VUY4" s="526"/>
      <c r="VUZ4" s="526"/>
      <c r="VVA4" s="526"/>
      <c r="VVB4" s="526"/>
      <c r="VVC4" s="526"/>
      <c r="VVD4" s="526"/>
      <c r="VVE4" s="526"/>
      <c r="VVF4" s="526"/>
      <c r="VVG4" s="526"/>
      <c r="VVH4" s="526"/>
      <c r="VVI4" s="526"/>
      <c r="VVJ4" s="526"/>
      <c r="VVK4" s="526"/>
      <c r="VVL4" s="526"/>
      <c r="VVM4" s="526"/>
      <c r="VVN4" s="526"/>
      <c r="VVO4" s="526"/>
      <c r="VVP4" s="526"/>
      <c r="VVQ4" s="526"/>
      <c r="VVR4" s="526"/>
      <c r="VVS4" s="526"/>
      <c r="VVT4" s="526"/>
      <c r="VVU4" s="526"/>
      <c r="VVV4" s="526"/>
      <c r="VVW4" s="526"/>
      <c r="VVX4" s="526"/>
      <c r="VVY4" s="526"/>
      <c r="VVZ4" s="526"/>
      <c r="VWA4" s="526"/>
      <c r="VWB4" s="526"/>
      <c r="VWC4" s="526"/>
      <c r="VWD4" s="526"/>
      <c r="VWE4" s="526"/>
      <c r="VWF4" s="526"/>
      <c r="VWG4" s="526"/>
      <c r="VWH4" s="526"/>
      <c r="VWI4" s="526"/>
      <c r="VWJ4" s="526"/>
      <c r="VWK4" s="526"/>
      <c r="VWL4" s="526"/>
      <c r="VWM4" s="526"/>
      <c r="VWN4" s="526"/>
      <c r="VWO4" s="526"/>
      <c r="VWP4" s="526"/>
      <c r="VWQ4" s="526"/>
      <c r="VWR4" s="526"/>
      <c r="VWS4" s="526"/>
      <c r="VWT4" s="526"/>
      <c r="VWU4" s="526"/>
      <c r="VWV4" s="526"/>
      <c r="VWW4" s="526"/>
      <c r="VWX4" s="526"/>
      <c r="VWY4" s="526"/>
      <c r="VWZ4" s="526"/>
      <c r="VXA4" s="526"/>
      <c r="VXB4" s="526"/>
      <c r="VXC4" s="526"/>
      <c r="VXD4" s="526"/>
      <c r="VXE4" s="526"/>
      <c r="VXF4" s="526"/>
      <c r="VXG4" s="526"/>
      <c r="VXH4" s="526"/>
      <c r="VXI4" s="526"/>
      <c r="VXJ4" s="526"/>
      <c r="VXK4" s="526"/>
      <c r="VXL4" s="526"/>
      <c r="VXM4" s="526"/>
      <c r="VXN4" s="526"/>
      <c r="VXO4" s="526"/>
      <c r="VXP4" s="526"/>
      <c r="VXQ4" s="526"/>
      <c r="VXR4" s="526"/>
      <c r="VXS4" s="526"/>
      <c r="VXT4" s="526"/>
      <c r="VXU4" s="526"/>
      <c r="VXV4" s="526"/>
      <c r="VXW4" s="526"/>
      <c r="VXX4" s="526"/>
      <c r="VXY4" s="526"/>
      <c r="VXZ4" s="526"/>
      <c r="VYA4" s="526"/>
      <c r="VYB4" s="526"/>
      <c r="VYC4" s="526"/>
      <c r="VYD4" s="526"/>
      <c r="VYE4" s="526"/>
      <c r="VYF4" s="526"/>
      <c r="VYG4" s="526"/>
      <c r="VYH4" s="526"/>
      <c r="VYI4" s="526"/>
      <c r="VYJ4" s="526"/>
      <c r="VYK4" s="526"/>
      <c r="VYL4" s="526"/>
      <c r="VYM4" s="526"/>
      <c r="VYN4" s="526"/>
      <c r="VYO4" s="526"/>
      <c r="VYP4" s="526"/>
      <c r="VYQ4" s="526"/>
      <c r="VYR4" s="526"/>
      <c r="VYS4" s="526"/>
      <c r="VYT4" s="526"/>
      <c r="VYU4" s="526"/>
      <c r="VYV4" s="526"/>
      <c r="VYW4" s="526"/>
      <c r="VYX4" s="526"/>
      <c r="VYY4" s="526"/>
      <c r="VYZ4" s="526"/>
      <c r="VZA4" s="526"/>
      <c r="VZB4" s="526"/>
      <c r="VZC4" s="526"/>
      <c r="VZD4" s="526"/>
      <c r="VZE4" s="526"/>
      <c r="VZF4" s="526"/>
      <c r="VZG4" s="526"/>
      <c r="VZH4" s="526"/>
      <c r="VZI4" s="526"/>
      <c r="VZJ4" s="526"/>
      <c r="VZK4" s="526"/>
      <c r="VZL4" s="526"/>
      <c r="VZM4" s="526"/>
      <c r="VZN4" s="526"/>
      <c r="VZO4" s="526"/>
      <c r="VZP4" s="526"/>
      <c r="VZQ4" s="526"/>
      <c r="VZR4" s="526"/>
      <c r="VZS4" s="526"/>
      <c r="VZT4" s="526"/>
      <c r="VZU4" s="526"/>
      <c r="VZV4" s="526"/>
      <c r="VZW4" s="526"/>
      <c r="VZX4" s="526"/>
      <c r="VZY4" s="526"/>
      <c r="VZZ4" s="526"/>
      <c r="WAA4" s="526"/>
      <c r="WAB4" s="526"/>
      <c r="WAC4" s="526"/>
      <c r="WAD4" s="526"/>
      <c r="WAE4" s="526"/>
      <c r="WAF4" s="526"/>
      <c r="WAG4" s="526"/>
      <c r="WAH4" s="526"/>
      <c r="WAI4" s="526"/>
      <c r="WAJ4" s="526"/>
      <c r="WAK4" s="526"/>
      <c r="WAL4" s="526"/>
      <c r="WAM4" s="526"/>
      <c r="WAN4" s="526"/>
      <c r="WAO4" s="526"/>
      <c r="WAP4" s="526"/>
      <c r="WAQ4" s="526"/>
      <c r="WAR4" s="526"/>
      <c r="WAS4" s="526"/>
      <c r="WAT4" s="526"/>
      <c r="WAU4" s="526"/>
      <c r="WAV4" s="526"/>
      <c r="WAW4" s="526"/>
      <c r="WAX4" s="526"/>
      <c r="WAY4" s="526"/>
      <c r="WAZ4" s="526"/>
      <c r="WBA4" s="526"/>
      <c r="WBB4" s="526"/>
      <c r="WBC4" s="526"/>
      <c r="WBD4" s="526"/>
      <c r="WBE4" s="526"/>
      <c r="WBF4" s="526"/>
      <c r="WBG4" s="526"/>
      <c r="WBH4" s="526"/>
      <c r="WBI4" s="526"/>
      <c r="WBJ4" s="526"/>
      <c r="WBK4" s="526"/>
      <c r="WBL4" s="526"/>
      <c r="WBM4" s="526"/>
      <c r="WBN4" s="526"/>
      <c r="WBO4" s="526"/>
      <c r="WBP4" s="526"/>
      <c r="WBQ4" s="526"/>
      <c r="WBR4" s="526"/>
      <c r="WBS4" s="526"/>
      <c r="WBT4" s="526"/>
      <c r="WBU4" s="526"/>
      <c r="WBV4" s="526"/>
      <c r="WBW4" s="526"/>
      <c r="WBX4" s="526"/>
      <c r="WBY4" s="526"/>
      <c r="WBZ4" s="526"/>
      <c r="WCA4" s="526"/>
      <c r="WCB4" s="526"/>
      <c r="WCC4" s="526"/>
      <c r="WCD4" s="526"/>
      <c r="WCE4" s="526"/>
      <c r="WCF4" s="526"/>
      <c r="WCG4" s="526"/>
      <c r="WCH4" s="526"/>
      <c r="WCI4" s="526"/>
      <c r="WCJ4" s="526"/>
      <c r="WCK4" s="526"/>
      <c r="WCL4" s="526"/>
      <c r="WCM4" s="526"/>
      <c r="WCN4" s="526"/>
      <c r="WCO4" s="526"/>
      <c r="WCP4" s="526"/>
      <c r="WCQ4" s="526"/>
      <c r="WCR4" s="526"/>
      <c r="WCS4" s="526"/>
      <c r="WCT4" s="526"/>
      <c r="WCU4" s="526"/>
      <c r="WCV4" s="526"/>
      <c r="WCW4" s="526"/>
      <c r="WCX4" s="526"/>
      <c r="WCY4" s="526"/>
      <c r="WCZ4" s="526"/>
      <c r="WDA4" s="526"/>
      <c r="WDB4" s="526"/>
      <c r="WDC4" s="526"/>
      <c r="WDD4" s="526"/>
      <c r="WDE4" s="526"/>
      <c r="WDF4" s="526"/>
      <c r="WDG4" s="526"/>
      <c r="WDH4" s="526"/>
      <c r="WDI4" s="526"/>
      <c r="WDJ4" s="526"/>
      <c r="WDK4" s="526"/>
      <c r="WDL4" s="526"/>
      <c r="WDM4" s="526"/>
      <c r="WDN4" s="526"/>
      <c r="WDO4" s="526"/>
      <c r="WDP4" s="526"/>
      <c r="WDQ4" s="526"/>
      <c r="WDR4" s="526"/>
      <c r="WDS4" s="526"/>
      <c r="WDT4" s="526"/>
      <c r="WDU4" s="526"/>
      <c r="WDV4" s="526"/>
      <c r="WDW4" s="526"/>
      <c r="WDX4" s="526"/>
      <c r="WDY4" s="526"/>
      <c r="WDZ4" s="526"/>
      <c r="WEA4" s="526"/>
      <c r="WEB4" s="526"/>
      <c r="WEC4" s="526"/>
      <c r="WED4" s="526"/>
      <c r="WEE4" s="526"/>
      <c r="WEF4" s="526"/>
      <c r="WEG4" s="526"/>
      <c r="WEH4" s="526"/>
      <c r="WEI4" s="526"/>
      <c r="WEJ4" s="526"/>
      <c r="WEK4" s="526"/>
      <c r="WEL4" s="526"/>
      <c r="WEM4" s="526"/>
      <c r="WEN4" s="526"/>
      <c r="WEO4" s="526"/>
      <c r="WEP4" s="526"/>
      <c r="WEQ4" s="526"/>
      <c r="WER4" s="526"/>
      <c r="WES4" s="526"/>
      <c r="WET4" s="526"/>
      <c r="WEU4" s="526"/>
      <c r="WEV4" s="526"/>
      <c r="WEW4" s="526"/>
      <c r="WEX4" s="526"/>
      <c r="WEY4" s="526"/>
      <c r="WEZ4" s="526"/>
      <c r="WFA4" s="526"/>
      <c r="WFB4" s="526"/>
      <c r="WFC4" s="526"/>
      <c r="WFD4" s="526"/>
      <c r="WFE4" s="526"/>
      <c r="WFF4" s="526"/>
      <c r="WFG4" s="526"/>
      <c r="WFH4" s="526"/>
      <c r="WFI4" s="526"/>
      <c r="WFJ4" s="526"/>
      <c r="WFK4" s="526"/>
      <c r="WFL4" s="526"/>
      <c r="WFM4" s="526"/>
      <c r="WFN4" s="526"/>
      <c r="WFO4" s="526"/>
      <c r="WFP4" s="526"/>
      <c r="WFQ4" s="526"/>
      <c r="WFR4" s="526"/>
      <c r="WFS4" s="526"/>
      <c r="WFT4" s="526"/>
      <c r="WFU4" s="526"/>
      <c r="WFV4" s="526"/>
      <c r="WFW4" s="526"/>
      <c r="WFX4" s="526"/>
      <c r="WFY4" s="526"/>
      <c r="WFZ4" s="526"/>
      <c r="WGA4" s="526"/>
      <c r="WGB4" s="526"/>
      <c r="WGC4" s="526"/>
      <c r="WGD4" s="526"/>
      <c r="WGE4" s="526"/>
      <c r="WGF4" s="526"/>
      <c r="WGG4" s="526"/>
      <c r="WGH4" s="526"/>
      <c r="WGI4" s="526"/>
      <c r="WGJ4" s="526"/>
      <c r="WGK4" s="526"/>
      <c r="WGL4" s="526"/>
      <c r="WGM4" s="526"/>
      <c r="WGN4" s="526"/>
      <c r="WGO4" s="526"/>
      <c r="WGP4" s="526"/>
      <c r="WGQ4" s="526"/>
      <c r="WGR4" s="526"/>
      <c r="WGS4" s="526"/>
      <c r="WGT4" s="526"/>
      <c r="WGU4" s="526"/>
      <c r="WGV4" s="526"/>
      <c r="WGW4" s="526"/>
      <c r="WGX4" s="526"/>
      <c r="WGY4" s="526"/>
      <c r="WGZ4" s="526"/>
      <c r="WHA4" s="526"/>
      <c r="WHB4" s="526"/>
      <c r="WHC4" s="526"/>
      <c r="WHD4" s="526"/>
      <c r="WHE4" s="526"/>
      <c r="WHF4" s="526"/>
      <c r="WHG4" s="526"/>
      <c r="WHH4" s="526"/>
      <c r="WHI4" s="526"/>
      <c r="WHJ4" s="526"/>
      <c r="WHK4" s="526"/>
      <c r="WHL4" s="526"/>
      <c r="WHM4" s="526"/>
      <c r="WHN4" s="526"/>
      <c r="WHO4" s="526"/>
      <c r="WHP4" s="526"/>
      <c r="WHQ4" s="526"/>
      <c r="WHR4" s="526"/>
      <c r="WHS4" s="526"/>
      <c r="WHT4" s="526"/>
      <c r="WHU4" s="526"/>
      <c r="WHV4" s="526"/>
      <c r="WHW4" s="526"/>
      <c r="WHX4" s="526"/>
      <c r="WHY4" s="526"/>
      <c r="WHZ4" s="526"/>
      <c r="WIA4" s="526"/>
      <c r="WIB4" s="526"/>
      <c r="WIC4" s="526"/>
      <c r="WID4" s="526"/>
      <c r="WIE4" s="526"/>
      <c r="WIF4" s="526"/>
      <c r="WIG4" s="526"/>
      <c r="WIH4" s="526"/>
      <c r="WII4" s="526"/>
      <c r="WIJ4" s="526"/>
      <c r="WIK4" s="526"/>
      <c r="WIL4" s="526"/>
      <c r="WIM4" s="526"/>
      <c r="WIN4" s="526"/>
      <c r="WIO4" s="526"/>
      <c r="WIP4" s="526"/>
      <c r="WIQ4" s="526"/>
      <c r="WIR4" s="526"/>
      <c r="WIS4" s="526"/>
      <c r="WIT4" s="526"/>
      <c r="WIU4" s="526"/>
      <c r="WIV4" s="526"/>
      <c r="WIW4" s="526"/>
      <c r="WIX4" s="526"/>
      <c r="WIY4" s="526"/>
      <c r="WIZ4" s="526"/>
      <c r="WJA4" s="526"/>
      <c r="WJB4" s="526"/>
      <c r="WJC4" s="526"/>
      <c r="WJD4" s="526"/>
      <c r="WJE4" s="526"/>
      <c r="WJF4" s="526"/>
      <c r="WJG4" s="526"/>
      <c r="WJH4" s="526"/>
      <c r="WJI4" s="526"/>
      <c r="WJJ4" s="526"/>
      <c r="WJK4" s="526"/>
      <c r="WJL4" s="526"/>
      <c r="WJM4" s="526"/>
      <c r="WJN4" s="526"/>
      <c r="WJO4" s="526"/>
      <c r="WJP4" s="526"/>
      <c r="WJQ4" s="526"/>
      <c r="WJR4" s="526"/>
      <c r="WJS4" s="526"/>
      <c r="WJT4" s="526"/>
      <c r="WJU4" s="526"/>
      <c r="WJV4" s="526"/>
      <c r="WJW4" s="526"/>
      <c r="WJX4" s="526"/>
      <c r="WJY4" s="526"/>
      <c r="WJZ4" s="526"/>
      <c r="WKA4" s="526"/>
      <c r="WKB4" s="526"/>
      <c r="WKC4" s="526"/>
      <c r="WKD4" s="526"/>
      <c r="WKE4" s="526"/>
      <c r="WKF4" s="526"/>
      <c r="WKG4" s="526"/>
      <c r="WKH4" s="526"/>
      <c r="WKI4" s="526"/>
      <c r="WKJ4" s="526"/>
      <c r="WKK4" s="526"/>
      <c r="WKL4" s="526"/>
      <c r="WKM4" s="526"/>
      <c r="WKN4" s="526"/>
      <c r="WKO4" s="526"/>
      <c r="WKP4" s="526"/>
      <c r="WKQ4" s="526"/>
      <c r="WKR4" s="526"/>
      <c r="WKS4" s="526"/>
      <c r="WKT4" s="526"/>
      <c r="WKU4" s="526"/>
      <c r="WKV4" s="526"/>
      <c r="WKW4" s="526"/>
      <c r="WKX4" s="526"/>
      <c r="WKY4" s="526"/>
      <c r="WKZ4" s="526"/>
      <c r="WLA4" s="526"/>
      <c r="WLB4" s="526"/>
      <c r="WLC4" s="526"/>
      <c r="WLD4" s="526"/>
      <c r="WLE4" s="526"/>
      <c r="WLF4" s="526"/>
      <c r="WLG4" s="526"/>
      <c r="WLH4" s="526"/>
      <c r="WLI4" s="526"/>
      <c r="WLJ4" s="526"/>
      <c r="WLK4" s="526"/>
      <c r="WLL4" s="526"/>
      <c r="WLM4" s="526"/>
      <c r="WLN4" s="526"/>
      <c r="WLO4" s="526"/>
      <c r="WLP4" s="526"/>
      <c r="WLQ4" s="526"/>
      <c r="WLR4" s="526"/>
      <c r="WLS4" s="526"/>
      <c r="WLT4" s="526"/>
      <c r="WLU4" s="526"/>
      <c r="WLV4" s="526"/>
      <c r="WLW4" s="526"/>
      <c r="WLX4" s="526"/>
      <c r="WLY4" s="526"/>
      <c r="WLZ4" s="526"/>
      <c r="WMA4" s="526"/>
      <c r="WMB4" s="526"/>
      <c r="WMC4" s="526"/>
      <c r="WMD4" s="526"/>
      <c r="WME4" s="526"/>
      <c r="WMF4" s="526"/>
      <c r="WMG4" s="526"/>
      <c r="WMH4" s="526"/>
      <c r="WMI4" s="526"/>
      <c r="WMJ4" s="526"/>
      <c r="WMK4" s="526"/>
      <c r="WML4" s="526"/>
      <c r="WMM4" s="526"/>
      <c r="WMN4" s="526"/>
      <c r="WMO4" s="526"/>
      <c r="WMP4" s="526"/>
      <c r="WMQ4" s="526"/>
      <c r="WMR4" s="526"/>
      <c r="WMS4" s="526"/>
      <c r="WMT4" s="526"/>
      <c r="WMU4" s="526"/>
      <c r="WMV4" s="526"/>
      <c r="WMW4" s="526"/>
      <c r="WMX4" s="526"/>
      <c r="WMY4" s="526"/>
      <c r="WMZ4" s="526"/>
      <c r="WNA4" s="526"/>
      <c r="WNB4" s="526"/>
      <c r="WNC4" s="526"/>
      <c r="WND4" s="526"/>
      <c r="WNE4" s="526"/>
      <c r="WNF4" s="526"/>
      <c r="WNG4" s="526"/>
      <c r="WNH4" s="526"/>
      <c r="WNI4" s="526"/>
      <c r="WNJ4" s="526"/>
      <c r="WNK4" s="526"/>
      <c r="WNL4" s="526"/>
      <c r="WNM4" s="526"/>
      <c r="WNN4" s="526"/>
      <c r="WNO4" s="526"/>
      <c r="WNP4" s="526"/>
      <c r="WNQ4" s="526"/>
      <c r="WNR4" s="526"/>
      <c r="WNS4" s="526"/>
      <c r="WNT4" s="526"/>
      <c r="WNU4" s="526"/>
      <c r="WNV4" s="526"/>
      <c r="WNW4" s="526"/>
      <c r="WNX4" s="526"/>
      <c r="WNY4" s="526"/>
      <c r="WNZ4" s="526"/>
      <c r="WOA4" s="526"/>
      <c r="WOB4" s="526"/>
      <c r="WOC4" s="526"/>
      <c r="WOD4" s="526"/>
      <c r="WOE4" s="526"/>
      <c r="WOF4" s="526"/>
      <c r="WOG4" s="526"/>
      <c r="WOH4" s="526"/>
      <c r="WOI4" s="526"/>
      <c r="WOJ4" s="526"/>
      <c r="WOK4" s="526"/>
      <c r="WOL4" s="526"/>
      <c r="WOM4" s="526"/>
      <c r="WON4" s="526"/>
      <c r="WOO4" s="526"/>
      <c r="WOP4" s="526"/>
      <c r="WOQ4" s="526"/>
      <c r="WOR4" s="526"/>
      <c r="WOS4" s="526"/>
      <c r="WOT4" s="526"/>
      <c r="WOU4" s="526"/>
      <c r="WOV4" s="526"/>
      <c r="WOW4" s="526"/>
      <c r="WOX4" s="526"/>
      <c r="WOY4" s="526"/>
      <c r="WOZ4" s="526"/>
      <c r="WPA4" s="526"/>
      <c r="WPB4" s="526"/>
      <c r="WPC4" s="526"/>
      <c r="WPD4" s="526"/>
      <c r="WPE4" s="526"/>
      <c r="WPF4" s="526"/>
      <c r="WPG4" s="526"/>
      <c r="WPH4" s="526"/>
      <c r="WPI4" s="526"/>
      <c r="WPJ4" s="526"/>
      <c r="WPK4" s="526"/>
      <c r="WPL4" s="526"/>
      <c r="WPM4" s="526"/>
      <c r="WPN4" s="526"/>
      <c r="WPO4" s="526"/>
      <c r="WPP4" s="526"/>
      <c r="WPQ4" s="526"/>
      <c r="WPR4" s="526"/>
      <c r="WPS4" s="526"/>
      <c r="WPT4" s="526"/>
      <c r="WPU4" s="526"/>
      <c r="WPV4" s="526"/>
      <c r="WPW4" s="526"/>
      <c r="WPX4" s="526"/>
      <c r="WPY4" s="526"/>
      <c r="WPZ4" s="526"/>
      <c r="WQA4" s="526"/>
      <c r="WQB4" s="526"/>
      <c r="WQC4" s="526"/>
      <c r="WQD4" s="526"/>
      <c r="WQE4" s="526"/>
      <c r="WQF4" s="526"/>
      <c r="WQG4" s="526"/>
      <c r="WQH4" s="526"/>
      <c r="WQI4" s="526"/>
      <c r="WQJ4" s="526"/>
      <c r="WQK4" s="526"/>
      <c r="WQL4" s="526"/>
      <c r="WQM4" s="526"/>
      <c r="WQN4" s="526"/>
      <c r="WQO4" s="526"/>
      <c r="WQP4" s="526"/>
      <c r="WQQ4" s="526"/>
      <c r="WQR4" s="526"/>
      <c r="WQS4" s="526"/>
      <c r="WQT4" s="526"/>
      <c r="WQU4" s="526"/>
      <c r="WQV4" s="526"/>
      <c r="WQW4" s="526"/>
      <c r="WQX4" s="526"/>
      <c r="WQY4" s="526"/>
      <c r="WQZ4" s="526"/>
      <c r="WRA4" s="526"/>
      <c r="WRB4" s="526"/>
      <c r="WRC4" s="526"/>
      <c r="WRD4" s="526"/>
      <c r="WRE4" s="526"/>
      <c r="WRF4" s="526"/>
      <c r="WRG4" s="526"/>
      <c r="WRH4" s="526"/>
      <c r="WRI4" s="526"/>
      <c r="WRJ4" s="526"/>
      <c r="WRK4" s="526"/>
      <c r="WRL4" s="526"/>
      <c r="WRM4" s="526"/>
      <c r="WRN4" s="526"/>
      <c r="WRO4" s="526"/>
      <c r="WRP4" s="526"/>
      <c r="WRQ4" s="526"/>
      <c r="WRR4" s="526"/>
      <c r="WRS4" s="526"/>
      <c r="WRT4" s="526"/>
      <c r="WRU4" s="526"/>
      <c r="WRV4" s="526"/>
      <c r="WRW4" s="526"/>
      <c r="WRX4" s="526"/>
      <c r="WRY4" s="526"/>
      <c r="WRZ4" s="526"/>
      <c r="WSA4" s="526"/>
      <c r="WSB4" s="526"/>
      <c r="WSC4" s="526"/>
      <c r="WSD4" s="526"/>
      <c r="WSE4" s="526"/>
      <c r="WSF4" s="526"/>
      <c r="WSG4" s="526"/>
      <c r="WSH4" s="526"/>
      <c r="WSI4" s="526"/>
      <c r="WSJ4" s="526"/>
      <c r="WSK4" s="526"/>
      <c r="WSL4" s="526"/>
      <c r="WSM4" s="526"/>
      <c r="WSN4" s="526"/>
      <c r="WSO4" s="526"/>
      <c r="WSP4" s="526"/>
      <c r="WSQ4" s="526"/>
      <c r="WSR4" s="526"/>
      <c r="WSS4" s="526"/>
      <c r="WST4" s="526"/>
      <c r="WSU4" s="526"/>
      <c r="WSV4" s="526"/>
      <c r="WSW4" s="526"/>
      <c r="WSX4" s="526"/>
      <c r="WSY4" s="526"/>
      <c r="WSZ4" s="526"/>
      <c r="WTA4" s="526"/>
      <c r="WTB4" s="526"/>
      <c r="WTC4" s="526"/>
      <c r="WTD4" s="526"/>
      <c r="WTE4" s="526"/>
      <c r="WTF4" s="526"/>
      <c r="WTG4" s="526"/>
      <c r="WTH4" s="526"/>
      <c r="WTI4" s="526"/>
      <c r="WTJ4" s="526"/>
      <c r="WTK4" s="526"/>
      <c r="WTL4" s="526"/>
      <c r="WTM4" s="526"/>
      <c r="WTN4" s="526"/>
      <c r="WTO4" s="526"/>
      <c r="WTP4" s="526"/>
      <c r="WTQ4" s="526"/>
      <c r="WTR4" s="526"/>
      <c r="WTS4" s="526"/>
      <c r="WTT4" s="526"/>
      <c r="WTU4" s="526"/>
      <c r="WTV4" s="526"/>
      <c r="WTW4" s="526"/>
      <c r="WTX4" s="526"/>
      <c r="WTY4" s="526"/>
      <c r="WTZ4" s="526"/>
      <c r="WUA4" s="526"/>
      <c r="WUB4" s="526"/>
      <c r="WUC4" s="526"/>
      <c r="WUD4" s="526"/>
      <c r="WUE4" s="526"/>
      <c r="WUF4" s="526"/>
      <c r="WUG4" s="526"/>
      <c r="WUH4" s="526"/>
      <c r="WUI4" s="526"/>
      <c r="WUJ4" s="526"/>
      <c r="WUK4" s="526"/>
      <c r="WUL4" s="526"/>
      <c r="WUM4" s="526"/>
      <c r="WUN4" s="526"/>
      <c r="WUO4" s="526"/>
      <c r="WUP4" s="526"/>
      <c r="WUQ4" s="526"/>
      <c r="WUR4" s="526"/>
      <c r="WUS4" s="526"/>
      <c r="WUT4" s="526"/>
      <c r="WUU4" s="526"/>
      <c r="WUV4" s="526"/>
      <c r="WUW4" s="526"/>
      <c r="WUX4" s="526"/>
      <c r="WUY4" s="526"/>
      <c r="WUZ4" s="526"/>
      <c r="WVA4" s="526"/>
      <c r="WVB4" s="526"/>
      <c r="WVC4" s="526"/>
      <c r="WVD4" s="526"/>
      <c r="WVE4" s="526"/>
      <c r="WVF4" s="526"/>
      <c r="WVG4" s="526"/>
      <c r="WVH4" s="526"/>
      <c r="WVI4" s="526"/>
      <c r="WVJ4" s="526"/>
      <c r="WVK4" s="526"/>
      <c r="WVL4" s="526"/>
      <c r="WVM4" s="526"/>
      <c r="WVN4" s="526"/>
      <c r="WVO4" s="526"/>
      <c r="WVP4" s="526"/>
      <c r="WVQ4" s="526"/>
      <c r="WVR4" s="526"/>
      <c r="WVS4" s="526"/>
      <c r="WVT4" s="526"/>
      <c r="WVU4" s="526"/>
      <c r="WVV4" s="526"/>
      <c r="WVW4" s="526"/>
      <c r="WVX4" s="526"/>
      <c r="WVY4" s="526"/>
      <c r="WVZ4" s="526"/>
      <c r="WWA4" s="526"/>
      <c r="WWB4" s="526"/>
      <c r="WWC4" s="526"/>
      <c r="WWD4" s="526"/>
      <c r="WWE4" s="526"/>
      <c r="WWF4" s="526"/>
      <c r="WWG4" s="526"/>
      <c r="WWH4" s="526"/>
      <c r="WWI4" s="526"/>
      <c r="WWJ4" s="526"/>
      <c r="WWK4" s="526"/>
      <c r="WWL4" s="526"/>
      <c r="WWM4" s="526"/>
      <c r="WWN4" s="526"/>
      <c r="WWO4" s="526"/>
      <c r="WWP4" s="526"/>
      <c r="WWQ4" s="526"/>
      <c r="WWR4" s="526"/>
      <c r="WWS4" s="526"/>
      <c r="WWT4" s="526"/>
      <c r="WWU4" s="526"/>
      <c r="WWV4" s="526"/>
      <c r="WWW4" s="526"/>
      <c r="WWX4" s="526"/>
      <c r="WWY4" s="526"/>
      <c r="WWZ4" s="526"/>
      <c r="WXA4" s="526"/>
      <c r="WXB4" s="526"/>
      <c r="WXC4" s="526"/>
      <c r="WXD4" s="526"/>
      <c r="WXE4" s="526"/>
      <c r="WXF4" s="526"/>
      <c r="WXG4" s="526"/>
      <c r="WXH4" s="526"/>
      <c r="WXI4" s="526"/>
      <c r="WXJ4" s="526"/>
      <c r="WXK4" s="526"/>
      <c r="WXL4" s="526"/>
      <c r="WXM4" s="526"/>
      <c r="WXN4" s="526"/>
      <c r="WXO4" s="526"/>
      <c r="WXP4" s="526"/>
      <c r="WXQ4" s="526"/>
      <c r="WXR4" s="526"/>
      <c r="WXS4" s="526"/>
      <c r="WXT4" s="526"/>
      <c r="WXU4" s="526"/>
      <c r="WXV4" s="526"/>
      <c r="WXW4" s="526"/>
      <c r="WXX4" s="526"/>
      <c r="WXY4" s="526"/>
      <c r="WXZ4" s="526"/>
      <c r="WYA4" s="526"/>
      <c r="WYB4" s="526"/>
      <c r="WYC4" s="526"/>
      <c r="WYD4" s="526"/>
      <c r="WYE4" s="526"/>
      <c r="WYF4" s="526"/>
      <c r="WYG4" s="526"/>
      <c r="WYH4" s="526"/>
      <c r="WYI4" s="526"/>
      <c r="WYJ4" s="526"/>
      <c r="WYK4" s="526"/>
      <c r="WYL4" s="526"/>
      <c r="WYM4" s="526"/>
      <c r="WYN4" s="526"/>
      <c r="WYO4" s="526"/>
      <c r="WYP4" s="526"/>
      <c r="WYQ4" s="526"/>
      <c r="WYR4" s="526"/>
      <c r="WYS4" s="526"/>
      <c r="WYT4" s="526"/>
      <c r="WYU4" s="526"/>
      <c r="WYV4" s="526"/>
      <c r="WYW4" s="526"/>
      <c r="WYX4" s="526"/>
      <c r="WYY4" s="526"/>
      <c r="WYZ4" s="526"/>
      <c r="WZA4" s="526"/>
      <c r="WZB4" s="526"/>
      <c r="WZC4" s="526"/>
      <c r="WZD4" s="526"/>
      <c r="WZE4" s="526"/>
      <c r="WZF4" s="526"/>
      <c r="WZG4" s="526"/>
      <c r="WZH4" s="526"/>
      <c r="WZI4" s="526"/>
      <c r="WZJ4" s="526"/>
      <c r="WZK4" s="526"/>
      <c r="WZL4" s="526"/>
      <c r="WZM4" s="526"/>
      <c r="WZN4" s="526"/>
      <c r="WZO4" s="526"/>
      <c r="WZP4" s="526"/>
      <c r="WZQ4" s="526"/>
      <c r="WZR4" s="526"/>
      <c r="WZS4" s="526"/>
      <c r="WZT4" s="526"/>
      <c r="WZU4" s="526"/>
      <c r="WZV4" s="526"/>
      <c r="WZW4" s="526"/>
      <c r="WZX4" s="526"/>
      <c r="WZY4" s="526"/>
      <c r="WZZ4" s="526"/>
      <c r="XAA4" s="526"/>
      <c r="XAB4" s="526"/>
      <c r="XAC4" s="526"/>
      <c r="XAD4" s="526"/>
      <c r="XAE4" s="526"/>
      <c r="XAF4" s="526"/>
      <c r="XAG4" s="526"/>
      <c r="XAH4" s="526"/>
      <c r="XAI4" s="526"/>
      <c r="XAJ4" s="526"/>
      <c r="XAK4" s="526"/>
      <c r="XAL4" s="526"/>
      <c r="XAM4" s="526"/>
      <c r="XAN4" s="526"/>
      <c r="XAO4" s="526"/>
      <c r="XAP4" s="526"/>
      <c r="XAQ4" s="526"/>
      <c r="XAR4" s="526"/>
      <c r="XAS4" s="526"/>
      <c r="XAT4" s="526"/>
      <c r="XAU4" s="526"/>
      <c r="XAV4" s="526"/>
      <c r="XAW4" s="526"/>
      <c r="XAX4" s="526"/>
      <c r="XAY4" s="526"/>
      <c r="XAZ4" s="526"/>
      <c r="XBA4" s="526"/>
      <c r="XBB4" s="526"/>
      <c r="XBC4" s="526"/>
      <c r="XBD4" s="526"/>
      <c r="XBE4" s="526"/>
      <c r="XBF4" s="526"/>
      <c r="XBG4" s="526"/>
      <c r="XBH4" s="526"/>
      <c r="XBI4" s="526"/>
      <c r="XBJ4" s="526"/>
      <c r="XBK4" s="526"/>
      <c r="XBL4" s="526"/>
      <c r="XBM4" s="526"/>
      <c r="XBN4" s="526"/>
      <c r="XBO4" s="526"/>
      <c r="XBP4" s="526"/>
      <c r="XBQ4" s="526"/>
      <c r="XBR4" s="526"/>
      <c r="XBS4" s="526"/>
      <c r="XBT4" s="526"/>
      <c r="XBU4" s="526"/>
      <c r="XBV4" s="526"/>
      <c r="XBW4" s="526"/>
      <c r="XBX4" s="526"/>
      <c r="XBY4" s="526"/>
      <c r="XBZ4" s="526"/>
      <c r="XCA4" s="526"/>
      <c r="XCB4" s="526"/>
      <c r="XCC4" s="526"/>
      <c r="XCD4" s="526"/>
      <c r="XCE4" s="526"/>
      <c r="XCF4" s="526"/>
      <c r="XCG4" s="526"/>
      <c r="XCH4" s="526"/>
      <c r="XCI4" s="526"/>
      <c r="XCJ4" s="526"/>
      <c r="XCK4" s="526"/>
      <c r="XCL4" s="526"/>
      <c r="XCM4" s="526"/>
      <c r="XCN4" s="526"/>
      <c r="XCO4" s="526"/>
      <c r="XCP4" s="526"/>
      <c r="XCQ4" s="526"/>
      <c r="XCR4" s="526"/>
      <c r="XCS4" s="526"/>
      <c r="XCT4" s="526"/>
      <c r="XCU4" s="526"/>
      <c r="XCV4" s="526"/>
      <c r="XCW4" s="526"/>
      <c r="XCX4" s="526"/>
      <c r="XCY4" s="526"/>
      <c r="XCZ4" s="526"/>
      <c r="XDA4" s="526"/>
      <c r="XDB4" s="526"/>
      <c r="XDC4" s="526"/>
      <c r="XDD4" s="526"/>
      <c r="XDE4" s="526"/>
      <c r="XDF4" s="526"/>
      <c r="XDG4" s="526"/>
      <c r="XDH4" s="526"/>
      <c r="XDI4" s="526"/>
      <c r="XDJ4" s="526"/>
      <c r="XDK4" s="526"/>
      <c r="XDL4" s="526"/>
      <c r="XDM4" s="526"/>
      <c r="XDN4" s="526"/>
      <c r="XDO4" s="526"/>
      <c r="XDP4" s="526"/>
      <c r="XDQ4" s="526"/>
      <c r="XDR4" s="526"/>
      <c r="XDS4" s="526"/>
      <c r="XDT4" s="526"/>
      <c r="XDU4" s="526"/>
      <c r="XDV4" s="526"/>
      <c r="XDW4" s="526"/>
      <c r="XDX4" s="526"/>
      <c r="XDY4" s="526"/>
      <c r="XDZ4" s="526"/>
      <c r="XEA4" s="526"/>
      <c r="XEB4" s="526"/>
      <c r="XEC4" s="526"/>
      <c r="XED4" s="526"/>
      <c r="XEE4" s="526"/>
      <c r="XEF4" s="526"/>
      <c r="XEG4" s="526"/>
      <c r="XEH4" s="526"/>
      <c r="XEI4" s="526"/>
      <c r="XEJ4" s="526"/>
      <c r="XEK4" s="526"/>
      <c r="XEL4" s="526"/>
      <c r="XEM4" s="526"/>
      <c r="XEN4" s="526"/>
      <c r="XEO4" s="526"/>
      <c r="XEP4" s="526"/>
      <c r="XEQ4" s="526"/>
      <c r="XER4" s="526"/>
      <c r="XES4" s="526"/>
      <c r="XET4" s="526"/>
      <c r="XEU4" s="526"/>
      <c r="XEV4" s="526"/>
      <c r="XEW4" s="526"/>
      <c r="XEX4" s="526"/>
      <c r="XEY4" s="526"/>
      <c r="XEZ4" s="526"/>
      <c r="XFA4" s="526"/>
      <c r="XFB4" s="526"/>
    </row>
    <row r="5" s="523" customFormat="1" ht="15.75" customHeight="1" spans="1:16382">
      <c r="A5" s="243" t="s">
        <v>76</v>
      </c>
      <c r="B5" s="537">
        <f>B6+B32</f>
        <v>1118788</v>
      </c>
      <c r="C5" s="537">
        <f>C6+C32</f>
        <v>1407627</v>
      </c>
      <c r="D5" s="536">
        <f>D6+D32</f>
        <v>1387624.61</v>
      </c>
      <c r="E5" s="538">
        <f>(D5-B5)/B5*100</f>
        <v>24.0292718549001</v>
      </c>
      <c r="F5" s="591">
        <f>(D5-C5)/C5*100</f>
        <v>-1.42100073385919</v>
      </c>
      <c r="G5" s="592" t="s">
        <v>76</v>
      </c>
      <c r="H5" s="536">
        <f>H6+H32</f>
        <v>1118787.8212</v>
      </c>
      <c r="I5" s="537">
        <f>I6+I32</f>
        <v>1407627</v>
      </c>
      <c r="J5" s="536">
        <f>J6+J32</f>
        <v>1387625.051975</v>
      </c>
      <c r="K5" s="576">
        <f>(J5-H5)/H5*100</f>
        <v>24.0293311815503</v>
      </c>
      <c r="L5" s="577">
        <f>(J5-I5)/I5*100</f>
        <v>-1.42096933527137</v>
      </c>
      <c r="M5" s="526"/>
      <c r="N5" s="526"/>
      <c r="O5" s="526"/>
      <c r="P5" s="526"/>
      <c r="Q5" s="526"/>
      <c r="R5" s="526"/>
      <c r="S5" s="526"/>
      <c r="T5" s="526"/>
      <c r="U5" s="526"/>
      <c r="V5" s="526"/>
      <c r="W5" s="526"/>
      <c r="X5" s="526"/>
      <c r="Y5" s="526"/>
      <c r="Z5" s="526"/>
      <c r="AA5" s="526"/>
      <c r="AB5" s="526"/>
      <c r="AC5" s="526"/>
      <c r="AD5" s="526"/>
      <c r="AE5" s="526"/>
      <c r="AF5" s="526"/>
      <c r="AG5" s="526"/>
      <c r="AH5" s="526"/>
      <c r="AI5" s="526"/>
      <c r="AJ5" s="526"/>
      <c r="AK5" s="526"/>
      <c r="AL5" s="526"/>
      <c r="AM5" s="526"/>
      <c r="AN5" s="526"/>
      <c r="AO5" s="526"/>
      <c r="AP5" s="526"/>
      <c r="AQ5" s="526"/>
      <c r="AR5" s="526"/>
      <c r="AS5" s="526"/>
      <c r="AT5" s="526"/>
      <c r="AU5" s="526"/>
      <c r="AV5" s="526"/>
      <c r="AW5" s="526"/>
      <c r="AX5" s="526"/>
      <c r="AY5" s="526"/>
      <c r="AZ5" s="526"/>
      <c r="BA5" s="526"/>
      <c r="BB5" s="526"/>
      <c r="BC5" s="526"/>
      <c r="BD5" s="526"/>
      <c r="BE5" s="526"/>
      <c r="BF5" s="526"/>
      <c r="BG5" s="526"/>
      <c r="BH5" s="526"/>
      <c r="BI5" s="526"/>
      <c r="BJ5" s="526"/>
      <c r="BK5" s="526"/>
      <c r="BL5" s="526"/>
      <c r="BM5" s="526"/>
      <c r="BN5" s="526"/>
      <c r="BO5" s="526"/>
      <c r="BP5" s="526"/>
      <c r="BQ5" s="526"/>
      <c r="BR5" s="526"/>
      <c r="BS5" s="526"/>
      <c r="BT5" s="526"/>
      <c r="BU5" s="526"/>
      <c r="BV5" s="526"/>
      <c r="BW5" s="526"/>
      <c r="BX5" s="526"/>
      <c r="BY5" s="526"/>
      <c r="BZ5" s="526"/>
      <c r="CA5" s="526"/>
      <c r="CB5" s="526"/>
      <c r="CC5" s="526"/>
      <c r="CD5" s="526"/>
      <c r="CE5" s="526"/>
      <c r="CF5" s="526"/>
      <c r="CG5" s="526"/>
      <c r="CH5" s="526"/>
      <c r="CI5" s="526"/>
      <c r="CJ5" s="526"/>
      <c r="CK5" s="526"/>
      <c r="CL5" s="526"/>
      <c r="CM5" s="526"/>
      <c r="CN5" s="526"/>
      <c r="CO5" s="526"/>
      <c r="CP5" s="526"/>
      <c r="CQ5" s="526"/>
      <c r="CR5" s="526"/>
      <c r="CS5" s="526"/>
      <c r="CT5" s="526"/>
      <c r="CU5" s="526"/>
      <c r="CV5" s="526"/>
      <c r="CW5" s="526"/>
      <c r="CX5" s="526"/>
      <c r="CY5" s="526"/>
      <c r="CZ5" s="526"/>
      <c r="DA5" s="526"/>
      <c r="DB5" s="526"/>
      <c r="DC5" s="526"/>
      <c r="DD5" s="526"/>
      <c r="DE5" s="526"/>
      <c r="DF5" s="526"/>
      <c r="DG5" s="526"/>
      <c r="DH5" s="526"/>
      <c r="DI5" s="526"/>
      <c r="DJ5" s="526"/>
      <c r="DK5" s="526"/>
      <c r="DL5" s="526"/>
      <c r="DM5" s="526"/>
      <c r="DN5" s="526"/>
      <c r="DO5" s="526"/>
      <c r="DP5" s="526"/>
      <c r="DQ5" s="526"/>
      <c r="DR5" s="526"/>
      <c r="DS5" s="526"/>
      <c r="DT5" s="526"/>
      <c r="DU5" s="526"/>
      <c r="DV5" s="526"/>
      <c r="DW5" s="526"/>
      <c r="DX5" s="526"/>
      <c r="DY5" s="526"/>
      <c r="DZ5" s="526"/>
      <c r="EA5" s="526"/>
      <c r="EB5" s="526"/>
      <c r="EC5" s="526"/>
      <c r="ED5" s="526"/>
      <c r="EE5" s="526"/>
      <c r="EF5" s="526"/>
      <c r="EG5" s="526"/>
      <c r="EH5" s="526"/>
      <c r="EI5" s="526"/>
      <c r="EJ5" s="526"/>
      <c r="EK5" s="526"/>
      <c r="EL5" s="526"/>
      <c r="EM5" s="526"/>
      <c r="EN5" s="526"/>
      <c r="EO5" s="526"/>
      <c r="EP5" s="526"/>
      <c r="EQ5" s="526"/>
      <c r="ER5" s="526"/>
      <c r="ES5" s="526"/>
      <c r="ET5" s="526"/>
      <c r="EU5" s="526"/>
      <c r="EV5" s="526"/>
      <c r="EW5" s="526"/>
      <c r="EX5" s="526"/>
      <c r="EY5" s="526"/>
      <c r="EZ5" s="526"/>
      <c r="FA5" s="526"/>
      <c r="FB5" s="526"/>
      <c r="FC5" s="526"/>
      <c r="FD5" s="526"/>
      <c r="FE5" s="526"/>
      <c r="FF5" s="526"/>
      <c r="FG5" s="526"/>
      <c r="FH5" s="526"/>
      <c r="FI5" s="526"/>
      <c r="FJ5" s="526"/>
      <c r="FK5" s="526"/>
      <c r="FL5" s="526"/>
      <c r="FM5" s="526"/>
      <c r="FN5" s="526"/>
      <c r="FO5" s="526"/>
      <c r="FP5" s="526"/>
      <c r="FQ5" s="526"/>
      <c r="FR5" s="526"/>
      <c r="FS5" s="526"/>
      <c r="FT5" s="526"/>
      <c r="FU5" s="526"/>
      <c r="FV5" s="526"/>
      <c r="FW5" s="526"/>
      <c r="FX5" s="526"/>
      <c r="FY5" s="526"/>
      <c r="FZ5" s="526"/>
      <c r="GA5" s="526"/>
      <c r="GB5" s="526"/>
      <c r="GC5" s="526"/>
      <c r="GD5" s="526"/>
      <c r="GE5" s="526"/>
      <c r="GF5" s="526"/>
      <c r="GG5" s="526"/>
      <c r="GH5" s="526"/>
      <c r="GI5" s="526"/>
      <c r="GJ5" s="526"/>
      <c r="GK5" s="526"/>
      <c r="GL5" s="526"/>
      <c r="GM5" s="526"/>
      <c r="GN5" s="526"/>
      <c r="GO5" s="526"/>
      <c r="GP5" s="526"/>
      <c r="GQ5" s="526"/>
      <c r="GR5" s="526"/>
      <c r="GS5" s="526"/>
      <c r="GT5" s="526"/>
      <c r="GU5" s="526"/>
      <c r="GV5" s="526"/>
      <c r="GW5" s="526"/>
      <c r="GX5" s="526"/>
      <c r="GY5" s="526"/>
      <c r="GZ5" s="526"/>
      <c r="HA5" s="526"/>
      <c r="HB5" s="526"/>
      <c r="HC5" s="526"/>
      <c r="HD5" s="526"/>
      <c r="HE5" s="526"/>
      <c r="HF5" s="526"/>
      <c r="HG5" s="526"/>
      <c r="HH5" s="526"/>
      <c r="HI5" s="526"/>
      <c r="HJ5" s="526"/>
      <c r="HK5" s="526"/>
      <c r="HL5" s="526"/>
      <c r="HM5" s="526"/>
      <c r="HN5" s="526"/>
      <c r="HO5" s="526"/>
      <c r="HP5" s="526"/>
      <c r="HQ5" s="526"/>
      <c r="HR5" s="526"/>
      <c r="HS5" s="526"/>
      <c r="HT5" s="526"/>
      <c r="HU5" s="526"/>
      <c r="HV5" s="526"/>
      <c r="HW5" s="526"/>
      <c r="HX5" s="526"/>
      <c r="HY5" s="526"/>
      <c r="HZ5" s="526"/>
      <c r="IA5" s="526"/>
      <c r="IB5" s="526"/>
      <c r="IC5" s="526"/>
      <c r="ID5" s="526"/>
      <c r="IE5" s="526"/>
      <c r="IF5" s="526"/>
      <c r="IG5" s="526"/>
      <c r="IH5" s="526"/>
      <c r="II5" s="526"/>
      <c r="IJ5" s="526"/>
      <c r="IK5" s="526"/>
      <c r="IL5" s="526"/>
      <c r="IM5" s="526"/>
      <c r="IN5" s="526"/>
      <c r="IO5" s="526"/>
      <c r="IP5" s="526"/>
      <c r="IQ5" s="526"/>
      <c r="IR5" s="526"/>
      <c r="IS5" s="526"/>
      <c r="IT5" s="526"/>
      <c r="IU5" s="526"/>
      <c r="IV5" s="526"/>
      <c r="IW5" s="526"/>
      <c r="IX5" s="526"/>
      <c r="IY5" s="526"/>
      <c r="IZ5" s="526"/>
      <c r="JA5" s="526"/>
      <c r="JB5" s="526"/>
      <c r="JC5" s="526"/>
      <c r="JD5" s="526"/>
      <c r="JE5" s="526"/>
      <c r="JF5" s="526"/>
      <c r="JG5" s="526"/>
      <c r="JH5" s="526"/>
      <c r="JI5" s="526"/>
      <c r="JJ5" s="526"/>
      <c r="JK5" s="526"/>
      <c r="JL5" s="526"/>
      <c r="JM5" s="526"/>
      <c r="JN5" s="526"/>
      <c r="JO5" s="526"/>
      <c r="JP5" s="526"/>
      <c r="JQ5" s="526"/>
      <c r="JR5" s="526"/>
      <c r="JS5" s="526"/>
      <c r="JT5" s="526"/>
      <c r="JU5" s="526"/>
      <c r="JV5" s="526"/>
      <c r="JW5" s="526"/>
      <c r="JX5" s="526"/>
      <c r="JY5" s="526"/>
      <c r="JZ5" s="526"/>
      <c r="KA5" s="526"/>
      <c r="KB5" s="526"/>
      <c r="KC5" s="526"/>
      <c r="KD5" s="526"/>
      <c r="KE5" s="526"/>
      <c r="KF5" s="526"/>
      <c r="KG5" s="526"/>
      <c r="KH5" s="526"/>
      <c r="KI5" s="526"/>
      <c r="KJ5" s="526"/>
      <c r="KK5" s="526"/>
      <c r="KL5" s="526"/>
      <c r="KM5" s="526"/>
      <c r="KN5" s="526"/>
      <c r="KO5" s="526"/>
      <c r="KP5" s="526"/>
      <c r="KQ5" s="526"/>
      <c r="KR5" s="526"/>
      <c r="KS5" s="526"/>
      <c r="KT5" s="526"/>
      <c r="KU5" s="526"/>
      <c r="KV5" s="526"/>
      <c r="KW5" s="526"/>
      <c r="KX5" s="526"/>
      <c r="KY5" s="526"/>
      <c r="KZ5" s="526"/>
      <c r="LA5" s="526"/>
      <c r="LB5" s="526"/>
      <c r="LC5" s="526"/>
      <c r="LD5" s="526"/>
      <c r="LE5" s="526"/>
      <c r="LF5" s="526"/>
      <c r="LG5" s="526"/>
      <c r="LH5" s="526"/>
      <c r="LI5" s="526"/>
      <c r="LJ5" s="526"/>
      <c r="LK5" s="526"/>
      <c r="LL5" s="526"/>
      <c r="LM5" s="526"/>
      <c r="LN5" s="526"/>
      <c r="LO5" s="526"/>
      <c r="LP5" s="526"/>
      <c r="LQ5" s="526"/>
      <c r="LR5" s="526"/>
      <c r="LS5" s="526"/>
      <c r="LT5" s="526"/>
      <c r="LU5" s="526"/>
      <c r="LV5" s="526"/>
      <c r="LW5" s="526"/>
      <c r="LX5" s="526"/>
      <c r="LY5" s="526"/>
      <c r="LZ5" s="526"/>
      <c r="MA5" s="526"/>
      <c r="MB5" s="526"/>
      <c r="MC5" s="526"/>
      <c r="MD5" s="526"/>
      <c r="ME5" s="526"/>
      <c r="MF5" s="526"/>
      <c r="MG5" s="526"/>
      <c r="MH5" s="526"/>
      <c r="MI5" s="526"/>
      <c r="MJ5" s="526"/>
      <c r="MK5" s="526"/>
      <c r="ML5" s="526"/>
      <c r="MM5" s="526"/>
      <c r="MN5" s="526"/>
      <c r="MO5" s="526"/>
      <c r="MP5" s="526"/>
      <c r="MQ5" s="526"/>
      <c r="MR5" s="526"/>
      <c r="MS5" s="526"/>
      <c r="MT5" s="526"/>
      <c r="MU5" s="526"/>
      <c r="MV5" s="526"/>
      <c r="MW5" s="526"/>
      <c r="MX5" s="526"/>
      <c r="MY5" s="526"/>
      <c r="MZ5" s="526"/>
      <c r="NA5" s="526"/>
      <c r="NB5" s="526"/>
      <c r="NC5" s="526"/>
      <c r="ND5" s="526"/>
      <c r="NE5" s="526"/>
      <c r="NF5" s="526"/>
      <c r="NG5" s="526"/>
      <c r="NH5" s="526"/>
      <c r="NI5" s="526"/>
      <c r="NJ5" s="526"/>
      <c r="NK5" s="526"/>
      <c r="NL5" s="526"/>
      <c r="NM5" s="526"/>
      <c r="NN5" s="526"/>
      <c r="NO5" s="526"/>
      <c r="NP5" s="526"/>
      <c r="NQ5" s="526"/>
      <c r="NR5" s="526"/>
      <c r="NS5" s="526"/>
      <c r="NT5" s="526"/>
      <c r="NU5" s="526"/>
      <c r="NV5" s="526"/>
      <c r="NW5" s="526"/>
      <c r="NX5" s="526"/>
      <c r="NY5" s="526"/>
      <c r="NZ5" s="526"/>
      <c r="OA5" s="526"/>
      <c r="OB5" s="526"/>
      <c r="OC5" s="526"/>
      <c r="OD5" s="526"/>
      <c r="OE5" s="526"/>
      <c r="OF5" s="526"/>
      <c r="OG5" s="526"/>
      <c r="OH5" s="526"/>
      <c r="OI5" s="526"/>
      <c r="OJ5" s="526"/>
      <c r="OK5" s="526"/>
      <c r="OL5" s="526"/>
      <c r="OM5" s="526"/>
      <c r="ON5" s="526"/>
      <c r="OO5" s="526"/>
      <c r="OP5" s="526"/>
      <c r="OQ5" s="526"/>
      <c r="OR5" s="526"/>
      <c r="OS5" s="526"/>
      <c r="OT5" s="526"/>
      <c r="OU5" s="526"/>
      <c r="OV5" s="526"/>
      <c r="OW5" s="526"/>
      <c r="OX5" s="526"/>
      <c r="OY5" s="526"/>
      <c r="OZ5" s="526"/>
      <c r="PA5" s="526"/>
      <c r="PB5" s="526"/>
      <c r="PC5" s="526"/>
      <c r="PD5" s="526"/>
      <c r="PE5" s="526"/>
      <c r="PF5" s="526"/>
      <c r="PG5" s="526"/>
      <c r="PH5" s="526"/>
      <c r="PI5" s="526"/>
      <c r="PJ5" s="526"/>
      <c r="PK5" s="526"/>
      <c r="PL5" s="526"/>
      <c r="PM5" s="526"/>
      <c r="PN5" s="526"/>
      <c r="PO5" s="526"/>
      <c r="PP5" s="526"/>
      <c r="PQ5" s="526"/>
      <c r="PR5" s="526"/>
      <c r="PS5" s="526"/>
      <c r="PT5" s="526"/>
      <c r="PU5" s="526"/>
      <c r="PV5" s="526"/>
      <c r="PW5" s="526"/>
      <c r="PX5" s="526"/>
      <c r="PY5" s="526"/>
      <c r="PZ5" s="526"/>
      <c r="QA5" s="526"/>
      <c r="QB5" s="526"/>
      <c r="QC5" s="526"/>
      <c r="QD5" s="526"/>
      <c r="QE5" s="526"/>
      <c r="QF5" s="526"/>
      <c r="QG5" s="526"/>
      <c r="QH5" s="526"/>
      <c r="QI5" s="526"/>
      <c r="QJ5" s="526"/>
      <c r="QK5" s="526"/>
      <c r="QL5" s="526"/>
      <c r="QM5" s="526"/>
      <c r="QN5" s="526"/>
      <c r="QO5" s="526"/>
      <c r="QP5" s="526"/>
      <c r="QQ5" s="526"/>
      <c r="QR5" s="526"/>
      <c r="QS5" s="526"/>
      <c r="QT5" s="526"/>
      <c r="QU5" s="526"/>
      <c r="QV5" s="526"/>
      <c r="QW5" s="526"/>
      <c r="QX5" s="526"/>
      <c r="QY5" s="526"/>
      <c r="QZ5" s="526"/>
      <c r="RA5" s="526"/>
      <c r="RB5" s="526"/>
      <c r="RC5" s="526"/>
      <c r="RD5" s="526"/>
      <c r="RE5" s="526"/>
      <c r="RF5" s="526"/>
      <c r="RG5" s="526"/>
      <c r="RH5" s="526"/>
      <c r="RI5" s="526"/>
      <c r="RJ5" s="526"/>
      <c r="RK5" s="526"/>
      <c r="RL5" s="526"/>
      <c r="RM5" s="526"/>
      <c r="RN5" s="526"/>
      <c r="RO5" s="526"/>
      <c r="RP5" s="526"/>
      <c r="RQ5" s="526"/>
      <c r="RR5" s="526"/>
      <c r="RS5" s="526"/>
      <c r="RT5" s="526"/>
      <c r="RU5" s="526"/>
      <c r="RV5" s="526"/>
      <c r="RW5" s="526"/>
      <c r="RX5" s="526"/>
      <c r="RY5" s="526"/>
      <c r="RZ5" s="526"/>
      <c r="SA5" s="526"/>
      <c r="SB5" s="526"/>
      <c r="SC5" s="526"/>
      <c r="SD5" s="526"/>
      <c r="SE5" s="526"/>
      <c r="SF5" s="526"/>
      <c r="SG5" s="526"/>
      <c r="SH5" s="526"/>
      <c r="SI5" s="526"/>
      <c r="SJ5" s="526"/>
      <c r="SK5" s="526"/>
      <c r="SL5" s="526"/>
      <c r="SM5" s="526"/>
      <c r="SN5" s="526"/>
      <c r="SO5" s="526"/>
      <c r="SP5" s="526"/>
      <c r="SQ5" s="526"/>
      <c r="SR5" s="526"/>
      <c r="SS5" s="526"/>
      <c r="ST5" s="526"/>
      <c r="SU5" s="526"/>
      <c r="SV5" s="526"/>
      <c r="SW5" s="526"/>
      <c r="SX5" s="526"/>
      <c r="SY5" s="526"/>
      <c r="SZ5" s="526"/>
      <c r="TA5" s="526"/>
      <c r="TB5" s="526"/>
      <c r="TC5" s="526"/>
      <c r="TD5" s="526"/>
      <c r="TE5" s="526"/>
      <c r="TF5" s="526"/>
      <c r="TG5" s="526"/>
      <c r="TH5" s="526"/>
      <c r="TI5" s="526"/>
      <c r="TJ5" s="526"/>
      <c r="TK5" s="526"/>
      <c r="TL5" s="526"/>
      <c r="TM5" s="526"/>
      <c r="TN5" s="526"/>
      <c r="TO5" s="526"/>
      <c r="TP5" s="526"/>
      <c r="TQ5" s="526"/>
      <c r="TR5" s="526"/>
      <c r="TS5" s="526"/>
      <c r="TT5" s="526"/>
      <c r="TU5" s="526"/>
      <c r="TV5" s="526"/>
      <c r="TW5" s="526"/>
      <c r="TX5" s="526"/>
      <c r="TY5" s="526"/>
      <c r="TZ5" s="526"/>
      <c r="UA5" s="526"/>
      <c r="UB5" s="526"/>
      <c r="UC5" s="526"/>
      <c r="UD5" s="526"/>
      <c r="UE5" s="526"/>
      <c r="UF5" s="526"/>
      <c r="UG5" s="526"/>
      <c r="UH5" s="526"/>
      <c r="UI5" s="526"/>
      <c r="UJ5" s="526"/>
      <c r="UK5" s="526"/>
      <c r="UL5" s="526"/>
      <c r="UM5" s="526"/>
      <c r="UN5" s="526"/>
      <c r="UO5" s="526"/>
      <c r="UP5" s="526"/>
      <c r="UQ5" s="526"/>
      <c r="UR5" s="526"/>
      <c r="US5" s="526"/>
      <c r="UT5" s="526"/>
      <c r="UU5" s="526"/>
      <c r="UV5" s="526"/>
      <c r="UW5" s="526"/>
      <c r="UX5" s="526"/>
      <c r="UY5" s="526"/>
      <c r="UZ5" s="526"/>
      <c r="VA5" s="526"/>
      <c r="VB5" s="526"/>
      <c r="VC5" s="526"/>
      <c r="VD5" s="526"/>
      <c r="VE5" s="526"/>
      <c r="VF5" s="526"/>
      <c r="VG5" s="526"/>
      <c r="VH5" s="526"/>
      <c r="VI5" s="526"/>
      <c r="VJ5" s="526"/>
      <c r="VK5" s="526"/>
      <c r="VL5" s="526"/>
      <c r="VM5" s="526"/>
      <c r="VN5" s="526"/>
      <c r="VO5" s="526"/>
      <c r="VP5" s="526"/>
      <c r="VQ5" s="526"/>
      <c r="VR5" s="526"/>
      <c r="VS5" s="526"/>
      <c r="VT5" s="526"/>
      <c r="VU5" s="526"/>
      <c r="VV5" s="526"/>
      <c r="VW5" s="526"/>
      <c r="VX5" s="526"/>
      <c r="VY5" s="526"/>
      <c r="VZ5" s="526"/>
      <c r="WA5" s="526"/>
      <c r="WB5" s="526"/>
      <c r="WC5" s="526"/>
      <c r="WD5" s="526"/>
      <c r="WE5" s="526"/>
      <c r="WF5" s="526"/>
      <c r="WG5" s="526"/>
      <c r="WH5" s="526"/>
      <c r="WI5" s="526"/>
      <c r="WJ5" s="526"/>
      <c r="WK5" s="526"/>
      <c r="WL5" s="526"/>
      <c r="WM5" s="526"/>
      <c r="WN5" s="526"/>
      <c r="WO5" s="526"/>
      <c r="WP5" s="526"/>
      <c r="WQ5" s="526"/>
      <c r="WR5" s="526"/>
      <c r="WS5" s="526"/>
      <c r="WT5" s="526"/>
      <c r="WU5" s="526"/>
      <c r="WV5" s="526"/>
      <c r="WW5" s="526"/>
      <c r="WX5" s="526"/>
      <c r="WY5" s="526"/>
      <c r="WZ5" s="526"/>
      <c r="XA5" s="526"/>
      <c r="XB5" s="526"/>
      <c r="XC5" s="526"/>
      <c r="XD5" s="526"/>
      <c r="XE5" s="526"/>
      <c r="XF5" s="526"/>
      <c r="XG5" s="526"/>
      <c r="XH5" s="526"/>
      <c r="XI5" s="526"/>
      <c r="XJ5" s="526"/>
      <c r="XK5" s="526"/>
      <c r="XL5" s="526"/>
      <c r="XM5" s="526"/>
      <c r="XN5" s="526"/>
      <c r="XO5" s="526"/>
      <c r="XP5" s="526"/>
      <c r="XQ5" s="526"/>
      <c r="XR5" s="526"/>
      <c r="XS5" s="526"/>
      <c r="XT5" s="526"/>
      <c r="XU5" s="526"/>
      <c r="XV5" s="526"/>
      <c r="XW5" s="526"/>
      <c r="XX5" s="526"/>
      <c r="XY5" s="526"/>
      <c r="XZ5" s="526"/>
      <c r="YA5" s="526"/>
      <c r="YB5" s="526"/>
      <c r="YC5" s="526"/>
      <c r="YD5" s="526"/>
      <c r="YE5" s="526"/>
      <c r="YF5" s="526"/>
      <c r="YG5" s="526"/>
      <c r="YH5" s="526"/>
      <c r="YI5" s="526"/>
      <c r="YJ5" s="526"/>
      <c r="YK5" s="526"/>
      <c r="YL5" s="526"/>
      <c r="YM5" s="526"/>
      <c r="YN5" s="526"/>
      <c r="YO5" s="526"/>
      <c r="YP5" s="526"/>
      <c r="YQ5" s="526"/>
      <c r="YR5" s="526"/>
      <c r="YS5" s="526"/>
      <c r="YT5" s="526"/>
      <c r="YU5" s="526"/>
      <c r="YV5" s="526"/>
      <c r="YW5" s="526"/>
      <c r="YX5" s="526"/>
      <c r="YY5" s="526"/>
      <c r="YZ5" s="526"/>
      <c r="ZA5" s="526"/>
      <c r="ZB5" s="526"/>
      <c r="ZC5" s="526"/>
      <c r="ZD5" s="526"/>
      <c r="ZE5" s="526"/>
      <c r="ZF5" s="526"/>
      <c r="ZG5" s="526"/>
      <c r="ZH5" s="526"/>
      <c r="ZI5" s="526"/>
      <c r="ZJ5" s="526"/>
      <c r="ZK5" s="526"/>
      <c r="ZL5" s="526"/>
      <c r="ZM5" s="526"/>
      <c r="ZN5" s="526"/>
      <c r="ZO5" s="526"/>
      <c r="ZP5" s="526"/>
      <c r="ZQ5" s="526"/>
      <c r="ZR5" s="526"/>
      <c r="ZS5" s="526"/>
      <c r="ZT5" s="526"/>
      <c r="ZU5" s="526"/>
      <c r="ZV5" s="526"/>
      <c r="ZW5" s="526"/>
      <c r="ZX5" s="526"/>
      <c r="ZY5" s="526"/>
      <c r="ZZ5" s="526"/>
      <c r="AAA5" s="526"/>
      <c r="AAB5" s="526"/>
      <c r="AAC5" s="526"/>
      <c r="AAD5" s="526"/>
      <c r="AAE5" s="526"/>
      <c r="AAF5" s="526"/>
      <c r="AAG5" s="526"/>
      <c r="AAH5" s="526"/>
      <c r="AAI5" s="526"/>
      <c r="AAJ5" s="526"/>
      <c r="AAK5" s="526"/>
      <c r="AAL5" s="526"/>
      <c r="AAM5" s="526"/>
      <c r="AAN5" s="526"/>
      <c r="AAO5" s="526"/>
      <c r="AAP5" s="526"/>
      <c r="AAQ5" s="526"/>
      <c r="AAR5" s="526"/>
      <c r="AAS5" s="526"/>
      <c r="AAT5" s="526"/>
      <c r="AAU5" s="526"/>
      <c r="AAV5" s="526"/>
      <c r="AAW5" s="526"/>
      <c r="AAX5" s="526"/>
      <c r="AAY5" s="526"/>
      <c r="AAZ5" s="526"/>
      <c r="ABA5" s="526"/>
      <c r="ABB5" s="526"/>
      <c r="ABC5" s="526"/>
      <c r="ABD5" s="526"/>
      <c r="ABE5" s="526"/>
      <c r="ABF5" s="526"/>
      <c r="ABG5" s="526"/>
      <c r="ABH5" s="526"/>
      <c r="ABI5" s="526"/>
      <c r="ABJ5" s="526"/>
      <c r="ABK5" s="526"/>
      <c r="ABL5" s="526"/>
      <c r="ABM5" s="526"/>
      <c r="ABN5" s="526"/>
      <c r="ABO5" s="526"/>
      <c r="ABP5" s="526"/>
      <c r="ABQ5" s="526"/>
      <c r="ABR5" s="526"/>
      <c r="ABS5" s="526"/>
      <c r="ABT5" s="526"/>
      <c r="ABU5" s="526"/>
      <c r="ABV5" s="526"/>
      <c r="ABW5" s="526"/>
      <c r="ABX5" s="526"/>
      <c r="ABY5" s="526"/>
      <c r="ABZ5" s="526"/>
      <c r="ACA5" s="526"/>
      <c r="ACB5" s="526"/>
      <c r="ACC5" s="526"/>
      <c r="ACD5" s="526"/>
      <c r="ACE5" s="526"/>
      <c r="ACF5" s="526"/>
      <c r="ACG5" s="526"/>
      <c r="ACH5" s="526"/>
      <c r="ACI5" s="526"/>
      <c r="ACJ5" s="526"/>
      <c r="ACK5" s="526"/>
      <c r="ACL5" s="526"/>
      <c r="ACM5" s="526"/>
      <c r="ACN5" s="526"/>
      <c r="ACO5" s="526"/>
      <c r="ACP5" s="526"/>
      <c r="ACQ5" s="526"/>
      <c r="ACR5" s="526"/>
      <c r="ACS5" s="526"/>
      <c r="ACT5" s="526"/>
      <c r="ACU5" s="526"/>
      <c r="ACV5" s="526"/>
      <c r="ACW5" s="526"/>
      <c r="ACX5" s="526"/>
      <c r="ACY5" s="526"/>
      <c r="ACZ5" s="526"/>
      <c r="ADA5" s="526"/>
      <c r="ADB5" s="526"/>
      <c r="ADC5" s="526"/>
      <c r="ADD5" s="526"/>
      <c r="ADE5" s="526"/>
      <c r="ADF5" s="526"/>
      <c r="ADG5" s="526"/>
      <c r="ADH5" s="526"/>
      <c r="ADI5" s="526"/>
      <c r="ADJ5" s="526"/>
      <c r="ADK5" s="526"/>
      <c r="ADL5" s="526"/>
      <c r="ADM5" s="526"/>
      <c r="ADN5" s="526"/>
      <c r="ADO5" s="526"/>
      <c r="ADP5" s="526"/>
      <c r="ADQ5" s="526"/>
      <c r="ADR5" s="526"/>
      <c r="ADS5" s="526"/>
      <c r="ADT5" s="526"/>
      <c r="ADU5" s="526"/>
      <c r="ADV5" s="526"/>
      <c r="ADW5" s="526"/>
      <c r="ADX5" s="526"/>
      <c r="ADY5" s="526"/>
      <c r="ADZ5" s="526"/>
      <c r="AEA5" s="526"/>
      <c r="AEB5" s="526"/>
      <c r="AEC5" s="526"/>
      <c r="AED5" s="526"/>
      <c r="AEE5" s="526"/>
      <c r="AEF5" s="526"/>
      <c r="AEG5" s="526"/>
      <c r="AEH5" s="526"/>
      <c r="AEI5" s="526"/>
      <c r="AEJ5" s="526"/>
      <c r="AEK5" s="526"/>
      <c r="AEL5" s="526"/>
      <c r="AEM5" s="526"/>
      <c r="AEN5" s="526"/>
      <c r="AEO5" s="526"/>
      <c r="AEP5" s="526"/>
      <c r="AEQ5" s="526"/>
      <c r="AER5" s="526"/>
      <c r="AES5" s="526"/>
      <c r="AET5" s="526"/>
      <c r="AEU5" s="526"/>
      <c r="AEV5" s="526"/>
      <c r="AEW5" s="526"/>
      <c r="AEX5" s="526"/>
      <c r="AEY5" s="526"/>
      <c r="AEZ5" s="526"/>
      <c r="AFA5" s="526"/>
      <c r="AFB5" s="526"/>
      <c r="AFC5" s="526"/>
      <c r="AFD5" s="526"/>
      <c r="AFE5" s="526"/>
      <c r="AFF5" s="526"/>
      <c r="AFG5" s="526"/>
      <c r="AFH5" s="526"/>
      <c r="AFI5" s="526"/>
      <c r="AFJ5" s="526"/>
      <c r="AFK5" s="526"/>
      <c r="AFL5" s="526"/>
      <c r="AFM5" s="526"/>
      <c r="AFN5" s="526"/>
      <c r="AFO5" s="526"/>
      <c r="AFP5" s="526"/>
      <c r="AFQ5" s="526"/>
      <c r="AFR5" s="526"/>
      <c r="AFS5" s="526"/>
      <c r="AFT5" s="526"/>
      <c r="AFU5" s="526"/>
      <c r="AFV5" s="526"/>
      <c r="AFW5" s="526"/>
      <c r="AFX5" s="526"/>
      <c r="AFY5" s="526"/>
      <c r="AFZ5" s="526"/>
      <c r="AGA5" s="526"/>
      <c r="AGB5" s="526"/>
      <c r="AGC5" s="526"/>
      <c r="AGD5" s="526"/>
      <c r="AGE5" s="526"/>
      <c r="AGF5" s="526"/>
      <c r="AGG5" s="526"/>
      <c r="AGH5" s="526"/>
      <c r="AGI5" s="526"/>
      <c r="AGJ5" s="526"/>
      <c r="AGK5" s="526"/>
      <c r="AGL5" s="526"/>
      <c r="AGM5" s="526"/>
      <c r="AGN5" s="526"/>
      <c r="AGO5" s="526"/>
      <c r="AGP5" s="526"/>
      <c r="AGQ5" s="526"/>
      <c r="AGR5" s="526"/>
      <c r="AGS5" s="526"/>
      <c r="AGT5" s="526"/>
      <c r="AGU5" s="526"/>
      <c r="AGV5" s="526"/>
      <c r="AGW5" s="526"/>
      <c r="AGX5" s="526"/>
      <c r="AGY5" s="526"/>
      <c r="AGZ5" s="526"/>
      <c r="AHA5" s="526"/>
      <c r="AHB5" s="526"/>
      <c r="AHC5" s="526"/>
      <c r="AHD5" s="526"/>
      <c r="AHE5" s="526"/>
      <c r="AHF5" s="526"/>
      <c r="AHG5" s="526"/>
      <c r="AHH5" s="526"/>
      <c r="AHI5" s="526"/>
      <c r="AHJ5" s="526"/>
      <c r="AHK5" s="526"/>
      <c r="AHL5" s="526"/>
      <c r="AHM5" s="526"/>
      <c r="AHN5" s="526"/>
      <c r="AHO5" s="526"/>
      <c r="AHP5" s="526"/>
      <c r="AHQ5" s="526"/>
      <c r="AHR5" s="526"/>
      <c r="AHS5" s="526"/>
      <c r="AHT5" s="526"/>
      <c r="AHU5" s="526"/>
      <c r="AHV5" s="526"/>
      <c r="AHW5" s="526"/>
      <c r="AHX5" s="526"/>
      <c r="AHY5" s="526"/>
      <c r="AHZ5" s="526"/>
      <c r="AIA5" s="526"/>
      <c r="AIB5" s="526"/>
      <c r="AIC5" s="526"/>
      <c r="AID5" s="526"/>
      <c r="AIE5" s="526"/>
      <c r="AIF5" s="526"/>
      <c r="AIG5" s="526"/>
      <c r="AIH5" s="526"/>
      <c r="AII5" s="526"/>
      <c r="AIJ5" s="526"/>
      <c r="AIK5" s="526"/>
      <c r="AIL5" s="526"/>
      <c r="AIM5" s="526"/>
      <c r="AIN5" s="526"/>
      <c r="AIO5" s="526"/>
      <c r="AIP5" s="526"/>
      <c r="AIQ5" s="526"/>
      <c r="AIR5" s="526"/>
      <c r="AIS5" s="526"/>
      <c r="AIT5" s="526"/>
      <c r="AIU5" s="526"/>
      <c r="AIV5" s="526"/>
      <c r="AIW5" s="526"/>
      <c r="AIX5" s="526"/>
      <c r="AIY5" s="526"/>
      <c r="AIZ5" s="526"/>
      <c r="AJA5" s="526"/>
      <c r="AJB5" s="526"/>
      <c r="AJC5" s="526"/>
      <c r="AJD5" s="526"/>
      <c r="AJE5" s="526"/>
      <c r="AJF5" s="526"/>
      <c r="AJG5" s="526"/>
      <c r="AJH5" s="526"/>
      <c r="AJI5" s="526"/>
      <c r="AJJ5" s="526"/>
      <c r="AJK5" s="526"/>
      <c r="AJL5" s="526"/>
      <c r="AJM5" s="526"/>
      <c r="AJN5" s="526"/>
      <c r="AJO5" s="526"/>
      <c r="AJP5" s="526"/>
      <c r="AJQ5" s="526"/>
      <c r="AJR5" s="526"/>
      <c r="AJS5" s="526"/>
      <c r="AJT5" s="526"/>
      <c r="AJU5" s="526"/>
      <c r="AJV5" s="526"/>
      <c r="AJW5" s="526"/>
      <c r="AJX5" s="526"/>
      <c r="AJY5" s="526"/>
      <c r="AJZ5" s="526"/>
      <c r="AKA5" s="526"/>
      <c r="AKB5" s="526"/>
      <c r="AKC5" s="526"/>
      <c r="AKD5" s="526"/>
      <c r="AKE5" s="526"/>
      <c r="AKF5" s="526"/>
      <c r="AKG5" s="526"/>
      <c r="AKH5" s="526"/>
      <c r="AKI5" s="526"/>
      <c r="AKJ5" s="526"/>
      <c r="AKK5" s="526"/>
      <c r="AKL5" s="526"/>
      <c r="AKM5" s="526"/>
      <c r="AKN5" s="526"/>
      <c r="AKO5" s="526"/>
      <c r="AKP5" s="526"/>
      <c r="AKQ5" s="526"/>
      <c r="AKR5" s="526"/>
      <c r="AKS5" s="526"/>
      <c r="AKT5" s="526"/>
      <c r="AKU5" s="526"/>
      <c r="AKV5" s="526"/>
      <c r="AKW5" s="526"/>
      <c r="AKX5" s="526"/>
      <c r="AKY5" s="526"/>
      <c r="AKZ5" s="526"/>
      <c r="ALA5" s="526"/>
      <c r="ALB5" s="526"/>
      <c r="ALC5" s="526"/>
      <c r="ALD5" s="526"/>
      <c r="ALE5" s="526"/>
      <c r="ALF5" s="526"/>
      <c r="ALG5" s="526"/>
      <c r="ALH5" s="526"/>
      <c r="ALI5" s="526"/>
      <c r="ALJ5" s="526"/>
      <c r="ALK5" s="526"/>
      <c r="ALL5" s="526"/>
      <c r="ALM5" s="526"/>
      <c r="ALN5" s="526"/>
      <c r="ALO5" s="526"/>
      <c r="ALP5" s="526"/>
      <c r="ALQ5" s="526"/>
      <c r="ALR5" s="526"/>
      <c r="ALS5" s="526"/>
      <c r="ALT5" s="526"/>
      <c r="ALU5" s="526"/>
      <c r="ALV5" s="526"/>
      <c r="ALW5" s="526"/>
      <c r="ALX5" s="526"/>
      <c r="ALY5" s="526"/>
      <c r="ALZ5" s="526"/>
      <c r="AMA5" s="526"/>
      <c r="AMB5" s="526"/>
      <c r="AMC5" s="526"/>
      <c r="AMD5" s="526"/>
      <c r="AME5" s="526"/>
      <c r="AMF5" s="526"/>
      <c r="AMG5" s="526"/>
      <c r="AMH5" s="526"/>
      <c r="AMI5" s="526"/>
      <c r="AMJ5" s="526"/>
      <c r="AMK5" s="526"/>
      <c r="AML5" s="526"/>
      <c r="AMM5" s="526"/>
      <c r="AMN5" s="526"/>
      <c r="AMO5" s="526"/>
      <c r="AMP5" s="526"/>
      <c r="AMQ5" s="526"/>
      <c r="AMR5" s="526"/>
      <c r="AMS5" s="526"/>
      <c r="AMT5" s="526"/>
      <c r="AMU5" s="526"/>
      <c r="AMV5" s="526"/>
      <c r="AMW5" s="526"/>
      <c r="AMX5" s="526"/>
      <c r="AMY5" s="526"/>
      <c r="AMZ5" s="526"/>
      <c r="ANA5" s="526"/>
      <c r="ANB5" s="526"/>
      <c r="ANC5" s="526"/>
      <c r="AND5" s="526"/>
      <c r="ANE5" s="526"/>
      <c r="ANF5" s="526"/>
      <c r="ANG5" s="526"/>
      <c r="ANH5" s="526"/>
      <c r="ANI5" s="526"/>
      <c r="ANJ5" s="526"/>
      <c r="ANK5" s="526"/>
      <c r="ANL5" s="526"/>
      <c r="ANM5" s="526"/>
      <c r="ANN5" s="526"/>
      <c r="ANO5" s="526"/>
      <c r="ANP5" s="526"/>
      <c r="ANQ5" s="526"/>
      <c r="ANR5" s="526"/>
      <c r="ANS5" s="526"/>
      <c r="ANT5" s="526"/>
      <c r="ANU5" s="526"/>
      <c r="ANV5" s="526"/>
      <c r="ANW5" s="526"/>
      <c r="ANX5" s="526"/>
      <c r="ANY5" s="526"/>
      <c r="ANZ5" s="526"/>
      <c r="AOA5" s="526"/>
      <c r="AOB5" s="526"/>
      <c r="AOC5" s="526"/>
      <c r="AOD5" s="526"/>
      <c r="AOE5" s="526"/>
      <c r="AOF5" s="526"/>
      <c r="AOG5" s="526"/>
      <c r="AOH5" s="526"/>
      <c r="AOI5" s="526"/>
      <c r="AOJ5" s="526"/>
      <c r="AOK5" s="526"/>
      <c r="AOL5" s="526"/>
      <c r="AOM5" s="526"/>
      <c r="AON5" s="526"/>
      <c r="AOO5" s="526"/>
      <c r="AOP5" s="526"/>
      <c r="AOQ5" s="526"/>
      <c r="AOR5" s="526"/>
      <c r="AOS5" s="526"/>
      <c r="AOT5" s="526"/>
      <c r="AOU5" s="526"/>
      <c r="AOV5" s="526"/>
      <c r="AOW5" s="526"/>
      <c r="AOX5" s="526"/>
      <c r="AOY5" s="526"/>
      <c r="AOZ5" s="526"/>
      <c r="APA5" s="526"/>
      <c r="APB5" s="526"/>
      <c r="APC5" s="526"/>
      <c r="APD5" s="526"/>
      <c r="APE5" s="526"/>
      <c r="APF5" s="526"/>
      <c r="APG5" s="526"/>
      <c r="APH5" s="526"/>
      <c r="API5" s="526"/>
      <c r="APJ5" s="526"/>
      <c r="APK5" s="526"/>
      <c r="APL5" s="526"/>
      <c r="APM5" s="526"/>
      <c r="APN5" s="526"/>
      <c r="APO5" s="526"/>
      <c r="APP5" s="526"/>
      <c r="APQ5" s="526"/>
      <c r="APR5" s="526"/>
      <c r="APS5" s="526"/>
      <c r="APT5" s="526"/>
      <c r="APU5" s="526"/>
      <c r="APV5" s="526"/>
      <c r="APW5" s="526"/>
      <c r="APX5" s="526"/>
      <c r="APY5" s="526"/>
      <c r="APZ5" s="526"/>
      <c r="AQA5" s="526"/>
      <c r="AQB5" s="526"/>
      <c r="AQC5" s="526"/>
      <c r="AQD5" s="526"/>
      <c r="AQE5" s="526"/>
      <c r="AQF5" s="526"/>
      <c r="AQG5" s="526"/>
      <c r="AQH5" s="526"/>
      <c r="AQI5" s="526"/>
      <c r="AQJ5" s="526"/>
      <c r="AQK5" s="526"/>
      <c r="AQL5" s="526"/>
      <c r="AQM5" s="526"/>
      <c r="AQN5" s="526"/>
      <c r="AQO5" s="526"/>
      <c r="AQP5" s="526"/>
      <c r="AQQ5" s="526"/>
      <c r="AQR5" s="526"/>
      <c r="AQS5" s="526"/>
      <c r="AQT5" s="526"/>
      <c r="AQU5" s="526"/>
      <c r="AQV5" s="526"/>
      <c r="AQW5" s="526"/>
      <c r="AQX5" s="526"/>
      <c r="AQY5" s="526"/>
      <c r="AQZ5" s="526"/>
      <c r="ARA5" s="526"/>
      <c r="ARB5" s="526"/>
      <c r="ARC5" s="526"/>
      <c r="ARD5" s="526"/>
      <c r="ARE5" s="526"/>
      <c r="ARF5" s="526"/>
      <c r="ARG5" s="526"/>
      <c r="ARH5" s="526"/>
      <c r="ARI5" s="526"/>
      <c r="ARJ5" s="526"/>
      <c r="ARK5" s="526"/>
      <c r="ARL5" s="526"/>
      <c r="ARM5" s="526"/>
      <c r="ARN5" s="526"/>
      <c r="ARO5" s="526"/>
      <c r="ARP5" s="526"/>
      <c r="ARQ5" s="526"/>
      <c r="ARR5" s="526"/>
      <c r="ARS5" s="526"/>
      <c r="ART5" s="526"/>
      <c r="ARU5" s="526"/>
      <c r="ARV5" s="526"/>
      <c r="ARW5" s="526"/>
      <c r="ARX5" s="526"/>
      <c r="ARY5" s="526"/>
      <c r="ARZ5" s="526"/>
      <c r="ASA5" s="526"/>
      <c r="ASB5" s="526"/>
      <c r="ASC5" s="526"/>
      <c r="ASD5" s="526"/>
      <c r="ASE5" s="526"/>
      <c r="ASF5" s="526"/>
      <c r="ASG5" s="526"/>
      <c r="ASH5" s="526"/>
      <c r="ASI5" s="526"/>
      <c r="ASJ5" s="526"/>
      <c r="ASK5" s="526"/>
      <c r="ASL5" s="526"/>
      <c r="ASM5" s="526"/>
      <c r="ASN5" s="526"/>
      <c r="ASO5" s="526"/>
      <c r="ASP5" s="526"/>
      <c r="ASQ5" s="526"/>
      <c r="ASR5" s="526"/>
      <c r="ASS5" s="526"/>
      <c r="AST5" s="526"/>
      <c r="ASU5" s="526"/>
      <c r="ASV5" s="526"/>
      <c r="ASW5" s="526"/>
      <c r="ASX5" s="526"/>
      <c r="ASY5" s="526"/>
      <c r="ASZ5" s="526"/>
      <c r="ATA5" s="526"/>
      <c r="ATB5" s="526"/>
      <c r="ATC5" s="526"/>
      <c r="ATD5" s="526"/>
      <c r="ATE5" s="526"/>
      <c r="ATF5" s="526"/>
      <c r="ATG5" s="526"/>
      <c r="ATH5" s="526"/>
      <c r="ATI5" s="526"/>
      <c r="ATJ5" s="526"/>
      <c r="ATK5" s="526"/>
      <c r="ATL5" s="526"/>
      <c r="ATM5" s="526"/>
      <c r="ATN5" s="526"/>
      <c r="ATO5" s="526"/>
      <c r="ATP5" s="526"/>
      <c r="ATQ5" s="526"/>
      <c r="ATR5" s="526"/>
      <c r="ATS5" s="526"/>
      <c r="ATT5" s="526"/>
      <c r="ATU5" s="526"/>
      <c r="ATV5" s="526"/>
      <c r="ATW5" s="526"/>
      <c r="ATX5" s="526"/>
      <c r="ATY5" s="526"/>
      <c r="ATZ5" s="526"/>
      <c r="AUA5" s="526"/>
      <c r="AUB5" s="526"/>
      <c r="AUC5" s="526"/>
      <c r="AUD5" s="526"/>
      <c r="AUE5" s="526"/>
      <c r="AUF5" s="526"/>
      <c r="AUG5" s="526"/>
      <c r="AUH5" s="526"/>
      <c r="AUI5" s="526"/>
      <c r="AUJ5" s="526"/>
      <c r="AUK5" s="526"/>
      <c r="AUL5" s="526"/>
      <c r="AUM5" s="526"/>
      <c r="AUN5" s="526"/>
      <c r="AUO5" s="526"/>
      <c r="AUP5" s="526"/>
      <c r="AUQ5" s="526"/>
      <c r="AUR5" s="526"/>
      <c r="AUS5" s="526"/>
      <c r="AUT5" s="526"/>
      <c r="AUU5" s="526"/>
      <c r="AUV5" s="526"/>
      <c r="AUW5" s="526"/>
      <c r="AUX5" s="526"/>
      <c r="AUY5" s="526"/>
      <c r="AUZ5" s="526"/>
      <c r="AVA5" s="526"/>
      <c r="AVB5" s="526"/>
      <c r="AVC5" s="526"/>
      <c r="AVD5" s="526"/>
      <c r="AVE5" s="526"/>
      <c r="AVF5" s="526"/>
      <c r="AVG5" s="526"/>
      <c r="AVH5" s="526"/>
      <c r="AVI5" s="526"/>
      <c r="AVJ5" s="526"/>
      <c r="AVK5" s="526"/>
      <c r="AVL5" s="526"/>
      <c r="AVM5" s="526"/>
      <c r="AVN5" s="526"/>
      <c r="AVO5" s="526"/>
      <c r="AVP5" s="526"/>
      <c r="AVQ5" s="526"/>
      <c r="AVR5" s="526"/>
      <c r="AVS5" s="526"/>
      <c r="AVT5" s="526"/>
      <c r="AVU5" s="526"/>
      <c r="AVV5" s="526"/>
      <c r="AVW5" s="526"/>
      <c r="AVX5" s="526"/>
      <c r="AVY5" s="526"/>
      <c r="AVZ5" s="526"/>
      <c r="AWA5" s="526"/>
      <c r="AWB5" s="526"/>
      <c r="AWC5" s="526"/>
      <c r="AWD5" s="526"/>
      <c r="AWE5" s="526"/>
      <c r="AWF5" s="526"/>
      <c r="AWG5" s="526"/>
      <c r="AWH5" s="526"/>
      <c r="AWI5" s="526"/>
      <c r="AWJ5" s="526"/>
      <c r="AWK5" s="526"/>
      <c r="AWL5" s="526"/>
      <c r="AWM5" s="526"/>
      <c r="AWN5" s="526"/>
      <c r="AWO5" s="526"/>
      <c r="AWP5" s="526"/>
      <c r="AWQ5" s="526"/>
      <c r="AWR5" s="526"/>
      <c r="AWS5" s="526"/>
      <c r="AWT5" s="526"/>
      <c r="AWU5" s="526"/>
      <c r="AWV5" s="526"/>
      <c r="AWW5" s="526"/>
      <c r="AWX5" s="526"/>
      <c r="AWY5" s="526"/>
      <c r="AWZ5" s="526"/>
      <c r="AXA5" s="526"/>
      <c r="AXB5" s="526"/>
      <c r="AXC5" s="526"/>
      <c r="AXD5" s="526"/>
      <c r="AXE5" s="526"/>
      <c r="AXF5" s="526"/>
      <c r="AXG5" s="526"/>
      <c r="AXH5" s="526"/>
      <c r="AXI5" s="526"/>
      <c r="AXJ5" s="526"/>
      <c r="AXK5" s="526"/>
      <c r="AXL5" s="526"/>
      <c r="AXM5" s="526"/>
      <c r="AXN5" s="526"/>
      <c r="AXO5" s="526"/>
      <c r="AXP5" s="526"/>
      <c r="AXQ5" s="526"/>
      <c r="AXR5" s="526"/>
      <c r="AXS5" s="526"/>
      <c r="AXT5" s="526"/>
      <c r="AXU5" s="526"/>
      <c r="AXV5" s="526"/>
      <c r="AXW5" s="526"/>
      <c r="AXX5" s="526"/>
      <c r="AXY5" s="526"/>
      <c r="AXZ5" s="526"/>
      <c r="AYA5" s="526"/>
      <c r="AYB5" s="526"/>
      <c r="AYC5" s="526"/>
      <c r="AYD5" s="526"/>
      <c r="AYE5" s="526"/>
      <c r="AYF5" s="526"/>
      <c r="AYG5" s="526"/>
      <c r="AYH5" s="526"/>
      <c r="AYI5" s="526"/>
      <c r="AYJ5" s="526"/>
      <c r="AYK5" s="526"/>
      <c r="AYL5" s="526"/>
      <c r="AYM5" s="526"/>
      <c r="AYN5" s="526"/>
      <c r="AYO5" s="526"/>
      <c r="AYP5" s="526"/>
      <c r="AYQ5" s="526"/>
      <c r="AYR5" s="526"/>
      <c r="AYS5" s="526"/>
      <c r="AYT5" s="526"/>
      <c r="AYU5" s="526"/>
      <c r="AYV5" s="526"/>
      <c r="AYW5" s="526"/>
      <c r="AYX5" s="526"/>
      <c r="AYY5" s="526"/>
      <c r="AYZ5" s="526"/>
      <c r="AZA5" s="526"/>
      <c r="AZB5" s="526"/>
      <c r="AZC5" s="526"/>
      <c r="AZD5" s="526"/>
      <c r="AZE5" s="526"/>
      <c r="AZF5" s="526"/>
      <c r="AZG5" s="526"/>
      <c r="AZH5" s="526"/>
      <c r="AZI5" s="526"/>
      <c r="AZJ5" s="526"/>
      <c r="AZK5" s="526"/>
      <c r="AZL5" s="526"/>
      <c r="AZM5" s="526"/>
      <c r="AZN5" s="526"/>
      <c r="AZO5" s="526"/>
      <c r="AZP5" s="526"/>
      <c r="AZQ5" s="526"/>
      <c r="AZR5" s="526"/>
      <c r="AZS5" s="526"/>
      <c r="AZT5" s="526"/>
      <c r="AZU5" s="526"/>
      <c r="AZV5" s="526"/>
      <c r="AZW5" s="526"/>
      <c r="AZX5" s="526"/>
      <c r="AZY5" s="526"/>
      <c r="AZZ5" s="526"/>
      <c r="BAA5" s="526"/>
      <c r="BAB5" s="526"/>
      <c r="BAC5" s="526"/>
      <c r="BAD5" s="526"/>
      <c r="BAE5" s="526"/>
      <c r="BAF5" s="526"/>
      <c r="BAG5" s="526"/>
      <c r="BAH5" s="526"/>
      <c r="BAI5" s="526"/>
      <c r="BAJ5" s="526"/>
      <c r="BAK5" s="526"/>
      <c r="BAL5" s="526"/>
      <c r="BAM5" s="526"/>
      <c r="BAN5" s="526"/>
      <c r="BAO5" s="526"/>
      <c r="BAP5" s="526"/>
      <c r="BAQ5" s="526"/>
      <c r="BAR5" s="526"/>
      <c r="BAS5" s="526"/>
      <c r="BAT5" s="526"/>
      <c r="BAU5" s="526"/>
      <c r="BAV5" s="526"/>
      <c r="BAW5" s="526"/>
      <c r="BAX5" s="526"/>
      <c r="BAY5" s="526"/>
      <c r="BAZ5" s="526"/>
      <c r="BBA5" s="526"/>
      <c r="BBB5" s="526"/>
      <c r="BBC5" s="526"/>
      <c r="BBD5" s="526"/>
      <c r="BBE5" s="526"/>
      <c r="BBF5" s="526"/>
      <c r="BBG5" s="526"/>
      <c r="BBH5" s="526"/>
      <c r="BBI5" s="526"/>
      <c r="BBJ5" s="526"/>
      <c r="BBK5" s="526"/>
      <c r="BBL5" s="526"/>
      <c r="BBM5" s="526"/>
      <c r="BBN5" s="526"/>
      <c r="BBO5" s="526"/>
      <c r="BBP5" s="526"/>
      <c r="BBQ5" s="526"/>
      <c r="BBR5" s="526"/>
      <c r="BBS5" s="526"/>
      <c r="BBT5" s="526"/>
      <c r="BBU5" s="526"/>
      <c r="BBV5" s="526"/>
      <c r="BBW5" s="526"/>
      <c r="BBX5" s="526"/>
      <c r="BBY5" s="526"/>
      <c r="BBZ5" s="526"/>
      <c r="BCA5" s="526"/>
      <c r="BCB5" s="526"/>
      <c r="BCC5" s="526"/>
      <c r="BCD5" s="526"/>
      <c r="BCE5" s="526"/>
      <c r="BCF5" s="526"/>
      <c r="BCG5" s="526"/>
      <c r="BCH5" s="526"/>
      <c r="BCI5" s="526"/>
      <c r="BCJ5" s="526"/>
      <c r="BCK5" s="526"/>
      <c r="BCL5" s="526"/>
      <c r="BCM5" s="526"/>
      <c r="BCN5" s="526"/>
      <c r="BCO5" s="526"/>
      <c r="BCP5" s="526"/>
      <c r="BCQ5" s="526"/>
      <c r="BCR5" s="526"/>
      <c r="BCS5" s="526"/>
      <c r="BCT5" s="526"/>
      <c r="BCU5" s="526"/>
      <c r="BCV5" s="526"/>
      <c r="BCW5" s="526"/>
      <c r="BCX5" s="526"/>
      <c r="BCY5" s="526"/>
      <c r="BCZ5" s="526"/>
      <c r="BDA5" s="526"/>
      <c r="BDB5" s="526"/>
      <c r="BDC5" s="526"/>
      <c r="BDD5" s="526"/>
      <c r="BDE5" s="526"/>
      <c r="BDF5" s="526"/>
      <c r="BDG5" s="526"/>
      <c r="BDH5" s="526"/>
      <c r="BDI5" s="526"/>
      <c r="BDJ5" s="526"/>
      <c r="BDK5" s="526"/>
      <c r="BDL5" s="526"/>
      <c r="BDM5" s="526"/>
      <c r="BDN5" s="526"/>
      <c r="BDO5" s="526"/>
      <c r="BDP5" s="526"/>
      <c r="BDQ5" s="526"/>
      <c r="BDR5" s="526"/>
      <c r="BDS5" s="526"/>
      <c r="BDT5" s="526"/>
      <c r="BDU5" s="526"/>
      <c r="BDV5" s="526"/>
      <c r="BDW5" s="526"/>
      <c r="BDX5" s="526"/>
      <c r="BDY5" s="526"/>
      <c r="BDZ5" s="526"/>
      <c r="BEA5" s="526"/>
      <c r="BEB5" s="526"/>
      <c r="BEC5" s="526"/>
      <c r="BED5" s="526"/>
      <c r="BEE5" s="526"/>
      <c r="BEF5" s="526"/>
      <c r="BEG5" s="526"/>
      <c r="BEH5" s="526"/>
      <c r="BEI5" s="526"/>
      <c r="BEJ5" s="526"/>
      <c r="BEK5" s="526"/>
      <c r="BEL5" s="526"/>
      <c r="BEM5" s="526"/>
      <c r="BEN5" s="526"/>
      <c r="BEO5" s="526"/>
      <c r="BEP5" s="526"/>
      <c r="BEQ5" s="526"/>
      <c r="BER5" s="526"/>
      <c r="BES5" s="526"/>
      <c r="BET5" s="526"/>
      <c r="BEU5" s="526"/>
      <c r="BEV5" s="526"/>
      <c r="BEW5" s="526"/>
      <c r="BEX5" s="526"/>
      <c r="BEY5" s="526"/>
      <c r="BEZ5" s="526"/>
      <c r="BFA5" s="526"/>
      <c r="BFB5" s="526"/>
      <c r="BFC5" s="526"/>
      <c r="BFD5" s="526"/>
      <c r="BFE5" s="526"/>
      <c r="BFF5" s="526"/>
      <c r="BFG5" s="526"/>
      <c r="BFH5" s="526"/>
      <c r="BFI5" s="526"/>
      <c r="BFJ5" s="526"/>
      <c r="BFK5" s="526"/>
      <c r="BFL5" s="526"/>
      <c r="BFM5" s="526"/>
      <c r="BFN5" s="526"/>
      <c r="BFO5" s="526"/>
      <c r="BFP5" s="526"/>
      <c r="BFQ5" s="526"/>
      <c r="BFR5" s="526"/>
      <c r="BFS5" s="526"/>
      <c r="BFT5" s="526"/>
      <c r="BFU5" s="526"/>
      <c r="BFV5" s="526"/>
      <c r="BFW5" s="526"/>
      <c r="BFX5" s="526"/>
      <c r="BFY5" s="526"/>
      <c r="BFZ5" s="526"/>
      <c r="BGA5" s="526"/>
      <c r="BGB5" s="526"/>
      <c r="BGC5" s="526"/>
      <c r="BGD5" s="526"/>
      <c r="BGE5" s="526"/>
      <c r="BGF5" s="526"/>
      <c r="BGG5" s="526"/>
      <c r="BGH5" s="526"/>
      <c r="BGI5" s="526"/>
      <c r="BGJ5" s="526"/>
      <c r="BGK5" s="526"/>
      <c r="BGL5" s="526"/>
      <c r="BGM5" s="526"/>
      <c r="BGN5" s="526"/>
      <c r="BGO5" s="526"/>
      <c r="BGP5" s="526"/>
      <c r="BGQ5" s="526"/>
      <c r="BGR5" s="526"/>
      <c r="BGS5" s="526"/>
      <c r="BGT5" s="526"/>
      <c r="BGU5" s="526"/>
      <c r="BGV5" s="526"/>
      <c r="BGW5" s="526"/>
      <c r="BGX5" s="526"/>
      <c r="BGY5" s="526"/>
      <c r="BGZ5" s="526"/>
      <c r="BHA5" s="526"/>
      <c r="BHB5" s="526"/>
      <c r="BHC5" s="526"/>
      <c r="BHD5" s="526"/>
      <c r="BHE5" s="526"/>
      <c r="BHF5" s="526"/>
      <c r="BHG5" s="526"/>
      <c r="BHH5" s="526"/>
      <c r="BHI5" s="526"/>
      <c r="BHJ5" s="526"/>
      <c r="BHK5" s="526"/>
      <c r="BHL5" s="526"/>
      <c r="BHM5" s="526"/>
      <c r="BHN5" s="526"/>
      <c r="BHO5" s="526"/>
      <c r="BHP5" s="526"/>
      <c r="BHQ5" s="526"/>
      <c r="BHR5" s="526"/>
      <c r="BHS5" s="526"/>
      <c r="BHT5" s="526"/>
      <c r="BHU5" s="526"/>
      <c r="BHV5" s="526"/>
      <c r="BHW5" s="526"/>
      <c r="BHX5" s="526"/>
      <c r="BHY5" s="526"/>
      <c r="BHZ5" s="526"/>
      <c r="BIA5" s="526"/>
      <c r="BIB5" s="526"/>
      <c r="BIC5" s="526"/>
      <c r="BID5" s="526"/>
      <c r="BIE5" s="526"/>
      <c r="BIF5" s="526"/>
      <c r="BIG5" s="526"/>
      <c r="BIH5" s="526"/>
      <c r="BII5" s="526"/>
      <c r="BIJ5" s="526"/>
      <c r="BIK5" s="526"/>
      <c r="BIL5" s="526"/>
      <c r="BIM5" s="526"/>
      <c r="BIN5" s="526"/>
      <c r="BIO5" s="526"/>
      <c r="BIP5" s="526"/>
      <c r="BIQ5" s="526"/>
      <c r="BIR5" s="526"/>
      <c r="BIS5" s="526"/>
      <c r="BIT5" s="526"/>
      <c r="BIU5" s="526"/>
      <c r="BIV5" s="526"/>
      <c r="BIW5" s="526"/>
      <c r="BIX5" s="526"/>
      <c r="BIY5" s="526"/>
      <c r="BIZ5" s="526"/>
      <c r="BJA5" s="526"/>
      <c r="BJB5" s="526"/>
      <c r="BJC5" s="526"/>
      <c r="BJD5" s="526"/>
      <c r="BJE5" s="526"/>
      <c r="BJF5" s="526"/>
      <c r="BJG5" s="526"/>
      <c r="BJH5" s="526"/>
      <c r="BJI5" s="526"/>
      <c r="BJJ5" s="526"/>
      <c r="BJK5" s="526"/>
      <c r="BJL5" s="526"/>
      <c r="BJM5" s="526"/>
      <c r="BJN5" s="526"/>
      <c r="BJO5" s="526"/>
      <c r="BJP5" s="526"/>
      <c r="BJQ5" s="526"/>
      <c r="BJR5" s="526"/>
      <c r="BJS5" s="526"/>
      <c r="BJT5" s="526"/>
      <c r="BJU5" s="526"/>
      <c r="BJV5" s="526"/>
      <c r="BJW5" s="526"/>
      <c r="BJX5" s="526"/>
      <c r="BJY5" s="526"/>
      <c r="BJZ5" s="526"/>
      <c r="BKA5" s="526"/>
      <c r="BKB5" s="526"/>
      <c r="BKC5" s="526"/>
      <c r="BKD5" s="526"/>
      <c r="BKE5" s="526"/>
      <c r="BKF5" s="526"/>
      <c r="BKG5" s="526"/>
      <c r="BKH5" s="526"/>
      <c r="BKI5" s="526"/>
      <c r="BKJ5" s="526"/>
      <c r="BKK5" s="526"/>
      <c r="BKL5" s="526"/>
      <c r="BKM5" s="526"/>
      <c r="BKN5" s="526"/>
      <c r="BKO5" s="526"/>
      <c r="BKP5" s="526"/>
      <c r="BKQ5" s="526"/>
      <c r="BKR5" s="526"/>
      <c r="BKS5" s="526"/>
      <c r="BKT5" s="526"/>
      <c r="BKU5" s="526"/>
      <c r="BKV5" s="526"/>
      <c r="BKW5" s="526"/>
      <c r="BKX5" s="526"/>
      <c r="BKY5" s="526"/>
      <c r="BKZ5" s="526"/>
      <c r="BLA5" s="526"/>
      <c r="BLB5" s="526"/>
      <c r="BLC5" s="526"/>
      <c r="BLD5" s="526"/>
      <c r="BLE5" s="526"/>
      <c r="BLF5" s="526"/>
      <c r="BLG5" s="526"/>
      <c r="BLH5" s="526"/>
      <c r="BLI5" s="526"/>
      <c r="BLJ5" s="526"/>
      <c r="BLK5" s="526"/>
      <c r="BLL5" s="526"/>
      <c r="BLM5" s="526"/>
      <c r="BLN5" s="526"/>
      <c r="BLO5" s="526"/>
      <c r="BLP5" s="526"/>
      <c r="BLQ5" s="526"/>
      <c r="BLR5" s="526"/>
      <c r="BLS5" s="526"/>
      <c r="BLT5" s="526"/>
      <c r="BLU5" s="526"/>
      <c r="BLV5" s="526"/>
      <c r="BLW5" s="526"/>
      <c r="BLX5" s="526"/>
      <c r="BLY5" s="526"/>
      <c r="BLZ5" s="526"/>
      <c r="BMA5" s="526"/>
      <c r="BMB5" s="526"/>
      <c r="BMC5" s="526"/>
      <c r="BMD5" s="526"/>
      <c r="BME5" s="526"/>
      <c r="BMF5" s="526"/>
      <c r="BMG5" s="526"/>
      <c r="BMH5" s="526"/>
      <c r="BMI5" s="526"/>
      <c r="BMJ5" s="526"/>
      <c r="BMK5" s="526"/>
      <c r="BML5" s="526"/>
      <c r="BMM5" s="526"/>
      <c r="BMN5" s="526"/>
      <c r="BMO5" s="526"/>
      <c r="BMP5" s="526"/>
      <c r="BMQ5" s="526"/>
      <c r="BMR5" s="526"/>
      <c r="BMS5" s="526"/>
      <c r="BMT5" s="526"/>
      <c r="BMU5" s="526"/>
      <c r="BMV5" s="526"/>
      <c r="BMW5" s="526"/>
      <c r="BMX5" s="526"/>
      <c r="BMY5" s="526"/>
      <c r="BMZ5" s="526"/>
      <c r="BNA5" s="526"/>
      <c r="BNB5" s="526"/>
      <c r="BNC5" s="526"/>
      <c r="BND5" s="526"/>
      <c r="BNE5" s="526"/>
      <c r="BNF5" s="526"/>
      <c r="BNG5" s="526"/>
      <c r="BNH5" s="526"/>
      <c r="BNI5" s="526"/>
      <c r="BNJ5" s="526"/>
      <c r="BNK5" s="526"/>
      <c r="BNL5" s="526"/>
      <c r="BNM5" s="526"/>
      <c r="BNN5" s="526"/>
      <c r="BNO5" s="526"/>
      <c r="BNP5" s="526"/>
      <c r="BNQ5" s="526"/>
      <c r="BNR5" s="526"/>
      <c r="BNS5" s="526"/>
      <c r="BNT5" s="526"/>
      <c r="BNU5" s="526"/>
      <c r="BNV5" s="526"/>
      <c r="BNW5" s="526"/>
      <c r="BNX5" s="526"/>
      <c r="BNY5" s="526"/>
      <c r="BNZ5" s="526"/>
      <c r="BOA5" s="526"/>
      <c r="BOB5" s="526"/>
      <c r="BOC5" s="526"/>
      <c r="BOD5" s="526"/>
      <c r="BOE5" s="526"/>
      <c r="BOF5" s="526"/>
      <c r="BOG5" s="526"/>
      <c r="BOH5" s="526"/>
      <c r="BOI5" s="526"/>
      <c r="BOJ5" s="526"/>
      <c r="BOK5" s="526"/>
      <c r="BOL5" s="526"/>
      <c r="BOM5" s="526"/>
      <c r="BON5" s="526"/>
      <c r="BOO5" s="526"/>
      <c r="BOP5" s="526"/>
      <c r="BOQ5" s="526"/>
      <c r="BOR5" s="526"/>
      <c r="BOS5" s="526"/>
      <c r="BOT5" s="526"/>
      <c r="BOU5" s="526"/>
      <c r="BOV5" s="526"/>
      <c r="BOW5" s="526"/>
      <c r="BOX5" s="526"/>
      <c r="BOY5" s="526"/>
      <c r="BOZ5" s="526"/>
      <c r="BPA5" s="526"/>
      <c r="BPB5" s="526"/>
      <c r="BPC5" s="526"/>
      <c r="BPD5" s="526"/>
      <c r="BPE5" s="526"/>
      <c r="BPF5" s="526"/>
      <c r="BPG5" s="526"/>
      <c r="BPH5" s="526"/>
      <c r="BPI5" s="526"/>
      <c r="BPJ5" s="526"/>
      <c r="BPK5" s="526"/>
      <c r="BPL5" s="526"/>
      <c r="BPM5" s="526"/>
      <c r="BPN5" s="526"/>
      <c r="BPO5" s="526"/>
      <c r="BPP5" s="526"/>
      <c r="BPQ5" s="526"/>
      <c r="BPR5" s="526"/>
      <c r="BPS5" s="526"/>
      <c r="BPT5" s="526"/>
      <c r="BPU5" s="526"/>
      <c r="BPV5" s="526"/>
      <c r="BPW5" s="526"/>
      <c r="BPX5" s="526"/>
      <c r="BPY5" s="526"/>
      <c r="BPZ5" s="526"/>
      <c r="BQA5" s="526"/>
      <c r="BQB5" s="526"/>
      <c r="BQC5" s="526"/>
      <c r="BQD5" s="526"/>
      <c r="BQE5" s="526"/>
      <c r="BQF5" s="526"/>
      <c r="BQG5" s="526"/>
      <c r="BQH5" s="526"/>
      <c r="BQI5" s="526"/>
      <c r="BQJ5" s="526"/>
      <c r="BQK5" s="526"/>
      <c r="BQL5" s="526"/>
      <c r="BQM5" s="526"/>
      <c r="BQN5" s="526"/>
      <c r="BQO5" s="526"/>
      <c r="BQP5" s="526"/>
      <c r="BQQ5" s="526"/>
      <c r="BQR5" s="526"/>
      <c r="BQS5" s="526"/>
      <c r="BQT5" s="526"/>
      <c r="BQU5" s="526"/>
      <c r="BQV5" s="526"/>
      <c r="BQW5" s="526"/>
      <c r="BQX5" s="526"/>
      <c r="BQY5" s="526"/>
      <c r="BQZ5" s="526"/>
      <c r="BRA5" s="526"/>
      <c r="BRB5" s="526"/>
      <c r="BRC5" s="526"/>
      <c r="BRD5" s="526"/>
      <c r="BRE5" s="526"/>
      <c r="BRF5" s="526"/>
      <c r="BRG5" s="526"/>
      <c r="BRH5" s="526"/>
      <c r="BRI5" s="526"/>
      <c r="BRJ5" s="526"/>
      <c r="BRK5" s="526"/>
      <c r="BRL5" s="526"/>
      <c r="BRM5" s="526"/>
      <c r="BRN5" s="526"/>
      <c r="BRO5" s="526"/>
      <c r="BRP5" s="526"/>
      <c r="BRQ5" s="526"/>
      <c r="BRR5" s="526"/>
      <c r="BRS5" s="526"/>
      <c r="BRT5" s="526"/>
      <c r="BRU5" s="526"/>
      <c r="BRV5" s="526"/>
      <c r="BRW5" s="526"/>
      <c r="BRX5" s="526"/>
      <c r="BRY5" s="526"/>
      <c r="BRZ5" s="526"/>
      <c r="BSA5" s="526"/>
      <c r="BSB5" s="526"/>
      <c r="BSC5" s="526"/>
      <c r="BSD5" s="526"/>
      <c r="BSE5" s="526"/>
      <c r="BSF5" s="526"/>
      <c r="BSG5" s="526"/>
      <c r="BSH5" s="526"/>
      <c r="BSI5" s="526"/>
      <c r="BSJ5" s="526"/>
      <c r="BSK5" s="526"/>
      <c r="BSL5" s="526"/>
      <c r="BSM5" s="526"/>
      <c r="BSN5" s="526"/>
      <c r="BSO5" s="526"/>
      <c r="BSP5" s="526"/>
      <c r="BSQ5" s="526"/>
      <c r="BSR5" s="526"/>
      <c r="BSS5" s="526"/>
      <c r="BST5" s="526"/>
      <c r="BSU5" s="526"/>
      <c r="BSV5" s="526"/>
      <c r="BSW5" s="526"/>
      <c r="BSX5" s="526"/>
      <c r="BSY5" s="526"/>
      <c r="BSZ5" s="526"/>
      <c r="BTA5" s="526"/>
      <c r="BTB5" s="526"/>
      <c r="BTC5" s="526"/>
      <c r="BTD5" s="526"/>
      <c r="BTE5" s="526"/>
      <c r="BTF5" s="526"/>
      <c r="BTG5" s="526"/>
      <c r="BTH5" s="526"/>
      <c r="BTI5" s="526"/>
      <c r="BTJ5" s="526"/>
      <c r="BTK5" s="526"/>
      <c r="BTL5" s="526"/>
      <c r="BTM5" s="526"/>
      <c r="BTN5" s="526"/>
      <c r="BTO5" s="526"/>
      <c r="BTP5" s="526"/>
      <c r="BTQ5" s="526"/>
      <c r="BTR5" s="526"/>
      <c r="BTS5" s="526"/>
      <c r="BTT5" s="526"/>
      <c r="BTU5" s="526"/>
      <c r="BTV5" s="526"/>
      <c r="BTW5" s="526"/>
      <c r="BTX5" s="526"/>
      <c r="BTY5" s="526"/>
      <c r="BTZ5" s="526"/>
      <c r="BUA5" s="526"/>
      <c r="BUB5" s="526"/>
      <c r="BUC5" s="526"/>
      <c r="BUD5" s="526"/>
      <c r="BUE5" s="526"/>
      <c r="BUF5" s="526"/>
      <c r="BUG5" s="526"/>
      <c r="BUH5" s="526"/>
      <c r="BUI5" s="526"/>
      <c r="BUJ5" s="526"/>
      <c r="BUK5" s="526"/>
      <c r="BUL5" s="526"/>
      <c r="BUM5" s="526"/>
      <c r="BUN5" s="526"/>
      <c r="BUO5" s="526"/>
      <c r="BUP5" s="526"/>
      <c r="BUQ5" s="526"/>
      <c r="BUR5" s="526"/>
      <c r="BUS5" s="526"/>
      <c r="BUT5" s="526"/>
      <c r="BUU5" s="526"/>
      <c r="BUV5" s="526"/>
      <c r="BUW5" s="526"/>
      <c r="BUX5" s="526"/>
      <c r="BUY5" s="526"/>
      <c r="BUZ5" s="526"/>
      <c r="BVA5" s="526"/>
      <c r="BVB5" s="526"/>
      <c r="BVC5" s="526"/>
      <c r="BVD5" s="526"/>
      <c r="BVE5" s="526"/>
      <c r="BVF5" s="526"/>
      <c r="BVG5" s="526"/>
      <c r="BVH5" s="526"/>
      <c r="BVI5" s="526"/>
      <c r="BVJ5" s="526"/>
      <c r="BVK5" s="526"/>
      <c r="BVL5" s="526"/>
      <c r="BVM5" s="526"/>
      <c r="BVN5" s="526"/>
      <c r="BVO5" s="526"/>
      <c r="BVP5" s="526"/>
      <c r="BVQ5" s="526"/>
      <c r="BVR5" s="526"/>
      <c r="BVS5" s="526"/>
      <c r="BVT5" s="526"/>
      <c r="BVU5" s="526"/>
      <c r="BVV5" s="526"/>
      <c r="BVW5" s="526"/>
      <c r="BVX5" s="526"/>
      <c r="BVY5" s="526"/>
      <c r="BVZ5" s="526"/>
      <c r="BWA5" s="526"/>
      <c r="BWB5" s="526"/>
      <c r="BWC5" s="526"/>
      <c r="BWD5" s="526"/>
      <c r="BWE5" s="526"/>
      <c r="BWF5" s="526"/>
      <c r="BWG5" s="526"/>
      <c r="BWH5" s="526"/>
      <c r="BWI5" s="526"/>
      <c r="BWJ5" s="526"/>
      <c r="BWK5" s="526"/>
      <c r="BWL5" s="526"/>
      <c r="BWM5" s="526"/>
      <c r="BWN5" s="526"/>
      <c r="BWO5" s="526"/>
      <c r="BWP5" s="526"/>
      <c r="BWQ5" s="526"/>
      <c r="BWR5" s="526"/>
      <c r="BWS5" s="526"/>
      <c r="BWT5" s="526"/>
      <c r="BWU5" s="526"/>
      <c r="BWV5" s="526"/>
      <c r="BWW5" s="526"/>
      <c r="BWX5" s="526"/>
      <c r="BWY5" s="526"/>
      <c r="BWZ5" s="526"/>
      <c r="BXA5" s="526"/>
      <c r="BXB5" s="526"/>
      <c r="BXC5" s="526"/>
      <c r="BXD5" s="526"/>
      <c r="BXE5" s="526"/>
      <c r="BXF5" s="526"/>
      <c r="BXG5" s="526"/>
      <c r="BXH5" s="526"/>
      <c r="BXI5" s="526"/>
      <c r="BXJ5" s="526"/>
      <c r="BXK5" s="526"/>
      <c r="BXL5" s="526"/>
      <c r="BXM5" s="526"/>
      <c r="BXN5" s="526"/>
      <c r="BXO5" s="526"/>
      <c r="BXP5" s="526"/>
      <c r="BXQ5" s="526"/>
      <c r="BXR5" s="526"/>
      <c r="BXS5" s="526"/>
      <c r="BXT5" s="526"/>
      <c r="BXU5" s="526"/>
      <c r="BXV5" s="526"/>
      <c r="BXW5" s="526"/>
      <c r="BXX5" s="526"/>
      <c r="BXY5" s="526"/>
      <c r="BXZ5" s="526"/>
      <c r="BYA5" s="526"/>
      <c r="BYB5" s="526"/>
      <c r="BYC5" s="526"/>
      <c r="BYD5" s="526"/>
      <c r="BYE5" s="526"/>
      <c r="BYF5" s="526"/>
      <c r="BYG5" s="526"/>
      <c r="BYH5" s="526"/>
      <c r="BYI5" s="526"/>
      <c r="BYJ5" s="526"/>
      <c r="BYK5" s="526"/>
      <c r="BYL5" s="526"/>
      <c r="BYM5" s="526"/>
      <c r="BYN5" s="526"/>
      <c r="BYO5" s="526"/>
      <c r="BYP5" s="526"/>
      <c r="BYQ5" s="526"/>
      <c r="BYR5" s="526"/>
      <c r="BYS5" s="526"/>
      <c r="BYT5" s="526"/>
      <c r="BYU5" s="526"/>
      <c r="BYV5" s="526"/>
      <c r="BYW5" s="526"/>
      <c r="BYX5" s="526"/>
      <c r="BYY5" s="526"/>
      <c r="BYZ5" s="526"/>
      <c r="BZA5" s="526"/>
      <c r="BZB5" s="526"/>
      <c r="BZC5" s="526"/>
      <c r="BZD5" s="526"/>
      <c r="BZE5" s="526"/>
      <c r="BZF5" s="526"/>
      <c r="BZG5" s="526"/>
      <c r="BZH5" s="526"/>
      <c r="BZI5" s="526"/>
      <c r="BZJ5" s="526"/>
      <c r="BZK5" s="526"/>
      <c r="BZL5" s="526"/>
      <c r="BZM5" s="526"/>
      <c r="BZN5" s="526"/>
      <c r="BZO5" s="526"/>
      <c r="BZP5" s="526"/>
      <c r="BZQ5" s="526"/>
      <c r="BZR5" s="526"/>
      <c r="BZS5" s="526"/>
      <c r="BZT5" s="526"/>
      <c r="BZU5" s="526"/>
      <c r="BZV5" s="526"/>
      <c r="BZW5" s="526"/>
      <c r="BZX5" s="526"/>
      <c r="BZY5" s="526"/>
      <c r="BZZ5" s="526"/>
      <c r="CAA5" s="526"/>
      <c r="CAB5" s="526"/>
      <c r="CAC5" s="526"/>
      <c r="CAD5" s="526"/>
      <c r="CAE5" s="526"/>
      <c r="CAF5" s="526"/>
      <c r="CAG5" s="526"/>
      <c r="CAH5" s="526"/>
      <c r="CAI5" s="526"/>
      <c r="CAJ5" s="526"/>
      <c r="CAK5" s="526"/>
      <c r="CAL5" s="526"/>
      <c r="CAM5" s="526"/>
      <c r="CAN5" s="526"/>
      <c r="CAO5" s="526"/>
      <c r="CAP5" s="526"/>
      <c r="CAQ5" s="526"/>
      <c r="CAR5" s="526"/>
      <c r="CAS5" s="526"/>
      <c r="CAT5" s="526"/>
      <c r="CAU5" s="526"/>
      <c r="CAV5" s="526"/>
      <c r="CAW5" s="526"/>
      <c r="CAX5" s="526"/>
      <c r="CAY5" s="526"/>
      <c r="CAZ5" s="526"/>
      <c r="CBA5" s="526"/>
      <c r="CBB5" s="526"/>
      <c r="CBC5" s="526"/>
      <c r="CBD5" s="526"/>
      <c r="CBE5" s="526"/>
      <c r="CBF5" s="526"/>
      <c r="CBG5" s="526"/>
      <c r="CBH5" s="526"/>
      <c r="CBI5" s="526"/>
      <c r="CBJ5" s="526"/>
      <c r="CBK5" s="526"/>
      <c r="CBL5" s="526"/>
      <c r="CBM5" s="526"/>
      <c r="CBN5" s="526"/>
      <c r="CBO5" s="526"/>
      <c r="CBP5" s="526"/>
      <c r="CBQ5" s="526"/>
      <c r="CBR5" s="526"/>
      <c r="CBS5" s="526"/>
      <c r="CBT5" s="526"/>
      <c r="CBU5" s="526"/>
      <c r="CBV5" s="526"/>
      <c r="CBW5" s="526"/>
      <c r="CBX5" s="526"/>
      <c r="CBY5" s="526"/>
      <c r="CBZ5" s="526"/>
      <c r="CCA5" s="526"/>
      <c r="CCB5" s="526"/>
      <c r="CCC5" s="526"/>
      <c r="CCD5" s="526"/>
      <c r="CCE5" s="526"/>
      <c r="CCF5" s="526"/>
      <c r="CCG5" s="526"/>
      <c r="CCH5" s="526"/>
      <c r="CCI5" s="526"/>
      <c r="CCJ5" s="526"/>
      <c r="CCK5" s="526"/>
      <c r="CCL5" s="526"/>
      <c r="CCM5" s="526"/>
      <c r="CCN5" s="526"/>
      <c r="CCO5" s="526"/>
      <c r="CCP5" s="526"/>
      <c r="CCQ5" s="526"/>
      <c r="CCR5" s="526"/>
      <c r="CCS5" s="526"/>
      <c r="CCT5" s="526"/>
      <c r="CCU5" s="526"/>
      <c r="CCV5" s="526"/>
      <c r="CCW5" s="526"/>
      <c r="CCX5" s="526"/>
      <c r="CCY5" s="526"/>
      <c r="CCZ5" s="526"/>
      <c r="CDA5" s="526"/>
      <c r="CDB5" s="526"/>
      <c r="CDC5" s="526"/>
      <c r="CDD5" s="526"/>
      <c r="CDE5" s="526"/>
      <c r="CDF5" s="526"/>
      <c r="CDG5" s="526"/>
      <c r="CDH5" s="526"/>
      <c r="CDI5" s="526"/>
      <c r="CDJ5" s="526"/>
      <c r="CDK5" s="526"/>
      <c r="CDL5" s="526"/>
      <c r="CDM5" s="526"/>
      <c r="CDN5" s="526"/>
      <c r="CDO5" s="526"/>
      <c r="CDP5" s="526"/>
      <c r="CDQ5" s="526"/>
      <c r="CDR5" s="526"/>
      <c r="CDS5" s="526"/>
      <c r="CDT5" s="526"/>
      <c r="CDU5" s="526"/>
      <c r="CDV5" s="526"/>
      <c r="CDW5" s="526"/>
      <c r="CDX5" s="526"/>
      <c r="CDY5" s="526"/>
      <c r="CDZ5" s="526"/>
      <c r="CEA5" s="526"/>
      <c r="CEB5" s="526"/>
      <c r="CEC5" s="526"/>
      <c r="CED5" s="526"/>
      <c r="CEE5" s="526"/>
      <c r="CEF5" s="526"/>
      <c r="CEG5" s="526"/>
      <c r="CEH5" s="526"/>
      <c r="CEI5" s="526"/>
      <c r="CEJ5" s="526"/>
      <c r="CEK5" s="526"/>
      <c r="CEL5" s="526"/>
      <c r="CEM5" s="526"/>
      <c r="CEN5" s="526"/>
      <c r="CEO5" s="526"/>
      <c r="CEP5" s="526"/>
      <c r="CEQ5" s="526"/>
      <c r="CER5" s="526"/>
      <c r="CES5" s="526"/>
      <c r="CET5" s="526"/>
      <c r="CEU5" s="526"/>
      <c r="CEV5" s="526"/>
      <c r="CEW5" s="526"/>
      <c r="CEX5" s="526"/>
      <c r="CEY5" s="526"/>
      <c r="CEZ5" s="526"/>
      <c r="CFA5" s="526"/>
      <c r="CFB5" s="526"/>
      <c r="CFC5" s="526"/>
      <c r="CFD5" s="526"/>
      <c r="CFE5" s="526"/>
      <c r="CFF5" s="526"/>
      <c r="CFG5" s="526"/>
      <c r="CFH5" s="526"/>
      <c r="CFI5" s="526"/>
      <c r="CFJ5" s="526"/>
      <c r="CFK5" s="526"/>
      <c r="CFL5" s="526"/>
      <c r="CFM5" s="526"/>
      <c r="CFN5" s="526"/>
      <c r="CFO5" s="526"/>
      <c r="CFP5" s="526"/>
      <c r="CFQ5" s="526"/>
      <c r="CFR5" s="526"/>
      <c r="CFS5" s="526"/>
      <c r="CFT5" s="526"/>
      <c r="CFU5" s="526"/>
      <c r="CFV5" s="526"/>
      <c r="CFW5" s="526"/>
      <c r="CFX5" s="526"/>
      <c r="CFY5" s="526"/>
      <c r="CFZ5" s="526"/>
      <c r="CGA5" s="526"/>
      <c r="CGB5" s="526"/>
      <c r="CGC5" s="526"/>
      <c r="CGD5" s="526"/>
      <c r="CGE5" s="526"/>
      <c r="CGF5" s="526"/>
      <c r="CGG5" s="526"/>
      <c r="CGH5" s="526"/>
      <c r="CGI5" s="526"/>
      <c r="CGJ5" s="526"/>
      <c r="CGK5" s="526"/>
      <c r="CGL5" s="526"/>
      <c r="CGM5" s="526"/>
      <c r="CGN5" s="526"/>
      <c r="CGO5" s="526"/>
      <c r="CGP5" s="526"/>
      <c r="CGQ5" s="526"/>
      <c r="CGR5" s="526"/>
      <c r="CGS5" s="526"/>
      <c r="CGT5" s="526"/>
      <c r="CGU5" s="526"/>
      <c r="CGV5" s="526"/>
      <c r="CGW5" s="526"/>
      <c r="CGX5" s="526"/>
      <c r="CGY5" s="526"/>
      <c r="CGZ5" s="526"/>
      <c r="CHA5" s="526"/>
      <c r="CHB5" s="526"/>
      <c r="CHC5" s="526"/>
      <c r="CHD5" s="526"/>
      <c r="CHE5" s="526"/>
      <c r="CHF5" s="526"/>
      <c r="CHG5" s="526"/>
      <c r="CHH5" s="526"/>
      <c r="CHI5" s="526"/>
      <c r="CHJ5" s="526"/>
      <c r="CHK5" s="526"/>
      <c r="CHL5" s="526"/>
      <c r="CHM5" s="526"/>
      <c r="CHN5" s="526"/>
      <c r="CHO5" s="526"/>
      <c r="CHP5" s="526"/>
      <c r="CHQ5" s="526"/>
      <c r="CHR5" s="526"/>
      <c r="CHS5" s="526"/>
      <c r="CHT5" s="526"/>
      <c r="CHU5" s="526"/>
      <c r="CHV5" s="526"/>
      <c r="CHW5" s="526"/>
      <c r="CHX5" s="526"/>
      <c r="CHY5" s="526"/>
      <c r="CHZ5" s="526"/>
      <c r="CIA5" s="526"/>
      <c r="CIB5" s="526"/>
      <c r="CIC5" s="526"/>
      <c r="CID5" s="526"/>
      <c r="CIE5" s="526"/>
      <c r="CIF5" s="526"/>
      <c r="CIG5" s="526"/>
      <c r="CIH5" s="526"/>
      <c r="CII5" s="526"/>
      <c r="CIJ5" s="526"/>
      <c r="CIK5" s="526"/>
      <c r="CIL5" s="526"/>
      <c r="CIM5" s="526"/>
      <c r="CIN5" s="526"/>
      <c r="CIO5" s="526"/>
      <c r="CIP5" s="526"/>
      <c r="CIQ5" s="526"/>
      <c r="CIR5" s="526"/>
      <c r="CIS5" s="526"/>
      <c r="CIT5" s="526"/>
      <c r="CIU5" s="526"/>
      <c r="CIV5" s="526"/>
      <c r="CIW5" s="526"/>
      <c r="CIX5" s="526"/>
      <c r="CIY5" s="526"/>
      <c r="CIZ5" s="526"/>
      <c r="CJA5" s="526"/>
      <c r="CJB5" s="526"/>
      <c r="CJC5" s="526"/>
      <c r="CJD5" s="526"/>
      <c r="CJE5" s="526"/>
      <c r="CJF5" s="526"/>
      <c r="CJG5" s="526"/>
      <c r="CJH5" s="526"/>
      <c r="CJI5" s="526"/>
      <c r="CJJ5" s="526"/>
      <c r="CJK5" s="526"/>
      <c r="CJL5" s="526"/>
      <c r="CJM5" s="526"/>
      <c r="CJN5" s="526"/>
      <c r="CJO5" s="526"/>
      <c r="CJP5" s="526"/>
      <c r="CJQ5" s="526"/>
      <c r="CJR5" s="526"/>
      <c r="CJS5" s="526"/>
      <c r="CJT5" s="526"/>
      <c r="CJU5" s="526"/>
      <c r="CJV5" s="526"/>
      <c r="CJW5" s="526"/>
      <c r="CJX5" s="526"/>
      <c r="CJY5" s="526"/>
      <c r="CJZ5" s="526"/>
      <c r="CKA5" s="526"/>
      <c r="CKB5" s="526"/>
      <c r="CKC5" s="526"/>
      <c r="CKD5" s="526"/>
      <c r="CKE5" s="526"/>
      <c r="CKF5" s="526"/>
      <c r="CKG5" s="526"/>
      <c r="CKH5" s="526"/>
      <c r="CKI5" s="526"/>
      <c r="CKJ5" s="526"/>
      <c r="CKK5" s="526"/>
      <c r="CKL5" s="526"/>
      <c r="CKM5" s="526"/>
      <c r="CKN5" s="526"/>
      <c r="CKO5" s="526"/>
      <c r="CKP5" s="526"/>
      <c r="CKQ5" s="526"/>
      <c r="CKR5" s="526"/>
      <c r="CKS5" s="526"/>
      <c r="CKT5" s="526"/>
      <c r="CKU5" s="526"/>
      <c r="CKV5" s="526"/>
      <c r="CKW5" s="526"/>
      <c r="CKX5" s="526"/>
      <c r="CKY5" s="526"/>
      <c r="CKZ5" s="526"/>
      <c r="CLA5" s="526"/>
      <c r="CLB5" s="526"/>
      <c r="CLC5" s="526"/>
      <c r="CLD5" s="526"/>
      <c r="CLE5" s="526"/>
      <c r="CLF5" s="526"/>
      <c r="CLG5" s="526"/>
      <c r="CLH5" s="526"/>
      <c r="CLI5" s="526"/>
      <c r="CLJ5" s="526"/>
      <c r="CLK5" s="526"/>
      <c r="CLL5" s="526"/>
      <c r="CLM5" s="526"/>
      <c r="CLN5" s="526"/>
      <c r="CLO5" s="526"/>
      <c r="CLP5" s="526"/>
      <c r="CLQ5" s="526"/>
      <c r="CLR5" s="526"/>
      <c r="CLS5" s="526"/>
      <c r="CLT5" s="526"/>
      <c r="CLU5" s="526"/>
      <c r="CLV5" s="526"/>
      <c r="CLW5" s="526"/>
      <c r="CLX5" s="526"/>
      <c r="CLY5" s="526"/>
      <c r="CLZ5" s="526"/>
      <c r="CMA5" s="526"/>
      <c r="CMB5" s="526"/>
      <c r="CMC5" s="526"/>
      <c r="CMD5" s="526"/>
      <c r="CME5" s="526"/>
      <c r="CMF5" s="526"/>
      <c r="CMG5" s="526"/>
      <c r="CMH5" s="526"/>
      <c r="CMI5" s="526"/>
      <c r="CMJ5" s="526"/>
      <c r="CMK5" s="526"/>
      <c r="CML5" s="526"/>
      <c r="CMM5" s="526"/>
      <c r="CMN5" s="526"/>
      <c r="CMO5" s="526"/>
      <c r="CMP5" s="526"/>
      <c r="CMQ5" s="526"/>
      <c r="CMR5" s="526"/>
      <c r="CMS5" s="526"/>
      <c r="CMT5" s="526"/>
      <c r="CMU5" s="526"/>
      <c r="CMV5" s="526"/>
      <c r="CMW5" s="526"/>
      <c r="CMX5" s="526"/>
      <c r="CMY5" s="526"/>
      <c r="CMZ5" s="526"/>
      <c r="CNA5" s="526"/>
      <c r="CNB5" s="526"/>
      <c r="CNC5" s="526"/>
      <c r="CND5" s="526"/>
      <c r="CNE5" s="526"/>
      <c r="CNF5" s="526"/>
      <c r="CNG5" s="526"/>
      <c r="CNH5" s="526"/>
      <c r="CNI5" s="526"/>
      <c r="CNJ5" s="526"/>
      <c r="CNK5" s="526"/>
      <c r="CNL5" s="526"/>
      <c r="CNM5" s="526"/>
      <c r="CNN5" s="526"/>
      <c r="CNO5" s="526"/>
      <c r="CNP5" s="526"/>
      <c r="CNQ5" s="526"/>
      <c r="CNR5" s="526"/>
      <c r="CNS5" s="526"/>
      <c r="CNT5" s="526"/>
      <c r="CNU5" s="526"/>
      <c r="CNV5" s="526"/>
      <c r="CNW5" s="526"/>
      <c r="CNX5" s="526"/>
      <c r="CNY5" s="526"/>
      <c r="CNZ5" s="526"/>
      <c r="COA5" s="526"/>
      <c r="COB5" s="526"/>
      <c r="COC5" s="526"/>
      <c r="COD5" s="526"/>
      <c r="COE5" s="526"/>
      <c r="COF5" s="526"/>
      <c r="COG5" s="526"/>
      <c r="COH5" s="526"/>
      <c r="COI5" s="526"/>
      <c r="COJ5" s="526"/>
      <c r="COK5" s="526"/>
      <c r="COL5" s="526"/>
      <c r="COM5" s="526"/>
      <c r="CON5" s="526"/>
      <c r="COO5" s="526"/>
      <c r="COP5" s="526"/>
      <c r="COQ5" s="526"/>
      <c r="COR5" s="526"/>
      <c r="COS5" s="526"/>
      <c r="COT5" s="526"/>
      <c r="COU5" s="526"/>
      <c r="COV5" s="526"/>
      <c r="COW5" s="526"/>
      <c r="COX5" s="526"/>
      <c r="COY5" s="526"/>
      <c r="COZ5" s="526"/>
      <c r="CPA5" s="526"/>
      <c r="CPB5" s="526"/>
      <c r="CPC5" s="526"/>
      <c r="CPD5" s="526"/>
      <c r="CPE5" s="526"/>
      <c r="CPF5" s="526"/>
      <c r="CPG5" s="526"/>
      <c r="CPH5" s="526"/>
      <c r="CPI5" s="526"/>
      <c r="CPJ5" s="526"/>
      <c r="CPK5" s="526"/>
      <c r="CPL5" s="526"/>
      <c r="CPM5" s="526"/>
      <c r="CPN5" s="526"/>
      <c r="CPO5" s="526"/>
      <c r="CPP5" s="526"/>
      <c r="CPQ5" s="526"/>
      <c r="CPR5" s="526"/>
      <c r="CPS5" s="526"/>
      <c r="CPT5" s="526"/>
      <c r="CPU5" s="526"/>
      <c r="CPV5" s="526"/>
      <c r="CPW5" s="526"/>
      <c r="CPX5" s="526"/>
      <c r="CPY5" s="526"/>
      <c r="CPZ5" s="526"/>
      <c r="CQA5" s="526"/>
      <c r="CQB5" s="526"/>
      <c r="CQC5" s="526"/>
      <c r="CQD5" s="526"/>
      <c r="CQE5" s="526"/>
      <c r="CQF5" s="526"/>
      <c r="CQG5" s="526"/>
      <c r="CQH5" s="526"/>
      <c r="CQI5" s="526"/>
      <c r="CQJ5" s="526"/>
      <c r="CQK5" s="526"/>
      <c r="CQL5" s="526"/>
      <c r="CQM5" s="526"/>
      <c r="CQN5" s="526"/>
      <c r="CQO5" s="526"/>
      <c r="CQP5" s="526"/>
      <c r="CQQ5" s="526"/>
      <c r="CQR5" s="526"/>
      <c r="CQS5" s="526"/>
      <c r="CQT5" s="526"/>
      <c r="CQU5" s="526"/>
      <c r="CQV5" s="526"/>
      <c r="CQW5" s="526"/>
      <c r="CQX5" s="526"/>
      <c r="CQY5" s="526"/>
      <c r="CQZ5" s="526"/>
      <c r="CRA5" s="526"/>
      <c r="CRB5" s="526"/>
      <c r="CRC5" s="526"/>
      <c r="CRD5" s="526"/>
      <c r="CRE5" s="526"/>
      <c r="CRF5" s="526"/>
      <c r="CRG5" s="526"/>
      <c r="CRH5" s="526"/>
      <c r="CRI5" s="526"/>
      <c r="CRJ5" s="526"/>
      <c r="CRK5" s="526"/>
      <c r="CRL5" s="526"/>
      <c r="CRM5" s="526"/>
      <c r="CRN5" s="526"/>
      <c r="CRO5" s="526"/>
      <c r="CRP5" s="526"/>
      <c r="CRQ5" s="526"/>
      <c r="CRR5" s="526"/>
      <c r="CRS5" s="526"/>
      <c r="CRT5" s="526"/>
      <c r="CRU5" s="526"/>
      <c r="CRV5" s="526"/>
      <c r="CRW5" s="526"/>
      <c r="CRX5" s="526"/>
      <c r="CRY5" s="526"/>
      <c r="CRZ5" s="526"/>
      <c r="CSA5" s="526"/>
      <c r="CSB5" s="526"/>
      <c r="CSC5" s="526"/>
      <c r="CSD5" s="526"/>
      <c r="CSE5" s="526"/>
      <c r="CSF5" s="526"/>
      <c r="CSG5" s="526"/>
      <c r="CSH5" s="526"/>
      <c r="CSI5" s="526"/>
      <c r="CSJ5" s="526"/>
      <c r="CSK5" s="526"/>
      <c r="CSL5" s="526"/>
      <c r="CSM5" s="526"/>
      <c r="CSN5" s="526"/>
      <c r="CSO5" s="526"/>
      <c r="CSP5" s="526"/>
      <c r="CSQ5" s="526"/>
      <c r="CSR5" s="526"/>
      <c r="CSS5" s="526"/>
      <c r="CST5" s="526"/>
      <c r="CSU5" s="526"/>
      <c r="CSV5" s="526"/>
      <c r="CSW5" s="526"/>
      <c r="CSX5" s="526"/>
      <c r="CSY5" s="526"/>
      <c r="CSZ5" s="526"/>
      <c r="CTA5" s="526"/>
      <c r="CTB5" s="526"/>
      <c r="CTC5" s="526"/>
      <c r="CTD5" s="526"/>
      <c r="CTE5" s="526"/>
      <c r="CTF5" s="526"/>
      <c r="CTG5" s="526"/>
      <c r="CTH5" s="526"/>
      <c r="CTI5" s="526"/>
      <c r="CTJ5" s="526"/>
      <c r="CTK5" s="526"/>
      <c r="CTL5" s="526"/>
      <c r="CTM5" s="526"/>
      <c r="CTN5" s="526"/>
      <c r="CTO5" s="526"/>
      <c r="CTP5" s="526"/>
      <c r="CTQ5" s="526"/>
      <c r="CTR5" s="526"/>
      <c r="CTS5" s="526"/>
      <c r="CTT5" s="526"/>
      <c r="CTU5" s="526"/>
      <c r="CTV5" s="526"/>
      <c r="CTW5" s="526"/>
      <c r="CTX5" s="526"/>
      <c r="CTY5" s="526"/>
      <c r="CTZ5" s="526"/>
      <c r="CUA5" s="526"/>
      <c r="CUB5" s="526"/>
      <c r="CUC5" s="526"/>
      <c r="CUD5" s="526"/>
      <c r="CUE5" s="526"/>
      <c r="CUF5" s="526"/>
      <c r="CUG5" s="526"/>
      <c r="CUH5" s="526"/>
      <c r="CUI5" s="526"/>
      <c r="CUJ5" s="526"/>
      <c r="CUK5" s="526"/>
      <c r="CUL5" s="526"/>
      <c r="CUM5" s="526"/>
      <c r="CUN5" s="526"/>
      <c r="CUO5" s="526"/>
      <c r="CUP5" s="526"/>
      <c r="CUQ5" s="526"/>
      <c r="CUR5" s="526"/>
      <c r="CUS5" s="526"/>
      <c r="CUT5" s="526"/>
      <c r="CUU5" s="526"/>
      <c r="CUV5" s="526"/>
      <c r="CUW5" s="526"/>
      <c r="CUX5" s="526"/>
      <c r="CUY5" s="526"/>
      <c r="CUZ5" s="526"/>
      <c r="CVA5" s="526"/>
      <c r="CVB5" s="526"/>
      <c r="CVC5" s="526"/>
      <c r="CVD5" s="526"/>
      <c r="CVE5" s="526"/>
      <c r="CVF5" s="526"/>
      <c r="CVG5" s="526"/>
      <c r="CVH5" s="526"/>
      <c r="CVI5" s="526"/>
      <c r="CVJ5" s="526"/>
      <c r="CVK5" s="526"/>
      <c r="CVL5" s="526"/>
      <c r="CVM5" s="526"/>
      <c r="CVN5" s="526"/>
      <c r="CVO5" s="526"/>
      <c r="CVP5" s="526"/>
      <c r="CVQ5" s="526"/>
      <c r="CVR5" s="526"/>
      <c r="CVS5" s="526"/>
      <c r="CVT5" s="526"/>
      <c r="CVU5" s="526"/>
      <c r="CVV5" s="526"/>
      <c r="CVW5" s="526"/>
      <c r="CVX5" s="526"/>
      <c r="CVY5" s="526"/>
      <c r="CVZ5" s="526"/>
      <c r="CWA5" s="526"/>
      <c r="CWB5" s="526"/>
      <c r="CWC5" s="526"/>
      <c r="CWD5" s="526"/>
      <c r="CWE5" s="526"/>
      <c r="CWF5" s="526"/>
      <c r="CWG5" s="526"/>
      <c r="CWH5" s="526"/>
      <c r="CWI5" s="526"/>
      <c r="CWJ5" s="526"/>
      <c r="CWK5" s="526"/>
      <c r="CWL5" s="526"/>
      <c r="CWM5" s="526"/>
      <c r="CWN5" s="526"/>
      <c r="CWO5" s="526"/>
      <c r="CWP5" s="526"/>
      <c r="CWQ5" s="526"/>
      <c r="CWR5" s="526"/>
      <c r="CWS5" s="526"/>
      <c r="CWT5" s="526"/>
      <c r="CWU5" s="526"/>
      <c r="CWV5" s="526"/>
      <c r="CWW5" s="526"/>
      <c r="CWX5" s="526"/>
      <c r="CWY5" s="526"/>
      <c r="CWZ5" s="526"/>
      <c r="CXA5" s="526"/>
      <c r="CXB5" s="526"/>
      <c r="CXC5" s="526"/>
      <c r="CXD5" s="526"/>
      <c r="CXE5" s="526"/>
      <c r="CXF5" s="526"/>
      <c r="CXG5" s="526"/>
      <c r="CXH5" s="526"/>
      <c r="CXI5" s="526"/>
      <c r="CXJ5" s="526"/>
      <c r="CXK5" s="526"/>
      <c r="CXL5" s="526"/>
      <c r="CXM5" s="526"/>
      <c r="CXN5" s="526"/>
      <c r="CXO5" s="526"/>
      <c r="CXP5" s="526"/>
      <c r="CXQ5" s="526"/>
      <c r="CXR5" s="526"/>
      <c r="CXS5" s="526"/>
      <c r="CXT5" s="526"/>
      <c r="CXU5" s="526"/>
      <c r="CXV5" s="526"/>
      <c r="CXW5" s="526"/>
      <c r="CXX5" s="526"/>
      <c r="CXY5" s="526"/>
      <c r="CXZ5" s="526"/>
      <c r="CYA5" s="526"/>
      <c r="CYB5" s="526"/>
      <c r="CYC5" s="526"/>
      <c r="CYD5" s="526"/>
      <c r="CYE5" s="526"/>
      <c r="CYF5" s="526"/>
      <c r="CYG5" s="526"/>
      <c r="CYH5" s="526"/>
      <c r="CYI5" s="526"/>
      <c r="CYJ5" s="526"/>
      <c r="CYK5" s="526"/>
      <c r="CYL5" s="526"/>
      <c r="CYM5" s="526"/>
      <c r="CYN5" s="526"/>
      <c r="CYO5" s="526"/>
      <c r="CYP5" s="526"/>
      <c r="CYQ5" s="526"/>
      <c r="CYR5" s="526"/>
      <c r="CYS5" s="526"/>
      <c r="CYT5" s="526"/>
      <c r="CYU5" s="526"/>
      <c r="CYV5" s="526"/>
      <c r="CYW5" s="526"/>
      <c r="CYX5" s="526"/>
      <c r="CYY5" s="526"/>
      <c r="CYZ5" s="526"/>
      <c r="CZA5" s="526"/>
      <c r="CZB5" s="526"/>
      <c r="CZC5" s="526"/>
      <c r="CZD5" s="526"/>
      <c r="CZE5" s="526"/>
      <c r="CZF5" s="526"/>
      <c r="CZG5" s="526"/>
      <c r="CZH5" s="526"/>
      <c r="CZI5" s="526"/>
      <c r="CZJ5" s="526"/>
      <c r="CZK5" s="526"/>
      <c r="CZL5" s="526"/>
      <c r="CZM5" s="526"/>
      <c r="CZN5" s="526"/>
      <c r="CZO5" s="526"/>
      <c r="CZP5" s="526"/>
      <c r="CZQ5" s="526"/>
      <c r="CZR5" s="526"/>
      <c r="CZS5" s="526"/>
      <c r="CZT5" s="526"/>
      <c r="CZU5" s="526"/>
      <c r="CZV5" s="526"/>
      <c r="CZW5" s="526"/>
      <c r="CZX5" s="526"/>
      <c r="CZY5" s="526"/>
      <c r="CZZ5" s="526"/>
      <c r="DAA5" s="526"/>
      <c r="DAB5" s="526"/>
      <c r="DAC5" s="526"/>
      <c r="DAD5" s="526"/>
      <c r="DAE5" s="526"/>
      <c r="DAF5" s="526"/>
      <c r="DAG5" s="526"/>
      <c r="DAH5" s="526"/>
      <c r="DAI5" s="526"/>
      <c r="DAJ5" s="526"/>
      <c r="DAK5" s="526"/>
      <c r="DAL5" s="526"/>
      <c r="DAM5" s="526"/>
      <c r="DAN5" s="526"/>
      <c r="DAO5" s="526"/>
      <c r="DAP5" s="526"/>
      <c r="DAQ5" s="526"/>
      <c r="DAR5" s="526"/>
      <c r="DAS5" s="526"/>
      <c r="DAT5" s="526"/>
      <c r="DAU5" s="526"/>
      <c r="DAV5" s="526"/>
      <c r="DAW5" s="526"/>
      <c r="DAX5" s="526"/>
      <c r="DAY5" s="526"/>
      <c r="DAZ5" s="526"/>
      <c r="DBA5" s="526"/>
      <c r="DBB5" s="526"/>
      <c r="DBC5" s="526"/>
      <c r="DBD5" s="526"/>
      <c r="DBE5" s="526"/>
      <c r="DBF5" s="526"/>
      <c r="DBG5" s="526"/>
      <c r="DBH5" s="526"/>
      <c r="DBI5" s="526"/>
      <c r="DBJ5" s="526"/>
      <c r="DBK5" s="526"/>
      <c r="DBL5" s="526"/>
      <c r="DBM5" s="526"/>
      <c r="DBN5" s="526"/>
      <c r="DBO5" s="526"/>
      <c r="DBP5" s="526"/>
      <c r="DBQ5" s="526"/>
      <c r="DBR5" s="526"/>
      <c r="DBS5" s="526"/>
      <c r="DBT5" s="526"/>
      <c r="DBU5" s="526"/>
      <c r="DBV5" s="526"/>
      <c r="DBW5" s="526"/>
      <c r="DBX5" s="526"/>
      <c r="DBY5" s="526"/>
      <c r="DBZ5" s="526"/>
      <c r="DCA5" s="526"/>
      <c r="DCB5" s="526"/>
      <c r="DCC5" s="526"/>
      <c r="DCD5" s="526"/>
      <c r="DCE5" s="526"/>
      <c r="DCF5" s="526"/>
      <c r="DCG5" s="526"/>
      <c r="DCH5" s="526"/>
      <c r="DCI5" s="526"/>
      <c r="DCJ5" s="526"/>
      <c r="DCK5" s="526"/>
      <c r="DCL5" s="526"/>
      <c r="DCM5" s="526"/>
      <c r="DCN5" s="526"/>
      <c r="DCO5" s="526"/>
      <c r="DCP5" s="526"/>
      <c r="DCQ5" s="526"/>
      <c r="DCR5" s="526"/>
      <c r="DCS5" s="526"/>
      <c r="DCT5" s="526"/>
      <c r="DCU5" s="526"/>
      <c r="DCV5" s="526"/>
      <c r="DCW5" s="526"/>
      <c r="DCX5" s="526"/>
      <c r="DCY5" s="526"/>
      <c r="DCZ5" s="526"/>
      <c r="DDA5" s="526"/>
      <c r="DDB5" s="526"/>
      <c r="DDC5" s="526"/>
      <c r="DDD5" s="526"/>
      <c r="DDE5" s="526"/>
      <c r="DDF5" s="526"/>
      <c r="DDG5" s="526"/>
      <c r="DDH5" s="526"/>
      <c r="DDI5" s="526"/>
      <c r="DDJ5" s="526"/>
      <c r="DDK5" s="526"/>
      <c r="DDL5" s="526"/>
      <c r="DDM5" s="526"/>
      <c r="DDN5" s="526"/>
      <c r="DDO5" s="526"/>
      <c r="DDP5" s="526"/>
      <c r="DDQ5" s="526"/>
      <c r="DDR5" s="526"/>
      <c r="DDS5" s="526"/>
      <c r="DDT5" s="526"/>
      <c r="DDU5" s="526"/>
      <c r="DDV5" s="526"/>
      <c r="DDW5" s="526"/>
      <c r="DDX5" s="526"/>
      <c r="DDY5" s="526"/>
      <c r="DDZ5" s="526"/>
      <c r="DEA5" s="526"/>
      <c r="DEB5" s="526"/>
      <c r="DEC5" s="526"/>
      <c r="DED5" s="526"/>
      <c r="DEE5" s="526"/>
      <c r="DEF5" s="526"/>
      <c r="DEG5" s="526"/>
      <c r="DEH5" s="526"/>
      <c r="DEI5" s="526"/>
      <c r="DEJ5" s="526"/>
      <c r="DEK5" s="526"/>
      <c r="DEL5" s="526"/>
      <c r="DEM5" s="526"/>
      <c r="DEN5" s="526"/>
      <c r="DEO5" s="526"/>
      <c r="DEP5" s="526"/>
      <c r="DEQ5" s="526"/>
      <c r="DER5" s="526"/>
      <c r="DES5" s="526"/>
      <c r="DET5" s="526"/>
      <c r="DEU5" s="526"/>
      <c r="DEV5" s="526"/>
      <c r="DEW5" s="526"/>
      <c r="DEX5" s="526"/>
      <c r="DEY5" s="526"/>
      <c r="DEZ5" s="526"/>
      <c r="DFA5" s="526"/>
      <c r="DFB5" s="526"/>
      <c r="DFC5" s="526"/>
      <c r="DFD5" s="526"/>
      <c r="DFE5" s="526"/>
      <c r="DFF5" s="526"/>
      <c r="DFG5" s="526"/>
      <c r="DFH5" s="526"/>
      <c r="DFI5" s="526"/>
      <c r="DFJ5" s="526"/>
      <c r="DFK5" s="526"/>
      <c r="DFL5" s="526"/>
      <c r="DFM5" s="526"/>
      <c r="DFN5" s="526"/>
      <c r="DFO5" s="526"/>
      <c r="DFP5" s="526"/>
      <c r="DFQ5" s="526"/>
      <c r="DFR5" s="526"/>
      <c r="DFS5" s="526"/>
      <c r="DFT5" s="526"/>
      <c r="DFU5" s="526"/>
      <c r="DFV5" s="526"/>
      <c r="DFW5" s="526"/>
      <c r="DFX5" s="526"/>
      <c r="DFY5" s="526"/>
      <c r="DFZ5" s="526"/>
      <c r="DGA5" s="526"/>
      <c r="DGB5" s="526"/>
      <c r="DGC5" s="526"/>
      <c r="DGD5" s="526"/>
      <c r="DGE5" s="526"/>
      <c r="DGF5" s="526"/>
      <c r="DGG5" s="526"/>
      <c r="DGH5" s="526"/>
      <c r="DGI5" s="526"/>
      <c r="DGJ5" s="526"/>
      <c r="DGK5" s="526"/>
      <c r="DGL5" s="526"/>
      <c r="DGM5" s="526"/>
      <c r="DGN5" s="526"/>
      <c r="DGO5" s="526"/>
      <c r="DGP5" s="526"/>
      <c r="DGQ5" s="526"/>
      <c r="DGR5" s="526"/>
      <c r="DGS5" s="526"/>
      <c r="DGT5" s="526"/>
      <c r="DGU5" s="526"/>
      <c r="DGV5" s="526"/>
      <c r="DGW5" s="526"/>
      <c r="DGX5" s="526"/>
      <c r="DGY5" s="526"/>
      <c r="DGZ5" s="526"/>
      <c r="DHA5" s="526"/>
      <c r="DHB5" s="526"/>
      <c r="DHC5" s="526"/>
      <c r="DHD5" s="526"/>
      <c r="DHE5" s="526"/>
      <c r="DHF5" s="526"/>
      <c r="DHG5" s="526"/>
      <c r="DHH5" s="526"/>
      <c r="DHI5" s="526"/>
      <c r="DHJ5" s="526"/>
      <c r="DHK5" s="526"/>
      <c r="DHL5" s="526"/>
      <c r="DHM5" s="526"/>
      <c r="DHN5" s="526"/>
      <c r="DHO5" s="526"/>
      <c r="DHP5" s="526"/>
      <c r="DHQ5" s="526"/>
      <c r="DHR5" s="526"/>
      <c r="DHS5" s="526"/>
      <c r="DHT5" s="526"/>
      <c r="DHU5" s="526"/>
      <c r="DHV5" s="526"/>
      <c r="DHW5" s="526"/>
      <c r="DHX5" s="526"/>
      <c r="DHY5" s="526"/>
      <c r="DHZ5" s="526"/>
      <c r="DIA5" s="526"/>
      <c r="DIB5" s="526"/>
      <c r="DIC5" s="526"/>
      <c r="DID5" s="526"/>
      <c r="DIE5" s="526"/>
      <c r="DIF5" s="526"/>
      <c r="DIG5" s="526"/>
      <c r="DIH5" s="526"/>
      <c r="DII5" s="526"/>
      <c r="DIJ5" s="526"/>
      <c r="DIK5" s="526"/>
      <c r="DIL5" s="526"/>
      <c r="DIM5" s="526"/>
      <c r="DIN5" s="526"/>
      <c r="DIO5" s="526"/>
      <c r="DIP5" s="526"/>
      <c r="DIQ5" s="526"/>
      <c r="DIR5" s="526"/>
      <c r="DIS5" s="526"/>
      <c r="DIT5" s="526"/>
      <c r="DIU5" s="526"/>
      <c r="DIV5" s="526"/>
      <c r="DIW5" s="526"/>
      <c r="DIX5" s="526"/>
      <c r="DIY5" s="526"/>
      <c r="DIZ5" s="526"/>
      <c r="DJA5" s="526"/>
      <c r="DJB5" s="526"/>
      <c r="DJC5" s="526"/>
      <c r="DJD5" s="526"/>
      <c r="DJE5" s="526"/>
      <c r="DJF5" s="526"/>
      <c r="DJG5" s="526"/>
      <c r="DJH5" s="526"/>
      <c r="DJI5" s="526"/>
      <c r="DJJ5" s="526"/>
      <c r="DJK5" s="526"/>
      <c r="DJL5" s="526"/>
      <c r="DJM5" s="526"/>
      <c r="DJN5" s="526"/>
      <c r="DJO5" s="526"/>
      <c r="DJP5" s="526"/>
      <c r="DJQ5" s="526"/>
      <c r="DJR5" s="526"/>
      <c r="DJS5" s="526"/>
      <c r="DJT5" s="526"/>
      <c r="DJU5" s="526"/>
      <c r="DJV5" s="526"/>
      <c r="DJW5" s="526"/>
      <c r="DJX5" s="526"/>
      <c r="DJY5" s="526"/>
      <c r="DJZ5" s="526"/>
      <c r="DKA5" s="526"/>
      <c r="DKB5" s="526"/>
      <c r="DKC5" s="526"/>
      <c r="DKD5" s="526"/>
      <c r="DKE5" s="526"/>
      <c r="DKF5" s="526"/>
      <c r="DKG5" s="526"/>
      <c r="DKH5" s="526"/>
      <c r="DKI5" s="526"/>
      <c r="DKJ5" s="526"/>
      <c r="DKK5" s="526"/>
      <c r="DKL5" s="526"/>
      <c r="DKM5" s="526"/>
      <c r="DKN5" s="526"/>
      <c r="DKO5" s="526"/>
      <c r="DKP5" s="526"/>
      <c r="DKQ5" s="526"/>
      <c r="DKR5" s="526"/>
      <c r="DKS5" s="526"/>
      <c r="DKT5" s="526"/>
      <c r="DKU5" s="526"/>
      <c r="DKV5" s="526"/>
      <c r="DKW5" s="526"/>
      <c r="DKX5" s="526"/>
      <c r="DKY5" s="526"/>
      <c r="DKZ5" s="526"/>
      <c r="DLA5" s="526"/>
      <c r="DLB5" s="526"/>
      <c r="DLC5" s="526"/>
      <c r="DLD5" s="526"/>
      <c r="DLE5" s="526"/>
      <c r="DLF5" s="526"/>
      <c r="DLG5" s="526"/>
      <c r="DLH5" s="526"/>
      <c r="DLI5" s="526"/>
      <c r="DLJ5" s="526"/>
      <c r="DLK5" s="526"/>
      <c r="DLL5" s="526"/>
      <c r="DLM5" s="526"/>
      <c r="DLN5" s="526"/>
      <c r="DLO5" s="526"/>
      <c r="DLP5" s="526"/>
      <c r="DLQ5" s="526"/>
      <c r="DLR5" s="526"/>
      <c r="DLS5" s="526"/>
      <c r="DLT5" s="526"/>
      <c r="DLU5" s="526"/>
      <c r="DLV5" s="526"/>
      <c r="DLW5" s="526"/>
      <c r="DLX5" s="526"/>
      <c r="DLY5" s="526"/>
      <c r="DLZ5" s="526"/>
      <c r="DMA5" s="526"/>
      <c r="DMB5" s="526"/>
      <c r="DMC5" s="526"/>
      <c r="DMD5" s="526"/>
      <c r="DME5" s="526"/>
      <c r="DMF5" s="526"/>
      <c r="DMG5" s="526"/>
      <c r="DMH5" s="526"/>
      <c r="DMI5" s="526"/>
      <c r="DMJ5" s="526"/>
      <c r="DMK5" s="526"/>
      <c r="DML5" s="526"/>
      <c r="DMM5" s="526"/>
      <c r="DMN5" s="526"/>
      <c r="DMO5" s="526"/>
      <c r="DMP5" s="526"/>
      <c r="DMQ5" s="526"/>
      <c r="DMR5" s="526"/>
      <c r="DMS5" s="526"/>
      <c r="DMT5" s="526"/>
      <c r="DMU5" s="526"/>
      <c r="DMV5" s="526"/>
      <c r="DMW5" s="526"/>
      <c r="DMX5" s="526"/>
      <c r="DMY5" s="526"/>
      <c r="DMZ5" s="526"/>
      <c r="DNA5" s="526"/>
      <c r="DNB5" s="526"/>
      <c r="DNC5" s="526"/>
      <c r="DND5" s="526"/>
      <c r="DNE5" s="526"/>
      <c r="DNF5" s="526"/>
      <c r="DNG5" s="526"/>
      <c r="DNH5" s="526"/>
      <c r="DNI5" s="526"/>
      <c r="DNJ5" s="526"/>
      <c r="DNK5" s="526"/>
      <c r="DNL5" s="526"/>
      <c r="DNM5" s="526"/>
      <c r="DNN5" s="526"/>
      <c r="DNO5" s="526"/>
      <c r="DNP5" s="526"/>
      <c r="DNQ5" s="526"/>
      <c r="DNR5" s="526"/>
      <c r="DNS5" s="526"/>
      <c r="DNT5" s="526"/>
      <c r="DNU5" s="526"/>
      <c r="DNV5" s="526"/>
      <c r="DNW5" s="526"/>
      <c r="DNX5" s="526"/>
      <c r="DNY5" s="526"/>
      <c r="DNZ5" s="526"/>
      <c r="DOA5" s="526"/>
      <c r="DOB5" s="526"/>
      <c r="DOC5" s="526"/>
      <c r="DOD5" s="526"/>
      <c r="DOE5" s="526"/>
      <c r="DOF5" s="526"/>
      <c r="DOG5" s="526"/>
      <c r="DOH5" s="526"/>
      <c r="DOI5" s="526"/>
      <c r="DOJ5" s="526"/>
      <c r="DOK5" s="526"/>
      <c r="DOL5" s="526"/>
      <c r="DOM5" s="526"/>
      <c r="DON5" s="526"/>
      <c r="DOO5" s="526"/>
      <c r="DOP5" s="526"/>
      <c r="DOQ5" s="526"/>
      <c r="DOR5" s="526"/>
      <c r="DOS5" s="526"/>
      <c r="DOT5" s="526"/>
      <c r="DOU5" s="526"/>
      <c r="DOV5" s="526"/>
      <c r="DOW5" s="526"/>
      <c r="DOX5" s="526"/>
      <c r="DOY5" s="526"/>
      <c r="DOZ5" s="526"/>
      <c r="DPA5" s="526"/>
      <c r="DPB5" s="526"/>
      <c r="DPC5" s="526"/>
      <c r="DPD5" s="526"/>
      <c r="DPE5" s="526"/>
      <c r="DPF5" s="526"/>
      <c r="DPG5" s="526"/>
      <c r="DPH5" s="526"/>
      <c r="DPI5" s="526"/>
      <c r="DPJ5" s="526"/>
      <c r="DPK5" s="526"/>
      <c r="DPL5" s="526"/>
      <c r="DPM5" s="526"/>
      <c r="DPN5" s="526"/>
      <c r="DPO5" s="526"/>
      <c r="DPP5" s="526"/>
      <c r="DPQ5" s="526"/>
      <c r="DPR5" s="526"/>
      <c r="DPS5" s="526"/>
      <c r="DPT5" s="526"/>
      <c r="DPU5" s="526"/>
      <c r="DPV5" s="526"/>
      <c r="DPW5" s="526"/>
      <c r="DPX5" s="526"/>
      <c r="DPY5" s="526"/>
      <c r="DPZ5" s="526"/>
      <c r="DQA5" s="526"/>
      <c r="DQB5" s="526"/>
      <c r="DQC5" s="526"/>
      <c r="DQD5" s="526"/>
      <c r="DQE5" s="526"/>
      <c r="DQF5" s="526"/>
      <c r="DQG5" s="526"/>
      <c r="DQH5" s="526"/>
      <c r="DQI5" s="526"/>
      <c r="DQJ5" s="526"/>
      <c r="DQK5" s="526"/>
      <c r="DQL5" s="526"/>
      <c r="DQM5" s="526"/>
      <c r="DQN5" s="526"/>
      <c r="DQO5" s="526"/>
      <c r="DQP5" s="526"/>
      <c r="DQQ5" s="526"/>
      <c r="DQR5" s="526"/>
      <c r="DQS5" s="526"/>
      <c r="DQT5" s="526"/>
      <c r="DQU5" s="526"/>
      <c r="DQV5" s="526"/>
      <c r="DQW5" s="526"/>
      <c r="DQX5" s="526"/>
      <c r="DQY5" s="526"/>
      <c r="DQZ5" s="526"/>
      <c r="DRA5" s="526"/>
      <c r="DRB5" s="526"/>
      <c r="DRC5" s="526"/>
      <c r="DRD5" s="526"/>
      <c r="DRE5" s="526"/>
      <c r="DRF5" s="526"/>
      <c r="DRG5" s="526"/>
      <c r="DRH5" s="526"/>
      <c r="DRI5" s="526"/>
      <c r="DRJ5" s="526"/>
      <c r="DRK5" s="526"/>
      <c r="DRL5" s="526"/>
      <c r="DRM5" s="526"/>
      <c r="DRN5" s="526"/>
      <c r="DRO5" s="526"/>
      <c r="DRP5" s="526"/>
      <c r="DRQ5" s="526"/>
      <c r="DRR5" s="526"/>
      <c r="DRS5" s="526"/>
      <c r="DRT5" s="526"/>
      <c r="DRU5" s="526"/>
      <c r="DRV5" s="526"/>
      <c r="DRW5" s="526"/>
      <c r="DRX5" s="526"/>
      <c r="DRY5" s="526"/>
      <c r="DRZ5" s="526"/>
      <c r="DSA5" s="526"/>
      <c r="DSB5" s="526"/>
      <c r="DSC5" s="526"/>
      <c r="DSD5" s="526"/>
      <c r="DSE5" s="526"/>
      <c r="DSF5" s="526"/>
      <c r="DSG5" s="526"/>
      <c r="DSH5" s="526"/>
      <c r="DSI5" s="526"/>
      <c r="DSJ5" s="526"/>
      <c r="DSK5" s="526"/>
      <c r="DSL5" s="526"/>
      <c r="DSM5" s="526"/>
      <c r="DSN5" s="526"/>
      <c r="DSO5" s="526"/>
      <c r="DSP5" s="526"/>
      <c r="DSQ5" s="526"/>
      <c r="DSR5" s="526"/>
      <c r="DSS5" s="526"/>
      <c r="DST5" s="526"/>
      <c r="DSU5" s="526"/>
      <c r="DSV5" s="526"/>
      <c r="DSW5" s="526"/>
      <c r="DSX5" s="526"/>
      <c r="DSY5" s="526"/>
      <c r="DSZ5" s="526"/>
      <c r="DTA5" s="526"/>
      <c r="DTB5" s="526"/>
      <c r="DTC5" s="526"/>
      <c r="DTD5" s="526"/>
      <c r="DTE5" s="526"/>
      <c r="DTF5" s="526"/>
      <c r="DTG5" s="526"/>
      <c r="DTH5" s="526"/>
      <c r="DTI5" s="526"/>
      <c r="DTJ5" s="526"/>
      <c r="DTK5" s="526"/>
      <c r="DTL5" s="526"/>
      <c r="DTM5" s="526"/>
      <c r="DTN5" s="526"/>
      <c r="DTO5" s="526"/>
      <c r="DTP5" s="526"/>
      <c r="DTQ5" s="526"/>
      <c r="DTR5" s="526"/>
      <c r="DTS5" s="526"/>
      <c r="DTT5" s="526"/>
      <c r="DTU5" s="526"/>
      <c r="DTV5" s="526"/>
      <c r="DTW5" s="526"/>
      <c r="DTX5" s="526"/>
      <c r="DTY5" s="526"/>
      <c r="DTZ5" s="526"/>
      <c r="DUA5" s="526"/>
      <c r="DUB5" s="526"/>
      <c r="DUC5" s="526"/>
      <c r="DUD5" s="526"/>
      <c r="DUE5" s="526"/>
      <c r="DUF5" s="526"/>
      <c r="DUG5" s="526"/>
      <c r="DUH5" s="526"/>
      <c r="DUI5" s="526"/>
      <c r="DUJ5" s="526"/>
      <c r="DUK5" s="526"/>
      <c r="DUL5" s="526"/>
      <c r="DUM5" s="526"/>
      <c r="DUN5" s="526"/>
      <c r="DUO5" s="526"/>
      <c r="DUP5" s="526"/>
      <c r="DUQ5" s="526"/>
      <c r="DUR5" s="526"/>
      <c r="DUS5" s="526"/>
      <c r="DUT5" s="526"/>
      <c r="DUU5" s="526"/>
      <c r="DUV5" s="526"/>
      <c r="DUW5" s="526"/>
      <c r="DUX5" s="526"/>
      <c r="DUY5" s="526"/>
      <c r="DUZ5" s="526"/>
      <c r="DVA5" s="526"/>
      <c r="DVB5" s="526"/>
      <c r="DVC5" s="526"/>
      <c r="DVD5" s="526"/>
      <c r="DVE5" s="526"/>
      <c r="DVF5" s="526"/>
      <c r="DVG5" s="526"/>
      <c r="DVH5" s="526"/>
      <c r="DVI5" s="526"/>
      <c r="DVJ5" s="526"/>
      <c r="DVK5" s="526"/>
      <c r="DVL5" s="526"/>
      <c r="DVM5" s="526"/>
      <c r="DVN5" s="526"/>
      <c r="DVO5" s="526"/>
      <c r="DVP5" s="526"/>
      <c r="DVQ5" s="526"/>
      <c r="DVR5" s="526"/>
      <c r="DVS5" s="526"/>
      <c r="DVT5" s="526"/>
      <c r="DVU5" s="526"/>
      <c r="DVV5" s="526"/>
      <c r="DVW5" s="526"/>
      <c r="DVX5" s="526"/>
      <c r="DVY5" s="526"/>
      <c r="DVZ5" s="526"/>
      <c r="DWA5" s="526"/>
      <c r="DWB5" s="526"/>
      <c r="DWC5" s="526"/>
      <c r="DWD5" s="526"/>
      <c r="DWE5" s="526"/>
      <c r="DWF5" s="526"/>
      <c r="DWG5" s="526"/>
      <c r="DWH5" s="526"/>
      <c r="DWI5" s="526"/>
      <c r="DWJ5" s="526"/>
      <c r="DWK5" s="526"/>
      <c r="DWL5" s="526"/>
      <c r="DWM5" s="526"/>
      <c r="DWN5" s="526"/>
      <c r="DWO5" s="526"/>
      <c r="DWP5" s="526"/>
      <c r="DWQ5" s="526"/>
      <c r="DWR5" s="526"/>
      <c r="DWS5" s="526"/>
      <c r="DWT5" s="526"/>
      <c r="DWU5" s="526"/>
      <c r="DWV5" s="526"/>
      <c r="DWW5" s="526"/>
      <c r="DWX5" s="526"/>
      <c r="DWY5" s="526"/>
      <c r="DWZ5" s="526"/>
      <c r="DXA5" s="526"/>
      <c r="DXB5" s="526"/>
      <c r="DXC5" s="526"/>
      <c r="DXD5" s="526"/>
      <c r="DXE5" s="526"/>
      <c r="DXF5" s="526"/>
      <c r="DXG5" s="526"/>
      <c r="DXH5" s="526"/>
      <c r="DXI5" s="526"/>
      <c r="DXJ5" s="526"/>
      <c r="DXK5" s="526"/>
      <c r="DXL5" s="526"/>
      <c r="DXM5" s="526"/>
      <c r="DXN5" s="526"/>
      <c r="DXO5" s="526"/>
      <c r="DXP5" s="526"/>
      <c r="DXQ5" s="526"/>
      <c r="DXR5" s="526"/>
      <c r="DXS5" s="526"/>
      <c r="DXT5" s="526"/>
      <c r="DXU5" s="526"/>
      <c r="DXV5" s="526"/>
      <c r="DXW5" s="526"/>
      <c r="DXX5" s="526"/>
      <c r="DXY5" s="526"/>
      <c r="DXZ5" s="526"/>
      <c r="DYA5" s="526"/>
      <c r="DYB5" s="526"/>
      <c r="DYC5" s="526"/>
      <c r="DYD5" s="526"/>
      <c r="DYE5" s="526"/>
      <c r="DYF5" s="526"/>
      <c r="DYG5" s="526"/>
      <c r="DYH5" s="526"/>
      <c r="DYI5" s="526"/>
      <c r="DYJ5" s="526"/>
      <c r="DYK5" s="526"/>
      <c r="DYL5" s="526"/>
      <c r="DYM5" s="526"/>
      <c r="DYN5" s="526"/>
      <c r="DYO5" s="526"/>
      <c r="DYP5" s="526"/>
      <c r="DYQ5" s="526"/>
      <c r="DYR5" s="526"/>
      <c r="DYS5" s="526"/>
      <c r="DYT5" s="526"/>
      <c r="DYU5" s="526"/>
      <c r="DYV5" s="526"/>
      <c r="DYW5" s="526"/>
      <c r="DYX5" s="526"/>
      <c r="DYY5" s="526"/>
      <c r="DYZ5" s="526"/>
      <c r="DZA5" s="526"/>
      <c r="DZB5" s="526"/>
      <c r="DZC5" s="526"/>
      <c r="DZD5" s="526"/>
      <c r="DZE5" s="526"/>
      <c r="DZF5" s="526"/>
      <c r="DZG5" s="526"/>
      <c r="DZH5" s="526"/>
      <c r="DZI5" s="526"/>
      <c r="DZJ5" s="526"/>
      <c r="DZK5" s="526"/>
      <c r="DZL5" s="526"/>
      <c r="DZM5" s="526"/>
      <c r="DZN5" s="526"/>
      <c r="DZO5" s="526"/>
      <c r="DZP5" s="526"/>
      <c r="DZQ5" s="526"/>
      <c r="DZR5" s="526"/>
      <c r="DZS5" s="526"/>
      <c r="DZT5" s="526"/>
      <c r="DZU5" s="526"/>
      <c r="DZV5" s="526"/>
      <c r="DZW5" s="526"/>
      <c r="DZX5" s="526"/>
      <c r="DZY5" s="526"/>
      <c r="DZZ5" s="526"/>
      <c r="EAA5" s="526"/>
      <c r="EAB5" s="526"/>
      <c r="EAC5" s="526"/>
      <c r="EAD5" s="526"/>
      <c r="EAE5" s="526"/>
      <c r="EAF5" s="526"/>
      <c r="EAG5" s="526"/>
      <c r="EAH5" s="526"/>
      <c r="EAI5" s="526"/>
      <c r="EAJ5" s="526"/>
      <c r="EAK5" s="526"/>
      <c r="EAL5" s="526"/>
      <c r="EAM5" s="526"/>
      <c r="EAN5" s="526"/>
      <c r="EAO5" s="526"/>
      <c r="EAP5" s="526"/>
      <c r="EAQ5" s="526"/>
      <c r="EAR5" s="526"/>
      <c r="EAS5" s="526"/>
      <c r="EAT5" s="526"/>
      <c r="EAU5" s="526"/>
      <c r="EAV5" s="526"/>
      <c r="EAW5" s="526"/>
      <c r="EAX5" s="526"/>
      <c r="EAY5" s="526"/>
      <c r="EAZ5" s="526"/>
      <c r="EBA5" s="526"/>
      <c r="EBB5" s="526"/>
      <c r="EBC5" s="526"/>
      <c r="EBD5" s="526"/>
      <c r="EBE5" s="526"/>
      <c r="EBF5" s="526"/>
      <c r="EBG5" s="526"/>
      <c r="EBH5" s="526"/>
      <c r="EBI5" s="526"/>
      <c r="EBJ5" s="526"/>
      <c r="EBK5" s="526"/>
      <c r="EBL5" s="526"/>
      <c r="EBM5" s="526"/>
      <c r="EBN5" s="526"/>
      <c r="EBO5" s="526"/>
      <c r="EBP5" s="526"/>
      <c r="EBQ5" s="526"/>
      <c r="EBR5" s="526"/>
      <c r="EBS5" s="526"/>
      <c r="EBT5" s="526"/>
      <c r="EBU5" s="526"/>
      <c r="EBV5" s="526"/>
      <c r="EBW5" s="526"/>
      <c r="EBX5" s="526"/>
      <c r="EBY5" s="526"/>
      <c r="EBZ5" s="526"/>
      <c r="ECA5" s="526"/>
      <c r="ECB5" s="526"/>
      <c r="ECC5" s="526"/>
      <c r="ECD5" s="526"/>
      <c r="ECE5" s="526"/>
      <c r="ECF5" s="526"/>
      <c r="ECG5" s="526"/>
      <c r="ECH5" s="526"/>
      <c r="ECI5" s="526"/>
      <c r="ECJ5" s="526"/>
      <c r="ECK5" s="526"/>
      <c r="ECL5" s="526"/>
      <c r="ECM5" s="526"/>
      <c r="ECN5" s="526"/>
      <c r="ECO5" s="526"/>
      <c r="ECP5" s="526"/>
      <c r="ECQ5" s="526"/>
      <c r="ECR5" s="526"/>
      <c r="ECS5" s="526"/>
      <c r="ECT5" s="526"/>
      <c r="ECU5" s="526"/>
      <c r="ECV5" s="526"/>
      <c r="ECW5" s="526"/>
      <c r="ECX5" s="526"/>
      <c r="ECY5" s="526"/>
      <c r="ECZ5" s="526"/>
      <c r="EDA5" s="526"/>
      <c r="EDB5" s="526"/>
      <c r="EDC5" s="526"/>
      <c r="EDD5" s="526"/>
      <c r="EDE5" s="526"/>
      <c r="EDF5" s="526"/>
      <c r="EDG5" s="526"/>
      <c r="EDH5" s="526"/>
      <c r="EDI5" s="526"/>
      <c r="EDJ5" s="526"/>
      <c r="EDK5" s="526"/>
      <c r="EDL5" s="526"/>
      <c r="EDM5" s="526"/>
      <c r="EDN5" s="526"/>
      <c r="EDO5" s="526"/>
      <c r="EDP5" s="526"/>
      <c r="EDQ5" s="526"/>
      <c r="EDR5" s="526"/>
      <c r="EDS5" s="526"/>
      <c r="EDT5" s="526"/>
      <c r="EDU5" s="526"/>
      <c r="EDV5" s="526"/>
      <c r="EDW5" s="526"/>
      <c r="EDX5" s="526"/>
      <c r="EDY5" s="526"/>
      <c r="EDZ5" s="526"/>
      <c r="EEA5" s="526"/>
      <c r="EEB5" s="526"/>
      <c r="EEC5" s="526"/>
      <c r="EED5" s="526"/>
      <c r="EEE5" s="526"/>
      <c r="EEF5" s="526"/>
      <c r="EEG5" s="526"/>
      <c r="EEH5" s="526"/>
      <c r="EEI5" s="526"/>
      <c r="EEJ5" s="526"/>
      <c r="EEK5" s="526"/>
      <c r="EEL5" s="526"/>
      <c r="EEM5" s="526"/>
      <c r="EEN5" s="526"/>
      <c r="EEO5" s="526"/>
      <c r="EEP5" s="526"/>
      <c r="EEQ5" s="526"/>
      <c r="EER5" s="526"/>
      <c r="EES5" s="526"/>
      <c r="EET5" s="526"/>
      <c r="EEU5" s="526"/>
      <c r="EEV5" s="526"/>
      <c r="EEW5" s="526"/>
      <c r="EEX5" s="526"/>
      <c r="EEY5" s="526"/>
      <c r="EEZ5" s="526"/>
      <c r="EFA5" s="526"/>
      <c r="EFB5" s="526"/>
      <c r="EFC5" s="526"/>
      <c r="EFD5" s="526"/>
      <c r="EFE5" s="526"/>
      <c r="EFF5" s="526"/>
      <c r="EFG5" s="526"/>
      <c r="EFH5" s="526"/>
      <c r="EFI5" s="526"/>
      <c r="EFJ5" s="526"/>
      <c r="EFK5" s="526"/>
      <c r="EFL5" s="526"/>
      <c r="EFM5" s="526"/>
      <c r="EFN5" s="526"/>
      <c r="EFO5" s="526"/>
      <c r="EFP5" s="526"/>
      <c r="EFQ5" s="526"/>
      <c r="EFR5" s="526"/>
      <c r="EFS5" s="526"/>
      <c r="EFT5" s="526"/>
      <c r="EFU5" s="526"/>
      <c r="EFV5" s="526"/>
      <c r="EFW5" s="526"/>
      <c r="EFX5" s="526"/>
      <c r="EFY5" s="526"/>
      <c r="EFZ5" s="526"/>
      <c r="EGA5" s="526"/>
      <c r="EGB5" s="526"/>
      <c r="EGC5" s="526"/>
      <c r="EGD5" s="526"/>
      <c r="EGE5" s="526"/>
      <c r="EGF5" s="526"/>
      <c r="EGG5" s="526"/>
      <c r="EGH5" s="526"/>
      <c r="EGI5" s="526"/>
      <c r="EGJ5" s="526"/>
      <c r="EGK5" s="526"/>
      <c r="EGL5" s="526"/>
      <c r="EGM5" s="526"/>
      <c r="EGN5" s="526"/>
      <c r="EGO5" s="526"/>
      <c r="EGP5" s="526"/>
      <c r="EGQ5" s="526"/>
      <c r="EGR5" s="526"/>
      <c r="EGS5" s="526"/>
      <c r="EGT5" s="526"/>
      <c r="EGU5" s="526"/>
      <c r="EGV5" s="526"/>
      <c r="EGW5" s="526"/>
      <c r="EGX5" s="526"/>
      <c r="EGY5" s="526"/>
      <c r="EGZ5" s="526"/>
      <c r="EHA5" s="526"/>
      <c r="EHB5" s="526"/>
      <c r="EHC5" s="526"/>
      <c r="EHD5" s="526"/>
      <c r="EHE5" s="526"/>
      <c r="EHF5" s="526"/>
      <c r="EHG5" s="526"/>
      <c r="EHH5" s="526"/>
      <c r="EHI5" s="526"/>
      <c r="EHJ5" s="526"/>
      <c r="EHK5" s="526"/>
      <c r="EHL5" s="526"/>
      <c r="EHM5" s="526"/>
      <c r="EHN5" s="526"/>
      <c r="EHO5" s="526"/>
      <c r="EHP5" s="526"/>
      <c r="EHQ5" s="526"/>
      <c r="EHR5" s="526"/>
      <c r="EHS5" s="526"/>
      <c r="EHT5" s="526"/>
      <c r="EHU5" s="526"/>
      <c r="EHV5" s="526"/>
      <c r="EHW5" s="526"/>
      <c r="EHX5" s="526"/>
      <c r="EHY5" s="526"/>
      <c r="EHZ5" s="526"/>
      <c r="EIA5" s="526"/>
      <c r="EIB5" s="526"/>
      <c r="EIC5" s="526"/>
      <c r="EID5" s="526"/>
      <c r="EIE5" s="526"/>
      <c r="EIF5" s="526"/>
      <c r="EIG5" s="526"/>
      <c r="EIH5" s="526"/>
      <c r="EII5" s="526"/>
      <c r="EIJ5" s="526"/>
      <c r="EIK5" s="526"/>
      <c r="EIL5" s="526"/>
      <c r="EIM5" s="526"/>
      <c r="EIN5" s="526"/>
      <c r="EIO5" s="526"/>
      <c r="EIP5" s="526"/>
      <c r="EIQ5" s="526"/>
      <c r="EIR5" s="526"/>
      <c r="EIS5" s="526"/>
      <c r="EIT5" s="526"/>
      <c r="EIU5" s="526"/>
      <c r="EIV5" s="526"/>
      <c r="EIW5" s="526"/>
      <c r="EIX5" s="526"/>
      <c r="EIY5" s="526"/>
      <c r="EIZ5" s="526"/>
      <c r="EJA5" s="526"/>
      <c r="EJB5" s="526"/>
      <c r="EJC5" s="526"/>
      <c r="EJD5" s="526"/>
      <c r="EJE5" s="526"/>
      <c r="EJF5" s="526"/>
      <c r="EJG5" s="526"/>
      <c r="EJH5" s="526"/>
      <c r="EJI5" s="526"/>
      <c r="EJJ5" s="526"/>
      <c r="EJK5" s="526"/>
      <c r="EJL5" s="526"/>
      <c r="EJM5" s="526"/>
      <c r="EJN5" s="526"/>
      <c r="EJO5" s="526"/>
      <c r="EJP5" s="526"/>
      <c r="EJQ5" s="526"/>
      <c r="EJR5" s="526"/>
      <c r="EJS5" s="526"/>
      <c r="EJT5" s="526"/>
      <c r="EJU5" s="526"/>
      <c r="EJV5" s="526"/>
      <c r="EJW5" s="526"/>
      <c r="EJX5" s="526"/>
      <c r="EJY5" s="526"/>
      <c r="EJZ5" s="526"/>
      <c r="EKA5" s="526"/>
      <c r="EKB5" s="526"/>
      <c r="EKC5" s="526"/>
      <c r="EKD5" s="526"/>
      <c r="EKE5" s="526"/>
      <c r="EKF5" s="526"/>
      <c r="EKG5" s="526"/>
      <c r="EKH5" s="526"/>
      <c r="EKI5" s="526"/>
      <c r="EKJ5" s="526"/>
      <c r="EKK5" s="526"/>
      <c r="EKL5" s="526"/>
      <c r="EKM5" s="526"/>
      <c r="EKN5" s="526"/>
      <c r="EKO5" s="526"/>
      <c r="EKP5" s="526"/>
      <c r="EKQ5" s="526"/>
      <c r="EKR5" s="526"/>
      <c r="EKS5" s="526"/>
      <c r="EKT5" s="526"/>
      <c r="EKU5" s="526"/>
      <c r="EKV5" s="526"/>
      <c r="EKW5" s="526"/>
      <c r="EKX5" s="526"/>
      <c r="EKY5" s="526"/>
      <c r="EKZ5" s="526"/>
      <c r="ELA5" s="526"/>
      <c r="ELB5" s="526"/>
      <c r="ELC5" s="526"/>
      <c r="ELD5" s="526"/>
      <c r="ELE5" s="526"/>
      <c r="ELF5" s="526"/>
      <c r="ELG5" s="526"/>
      <c r="ELH5" s="526"/>
      <c r="ELI5" s="526"/>
      <c r="ELJ5" s="526"/>
      <c r="ELK5" s="526"/>
      <c r="ELL5" s="526"/>
      <c r="ELM5" s="526"/>
      <c r="ELN5" s="526"/>
      <c r="ELO5" s="526"/>
      <c r="ELP5" s="526"/>
      <c r="ELQ5" s="526"/>
      <c r="ELR5" s="526"/>
      <c r="ELS5" s="526"/>
      <c r="ELT5" s="526"/>
      <c r="ELU5" s="526"/>
      <c r="ELV5" s="526"/>
      <c r="ELW5" s="526"/>
      <c r="ELX5" s="526"/>
      <c r="ELY5" s="526"/>
      <c r="ELZ5" s="526"/>
      <c r="EMA5" s="526"/>
      <c r="EMB5" s="526"/>
      <c r="EMC5" s="526"/>
      <c r="EMD5" s="526"/>
      <c r="EME5" s="526"/>
      <c r="EMF5" s="526"/>
      <c r="EMG5" s="526"/>
      <c r="EMH5" s="526"/>
      <c r="EMI5" s="526"/>
      <c r="EMJ5" s="526"/>
      <c r="EMK5" s="526"/>
      <c r="EML5" s="526"/>
      <c r="EMM5" s="526"/>
      <c r="EMN5" s="526"/>
      <c r="EMO5" s="526"/>
      <c r="EMP5" s="526"/>
      <c r="EMQ5" s="526"/>
      <c r="EMR5" s="526"/>
      <c r="EMS5" s="526"/>
      <c r="EMT5" s="526"/>
      <c r="EMU5" s="526"/>
      <c r="EMV5" s="526"/>
      <c r="EMW5" s="526"/>
      <c r="EMX5" s="526"/>
      <c r="EMY5" s="526"/>
      <c r="EMZ5" s="526"/>
      <c r="ENA5" s="526"/>
      <c r="ENB5" s="526"/>
      <c r="ENC5" s="526"/>
      <c r="END5" s="526"/>
      <c r="ENE5" s="526"/>
      <c r="ENF5" s="526"/>
      <c r="ENG5" s="526"/>
      <c r="ENH5" s="526"/>
      <c r="ENI5" s="526"/>
      <c r="ENJ5" s="526"/>
      <c r="ENK5" s="526"/>
      <c r="ENL5" s="526"/>
      <c r="ENM5" s="526"/>
      <c r="ENN5" s="526"/>
      <c r="ENO5" s="526"/>
      <c r="ENP5" s="526"/>
      <c r="ENQ5" s="526"/>
      <c r="ENR5" s="526"/>
      <c r="ENS5" s="526"/>
      <c r="ENT5" s="526"/>
      <c r="ENU5" s="526"/>
      <c r="ENV5" s="526"/>
      <c r="ENW5" s="526"/>
      <c r="ENX5" s="526"/>
      <c r="ENY5" s="526"/>
      <c r="ENZ5" s="526"/>
      <c r="EOA5" s="526"/>
      <c r="EOB5" s="526"/>
      <c r="EOC5" s="526"/>
      <c r="EOD5" s="526"/>
      <c r="EOE5" s="526"/>
      <c r="EOF5" s="526"/>
      <c r="EOG5" s="526"/>
      <c r="EOH5" s="526"/>
      <c r="EOI5" s="526"/>
      <c r="EOJ5" s="526"/>
      <c r="EOK5" s="526"/>
      <c r="EOL5" s="526"/>
      <c r="EOM5" s="526"/>
      <c r="EON5" s="526"/>
      <c r="EOO5" s="526"/>
      <c r="EOP5" s="526"/>
      <c r="EOQ5" s="526"/>
      <c r="EOR5" s="526"/>
      <c r="EOS5" s="526"/>
      <c r="EOT5" s="526"/>
      <c r="EOU5" s="526"/>
      <c r="EOV5" s="526"/>
      <c r="EOW5" s="526"/>
      <c r="EOX5" s="526"/>
      <c r="EOY5" s="526"/>
      <c r="EOZ5" s="526"/>
      <c r="EPA5" s="526"/>
      <c r="EPB5" s="526"/>
      <c r="EPC5" s="526"/>
      <c r="EPD5" s="526"/>
      <c r="EPE5" s="526"/>
      <c r="EPF5" s="526"/>
      <c r="EPG5" s="526"/>
      <c r="EPH5" s="526"/>
      <c r="EPI5" s="526"/>
      <c r="EPJ5" s="526"/>
      <c r="EPK5" s="526"/>
      <c r="EPL5" s="526"/>
      <c r="EPM5" s="526"/>
      <c r="EPN5" s="526"/>
      <c r="EPO5" s="526"/>
      <c r="EPP5" s="526"/>
      <c r="EPQ5" s="526"/>
      <c r="EPR5" s="526"/>
      <c r="EPS5" s="526"/>
      <c r="EPT5" s="526"/>
      <c r="EPU5" s="526"/>
      <c r="EPV5" s="526"/>
      <c r="EPW5" s="526"/>
      <c r="EPX5" s="526"/>
      <c r="EPY5" s="526"/>
      <c r="EPZ5" s="526"/>
      <c r="EQA5" s="526"/>
      <c r="EQB5" s="526"/>
      <c r="EQC5" s="526"/>
      <c r="EQD5" s="526"/>
      <c r="EQE5" s="526"/>
      <c r="EQF5" s="526"/>
      <c r="EQG5" s="526"/>
      <c r="EQH5" s="526"/>
      <c r="EQI5" s="526"/>
      <c r="EQJ5" s="526"/>
      <c r="EQK5" s="526"/>
      <c r="EQL5" s="526"/>
      <c r="EQM5" s="526"/>
      <c r="EQN5" s="526"/>
      <c r="EQO5" s="526"/>
      <c r="EQP5" s="526"/>
      <c r="EQQ5" s="526"/>
      <c r="EQR5" s="526"/>
      <c r="EQS5" s="526"/>
      <c r="EQT5" s="526"/>
      <c r="EQU5" s="526"/>
      <c r="EQV5" s="526"/>
      <c r="EQW5" s="526"/>
      <c r="EQX5" s="526"/>
      <c r="EQY5" s="526"/>
      <c r="EQZ5" s="526"/>
      <c r="ERA5" s="526"/>
      <c r="ERB5" s="526"/>
      <c r="ERC5" s="526"/>
      <c r="ERD5" s="526"/>
      <c r="ERE5" s="526"/>
      <c r="ERF5" s="526"/>
      <c r="ERG5" s="526"/>
      <c r="ERH5" s="526"/>
      <c r="ERI5" s="526"/>
      <c r="ERJ5" s="526"/>
      <c r="ERK5" s="526"/>
      <c r="ERL5" s="526"/>
      <c r="ERM5" s="526"/>
      <c r="ERN5" s="526"/>
      <c r="ERO5" s="526"/>
      <c r="ERP5" s="526"/>
      <c r="ERQ5" s="526"/>
      <c r="ERR5" s="526"/>
      <c r="ERS5" s="526"/>
      <c r="ERT5" s="526"/>
      <c r="ERU5" s="526"/>
      <c r="ERV5" s="526"/>
      <c r="ERW5" s="526"/>
      <c r="ERX5" s="526"/>
      <c r="ERY5" s="526"/>
      <c r="ERZ5" s="526"/>
      <c r="ESA5" s="526"/>
      <c r="ESB5" s="526"/>
      <c r="ESC5" s="526"/>
      <c r="ESD5" s="526"/>
      <c r="ESE5" s="526"/>
      <c r="ESF5" s="526"/>
      <c r="ESG5" s="526"/>
      <c r="ESH5" s="526"/>
      <c r="ESI5" s="526"/>
      <c r="ESJ5" s="526"/>
      <c r="ESK5" s="526"/>
      <c r="ESL5" s="526"/>
      <c r="ESM5" s="526"/>
      <c r="ESN5" s="526"/>
      <c r="ESO5" s="526"/>
      <c r="ESP5" s="526"/>
      <c r="ESQ5" s="526"/>
      <c r="ESR5" s="526"/>
      <c r="ESS5" s="526"/>
      <c r="EST5" s="526"/>
      <c r="ESU5" s="526"/>
      <c r="ESV5" s="526"/>
      <c r="ESW5" s="526"/>
      <c r="ESX5" s="526"/>
      <c r="ESY5" s="526"/>
      <c r="ESZ5" s="526"/>
      <c r="ETA5" s="526"/>
      <c r="ETB5" s="526"/>
      <c r="ETC5" s="526"/>
      <c r="ETD5" s="526"/>
      <c r="ETE5" s="526"/>
      <c r="ETF5" s="526"/>
      <c r="ETG5" s="526"/>
      <c r="ETH5" s="526"/>
      <c r="ETI5" s="526"/>
      <c r="ETJ5" s="526"/>
      <c r="ETK5" s="526"/>
      <c r="ETL5" s="526"/>
      <c r="ETM5" s="526"/>
      <c r="ETN5" s="526"/>
      <c r="ETO5" s="526"/>
      <c r="ETP5" s="526"/>
      <c r="ETQ5" s="526"/>
      <c r="ETR5" s="526"/>
      <c r="ETS5" s="526"/>
      <c r="ETT5" s="526"/>
      <c r="ETU5" s="526"/>
      <c r="ETV5" s="526"/>
      <c r="ETW5" s="526"/>
      <c r="ETX5" s="526"/>
      <c r="ETY5" s="526"/>
      <c r="ETZ5" s="526"/>
      <c r="EUA5" s="526"/>
      <c r="EUB5" s="526"/>
      <c r="EUC5" s="526"/>
      <c r="EUD5" s="526"/>
      <c r="EUE5" s="526"/>
      <c r="EUF5" s="526"/>
      <c r="EUG5" s="526"/>
      <c r="EUH5" s="526"/>
      <c r="EUI5" s="526"/>
      <c r="EUJ5" s="526"/>
      <c r="EUK5" s="526"/>
      <c r="EUL5" s="526"/>
      <c r="EUM5" s="526"/>
      <c r="EUN5" s="526"/>
      <c r="EUO5" s="526"/>
      <c r="EUP5" s="526"/>
      <c r="EUQ5" s="526"/>
      <c r="EUR5" s="526"/>
      <c r="EUS5" s="526"/>
      <c r="EUT5" s="526"/>
      <c r="EUU5" s="526"/>
      <c r="EUV5" s="526"/>
      <c r="EUW5" s="526"/>
      <c r="EUX5" s="526"/>
      <c r="EUY5" s="526"/>
      <c r="EUZ5" s="526"/>
      <c r="EVA5" s="526"/>
      <c r="EVB5" s="526"/>
      <c r="EVC5" s="526"/>
      <c r="EVD5" s="526"/>
      <c r="EVE5" s="526"/>
      <c r="EVF5" s="526"/>
      <c r="EVG5" s="526"/>
      <c r="EVH5" s="526"/>
      <c r="EVI5" s="526"/>
      <c r="EVJ5" s="526"/>
      <c r="EVK5" s="526"/>
      <c r="EVL5" s="526"/>
      <c r="EVM5" s="526"/>
      <c r="EVN5" s="526"/>
      <c r="EVO5" s="526"/>
      <c r="EVP5" s="526"/>
      <c r="EVQ5" s="526"/>
      <c r="EVR5" s="526"/>
      <c r="EVS5" s="526"/>
      <c r="EVT5" s="526"/>
      <c r="EVU5" s="526"/>
      <c r="EVV5" s="526"/>
      <c r="EVW5" s="526"/>
      <c r="EVX5" s="526"/>
      <c r="EVY5" s="526"/>
      <c r="EVZ5" s="526"/>
      <c r="EWA5" s="526"/>
      <c r="EWB5" s="526"/>
      <c r="EWC5" s="526"/>
      <c r="EWD5" s="526"/>
      <c r="EWE5" s="526"/>
      <c r="EWF5" s="526"/>
      <c r="EWG5" s="526"/>
      <c r="EWH5" s="526"/>
      <c r="EWI5" s="526"/>
      <c r="EWJ5" s="526"/>
      <c r="EWK5" s="526"/>
      <c r="EWL5" s="526"/>
      <c r="EWM5" s="526"/>
      <c r="EWN5" s="526"/>
      <c r="EWO5" s="526"/>
      <c r="EWP5" s="526"/>
      <c r="EWQ5" s="526"/>
      <c r="EWR5" s="526"/>
      <c r="EWS5" s="526"/>
      <c r="EWT5" s="526"/>
      <c r="EWU5" s="526"/>
      <c r="EWV5" s="526"/>
      <c r="EWW5" s="526"/>
      <c r="EWX5" s="526"/>
      <c r="EWY5" s="526"/>
      <c r="EWZ5" s="526"/>
      <c r="EXA5" s="526"/>
      <c r="EXB5" s="526"/>
      <c r="EXC5" s="526"/>
      <c r="EXD5" s="526"/>
      <c r="EXE5" s="526"/>
      <c r="EXF5" s="526"/>
      <c r="EXG5" s="526"/>
      <c r="EXH5" s="526"/>
      <c r="EXI5" s="526"/>
      <c r="EXJ5" s="526"/>
      <c r="EXK5" s="526"/>
      <c r="EXL5" s="526"/>
      <c r="EXM5" s="526"/>
      <c r="EXN5" s="526"/>
      <c r="EXO5" s="526"/>
      <c r="EXP5" s="526"/>
      <c r="EXQ5" s="526"/>
      <c r="EXR5" s="526"/>
      <c r="EXS5" s="526"/>
      <c r="EXT5" s="526"/>
      <c r="EXU5" s="526"/>
      <c r="EXV5" s="526"/>
      <c r="EXW5" s="526"/>
      <c r="EXX5" s="526"/>
      <c r="EXY5" s="526"/>
      <c r="EXZ5" s="526"/>
      <c r="EYA5" s="526"/>
      <c r="EYB5" s="526"/>
      <c r="EYC5" s="526"/>
      <c r="EYD5" s="526"/>
      <c r="EYE5" s="526"/>
      <c r="EYF5" s="526"/>
      <c r="EYG5" s="526"/>
      <c r="EYH5" s="526"/>
      <c r="EYI5" s="526"/>
      <c r="EYJ5" s="526"/>
      <c r="EYK5" s="526"/>
      <c r="EYL5" s="526"/>
      <c r="EYM5" s="526"/>
      <c r="EYN5" s="526"/>
      <c r="EYO5" s="526"/>
      <c r="EYP5" s="526"/>
      <c r="EYQ5" s="526"/>
      <c r="EYR5" s="526"/>
      <c r="EYS5" s="526"/>
      <c r="EYT5" s="526"/>
      <c r="EYU5" s="526"/>
      <c r="EYV5" s="526"/>
      <c r="EYW5" s="526"/>
      <c r="EYX5" s="526"/>
      <c r="EYY5" s="526"/>
      <c r="EYZ5" s="526"/>
      <c r="EZA5" s="526"/>
      <c r="EZB5" s="526"/>
      <c r="EZC5" s="526"/>
      <c r="EZD5" s="526"/>
      <c r="EZE5" s="526"/>
      <c r="EZF5" s="526"/>
      <c r="EZG5" s="526"/>
      <c r="EZH5" s="526"/>
      <c r="EZI5" s="526"/>
      <c r="EZJ5" s="526"/>
      <c r="EZK5" s="526"/>
      <c r="EZL5" s="526"/>
      <c r="EZM5" s="526"/>
      <c r="EZN5" s="526"/>
      <c r="EZO5" s="526"/>
      <c r="EZP5" s="526"/>
      <c r="EZQ5" s="526"/>
      <c r="EZR5" s="526"/>
      <c r="EZS5" s="526"/>
      <c r="EZT5" s="526"/>
      <c r="EZU5" s="526"/>
      <c r="EZV5" s="526"/>
      <c r="EZW5" s="526"/>
      <c r="EZX5" s="526"/>
      <c r="EZY5" s="526"/>
      <c r="EZZ5" s="526"/>
      <c r="FAA5" s="526"/>
      <c r="FAB5" s="526"/>
      <c r="FAC5" s="526"/>
      <c r="FAD5" s="526"/>
      <c r="FAE5" s="526"/>
      <c r="FAF5" s="526"/>
      <c r="FAG5" s="526"/>
      <c r="FAH5" s="526"/>
      <c r="FAI5" s="526"/>
      <c r="FAJ5" s="526"/>
      <c r="FAK5" s="526"/>
      <c r="FAL5" s="526"/>
      <c r="FAM5" s="526"/>
      <c r="FAN5" s="526"/>
      <c r="FAO5" s="526"/>
      <c r="FAP5" s="526"/>
      <c r="FAQ5" s="526"/>
      <c r="FAR5" s="526"/>
      <c r="FAS5" s="526"/>
      <c r="FAT5" s="526"/>
      <c r="FAU5" s="526"/>
      <c r="FAV5" s="526"/>
      <c r="FAW5" s="526"/>
      <c r="FAX5" s="526"/>
      <c r="FAY5" s="526"/>
      <c r="FAZ5" s="526"/>
      <c r="FBA5" s="526"/>
      <c r="FBB5" s="526"/>
      <c r="FBC5" s="526"/>
      <c r="FBD5" s="526"/>
      <c r="FBE5" s="526"/>
      <c r="FBF5" s="526"/>
      <c r="FBG5" s="526"/>
      <c r="FBH5" s="526"/>
      <c r="FBI5" s="526"/>
      <c r="FBJ5" s="526"/>
      <c r="FBK5" s="526"/>
      <c r="FBL5" s="526"/>
      <c r="FBM5" s="526"/>
      <c r="FBN5" s="526"/>
      <c r="FBO5" s="526"/>
      <c r="FBP5" s="526"/>
      <c r="FBQ5" s="526"/>
      <c r="FBR5" s="526"/>
      <c r="FBS5" s="526"/>
      <c r="FBT5" s="526"/>
      <c r="FBU5" s="526"/>
      <c r="FBV5" s="526"/>
      <c r="FBW5" s="526"/>
      <c r="FBX5" s="526"/>
      <c r="FBY5" s="526"/>
      <c r="FBZ5" s="526"/>
      <c r="FCA5" s="526"/>
      <c r="FCB5" s="526"/>
      <c r="FCC5" s="526"/>
      <c r="FCD5" s="526"/>
      <c r="FCE5" s="526"/>
      <c r="FCF5" s="526"/>
      <c r="FCG5" s="526"/>
      <c r="FCH5" s="526"/>
      <c r="FCI5" s="526"/>
      <c r="FCJ5" s="526"/>
      <c r="FCK5" s="526"/>
      <c r="FCL5" s="526"/>
      <c r="FCM5" s="526"/>
      <c r="FCN5" s="526"/>
      <c r="FCO5" s="526"/>
      <c r="FCP5" s="526"/>
      <c r="FCQ5" s="526"/>
      <c r="FCR5" s="526"/>
      <c r="FCS5" s="526"/>
      <c r="FCT5" s="526"/>
      <c r="FCU5" s="526"/>
      <c r="FCV5" s="526"/>
      <c r="FCW5" s="526"/>
      <c r="FCX5" s="526"/>
      <c r="FCY5" s="526"/>
      <c r="FCZ5" s="526"/>
      <c r="FDA5" s="526"/>
      <c r="FDB5" s="526"/>
      <c r="FDC5" s="526"/>
      <c r="FDD5" s="526"/>
      <c r="FDE5" s="526"/>
      <c r="FDF5" s="526"/>
      <c r="FDG5" s="526"/>
      <c r="FDH5" s="526"/>
      <c r="FDI5" s="526"/>
      <c r="FDJ5" s="526"/>
      <c r="FDK5" s="526"/>
      <c r="FDL5" s="526"/>
      <c r="FDM5" s="526"/>
      <c r="FDN5" s="526"/>
      <c r="FDO5" s="526"/>
      <c r="FDP5" s="526"/>
      <c r="FDQ5" s="526"/>
      <c r="FDR5" s="526"/>
      <c r="FDS5" s="526"/>
      <c r="FDT5" s="526"/>
      <c r="FDU5" s="526"/>
      <c r="FDV5" s="526"/>
      <c r="FDW5" s="526"/>
      <c r="FDX5" s="526"/>
      <c r="FDY5" s="526"/>
      <c r="FDZ5" s="526"/>
      <c r="FEA5" s="526"/>
      <c r="FEB5" s="526"/>
      <c r="FEC5" s="526"/>
      <c r="FED5" s="526"/>
      <c r="FEE5" s="526"/>
      <c r="FEF5" s="526"/>
      <c r="FEG5" s="526"/>
      <c r="FEH5" s="526"/>
      <c r="FEI5" s="526"/>
      <c r="FEJ5" s="526"/>
      <c r="FEK5" s="526"/>
      <c r="FEL5" s="526"/>
      <c r="FEM5" s="526"/>
      <c r="FEN5" s="526"/>
      <c r="FEO5" s="526"/>
      <c r="FEP5" s="526"/>
      <c r="FEQ5" s="526"/>
      <c r="FER5" s="526"/>
      <c r="FES5" s="526"/>
      <c r="FET5" s="526"/>
      <c r="FEU5" s="526"/>
      <c r="FEV5" s="526"/>
      <c r="FEW5" s="526"/>
      <c r="FEX5" s="526"/>
      <c r="FEY5" s="526"/>
      <c r="FEZ5" s="526"/>
      <c r="FFA5" s="526"/>
      <c r="FFB5" s="526"/>
      <c r="FFC5" s="526"/>
      <c r="FFD5" s="526"/>
      <c r="FFE5" s="526"/>
      <c r="FFF5" s="526"/>
      <c r="FFG5" s="526"/>
      <c r="FFH5" s="526"/>
      <c r="FFI5" s="526"/>
      <c r="FFJ5" s="526"/>
      <c r="FFK5" s="526"/>
      <c r="FFL5" s="526"/>
      <c r="FFM5" s="526"/>
      <c r="FFN5" s="526"/>
      <c r="FFO5" s="526"/>
      <c r="FFP5" s="526"/>
      <c r="FFQ5" s="526"/>
      <c r="FFR5" s="526"/>
      <c r="FFS5" s="526"/>
      <c r="FFT5" s="526"/>
      <c r="FFU5" s="526"/>
      <c r="FFV5" s="526"/>
      <c r="FFW5" s="526"/>
      <c r="FFX5" s="526"/>
      <c r="FFY5" s="526"/>
      <c r="FFZ5" s="526"/>
      <c r="FGA5" s="526"/>
      <c r="FGB5" s="526"/>
      <c r="FGC5" s="526"/>
      <c r="FGD5" s="526"/>
      <c r="FGE5" s="526"/>
      <c r="FGF5" s="526"/>
      <c r="FGG5" s="526"/>
      <c r="FGH5" s="526"/>
      <c r="FGI5" s="526"/>
      <c r="FGJ5" s="526"/>
      <c r="FGK5" s="526"/>
      <c r="FGL5" s="526"/>
      <c r="FGM5" s="526"/>
      <c r="FGN5" s="526"/>
      <c r="FGO5" s="526"/>
      <c r="FGP5" s="526"/>
      <c r="FGQ5" s="526"/>
      <c r="FGR5" s="526"/>
      <c r="FGS5" s="526"/>
      <c r="FGT5" s="526"/>
      <c r="FGU5" s="526"/>
      <c r="FGV5" s="526"/>
      <c r="FGW5" s="526"/>
      <c r="FGX5" s="526"/>
      <c r="FGY5" s="526"/>
      <c r="FGZ5" s="526"/>
      <c r="FHA5" s="526"/>
      <c r="FHB5" s="526"/>
      <c r="FHC5" s="526"/>
      <c r="FHD5" s="526"/>
      <c r="FHE5" s="526"/>
      <c r="FHF5" s="526"/>
      <c r="FHG5" s="526"/>
      <c r="FHH5" s="526"/>
      <c r="FHI5" s="526"/>
      <c r="FHJ5" s="526"/>
      <c r="FHK5" s="526"/>
      <c r="FHL5" s="526"/>
      <c r="FHM5" s="526"/>
      <c r="FHN5" s="526"/>
      <c r="FHO5" s="526"/>
      <c r="FHP5" s="526"/>
      <c r="FHQ5" s="526"/>
      <c r="FHR5" s="526"/>
      <c r="FHS5" s="526"/>
      <c r="FHT5" s="526"/>
      <c r="FHU5" s="526"/>
      <c r="FHV5" s="526"/>
      <c r="FHW5" s="526"/>
      <c r="FHX5" s="526"/>
      <c r="FHY5" s="526"/>
      <c r="FHZ5" s="526"/>
      <c r="FIA5" s="526"/>
      <c r="FIB5" s="526"/>
      <c r="FIC5" s="526"/>
      <c r="FID5" s="526"/>
      <c r="FIE5" s="526"/>
      <c r="FIF5" s="526"/>
      <c r="FIG5" s="526"/>
      <c r="FIH5" s="526"/>
      <c r="FII5" s="526"/>
      <c r="FIJ5" s="526"/>
      <c r="FIK5" s="526"/>
      <c r="FIL5" s="526"/>
      <c r="FIM5" s="526"/>
      <c r="FIN5" s="526"/>
      <c r="FIO5" s="526"/>
      <c r="FIP5" s="526"/>
      <c r="FIQ5" s="526"/>
      <c r="FIR5" s="526"/>
      <c r="FIS5" s="526"/>
      <c r="FIT5" s="526"/>
      <c r="FIU5" s="526"/>
      <c r="FIV5" s="526"/>
      <c r="FIW5" s="526"/>
      <c r="FIX5" s="526"/>
      <c r="FIY5" s="526"/>
      <c r="FIZ5" s="526"/>
      <c r="FJA5" s="526"/>
      <c r="FJB5" s="526"/>
      <c r="FJC5" s="526"/>
      <c r="FJD5" s="526"/>
      <c r="FJE5" s="526"/>
      <c r="FJF5" s="526"/>
      <c r="FJG5" s="526"/>
      <c r="FJH5" s="526"/>
      <c r="FJI5" s="526"/>
      <c r="FJJ5" s="526"/>
      <c r="FJK5" s="526"/>
      <c r="FJL5" s="526"/>
      <c r="FJM5" s="526"/>
      <c r="FJN5" s="526"/>
      <c r="FJO5" s="526"/>
      <c r="FJP5" s="526"/>
      <c r="FJQ5" s="526"/>
      <c r="FJR5" s="526"/>
      <c r="FJS5" s="526"/>
      <c r="FJT5" s="526"/>
      <c r="FJU5" s="526"/>
      <c r="FJV5" s="526"/>
      <c r="FJW5" s="526"/>
      <c r="FJX5" s="526"/>
      <c r="FJY5" s="526"/>
      <c r="FJZ5" s="526"/>
      <c r="FKA5" s="526"/>
      <c r="FKB5" s="526"/>
      <c r="FKC5" s="526"/>
      <c r="FKD5" s="526"/>
      <c r="FKE5" s="526"/>
      <c r="FKF5" s="526"/>
      <c r="FKG5" s="526"/>
      <c r="FKH5" s="526"/>
      <c r="FKI5" s="526"/>
      <c r="FKJ5" s="526"/>
      <c r="FKK5" s="526"/>
      <c r="FKL5" s="526"/>
      <c r="FKM5" s="526"/>
      <c r="FKN5" s="526"/>
      <c r="FKO5" s="526"/>
      <c r="FKP5" s="526"/>
      <c r="FKQ5" s="526"/>
      <c r="FKR5" s="526"/>
      <c r="FKS5" s="526"/>
      <c r="FKT5" s="526"/>
      <c r="FKU5" s="526"/>
      <c r="FKV5" s="526"/>
      <c r="FKW5" s="526"/>
      <c r="FKX5" s="526"/>
      <c r="FKY5" s="526"/>
      <c r="FKZ5" s="526"/>
      <c r="FLA5" s="526"/>
      <c r="FLB5" s="526"/>
      <c r="FLC5" s="526"/>
      <c r="FLD5" s="526"/>
      <c r="FLE5" s="526"/>
      <c r="FLF5" s="526"/>
      <c r="FLG5" s="526"/>
      <c r="FLH5" s="526"/>
      <c r="FLI5" s="526"/>
      <c r="FLJ5" s="526"/>
      <c r="FLK5" s="526"/>
      <c r="FLL5" s="526"/>
      <c r="FLM5" s="526"/>
      <c r="FLN5" s="526"/>
      <c r="FLO5" s="526"/>
      <c r="FLP5" s="526"/>
      <c r="FLQ5" s="526"/>
      <c r="FLR5" s="526"/>
      <c r="FLS5" s="526"/>
      <c r="FLT5" s="526"/>
      <c r="FLU5" s="526"/>
      <c r="FLV5" s="526"/>
      <c r="FLW5" s="526"/>
      <c r="FLX5" s="526"/>
      <c r="FLY5" s="526"/>
      <c r="FLZ5" s="526"/>
      <c r="FMA5" s="526"/>
      <c r="FMB5" s="526"/>
      <c r="FMC5" s="526"/>
      <c r="FMD5" s="526"/>
      <c r="FME5" s="526"/>
      <c r="FMF5" s="526"/>
      <c r="FMG5" s="526"/>
      <c r="FMH5" s="526"/>
      <c r="FMI5" s="526"/>
      <c r="FMJ5" s="526"/>
      <c r="FMK5" s="526"/>
      <c r="FML5" s="526"/>
      <c r="FMM5" s="526"/>
      <c r="FMN5" s="526"/>
      <c r="FMO5" s="526"/>
      <c r="FMP5" s="526"/>
      <c r="FMQ5" s="526"/>
      <c r="FMR5" s="526"/>
      <c r="FMS5" s="526"/>
      <c r="FMT5" s="526"/>
      <c r="FMU5" s="526"/>
      <c r="FMV5" s="526"/>
      <c r="FMW5" s="526"/>
      <c r="FMX5" s="526"/>
      <c r="FMY5" s="526"/>
      <c r="FMZ5" s="526"/>
      <c r="FNA5" s="526"/>
      <c r="FNB5" s="526"/>
      <c r="FNC5" s="526"/>
      <c r="FND5" s="526"/>
      <c r="FNE5" s="526"/>
      <c r="FNF5" s="526"/>
      <c r="FNG5" s="526"/>
      <c r="FNH5" s="526"/>
      <c r="FNI5" s="526"/>
      <c r="FNJ5" s="526"/>
      <c r="FNK5" s="526"/>
      <c r="FNL5" s="526"/>
      <c r="FNM5" s="526"/>
      <c r="FNN5" s="526"/>
      <c r="FNO5" s="526"/>
      <c r="FNP5" s="526"/>
      <c r="FNQ5" s="526"/>
      <c r="FNR5" s="526"/>
      <c r="FNS5" s="526"/>
      <c r="FNT5" s="526"/>
      <c r="FNU5" s="526"/>
      <c r="FNV5" s="526"/>
      <c r="FNW5" s="526"/>
      <c r="FNX5" s="526"/>
      <c r="FNY5" s="526"/>
      <c r="FNZ5" s="526"/>
      <c r="FOA5" s="526"/>
      <c r="FOB5" s="526"/>
      <c r="FOC5" s="526"/>
      <c r="FOD5" s="526"/>
      <c r="FOE5" s="526"/>
      <c r="FOF5" s="526"/>
      <c r="FOG5" s="526"/>
      <c r="FOH5" s="526"/>
      <c r="FOI5" s="526"/>
      <c r="FOJ5" s="526"/>
      <c r="FOK5" s="526"/>
      <c r="FOL5" s="526"/>
      <c r="FOM5" s="526"/>
      <c r="FON5" s="526"/>
      <c r="FOO5" s="526"/>
      <c r="FOP5" s="526"/>
      <c r="FOQ5" s="526"/>
      <c r="FOR5" s="526"/>
      <c r="FOS5" s="526"/>
      <c r="FOT5" s="526"/>
      <c r="FOU5" s="526"/>
      <c r="FOV5" s="526"/>
      <c r="FOW5" s="526"/>
      <c r="FOX5" s="526"/>
      <c r="FOY5" s="526"/>
      <c r="FOZ5" s="526"/>
      <c r="FPA5" s="526"/>
      <c r="FPB5" s="526"/>
      <c r="FPC5" s="526"/>
      <c r="FPD5" s="526"/>
      <c r="FPE5" s="526"/>
      <c r="FPF5" s="526"/>
      <c r="FPG5" s="526"/>
      <c r="FPH5" s="526"/>
      <c r="FPI5" s="526"/>
      <c r="FPJ5" s="526"/>
      <c r="FPK5" s="526"/>
      <c r="FPL5" s="526"/>
      <c r="FPM5" s="526"/>
      <c r="FPN5" s="526"/>
      <c r="FPO5" s="526"/>
      <c r="FPP5" s="526"/>
      <c r="FPQ5" s="526"/>
      <c r="FPR5" s="526"/>
      <c r="FPS5" s="526"/>
      <c r="FPT5" s="526"/>
      <c r="FPU5" s="526"/>
      <c r="FPV5" s="526"/>
      <c r="FPW5" s="526"/>
      <c r="FPX5" s="526"/>
      <c r="FPY5" s="526"/>
      <c r="FPZ5" s="526"/>
      <c r="FQA5" s="526"/>
      <c r="FQB5" s="526"/>
      <c r="FQC5" s="526"/>
      <c r="FQD5" s="526"/>
      <c r="FQE5" s="526"/>
      <c r="FQF5" s="526"/>
      <c r="FQG5" s="526"/>
      <c r="FQH5" s="526"/>
      <c r="FQI5" s="526"/>
      <c r="FQJ5" s="526"/>
      <c r="FQK5" s="526"/>
      <c r="FQL5" s="526"/>
      <c r="FQM5" s="526"/>
      <c r="FQN5" s="526"/>
      <c r="FQO5" s="526"/>
      <c r="FQP5" s="526"/>
      <c r="FQQ5" s="526"/>
      <c r="FQR5" s="526"/>
      <c r="FQS5" s="526"/>
      <c r="FQT5" s="526"/>
      <c r="FQU5" s="526"/>
      <c r="FQV5" s="526"/>
      <c r="FQW5" s="526"/>
      <c r="FQX5" s="526"/>
      <c r="FQY5" s="526"/>
      <c r="FQZ5" s="526"/>
      <c r="FRA5" s="526"/>
      <c r="FRB5" s="526"/>
      <c r="FRC5" s="526"/>
      <c r="FRD5" s="526"/>
      <c r="FRE5" s="526"/>
      <c r="FRF5" s="526"/>
      <c r="FRG5" s="526"/>
      <c r="FRH5" s="526"/>
      <c r="FRI5" s="526"/>
      <c r="FRJ5" s="526"/>
      <c r="FRK5" s="526"/>
      <c r="FRL5" s="526"/>
      <c r="FRM5" s="526"/>
      <c r="FRN5" s="526"/>
      <c r="FRO5" s="526"/>
      <c r="FRP5" s="526"/>
      <c r="FRQ5" s="526"/>
      <c r="FRR5" s="526"/>
      <c r="FRS5" s="526"/>
      <c r="FRT5" s="526"/>
      <c r="FRU5" s="526"/>
      <c r="FRV5" s="526"/>
      <c r="FRW5" s="526"/>
      <c r="FRX5" s="526"/>
      <c r="FRY5" s="526"/>
      <c r="FRZ5" s="526"/>
      <c r="FSA5" s="526"/>
      <c r="FSB5" s="526"/>
      <c r="FSC5" s="526"/>
      <c r="FSD5" s="526"/>
      <c r="FSE5" s="526"/>
      <c r="FSF5" s="526"/>
      <c r="FSG5" s="526"/>
      <c r="FSH5" s="526"/>
      <c r="FSI5" s="526"/>
      <c r="FSJ5" s="526"/>
      <c r="FSK5" s="526"/>
      <c r="FSL5" s="526"/>
      <c r="FSM5" s="526"/>
      <c r="FSN5" s="526"/>
      <c r="FSO5" s="526"/>
      <c r="FSP5" s="526"/>
      <c r="FSQ5" s="526"/>
      <c r="FSR5" s="526"/>
      <c r="FSS5" s="526"/>
      <c r="FST5" s="526"/>
      <c r="FSU5" s="526"/>
      <c r="FSV5" s="526"/>
      <c r="FSW5" s="526"/>
      <c r="FSX5" s="526"/>
      <c r="FSY5" s="526"/>
      <c r="FSZ5" s="526"/>
      <c r="FTA5" s="526"/>
      <c r="FTB5" s="526"/>
      <c r="FTC5" s="526"/>
      <c r="FTD5" s="526"/>
      <c r="FTE5" s="526"/>
      <c r="FTF5" s="526"/>
      <c r="FTG5" s="526"/>
      <c r="FTH5" s="526"/>
      <c r="FTI5" s="526"/>
      <c r="FTJ5" s="526"/>
      <c r="FTK5" s="526"/>
      <c r="FTL5" s="526"/>
      <c r="FTM5" s="526"/>
      <c r="FTN5" s="526"/>
      <c r="FTO5" s="526"/>
      <c r="FTP5" s="526"/>
      <c r="FTQ5" s="526"/>
      <c r="FTR5" s="526"/>
      <c r="FTS5" s="526"/>
      <c r="FTT5" s="526"/>
      <c r="FTU5" s="526"/>
      <c r="FTV5" s="526"/>
      <c r="FTW5" s="526"/>
      <c r="FTX5" s="526"/>
      <c r="FTY5" s="526"/>
      <c r="FTZ5" s="526"/>
      <c r="FUA5" s="526"/>
      <c r="FUB5" s="526"/>
      <c r="FUC5" s="526"/>
      <c r="FUD5" s="526"/>
      <c r="FUE5" s="526"/>
      <c r="FUF5" s="526"/>
      <c r="FUG5" s="526"/>
      <c r="FUH5" s="526"/>
      <c r="FUI5" s="526"/>
      <c r="FUJ5" s="526"/>
      <c r="FUK5" s="526"/>
      <c r="FUL5" s="526"/>
      <c r="FUM5" s="526"/>
      <c r="FUN5" s="526"/>
      <c r="FUO5" s="526"/>
      <c r="FUP5" s="526"/>
      <c r="FUQ5" s="526"/>
      <c r="FUR5" s="526"/>
      <c r="FUS5" s="526"/>
      <c r="FUT5" s="526"/>
      <c r="FUU5" s="526"/>
      <c r="FUV5" s="526"/>
      <c r="FUW5" s="526"/>
      <c r="FUX5" s="526"/>
      <c r="FUY5" s="526"/>
      <c r="FUZ5" s="526"/>
      <c r="FVA5" s="526"/>
      <c r="FVB5" s="526"/>
      <c r="FVC5" s="526"/>
      <c r="FVD5" s="526"/>
      <c r="FVE5" s="526"/>
      <c r="FVF5" s="526"/>
      <c r="FVG5" s="526"/>
      <c r="FVH5" s="526"/>
      <c r="FVI5" s="526"/>
      <c r="FVJ5" s="526"/>
      <c r="FVK5" s="526"/>
      <c r="FVL5" s="526"/>
      <c r="FVM5" s="526"/>
      <c r="FVN5" s="526"/>
      <c r="FVO5" s="526"/>
      <c r="FVP5" s="526"/>
      <c r="FVQ5" s="526"/>
      <c r="FVR5" s="526"/>
      <c r="FVS5" s="526"/>
      <c r="FVT5" s="526"/>
      <c r="FVU5" s="526"/>
      <c r="FVV5" s="526"/>
      <c r="FVW5" s="526"/>
      <c r="FVX5" s="526"/>
      <c r="FVY5" s="526"/>
      <c r="FVZ5" s="526"/>
      <c r="FWA5" s="526"/>
      <c r="FWB5" s="526"/>
      <c r="FWC5" s="526"/>
      <c r="FWD5" s="526"/>
      <c r="FWE5" s="526"/>
      <c r="FWF5" s="526"/>
      <c r="FWG5" s="526"/>
      <c r="FWH5" s="526"/>
      <c r="FWI5" s="526"/>
      <c r="FWJ5" s="526"/>
      <c r="FWK5" s="526"/>
      <c r="FWL5" s="526"/>
      <c r="FWM5" s="526"/>
      <c r="FWN5" s="526"/>
      <c r="FWO5" s="526"/>
      <c r="FWP5" s="526"/>
      <c r="FWQ5" s="526"/>
      <c r="FWR5" s="526"/>
      <c r="FWS5" s="526"/>
      <c r="FWT5" s="526"/>
      <c r="FWU5" s="526"/>
      <c r="FWV5" s="526"/>
      <c r="FWW5" s="526"/>
      <c r="FWX5" s="526"/>
      <c r="FWY5" s="526"/>
      <c r="FWZ5" s="526"/>
      <c r="FXA5" s="526"/>
      <c r="FXB5" s="526"/>
      <c r="FXC5" s="526"/>
      <c r="FXD5" s="526"/>
      <c r="FXE5" s="526"/>
      <c r="FXF5" s="526"/>
      <c r="FXG5" s="526"/>
      <c r="FXH5" s="526"/>
      <c r="FXI5" s="526"/>
      <c r="FXJ5" s="526"/>
      <c r="FXK5" s="526"/>
      <c r="FXL5" s="526"/>
      <c r="FXM5" s="526"/>
      <c r="FXN5" s="526"/>
      <c r="FXO5" s="526"/>
      <c r="FXP5" s="526"/>
      <c r="FXQ5" s="526"/>
      <c r="FXR5" s="526"/>
      <c r="FXS5" s="526"/>
      <c r="FXT5" s="526"/>
      <c r="FXU5" s="526"/>
      <c r="FXV5" s="526"/>
      <c r="FXW5" s="526"/>
      <c r="FXX5" s="526"/>
      <c r="FXY5" s="526"/>
      <c r="FXZ5" s="526"/>
      <c r="FYA5" s="526"/>
      <c r="FYB5" s="526"/>
      <c r="FYC5" s="526"/>
      <c r="FYD5" s="526"/>
      <c r="FYE5" s="526"/>
      <c r="FYF5" s="526"/>
      <c r="FYG5" s="526"/>
      <c r="FYH5" s="526"/>
      <c r="FYI5" s="526"/>
      <c r="FYJ5" s="526"/>
      <c r="FYK5" s="526"/>
      <c r="FYL5" s="526"/>
      <c r="FYM5" s="526"/>
      <c r="FYN5" s="526"/>
      <c r="FYO5" s="526"/>
      <c r="FYP5" s="526"/>
      <c r="FYQ5" s="526"/>
      <c r="FYR5" s="526"/>
      <c r="FYS5" s="526"/>
      <c r="FYT5" s="526"/>
      <c r="FYU5" s="526"/>
      <c r="FYV5" s="526"/>
      <c r="FYW5" s="526"/>
      <c r="FYX5" s="526"/>
      <c r="FYY5" s="526"/>
      <c r="FYZ5" s="526"/>
      <c r="FZA5" s="526"/>
      <c r="FZB5" s="526"/>
      <c r="FZC5" s="526"/>
      <c r="FZD5" s="526"/>
      <c r="FZE5" s="526"/>
      <c r="FZF5" s="526"/>
      <c r="FZG5" s="526"/>
      <c r="FZH5" s="526"/>
      <c r="FZI5" s="526"/>
      <c r="FZJ5" s="526"/>
      <c r="FZK5" s="526"/>
      <c r="FZL5" s="526"/>
      <c r="FZM5" s="526"/>
      <c r="FZN5" s="526"/>
      <c r="FZO5" s="526"/>
      <c r="FZP5" s="526"/>
      <c r="FZQ5" s="526"/>
      <c r="FZR5" s="526"/>
      <c r="FZS5" s="526"/>
      <c r="FZT5" s="526"/>
      <c r="FZU5" s="526"/>
      <c r="FZV5" s="526"/>
      <c r="FZW5" s="526"/>
      <c r="FZX5" s="526"/>
      <c r="FZY5" s="526"/>
      <c r="FZZ5" s="526"/>
      <c r="GAA5" s="526"/>
      <c r="GAB5" s="526"/>
      <c r="GAC5" s="526"/>
      <c r="GAD5" s="526"/>
      <c r="GAE5" s="526"/>
      <c r="GAF5" s="526"/>
      <c r="GAG5" s="526"/>
      <c r="GAH5" s="526"/>
      <c r="GAI5" s="526"/>
      <c r="GAJ5" s="526"/>
      <c r="GAK5" s="526"/>
      <c r="GAL5" s="526"/>
      <c r="GAM5" s="526"/>
      <c r="GAN5" s="526"/>
      <c r="GAO5" s="526"/>
      <c r="GAP5" s="526"/>
      <c r="GAQ5" s="526"/>
      <c r="GAR5" s="526"/>
      <c r="GAS5" s="526"/>
      <c r="GAT5" s="526"/>
      <c r="GAU5" s="526"/>
      <c r="GAV5" s="526"/>
      <c r="GAW5" s="526"/>
      <c r="GAX5" s="526"/>
      <c r="GAY5" s="526"/>
      <c r="GAZ5" s="526"/>
      <c r="GBA5" s="526"/>
      <c r="GBB5" s="526"/>
      <c r="GBC5" s="526"/>
      <c r="GBD5" s="526"/>
      <c r="GBE5" s="526"/>
      <c r="GBF5" s="526"/>
      <c r="GBG5" s="526"/>
      <c r="GBH5" s="526"/>
      <c r="GBI5" s="526"/>
      <c r="GBJ5" s="526"/>
      <c r="GBK5" s="526"/>
      <c r="GBL5" s="526"/>
      <c r="GBM5" s="526"/>
      <c r="GBN5" s="526"/>
      <c r="GBO5" s="526"/>
      <c r="GBP5" s="526"/>
      <c r="GBQ5" s="526"/>
      <c r="GBR5" s="526"/>
      <c r="GBS5" s="526"/>
      <c r="GBT5" s="526"/>
      <c r="GBU5" s="526"/>
      <c r="GBV5" s="526"/>
      <c r="GBW5" s="526"/>
      <c r="GBX5" s="526"/>
      <c r="GBY5" s="526"/>
      <c r="GBZ5" s="526"/>
      <c r="GCA5" s="526"/>
      <c r="GCB5" s="526"/>
      <c r="GCC5" s="526"/>
      <c r="GCD5" s="526"/>
      <c r="GCE5" s="526"/>
      <c r="GCF5" s="526"/>
      <c r="GCG5" s="526"/>
      <c r="GCH5" s="526"/>
      <c r="GCI5" s="526"/>
      <c r="GCJ5" s="526"/>
      <c r="GCK5" s="526"/>
      <c r="GCL5" s="526"/>
      <c r="GCM5" s="526"/>
      <c r="GCN5" s="526"/>
      <c r="GCO5" s="526"/>
      <c r="GCP5" s="526"/>
      <c r="GCQ5" s="526"/>
      <c r="GCR5" s="526"/>
      <c r="GCS5" s="526"/>
      <c r="GCT5" s="526"/>
      <c r="GCU5" s="526"/>
      <c r="GCV5" s="526"/>
      <c r="GCW5" s="526"/>
      <c r="GCX5" s="526"/>
      <c r="GCY5" s="526"/>
      <c r="GCZ5" s="526"/>
      <c r="GDA5" s="526"/>
      <c r="GDB5" s="526"/>
      <c r="GDC5" s="526"/>
      <c r="GDD5" s="526"/>
      <c r="GDE5" s="526"/>
      <c r="GDF5" s="526"/>
      <c r="GDG5" s="526"/>
      <c r="GDH5" s="526"/>
      <c r="GDI5" s="526"/>
      <c r="GDJ5" s="526"/>
      <c r="GDK5" s="526"/>
      <c r="GDL5" s="526"/>
      <c r="GDM5" s="526"/>
      <c r="GDN5" s="526"/>
      <c r="GDO5" s="526"/>
      <c r="GDP5" s="526"/>
      <c r="GDQ5" s="526"/>
      <c r="GDR5" s="526"/>
      <c r="GDS5" s="526"/>
      <c r="GDT5" s="526"/>
      <c r="GDU5" s="526"/>
      <c r="GDV5" s="526"/>
      <c r="GDW5" s="526"/>
      <c r="GDX5" s="526"/>
      <c r="GDY5" s="526"/>
      <c r="GDZ5" s="526"/>
      <c r="GEA5" s="526"/>
      <c r="GEB5" s="526"/>
      <c r="GEC5" s="526"/>
      <c r="GED5" s="526"/>
      <c r="GEE5" s="526"/>
      <c r="GEF5" s="526"/>
      <c r="GEG5" s="526"/>
      <c r="GEH5" s="526"/>
      <c r="GEI5" s="526"/>
      <c r="GEJ5" s="526"/>
      <c r="GEK5" s="526"/>
      <c r="GEL5" s="526"/>
      <c r="GEM5" s="526"/>
      <c r="GEN5" s="526"/>
      <c r="GEO5" s="526"/>
      <c r="GEP5" s="526"/>
      <c r="GEQ5" s="526"/>
      <c r="GER5" s="526"/>
      <c r="GES5" s="526"/>
      <c r="GET5" s="526"/>
      <c r="GEU5" s="526"/>
      <c r="GEV5" s="526"/>
      <c r="GEW5" s="526"/>
      <c r="GEX5" s="526"/>
      <c r="GEY5" s="526"/>
      <c r="GEZ5" s="526"/>
      <c r="GFA5" s="526"/>
      <c r="GFB5" s="526"/>
      <c r="GFC5" s="526"/>
      <c r="GFD5" s="526"/>
      <c r="GFE5" s="526"/>
      <c r="GFF5" s="526"/>
      <c r="GFG5" s="526"/>
      <c r="GFH5" s="526"/>
      <c r="GFI5" s="526"/>
      <c r="GFJ5" s="526"/>
      <c r="GFK5" s="526"/>
      <c r="GFL5" s="526"/>
      <c r="GFM5" s="526"/>
      <c r="GFN5" s="526"/>
      <c r="GFO5" s="526"/>
      <c r="GFP5" s="526"/>
      <c r="GFQ5" s="526"/>
      <c r="GFR5" s="526"/>
      <c r="GFS5" s="526"/>
      <c r="GFT5" s="526"/>
      <c r="GFU5" s="526"/>
      <c r="GFV5" s="526"/>
      <c r="GFW5" s="526"/>
      <c r="GFX5" s="526"/>
      <c r="GFY5" s="526"/>
      <c r="GFZ5" s="526"/>
      <c r="GGA5" s="526"/>
      <c r="GGB5" s="526"/>
      <c r="GGC5" s="526"/>
      <c r="GGD5" s="526"/>
      <c r="GGE5" s="526"/>
      <c r="GGF5" s="526"/>
      <c r="GGG5" s="526"/>
      <c r="GGH5" s="526"/>
      <c r="GGI5" s="526"/>
      <c r="GGJ5" s="526"/>
      <c r="GGK5" s="526"/>
      <c r="GGL5" s="526"/>
      <c r="GGM5" s="526"/>
      <c r="GGN5" s="526"/>
      <c r="GGO5" s="526"/>
      <c r="GGP5" s="526"/>
      <c r="GGQ5" s="526"/>
      <c r="GGR5" s="526"/>
      <c r="GGS5" s="526"/>
      <c r="GGT5" s="526"/>
      <c r="GGU5" s="526"/>
      <c r="GGV5" s="526"/>
      <c r="GGW5" s="526"/>
      <c r="GGX5" s="526"/>
      <c r="GGY5" s="526"/>
      <c r="GGZ5" s="526"/>
      <c r="GHA5" s="526"/>
      <c r="GHB5" s="526"/>
      <c r="GHC5" s="526"/>
      <c r="GHD5" s="526"/>
      <c r="GHE5" s="526"/>
      <c r="GHF5" s="526"/>
      <c r="GHG5" s="526"/>
      <c r="GHH5" s="526"/>
      <c r="GHI5" s="526"/>
      <c r="GHJ5" s="526"/>
      <c r="GHK5" s="526"/>
      <c r="GHL5" s="526"/>
      <c r="GHM5" s="526"/>
      <c r="GHN5" s="526"/>
      <c r="GHO5" s="526"/>
      <c r="GHP5" s="526"/>
      <c r="GHQ5" s="526"/>
      <c r="GHR5" s="526"/>
      <c r="GHS5" s="526"/>
      <c r="GHT5" s="526"/>
      <c r="GHU5" s="526"/>
      <c r="GHV5" s="526"/>
      <c r="GHW5" s="526"/>
      <c r="GHX5" s="526"/>
      <c r="GHY5" s="526"/>
      <c r="GHZ5" s="526"/>
      <c r="GIA5" s="526"/>
      <c r="GIB5" s="526"/>
      <c r="GIC5" s="526"/>
      <c r="GID5" s="526"/>
      <c r="GIE5" s="526"/>
      <c r="GIF5" s="526"/>
      <c r="GIG5" s="526"/>
      <c r="GIH5" s="526"/>
      <c r="GII5" s="526"/>
      <c r="GIJ5" s="526"/>
      <c r="GIK5" s="526"/>
      <c r="GIL5" s="526"/>
      <c r="GIM5" s="526"/>
      <c r="GIN5" s="526"/>
      <c r="GIO5" s="526"/>
      <c r="GIP5" s="526"/>
      <c r="GIQ5" s="526"/>
      <c r="GIR5" s="526"/>
      <c r="GIS5" s="526"/>
      <c r="GIT5" s="526"/>
      <c r="GIU5" s="526"/>
      <c r="GIV5" s="526"/>
      <c r="GIW5" s="526"/>
      <c r="GIX5" s="526"/>
      <c r="GIY5" s="526"/>
      <c r="GIZ5" s="526"/>
      <c r="GJA5" s="526"/>
      <c r="GJB5" s="526"/>
      <c r="GJC5" s="526"/>
      <c r="GJD5" s="526"/>
      <c r="GJE5" s="526"/>
      <c r="GJF5" s="526"/>
      <c r="GJG5" s="526"/>
      <c r="GJH5" s="526"/>
      <c r="GJI5" s="526"/>
      <c r="GJJ5" s="526"/>
      <c r="GJK5" s="526"/>
      <c r="GJL5" s="526"/>
      <c r="GJM5" s="526"/>
      <c r="GJN5" s="526"/>
      <c r="GJO5" s="526"/>
      <c r="GJP5" s="526"/>
      <c r="GJQ5" s="526"/>
      <c r="GJR5" s="526"/>
      <c r="GJS5" s="526"/>
      <c r="GJT5" s="526"/>
      <c r="GJU5" s="526"/>
      <c r="GJV5" s="526"/>
      <c r="GJW5" s="526"/>
      <c r="GJX5" s="526"/>
      <c r="GJY5" s="526"/>
      <c r="GJZ5" s="526"/>
      <c r="GKA5" s="526"/>
      <c r="GKB5" s="526"/>
      <c r="GKC5" s="526"/>
      <c r="GKD5" s="526"/>
      <c r="GKE5" s="526"/>
      <c r="GKF5" s="526"/>
      <c r="GKG5" s="526"/>
      <c r="GKH5" s="526"/>
      <c r="GKI5" s="526"/>
      <c r="GKJ5" s="526"/>
      <c r="GKK5" s="526"/>
      <c r="GKL5" s="526"/>
      <c r="GKM5" s="526"/>
      <c r="GKN5" s="526"/>
      <c r="GKO5" s="526"/>
      <c r="GKP5" s="526"/>
      <c r="GKQ5" s="526"/>
      <c r="GKR5" s="526"/>
      <c r="GKS5" s="526"/>
      <c r="GKT5" s="526"/>
      <c r="GKU5" s="526"/>
      <c r="GKV5" s="526"/>
      <c r="GKW5" s="526"/>
      <c r="GKX5" s="526"/>
      <c r="GKY5" s="526"/>
      <c r="GKZ5" s="526"/>
      <c r="GLA5" s="526"/>
      <c r="GLB5" s="526"/>
      <c r="GLC5" s="526"/>
      <c r="GLD5" s="526"/>
      <c r="GLE5" s="526"/>
      <c r="GLF5" s="526"/>
      <c r="GLG5" s="526"/>
      <c r="GLH5" s="526"/>
      <c r="GLI5" s="526"/>
      <c r="GLJ5" s="526"/>
      <c r="GLK5" s="526"/>
      <c r="GLL5" s="526"/>
      <c r="GLM5" s="526"/>
      <c r="GLN5" s="526"/>
      <c r="GLO5" s="526"/>
      <c r="GLP5" s="526"/>
      <c r="GLQ5" s="526"/>
      <c r="GLR5" s="526"/>
      <c r="GLS5" s="526"/>
      <c r="GLT5" s="526"/>
      <c r="GLU5" s="526"/>
      <c r="GLV5" s="526"/>
      <c r="GLW5" s="526"/>
      <c r="GLX5" s="526"/>
      <c r="GLY5" s="526"/>
      <c r="GLZ5" s="526"/>
      <c r="GMA5" s="526"/>
      <c r="GMB5" s="526"/>
      <c r="GMC5" s="526"/>
      <c r="GMD5" s="526"/>
      <c r="GME5" s="526"/>
      <c r="GMF5" s="526"/>
      <c r="GMG5" s="526"/>
      <c r="GMH5" s="526"/>
      <c r="GMI5" s="526"/>
      <c r="GMJ5" s="526"/>
      <c r="GMK5" s="526"/>
      <c r="GML5" s="526"/>
      <c r="GMM5" s="526"/>
      <c r="GMN5" s="526"/>
      <c r="GMO5" s="526"/>
      <c r="GMP5" s="526"/>
      <c r="GMQ5" s="526"/>
      <c r="GMR5" s="526"/>
      <c r="GMS5" s="526"/>
      <c r="GMT5" s="526"/>
      <c r="GMU5" s="526"/>
      <c r="GMV5" s="526"/>
      <c r="GMW5" s="526"/>
      <c r="GMX5" s="526"/>
      <c r="GMY5" s="526"/>
      <c r="GMZ5" s="526"/>
      <c r="GNA5" s="526"/>
      <c r="GNB5" s="526"/>
      <c r="GNC5" s="526"/>
      <c r="GND5" s="526"/>
      <c r="GNE5" s="526"/>
      <c r="GNF5" s="526"/>
      <c r="GNG5" s="526"/>
      <c r="GNH5" s="526"/>
      <c r="GNI5" s="526"/>
      <c r="GNJ5" s="526"/>
      <c r="GNK5" s="526"/>
      <c r="GNL5" s="526"/>
      <c r="GNM5" s="526"/>
      <c r="GNN5" s="526"/>
      <c r="GNO5" s="526"/>
      <c r="GNP5" s="526"/>
      <c r="GNQ5" s="526"/>
      <c r="GNR5" s="526"/>
      <c r="GNS5" s="526"/>
      <c r="GNT5" s="526"/>
      <c r="GNU5" s="526"/>
      <c r="GNV5" s="526"/>
      <c r="GNW5" s="526"/>
      <c r="GNX5" s="526"/>
      <c r="GNY5" s="526"/>
      <c r="GNZ5" s="526"/>
      <c r="GOA5" s="526"/>
      <c r="GOB5" s="526"/>
      <c r="GOC5" s="526"/>
      <c r="GOD5" s="526"/>
      <c r="GOE5" s="526"/>
      <c r="GOF5" s="526"/>
      <c r="GOG5" s="526"/>
      <c r="GOH5" s="526"/>
      <c r="GOI5" s="526"/>
      <c r="GOJ5" s="526"/>
      <c r="GOK5" s="526"/>
      <c r="GOL5" s="526"/>
      <c r="GOM5" s="526"/>
      <c r="GON5" s="526"/>
      <c r="GOO5" s="526"/>
      <c r="GOP5" s="526"/>
      <c r="GOQ5" s="526"/>
      <c r="GOR5" s="526"/>
      <c r="GOS5" s="526"/>
      <c r="GOT5" s="526"/>
      <c r="GOU5" s="526"/>
      <c r="GOV5" s="526"/>
      <c r="GOW5" s="526"/>
      <c r="GOX5" s="526"/>
      <c r="GOY5" s="526"/>
      <c r="GOZ5" s="526"/>
      <c r="GPA5" s="526"/>
      <c r="GPB5" s="526"/>
      <c r="GPC5" s="526"/>
      <c r="GPD5" s="526"/>
      <c r="GPE5" s="526"/>
      <c r="GPF5" s="526"/>
      <c r="GPG5" s="526"/>
      <c r="GPH5" s="526"/>
      <c r="GPI5" s="526"/>
      <c r="GPJ5" s="526"/>
      <c r="GPK5" s="526"/>
      <c r="GPL5" s="526"/>
      <c r="GPM5" s="526"/>
      <c r="GPN5" s="526"/>
      <c r="GPO5" s="526"/>
      <c r="GPP5" s="526"/>
      <c r="GPQ5" s="526"/>
      <c r="GPR5" s="526"/>
      <c r="GPS5" s="526"/>
      <c r="GPT5" s="526"/>
      <c r="GPU5" s="526"/>
      <c r="GPV5" s="526"/>
      <c r="GPW5" s="526"/>
      <c r="GPX5" s="526"/>
      <c r="GPY5" s="526"/>
      <c r="GPZ5" s="526"/>
      <c r="GQA5" s="526"/>
      <c r="GQB5" s="526"/>
      <c r="GQC5" s="526"/>
      <c r="GQD5" s="526"/>
      <c r="GQE5" s="526"/>
      <c r="GQF5" s="526"/>
      <c r="GQG5" s="526"/>
      <c r="GQH5" s="526"/>
      <c r="GQI5" s="526"/>
      <c r="GQJ5" s="526"/>
      <c r="GQK5" s="526"/>
      <c r="GQL5" s="526"/>
      <c r="GQM5" s="526"/>
      <c r="GQN5" s="526"/>
      <c r="GQO5" s="526"/>
      <c r="GQP5" s="526"/>
      <c r="GQQ5" s="526"/>
      <c r="GQR5" s="526"/>
      <c r="GQS5" s="526"/>
      <c r="GQT5" s="526"/>
      <c r="GQU5" s="526"/>
      <c r="GQV5" s="526"/>
      <c r="GQW5" s="526"/>
      <c r="GQX5" s="526"/>
      <c r="GQY5" s="526"/>
      <c r="GQZ5" s="526"/>
      <c r="GRA5" s="526"/>
      <c r="GRB5" s="526"/>
      <c r="GRC5" s="526"/>
      <c r="GRD5" s="526"/>
      <c r="GRE5" s="526"/>
      <c r="GRF5" s="526"/>
      <c r="GRG5" s="526"/>
      <c r="GRH5" s="526"/>
      <c r="GRI5" s="526"/>
      <c r="GRJ5" s="526"/>
      <c r="GRK5" s="526"/>
      <c r="GRL5" s="526"/>
      <c r="GRM5" s="526"/>
      <c r="GRN5" s="526"/>
      <c r="GRO5" s="526"/>
      <c r="GRP5" s="526"/>
      <c r="GRQ5" s="526"/>
      <c r="GRR5" s="526"/>
      <c r="GRS5" s="526"/>
      <c r="GRT5" s="526"/>
      <c r="GRU5" s="526"/>
      <c r="GRV5" s="526"/>
      <c r="GRW5" s="526"/>
      <c r="GRX5" s="526"/>
      <c r="GRY5" s="526"/>
      <c r="GRZ5" s="526"/>
      <c r="GSA5" s="526"/>
      <c r="GSB5" s="526"/>
      <c r="GSC5" s="526"/>
      <c r="GSD5" s="526"/>
      <c r="GSE5" s="526"/>
      <c r="GSF5" s="526"/>
      <c r="GSG5" s="526"/>
      <c r="GSH5" s="526"/>
      <c r="GSI5" s="526"/>
      <c r="GSJ5" s="526"/>
      <c r="GSK5" s="526"/>
      <c r="GSL5" s="526"/>
      <c r="GSM5" s="526"/>
      <c r="GSN5" s="526"/>
      <c r="GSO5" s="526"/>
      <c r="GSP5" s="526"/>
      <c r="GSQ5" s="526"/>
      <c r="GSR5" s="526"/>
      <c r="GSS5" s="526"/>
      <c r="GST5" s="526"/>
      <c r="GSU5" s="526"/>
      <c r="GSV5" s="526"/>
      <c r="GSW5" s="526"/>
      <c r="GSX5" s="526"/>
      <c r="GSY5" s="526"/>
      <c r="GSZ5" s="526"/>
      <c r="GTA5" s="526"/>
      <c r="GTB5" s="526"/>
      <c r="GTC5" s="526"/>
      <c r="GTD5" s="526"/>
      <c r="GTE5" s="526"/>
      <c r="GTF5" s="526"/>
      <c r="GTG5" s="526"/>
      <c r="GTH5" s="526"/>
      <c r="GTI5" s="526"/>
      <c r="GTJ5" s="526"/>
      <c r="GTK5" s="526"/>
      <c r="GTL5" s="526"/>
      <c r="GTM5" s="526"/>
      <c r="GTN5" s="526"/>
      <c r="GTO5" s="526"/>
      <c r="GTP5" s="526"/>
      <c r="GTQ5" s="526"/>
      <c r="GTR5" s="526"/>
      <c r="GTS5" s="526"/>
      <c r="GTT5" s="526"/>
      <c r="GTU5" s="526"/>
      <c r="GTV5" s="526"/>
      <c r="GTW5" s="526"/>
      <c r="GTX5" s="526"/>
      <c r="GTY5" s="526"/>
      <c r="GTZ5" s="526"/>
      <c r="GUA5" s="526"/>
      <c r="GUB5" s="526"/>
      <c r="GUC5" s="526"/>
      <c r="GUD5" s="526"/>
      <c r="GUE5" s="526"/>
      <c r="GUF5" s="526"/>
      <c r="GUG5" s="526"/>
      <c r="GUH5" s="526"/>
      <c r="GUI5" s="526"/>
      <c r="GUJ5" s="526"/>
      <c r="GUK5" s="526"/>
      <c r="GUL5" s="526"/>
      <c r="GUM5" s="526"/>
      <c r="GUN5" s="526"/>
      <c r="GUO5" s="526"/>
      <c r="GUP5" s="526"/>
      <c r="GUQ5" s="526"/>
      <c r="GUR5" s="526"/>
      <c r="GUS5" s="526"/>
      <c r="GUT5" s="526"/>
      <c r="GUU5" s="526"/>
      <c r="GUV5" s="526"/>
      <c r="GUW5" s="526"/>
      <c r="GUX5" s="526"/>
      <c r="GUY5" s="526"/>
      <c r="GUZ5" s="526"/>
      <c r="GVA5" s="526"/>
      <c r="GVB5" s="526"/>
      <c r="GVC5" s="526"/>
      <c r="GVD5" s="526"/>
      <c r="GVE5" s="526"/>
      <c r="GVF5" s="526"/>
      <c r="GVG5" s="526"/>
      <c r="GVH5" s="526"/>
      <c r="GVI5" s="526"/>
      <c r="GVJ5" s="526"/>
      <c r="GVK5" s="526"/>
      <c r="GVL5" s="526"/>
      <c r="GVM5" s="526"/>
      <c r="GVN5" s="526"/>
      <c r="GVO5" s="526"/>
      <c r="GVP5" s="526"/>
      <c r="GVQ5" s="526"/>
      <c r="GVR5" s="526"/>
      <c r="GVS5" s="526"/>
      <c r="GVT5" s="526"/>
      <c r="GVU5" s="526"/>
      <c r="GVV5" s="526"/>
      <c r="GVW5" s="526"/>
      <c r="GVX5" s="526"/>
      <c r="GVY5" s="526"/>
      <c r="GVZ5" s="526"/>
      <c r="GWA5" s="526"/>
      <c r="GWB5" s="526"/>
      <c r="GWC5" s="526"/>
      <c r="GWD5" s="526"/>
      <c r="GWE5" s="526"/>
      <c r="GWF5" s="526"/>
      <c r="GWG5" s="526"/>
      <c r="GWH5" s="526"/>
      <c r="GWI5" s="526"/>
      <c r="GWJ5" s="526"/>
      <c r="GWK5" s="526"/>
      <c r="GWL5" s="526"/>
      <c r="GWM5" s="526"/>
      <c r="GWN5" s="526"/>
      <c r="GWO5" s="526"/>
      <c r="GWP5" s="526"/>
      <c r="GWQ5" s="526"/>
      <c r="GWR5" s="526"/>
      <c r="GWS5" s="526"/>
      <c r="GWT5" s="526"/>
      <c r="GWU5" s="526"/>
      <c r="GWV5" s="526"/>
      <c r="GWW5" s="526"/>
      <c r="GWX5" s="526"/>
      <c r="GWY5" s="526"/>
      <c r="GWZ5" s="526"/>
      <c r="GXA5" s="526"/>
      <c r="GXB5" s="526"/>
      <c r="GXC5" s="526"/>
      <c r="GXD5" s="526"/>
      <c r="GXE5" s="526"/>
      <c r="GXF5" s="526"/>
      <c r="GXG5" s="526"/>
      <c r="GXH5" s="526"/>
      <c r="GXI5" s="526"/>
      <c r="GXJ5" s="526"/>
      <c r="GXK5" s="526"/>
      <c r="GXL5" s="526"/>
      <c r="GXM5" s="526"/>
      <c r="GXN5" s="526"/>
      <c r="GXO5" s="526"/>
      <c r="GXP5" s="526"/>
      <c r="GXQ5" s="526"/>
      <c r="GXR5" s="526"/>
      <c r="GXS5" s="526"/>
      <c r="GXT5" s="526"/>
      <c r="GXU5" s="526"/>
      <c r="GXV5" s="526"/>
      <c r="GXW5" s="526"/>
      <c r="GXX5" s="526"/>
      <c r="GXY5" s="526"/>
      <c r="GXZ5" s="526"/>
      <c r="GYA5" s="526"/>
      <c r="GYB5" s="526"/>
      <c r="GYC5" s="526"/>
      <c r="GYD5" s="526"/>
      <c r="GYE5" s="526"/>
      <c r="GYF5" s="526"/>
      <c r="GYG5" s="526"/>
      <c r="GYH5" s="526"/>
      <c r="GYI5" s="526"/>
      <c r="GYJ5" s="526"/>
      <c r="GYK5" s="526"/>
      <c r="GYL5" s="526"/>
      <c r="GYM5" s="526"/>
      <c r="GYN5" s="526"/>
      <c r="GYO5" s="526"/>
      <c r="GYP5" s="526"/>
      <c r="GYQ5" s="526"/>
      <c r="GYR5" s="526"/>
      <c r="GYS5" s="526"/>
      <c r="GYT5" s="526"/>
      <c r="GYU5" s="526"/>
      <c r="GYV5" s="526"/>
      <c r="GYW5" s="526"/>
      <c r="GYX5" s="526"/>
      <c r="GYY5" s="526"/>
      <c r="GYZ5" s="526"/>
      <c r="GZA5" s="526"/>
      <c r="GZB5" s="526"/>
      <c r="GZC5" s="526"/>
      <c r="GZD5" s="526"/>
      <c r="GZE5" s="526"/>
      <c r="GZF5" s="526"/>
      <c r="GZG5" s="526"/>
      <c r="GZH5" s="526"/>
      <c r="GZI5" s="526"/>
      <c r="GZJ5" s="526"/>
      <c r="GZK5" s="526"/>
      <c r="GZL5" s="526"/>
      <c r="GZM5" s="526"/>
      <c r="GZN5" s="526"/>
      <c r="GZO5" s="526"/>
      <c r="GZP5" s="526"/>
      <c r="GZQ5" s="526"/>
      <c r="GZR5" s="526"/>
      <c r="GZS5" s="526"/>
      <c r="GZT5" s="526"/>
      <c r="GZU5" s="526"/>
      <c r="GZV5" s="526"/>
      <c r="GZW5" s="526"/>
      <c r="GZX5" s="526"/>
      <c r="GZY5" s="526"/>
      <c r="GZZ5" s="526"/>
      <c r="HAA5" s="526"/>
      <c r="HAB5" s="526"/>
      <c r="HAC5" s="526"/>
      <c r="HAD5" s="526"/>
      <c r="HAE5" s="526"/>
      <c r="HAF5" s="526"/>
      <c r="HAG5" s="526"/>
      <c r="HAH5" s="526"/>
      <c r="HAI5" s="526"/>
      <c r="HAJ5" s="526"/>
      <c r="HAK5" s="526"/>
      <c r="HAL5" s="526"/>
      <c r="HAM5" s="526"/>
      <c r="HAN5" s="526"/>
      <c r="HAO5" s="526"/>
      <c r="HAP5" s="526"/>
      <c r="HAQ5" s="526"/>
      <c r="HAR5" s="526"/>
      <c r="HAS5" s="526"/>
      <c r="HAT5" s="526"/>
      <c r="HAU5" s="526"/>
      <c r="HAV5" s="526"/>
      <c r="HAW5" s="526"/>
      <c r="HAX5" s="526"/>
      <c r="HAY5" s="526"/>
      <c r="HAZ5" s="526"/>
      <c r="HBA5" s="526"/>
      <c r="HBB5" s="526"/>
      <c r="HBC5" s="526"/>
      <c r="HBD5" s="526"/>
      <c r="HBE5" s="526"/>
      <c r="HBF5" s="526"/>
      <c r="HBG5" s="526"/>
      <c r="HBH5" s="526"/>
      <c r="HBI5" s="526"/>
      <c r="HBJ5" s="526"/>
      <c r="HBK5" s="526"/>
      <c r="HBL5" s="526"/>
      <c r="HBM5" s="526"/>
      <c r="HBN5" s="526"/>
      <c r="HBO5" s="526"/>
      <c r="HBP5" s="526"/>
      <c r="HBQ5" s="526"/>
      <c r="HBR5" s="526"/>
      <c r="HBS5" s="526"/>
      <c r="HBT5" s="526"/>
      <c r="HBU5" s="526"/>
      <c r="HBV5" s="526"/>
      <c r="HBW5" s="526"/>
      <c r="HBX5" s="526"/>
      <c r="HBY5" s="526"/>
      <c r="HBZ5" s="526"/>
      <c r="HCA5" s="526"/>
      <c r="HCB5" s="526"/>
      <c r="HCC5" s="526"/>
      <c r="HCD5" s="526"/>
      <c r="HCE5" s="526"/>
      <c r="HCF5" s="526"/>
      <c r="HCG5" s="526"/>
      <c r="HCH5" s="526"/>
      <c r="HCI5" s="526"/>
      <c r="HCJ5" s="526"/>
      <c r="HCK5" s="526"/>
      <c r="HCL5" s="526"/>
      <c r="HCM5" s="526"/>
      <c r="HCN5" s="526"/>
      <c r="HCO5" s="526"/>
      <c r="HCP5" s="526"/>
      <c r="HCQ5" s="526"/>
      <c r="HCR5" s="526"/>
      <c r="HCS5" s="526"/>
      <c r="HCT5" s="526"/>
      <c r="HCU5" s="526"/>
      <c r="HCV5" s="526"/>
      <c r="HCW5" s="526"/>
      <c r="HCX5" s="526"/>
      <c r="HCY5" s="526"/>
      <c r="HCZ5" s="526"/>
      <c r="HDA5" s="526"/>
      <c r="HDB5" s="526"/>
      <c r="HDC5" s="526"/>
      <c r="HDD5" s="526"/>
      <c r="HDE5" s="526"/>
      <c r="HDF5" s="526"/>
      <c r="HDG5" s="526"/>
      <c r="HDH5" s="526"/>
      <c r="HDI5" s="526"/>
      <c r="HDJ5" s="526"/>
      <c r="HDK5" s="526"/>
      <c r="HDL5" s="526"/>
      <c r="HDM5" s="526"/>
      <c r="HDN5" s="526"/>
      <c r="HDO5" s="526"/>
      <c r="HDP5" s="526"/>
      <c r="HDQ5" s="526"/>
      <c r="HDR5" s="526"/>
      <c r="HDS5" s="526"/>
      <c r="HDT5" s="526"/>
      <c r="HDU5" s="526"/>
      <c r="HDV5" s="526"/>
      <c r="HDW5" s="526"/>
      <c r="HDX5" s="526"/>
      <c r="HDY5" s="526"/>
      <c r="HDZ5" s="526"/>
      <c r="HEA5" s="526"/>
      <c r="HEB5" s="526"/>
      <c r="HEC5" s="526"/>
      <c r="HED5" s="526"/>
      <c r="HEE5" s="526"/>
      <c r="HEF5" s="526"/>
      <c r="HEG5" s="526"/>
      <c r="HEH5" s="526"/>
      <c r="HEI5" s="526"/>
      <c r="HEJ5" s="526"/>
      <c r="HEK5" s="526"/>
      <c r="HEL5" s="526"/>
      <c r="HEM5" s="526"/>
      <c r="HEN5" s="526"/>
      <c r="HEO5" s="526"/>
      <c r="HEP5" s="526"/>
      <c r="HEQ5" s="526"/>
      <c r="HER5" s="526"/>
      <c r="HES5" s="526"/>
      <c r="HET5" s="526"/>
      <c r="HEU5" s="526"/>
      <c r="HEV5" s="526"/>
      <c r="HEW5" s="526"/>
      <c r="HEX5" s="526"/>
      <c r="HEY5" s="526"/>
      <c r="HEZ5" s="526"/>
      <c r="HFA5" s="526"/>
      <c r="HFB5" s="526"/>
      <c r="HFC5" s="526"/>
      <c r="HFD5" s="526"/>
      <c r="HFE5" s="526"/>
      <c r="HFF5" s="526"/>
      <c r="HFG5" s="526"/>
      <c r="HFH5" s="526"/>
      <c r="HFI5" s="526"/>
      <c r="HFJ5" s="526"/>
      <c r="HFK5" s="526"/>
      <c r="HFL5" s="526"/>
      <c r="HFM5" s="526"/>
      <c r="HFN5" s="526"/>
      <c r="HFO5" s="526"/>
      <c r="HFP5" s="526"/>
      <c r="HFQ5" s="526"/>
      <c r="HFR5" s="526"/>
      <c r="HFS5" s="526"/>
      <c r="HFT5" s="526"/>
      <c r="HFU5" s="526"/>
      <c r="HFV5" s="526"/>
      <c r="HFW5" s="526"/>
      <c r="HFX5" s="526"/>
      <c r="HFY5" s="526"/>
      <c r="HFZ5" s="526"/>
      <c r="HGA5" s="526"/>
      <c r="HGB5" s="526"/>
      <c r="HGC5" s="526"/>
      <c r="HGD5" s="526"/>
      <c r="HGE5" s="526"/>
      <c r="HGF5" s="526"/>
      <c r="HGG5" s="526"/>
      <c r="HGH5" s="526"/>
      <c r="HGI5" s="526"/>
      <c r="HGJ5" s="526"/>
      <c r="HGK5" s="526"/>
      <c r="HGL5" s="526"/>
      <c r="HGM5" s="526"/>
      <c r="HGN5" s="526"/>
      <c r="HGO5" s="526"/>
      <c r="HGP5" s="526"/>
      <c r="HGQ5" s="526"/>
      <c r="HGR5" s="526"/>
      <c r="HGS5" s="526"/>
      <c r="HGT5" s="526"/>
      <c r="HGU5" s="526"/>
      <c r="HGV5" s="526"/>
      <c r="HGW5" s="526"/>
      <c r="HGX5" s="526"/>
      <c r="HGY5" s="526"/>
      <c r="HGZ5" s="526"/>
      <c r="HHA5" s="526"/>
      <c r="HHB5" s="526"/>
      <c r="HHC5" s="526"/>
      <c r="HHD5" s="526"/>
      <c r="HHE5" s="526"/>
      <c r="HHF5" s="526"/>
      <c r="HHG5" s="526"/>
      <c r="HHH5" s="526"/>
      <c r="HHI5" s="526"/>
      <c r="HHJ5" s="526"/>
      <c r="HHK5" s="526"/>
      <c r="HHL5" s="526"/>
      <c r="HHM5" s="526"/>
      <c r="HHN5" s="526"/>
      <c r="HHO5" s="526"/>
      <c r="HHP5" s="526"/>
      <c r="HHQ5" s="526"/>
      <c r="HHR5" s="526"/>
      <c r="HHS5" s="526"/>
      <c r="HHT5" s="526"/>
      <c r="HHU5" s="526"/>
      <c r="HHV5" s="526"/>
      <c r="HHW5" s="526"/>
      <c r="HHX5" s="526"/>
      <c r="HHY5" s="526"/>
      <c r="HHZ5" s="526"/>
      <c r="HIA5" s="526"/>
      <c r="HIB5" s="526"/>
      <c r="HIC5" s="526"/>
      <c r="HID5" s="526"/>
      <c r="HIE5" s="526"/>
      <c r="HIF5" s="526"/>
      <c r="HIG5" s="526"/>
      <c r="HIH5" s="526"/>
      <c r="HII5" s="526"/>
      <c r="HIJ5" s="526"/>
      <c r="HIK5" s="526"/>
      <c r="HIL5" s="526"/>
      <c r="HIM5" s="526"/>
      <c r="HIN5" s="526"/>
      <c r="HIO5" s="526"/>
      <c r="HIP5" s="526"/>
      <c r="HIQ5" s="526"/>
      <c r="HIR5" s="526"/>
      <c r="HIS5" s="526"/>
      <c r="HIT5" s="526"/>
      <c r="HIU5" s="526"/>
      <c r="HIV5" s="526"/>
      <c r="HIW5" s="526"/>
      <c r="HIX5" s="526"/>
      <c r="HIY5" s="526"/>
      <c r="HIZ5" s="526"/>
      <c r="HJA5" s="526"/>
      <c r="HJB5" s="526"/>
      <c r="HJC5" s="526"/>
      <c r="HJD5" s="526"/>
      <c r="HJE5" s="526"/>
      <c r="HJF5" s="526"/>
      <c r="HJG5" s="526"/>
      <c r="HJH5" s="526"/>
      <c r="HJI5" s="526"/>
      <c r="HJJ5" s="526"/>
      <c r="HJK5" s="526"/>
      <c r="HJL5" s="526"/>
      <c r="HJM5" s="526"/>
      <c r="HJN5" s="526"/>
      <c r="HJO5" s="526"/>
      <c r="HJP5" s="526"/>
      <c r="HJQ5" s="526"/>
      <c r="HJR5" s="526"/>
      <c r="HJS5" s="526"/>
      <c r="HJT5" s="526"/>
      <c r="HJU5" s="526"/>
      <c r="HJV5" s="526"/>
      <c r="HJW5" s="526"/>
      <c r="HJX5" s="526"/>
      <c r="HJY5" s="526"/>
      <c r="HJZ5" s="526"/>
      <c r="HKA5" s="526"/>
      <c r="HKB5" s="526"/>
      <c r="HKC5" s="526"/>
      <c r="HKD5" s="526"/>
      <c r="HKE5" s="526"/>
      <c r="HKF5" s="526"/>
      <c r="HKG5" s="526"/>
      <c r="HKH5" s="526"/>
      <c r="HKI5" s="526"/>
      <c r="HKJ5" s="526"/>
      <c r="HKK5" s="526"/>
      <c r="HKL5" s="526"/>
      <c r="HKM5" s="526"/>
      <c r="HKN5" s="526"/>
      <c r="HKO5" s="526"/>
      <c r="HKP5" s="526"/>
      <c r="HKQ5" s="526"/>
      <c r="HKR5" s="526"/>
      <c r="HKS5" s="526"/>
      <c r="HKT5" s="526"/>
      <c r="HKU5" s="526"/>
      <c r="HKV5" s="526"/>
      <c r="HKW5" s="526"/>
      <c r="HKX5" s="526"/>
      <c r="HKY5" s="526"/>
      <c r="HKZ5" s="526"/>
      <c r="HLA5" s="526"/>
      <c r="HLB5" s="526"/>
      <c r="HLC5" s="526"/>
      <c r="HLD5" s="526"/>
      <c r="HLE5" s="526"/>
      <c r="HLF5" s="526"/>
      <c r="HLG5" s="526"/>
      <c r="HLH5" s="526"/>
      <c r="HLI5" s="526"/>
      <c r="HLJ5" s="526"/>
      <c r="HLK5" s="526"/>
      <c r="HLL5" s="526"/>
      <c r="HLM5" s="526"/>
      <c r="HLN5" s="526"/>
      <c r="HLO5" s="526"/>
      <c r="HLP5" s="526"/>
      <c r="HLQ5" s="526"/>
      <c r="HLR5" s="526"/>
      <c r="HLS5" s="526"/>
      <c r="HLT5" s="526"/>
      <c r="HLU5" s="526"/>
      <c r="HLV5" s="526"/>
      <c r="HLW5" s="526"/>
      <c r="HLX5" s="526"/>
      <c r="HLY5" s="526"/>
      <c r="HLZ5" s="526"/>
      <c r="HMA5" s="526"/>
      <c r="HMB5" s="526"/>
      <c r="HMC5" s="526"/>
      <c r="HMD5" s="526"/>
      <c r="HME5" s="526"/>
      <c r="HMF5" s="526"/>
      <c r="HMG5" s="526"/>
      <c r="HMH5" s="526"/>
      <c r="HMI5" s="526"/>
      <c r="HMJ5" s="526"/>
      <c r="HMK5" s="526"/>
      <c r="HML5" s="526"/>
      <c r="HMM5" s="526"/>
      <c r="HMN5" s="526"/>
      <c r="HMO5" s="526"/>
      <c r="HMP5" s="526"/>
      <c r="HMQ5" s="526"/>
      <c r="HMR5" s="526"/>
      <c r="HMS5" s="526"/>
      <c r="HMT5" s="526"/>
      <c r="HMU5" s="526"/>
      <c r="HMV5" s="526"/>
      <c r="HMW5" s="526"/>
      <c r="HMX5" s="526"/>
      <c r="HMY5" s="526"/>
      <c r="HMZ5" s="526"/>
      <c r="HNA5" s="526"/>
      <c r="HNB5" s="526"/>
      <c r="HNC5" s="526"/>
      <c r="HND5" s="526"/>
      <c r="HNE5" s="526"/>
      <c r="HNF5" s="526"/>
      <c r="HNG5" s="526"/>
      <c r="HNH5" s="526"/>
      <c r="HNI5" s="526"/>
      <c r="HNJ5" s="526"/>
      <c r="HNK5" s="526"/>
      <c r="HNL5" s="526"/>
      <c r="HNM5" s="526"/>
      <c r="HNN5" s="526"/>
      <c r="HNO5" s="526"/>
      <c r="HNP5" s="526"/>
      <c r="HNQ5" s="526"/>
      <c r="HNR5" s="526"/>
      <c r="HNS5" s="526"/>
      <c r="HNT5" s="526"/>
      <c r="HNU5" s="526"/>
      <c r="HNV5" s="526"/>
      <c r="HNW5" s="526"/>
      <c r="HNX5" s="526"/>
      <c r="HNY5" s="526"/>
      <c r="HNZ5" s="526"/>
      <c r="HOA5" s="526"/>
      <c r="HOB5" s="526"/>
      <c r="HOC5" s="526"/>
      <c r="HOD5" s="526"/>
      <c r="HOE5" s="526"/>
      <c r="HOF5" s="526"/>
      <c r="HOG5" s="526"/>
      <c r="HOH5" s="526"/>
      <c r="HOI5" s="526"/>
      <c r="HOJ5" s="526"/>
      <c r="HOK5" s="526"/>
      <c r="HOL5" s="526"/>
      <c r="HOM5" s="526"/>
      <c r="HON5" s="526"/>
      <c r="HOO5" s="526"/>
      <c r="HOP5" s="526"/>
      <c r="HOQ5" s="526"/>
      <c r="HOR5" s="526"/>
      <c r="HOS5" s="526"/>
      <c r="HOT5" s="526"/>
      <c r="HOU5" s="526"/>
      <c r="HOV5" s="526"/>
      <c r="HOW5" s="526"/>
      <c r="HOX5" s="526"/>
      <c r="HOY5" s="526"/>
      <c r="HOZ5" s="526"/>
      <c r="HPA5" s="526"/>
      <c r="HPB5" s="526"/>
      <c r="HPC5" s="526"/>
      <c r="HPD5" s="526"/>
      <c r="HPE5" s="526"/>
      <c r="HPF5" s="526"/>
      <c r="HPG5" s="526"/>
      <c r="HPH5" s="526"/>
      <c r="HPI5" s="526"/>
      <c r="HPJ5" s="526"/>
      <c r="HPK5" s="526"/>
      <c r="HPL5" s="526"/>
      <c r="HPM5" s="526"/>
      <c r="HPN5" s="526"/>
      <c r="HPO5" s="526"/>
      <c r="HPP5" s="526"/>
      <c r="HPQ5" s="526"/>
      <c r="HPR5" s="526"/>
      <c r="HPS5" s="526"/>
      <c r="HPT5" s="526"/>
      <c r="HPU5" s="526"/>
      <c r="HPV5" s="526"/>
      <c r="HPW5" s="526"/>
      <c r="HPX5" s="526"/>
      <c r="HPY5" s="526"/>
      <c r="HPZ5" s="526"/>
      <c r="HQA5" s="526"/>
      <c r="HQB5" s="526"/>
      <c r="HQC5" s="526"/>
      <c r="HQD5" s="526"/>
      <c r="HQE5" s="526"/>
      <c r="HQF5" s="526"/>
      <c r="HQG5" s="526"/>
      <c r="HQH5" s="526"/>
      <c r="HQI5" s="526"/>
      <c r="HQJ5" s="526"/>
      <c r="HQK5" s="526"/>
      <c r="HQL5" s="526"/>
      <c r="HQM5" s="526"/>
      <c r="HQN5" s="526"/>
      <c r="HQO5" s="526"/>
      <c r="HQP5" s="526"/>
      <c r="HQQ5" s="526"/>
      <c r="HQR5" s="526"/>
      <c r="HQS5" s="526"/>
      <c r="HQT5" s="526"/>
      <c r="HQU5" s="526"/>
      <c r="HQV5" s="526"/>
      <c r="HQW5" s="526"/>
      <c r="HQX5" s="526"/>
      <c r="HQY5" s="526"/>
      <c r="HQZ5" s="526"/>
      <c r="HRA5" s="526"/>
      <c r="HRB5" s="526"/>
      <c r="HRC5" s="526"/>
      <c r="HRD5" s="526"/>
      <c r="HRE5" s="526"/>
      <c r="HRF5" s="526"/>
      <c r="HRG5" s="526"/>
      <c r="HRH5" s="526"/>
      <c r="HRI5" s="526"/>
      <c r="HRJ5" s="526"/>
      <c r="HRK5" s="526"/>
      <c r="HRL5" s="526"/>
      <c r="HRM5" s="526"/>
      <c r="HRN5" s="526"/>
      <c r="HRO5" s="526"/>
      <c r="HRP5" s="526"/>
      <c r="HRQ5" s="526"/>
      <c r="HRR5" s="526"/>
      <c r="HRS5" s="526"/>
      <c r="HRT5" s="526"/>
      <c r="HRU5" s="526"/>
      <c r="HRV5" s="526"/>
      <c r="HRW5" s="526"/>
      <c r="HRX5" s="526"/>
      <c r="HRY5" s="526"/>
      <c r="HRZ5" s="526"/>
      <c r="HSA5" s="526"/>
      <c r="HSB5" s="526"/>
      <c r="HSC5" s="526"/>
      <c r="HSD5" s="526"/>
      <c r="HSE5" s="526"/>
      <c r="HSF5" s="526"/>
      <c r="HSG5" s="526"/>
      <c r="HSH5" s="526"/>
      <c r="HSI5" s="526"/>
      <c r="HSJ5" s="526"/>
      <c r="HSK5" s="526"/>
      <c r="HSL5" s="526"/>
      <c r="HSM5" s="526"/>
      <c r="HSN5" s="526"/>
      <c r="HSO5" s="526"/>
      <c r="HSP5" s="526"/>
      <c r="HSQ5" s="526"/>
      <c r="HSR5" s="526"/>
      <c r="HSS5" s="526"/>
      <c r="HST5" s="526"/>
      <c r="HSU5" s="526"/>
      <c r="HSV5" s="526"/>
      <c r="HSW5" s="526"/>
      <c r="HSX5" s="526"/>
      <c r="HSY5" s="526"/>
      <c r="HSZ5" s="526"/>
      <c r="HTA5" s="526"/>
      <c r="HTB5" s="526"/>
      <c r="HTC5" s="526"/>
      <c r="HTD5" s="526"/>
      <c r="HTE5" s="526"/>
      <c r="HTF5" s="526"/>
      <c r="HTG5" s="526"/>
      <c r="HTH5" s="526"/>
      <c r="HTI5" s="526"/>
      <c r="HTJ5" s="526"/>
      <c r="HTK5" s="526"/>
      <c r="HTL5" s="526"/>
      <c r="HTM5" s="526"/>
      <c r="HTN5" s="526"/>
      <c r="HTO5" s="526"/>
      <c r="HTP5" s="526"/>
      <c r="HTQ5" s="526"/>
      <c r="HTR5" s="526"/>
      <c r="HTS5" s="526"/>
      <c r="HTT5" s="526"/>
      <c r="HTU5" s="526"/>
      <c r="HTV5" s="526"/>
      <c r="HTW5" s="526"/>
      <c r="HTX5" s="526"/>
      <c r="HTY5" s="526"/>
      <c r="HTZ5" s="526"/>
      <c r="HUA5" s="526"/>
      <c r="HUB5" s="526"/>
      <c r="HUC5" s="526"/>
      <c r="HUD5" s="526"/>
      <c r="HUE5" s="526"/>
      <c r="HUF5" s="526"/>
      <c r="HUG5" s="526"/>
      <c r="HUH5" s="526"/>
      <c r="HUI5" s="526"/>
      <c r="HUJ5" s="526"/>
      <c r="HUK5" s="526"/>
      <c r="HUL5" s="526"/>
      <c r="HUM5" s="526"/>
      <c r="HUN5" s="526"/>
      <c r="HUO5" s="526"/>
      <c r="HUP5" s="526"/>
      <c r="HUQ5" s="526"/>
      <c r="HUR5" s="526"/>
      <c r="HUS5" s="526"/>
      <c r="HUT5" s="526"/>
      <c r="HUU5" s="526"/>
      <c r="HUV5" s="526"/>
      <c r="HUW5" s="526"/>
      <c r="HUX5" s="526"/>
      <c r="HUY5" s="526"/>
      <c r="HUZ5" s="526"/>
      <c r="HVA5" s="526"/>
      <c r="HVB5" s="526"/>
      <c r="HVC5" s="526"/>
      <c r="HVD5" s="526"/>
      <c r="HVE5" s="526"/>
      <c r="HVF5" s="526"/>
      <c r="HVG5" s="526"/>
      <c r="HVH5" s="526"/>
      <c r="HVI5" s="526"/>
      <c r="HVJ5" s="526"/>
      <c r="HVK5" s="526"/>
      <c r="HVL5" s="526"/>
      <c r="HVM5" s="526"/>
      <c r="HVN5" s="526"/>
      <c r="HVO5" s="526"/>
      <c r="HVP5" s="526"/>
      <c r="HVQ5" s="526"/>
      <c r="HVR5" s="526"/>
      <c r="HVS5" s="526"/>
      <c r="HVT5" s="526"/>
      <c r="HVU5" s="526"/>
      <c r="HVV5" s="526"/>
      <c r="HVW5" s="526"/>
      <c r="HVX5" s="526"/>
      <c r="HVY5" s="526"/>
      <c r="HVZ5" s="526"/>
      <c r="HWA5" s="526"/>
      <c r="HWB5" s="526"/>
      <c r="HWC5" s="526"/>
      <c r="HWD5" s="526"/>
      <c r="HWE5" s="526"/>
      <c r="HWF5" s="526"/>
      <c r="HWG5" s="526"/>
      <c r="HWH5" s="526"/>
      <c r="HWI5" s="526"/>
      <c r="HWJ5" s="526"/>
      <c r="HWK5" s="526"/>
      <c r="HWL5" s="526"/>
      <c r="HWM5" s="526"/>
      <c r="HWN5" s="526"/>
      <c r="HWO5" s="526"/>
      <c r="HWP5" s="526"/>
      <c r="HWQ5" s="526"/>
      <c r="HWR5" s="526"/>
      <c r="HWS5" s="526"/>
      <c r="HWT5" s="526"/>
      <c r="HWU5" s="526"/>
      <c r="HWV5" s="526"/>
      <c r="HWW5" s="526"/>
      <c r="HWX5" s="526"/>
      <c r="HWY5" s="526"/>
      <c r="HWZ5" s="526"/>
      <c r="HXA5" s="526"/>
      <c r="HXB5" s="526"/>
      <c r="HXC5" s="526"/>
      <c r="HXD5" s="526"/>
      <c r="HXE5" s="526"/>
      <c r="HXF5" s="526"/>
      <c r="HXG5" s="526"/>
      <c r="HXH5" s="526"/>
      <c r="HXI5" s="526"/>
      <c r="HXJ5" s="526"/>
      <c r="HXK5" s="526"/>
      <c r="HXL5" s="526"/>
      <c r="HXM5" s="526"/>
      <c r="HXN5" s="526"/>
      <c r="HXO5" s="526"/>
      <c r="HXP5" s="526"/>
      <c r="HXQ5" s="526"/>
      <c r="HXR5" s="526"/>
      <c r="HXS5" s="526"/>
      <c r="HXT5" s="526"/>
      <c r="HXU5" s="526"/>
      <c r="HXV5" s="526"/>
      <c r="HXW5" s="526"/>
      <c r="HXX5" s="526"/>
      <c r="HXY5" s="526"/>
      <c r="HXZ5" s="526"/>
      <c r="HYA5" s="526"/>
      <c r="HYB5" s="526"/>
      <c r="HYC5" s="526"/>
      <c r="HYD5" s="526"/>
      <c r="HYE5" s="526"/>
      <c r="HYF5" s="526"/>
      <c r="HYG5" s="526"/>
      <c r="HYH5" s="526"/>
      <c r="HYI5" s="526"/>
      <c r="HYJ5" s="526"/>
      <c r="HYK5" s="526"/>
      <c r="HYL5" s="526"/>
      <c r="HYM5" s="526"/>
      <c r="HYN5" s="526"/>
      <c r="HYO5" s="526"/>
      <c r="HYP5" s="526"/>
      <c r="HYQ5" s="526"/>
      <c r="HYR5" s="526"/>
      <c r="HYS5" s="526"/>
      <c r="HYT5" s="526"/>
      <c r="HYU5" s="526"/>
      <c r="HYV5" s="526"/>
      <c r="HYW5" s="526"/>
      <c r="HYX5" s="526"/>
      <c r="HYY5" s="526"/>
      <c r="HYZ5" s="526"/>
      <c r="HZA5" s="526"/>
      <c r="HZB5" s="526"/>
      <c r="HZC5" s="526"/>
      <c r="HZD5" s="526"/>
      <c r="HZE5" s="526"/>
      <c r="HZF5" s="526"/>
      <c r="HZG5" s="526"/>
      <c r="HZH5" s="526"/>
      <c r="HZI5" s="526"/>
      <c r="HZJ5" s="526"/>
      <c r="HZK5" s="526"/>
      <c r="HZL5" s="526"/>
      <c r="HZM5" s="526"/>
      <c r="HZN5" s="526"/>
      <c r="HZO5" s="526"/>
      <c r="HZP5" s="526"/>
      <c r="HZQ5" s="526"/>
      <c r="HZR5" s="526"/>
      <c r="HZS5" s="526"/>
      <c r="HZT5" s="526"/>
      <c r="HZU5" s="526"/>
      <c r="HZV5" s="526"/>
      <c r="HZW5" s="526"/>
      <c r="HZX5" s="526"/>
      <c r="HZY5" s="526"/>
      <c r="HZZ5" s="526"/>
      <c r="IAA5" s="526"/>
      <c r="IAB5" s="526"/>
      <c r="IAC5" s="526"/>
      <c r="IAD5" s="526"/>
      <c r="IAE5" s="526"/>
      <c r="IAF5" s="526"/>
      <c r="IAG5" s="526"/>
      <c r="IAH5" s="526"/>
      <c r="IAI5" s="526"/>
      <c r="IAJ5" s="526"/>
      <c r="IAK5" s="526"/>
      <c r="IAL5" s="526"/>
      <c r="IAM5" s="526"/>
      <c r="IAN5" s="526"/>
      <c r="IAO5" s="526"/>
      <c r="IAP5" s="526"/>
      <c r="IAQ5" s="526"/>
      <c r="IAR5" s="526"/>
      <c r="IAS5" s="526"/>
      <c r="IAT5" s="526"/>
      <c r="IAU5" s="526"/>
      <c r="IAV5" s="526"/>
      <c r="IAW5" s="526"/>
      <c r="IAX5" s="526"/>
      <c r="IAY5" s="526"/>
      <c r="IAZ5" s="526"/>
      <c r="IBA5" s="526"/>
      <c r="IBB5" s="526"/>
      <c r="IBC5" s="526"/>
      <c r="IBD5" s="526"/>
      <c r="IBE5" s="526"/>
      <c r="IBF5" s="526"/>
      <c r="IBG5" s="526"/>
      <c r="IBH5" s="526"/>
      <c r="IBI5" s="526"/>
      <c r="IBJ5" s="526"/>
      <c r="IBK5" s="526"/>
      <c r="IBL5" s="526"/>
      <c r="IBM5" s="526"/>
      <c r="IBN5" s="526"/>
      <c r="IBO5" s="526"/>
      <c r="IBP5" s="526"/>
      <c r="IBQ5" s="526"/>
      <c r="IBR5" s="526"/>
      <c r="IBS5" s="526"/>
      <c r="IBT5" s="526"/>
      <c r="IBU5" s="526"/>
      <c r="IBV5" s="526"/>
      <c r="IBW5" s="526"/>
      <c r="IBX5" s="526"/>
      <c r="IBY5" s="526"/>
      <c r="IBZ5" s="526"/>
      <c r="ICA5" s="526"/>
      <c r="ICB5" s="526"/>
      <c r="ICC5" s="526"/>
      <c r="ICD5" s="526"/>
      <c r="ICE5" s="526"/>
      <c r="ICF5" s="526"/>
      <c r="ICG5" s="526"/>
      <c r="ICH5" s="526"/>
      <c r="ICI5" s="526"/>
      <c r="ICJ5" s="526"/>
      <c r="ICK5" s="526"/>
      <c r="ICL5" s="526"/>
      <c r="ICM5" s="526"/>
      <c r="ICN5" s="526"/>
      <c r="ICO5" s="526"/>
      <c r="ICP5" s="526"/>
      <c r="ICQ5" s="526"/>
      <c r="ICR5" s="526"/>
      <c r="ICS5" s="526"/>
      <c r="ICT5" s="526"/>
      <c r="ICU5" s="526"/>
      <c r="ICV5" s="526"/>
      <c r="ICW5" s="526"/>
      <c r="ICX5" s="526"/>
      <c r="ICY5" s="526"/>
      <c r="ICZ5" s="526"/>
      <c r="IDA5" s="526"/>
      <c r="IDB5" s="526"/>
      <c r="IDC5" s="526"/>
      <c r="IDD5" s="526"/>
      <c r="IDE5" s="526"/>
      <c r="IDF5" s="526"/>
      <c r="IDG5" s="526"/>
      <c r="IDH5" s="526"/>
      <c r="IDI5" s="526"/>
      <c r="IDJ5" s="526"/>
      <c r="IDK5" s="526"/>
      <c r="IDL5" s="526"/>
      <c r="IDM5" s="526"/>
      <c r="IDN5" s="526"/>
      <c r="IDO5" s="526"/>
      <c r="IDP5" s="526"/>
      <c r="IDQ5" s="526"/>
      <c r="IDR5" s="526"/>
      <c r="IDS5" s="526"/>
      <c r="IDT5" s="526"/>
      <c r="IDU5" s="526"/>
      <c r="IDV5" s="526"/>
      <c r="IDW5" s="526"/>
      <c r="IDX5" s="526"/>
      <c r="IDY5" s="526"/>
      <c r="IDZ5" s="526"/>
      <c r="IEA5" s="526"/>
      <c r="IEB5" s="526"/>
      <c r="IEC5" s="526"/>
      <c r="IED5" s="526"/>
      <c r="IEE5" s="526"/>
      <c r="IEF5" s="526"/>
      <c r="IEG5" s="526"/>
      <c r="IEH5" s="526"/>
      <c r="IEI5" s="526"/>
      <c r="IEJ5" s="526"/>
      <c r="IEK5" s="526"/>
      <c r="IEL5" s="526"/>
      <c r="IEM5" s="526"/>
      <c r="IEN5" s="526"/>
      <c r="IEO5" s="526"/>
      <c r="IEP5" s="526"/>
      <c r="IEQ5" s="526"/>
      <c r="IER5" s="526"/>
      <c r="IES5" s="526"/>
      <c r="IET5" s="526"/>
      <c r="IEU5" s="526"/>
      <c r="IEV5" s="526"/>
      <c r="IEW5" s="526"/>
      <c r="IEX5" s="526"/>
      <c r="IEY5" s="526"/>
      <c r="IEZ5" s="526"/>
      <c r="IFA5" s="526"/>
      <c r="IFB5" s="526"/>
      <c r="IFC5" s="526"/>
      <c r="IFD5" s="526"/>
      <c r="IFE5" s="526"/>
      <c r="IFF5" s="526"/>
      <c r="IFG5" s="526"/>
      <c r="IFH5" s="526"/>
      <c r="IFI5" s="526"/>
      <c r="IFJ5" s="526"/>
      <c r="IFK5" s="526"/>
      <c r="IFL5" s="526"/>
      <c r="IFM5" s="526"/>
      <c r="IFN5" s="526"/>
      <c r="IFO5" s="526"/>
      <c r="IFP5" s="526"/>
      <c r="IFQ5" s="526"/>
      <c r="IFR5" s="526"/>
      <c r="IFS5" s="526"/>
      <c r="IFT5" s="526"/>
      <c r="IFU5" s="526"/>
      <c r="IFV5" s="526"/>
      <c r="IFW5" s="526"/>
      <c r="IFX5" s="526"/>
      <c r="IFY5" s="526"/>
      <c r="IFZ5" s="526"/>
      <c r="IGA5" s="526"/>
      <c r="IGB5" s="526"/>
      <c r="IGC5" s="526"/>
      <c r="IGD5" s="526"/>
      <c r="IGE5" s="526"/>
      <c r="IGF5" s="526"/>
      <c r="IGG5" s="526"/>
      <c r="IGH5" s="526"/>
      <c r="IGI5" s="526"/>
      <c r="IGJ5" s="526"/>
      <c r="IGK5" s="526"/>
      <c r="IGL5" s="526"/>
      <c r="IGM5" s="526"/>
      <c r="IGN5" s="526"/>
      <c r="IGO5" s="526"/>
      <c r="IGP5" s="526"/>
      <c r="IGQ5" s="526"/>
      <c r="IGR5" s="526"/>
      <c r="IGS5" s="526"/>
      <c r="IGT5" s="526"/>
      <c r="IGU5" s="526"/>
      <c r="IGV5" s="526"/>
      <c r="IGW5" s="526"/>
      <c r="IGX5" s="526"/>
      <c r="IGY5" s="526"/>
      <c r="IGZ5" s="526"/>
      <c r="IHA5" s="526"/>
      <c r="IHB5" s="526"/>
      <c r="IHC5" s="526"/>
      <c r="IHD5" s="526"/>
      <c r="IHE5" s="526"/>
      <c r="IHF5" s="526"/>
      <c r="IHG5" s="526"/>
      <c r="IHH5" s="526"/>
      <c r="IHI5" s="526"/>
      <c r="IHJ5" s="526"/>
      <c r="IHK5" s="526"/>
      <c r="IHL5" s="526"/>
      <c r="IHM5" s="526"/>
      <c r="IHN5" s="526"/>
      <c r="IHO5" s="526"/>
      <c r="IHP5" s="526"/>
      <c r="IHQ5" s="526"/>
      <c r="IHR5" s="526"/>
      <c r="IHS5" s="526"/>
      <c r="IHT5" s="526"/>
      <c r="IHU5" s="526"/>
      <c r="IHV5" s="526"/>
      <c r="IHW5" s="526"/>
      <c r="IHX5" s="526"/>
      <c r="IHY5" s="526"/>
      <c r="IHZ5" s="526"/>
      <c r="IIA5" s="526"/>
      <c r="IIB5" s="526"/>
      <c r="IIC5" s="526"/>
      <c r="IID5" s="526"/>
      <c r="IIE5" s="526"/>
      <c r="IIF5" s="526"/>
      <c r="IIG5" s="526"/>
      <c r="IIH5" s="526"/>
      <c r="III5" s="526"/>
      <c r="IIJ5" s="526"/>
      <c r="IIK5" s="526"/>
      <c r="IIL5" s="526"/>
      <c r="IIM5" s="526"/>
      <c r="IIN5" s="526"/>
      <c r="IIO5" s="526"/>
      <c r="IIP5" s="526"/>
      <c r="IIQ5" s="526"/>
      <c r="IIR5" s="526"/>
      <c r="IIS5" s="526"/>
      <c r="IIT5" s="526"/>
      <c r="IIU5" s="526"/>
      <c r="IIV5" s="526"/>
      <c r="IIW5" s="526"/>
      <c r="IIX5" s="526"/>
      <c r="IIY5" s="526"/>
      <c r="IIZ5" s="526"/>
      <c r="IJA5" s="526"/>
      <c r="IJB5" s="526"/>
      <c r="IJC5" s="526"/>
      <c r="IJD5" s="526"/>
      <c r="IJE5" s="526"/>
      <c r="IJF5" s="526"/>
      <c r="IJG5" s="526"/>
      <c r="IJH5" s="526"/>
      <c r="IJI5" s="526"/>
      <c r="IJJ5" s="526"/>
      <c r="IJK5" s="526"/>
      <c r="IJL5" s="526"/>
      <c r="IJM5" s="526"/>
      <c r="IJN5" s="526"/>
      <c r="IJO5" s="526"/>
      <c r="IJP5" s="526"/>
      <c r="IJQ5" s="526"/>
      <c r="IJR5" s="526"/>
      <c r="IJS5" s="526"/>
      <c r="IJT5" s="526"/>
      <c r="IJU5" s="526"/>
      <c r="IJV5" s="526"/>
      <c r="IJW5" s="526"/>
      <c r="IJX5" s="526"/>
      <c r="IJY5" s="526"/>
      <c r="IJZ5" s="526"/>
      <c r="IKA5" s="526"/>
      <c r="IKB5" s="526"/>
      <c r="IKC5" s="526"/>
      <c r="IKD5" s="526"/>
      <c r="IKE5" s="526"/>
      <c r="IKF5" s="526"/>
      <c r="IKG5" s="526"/>
      <c r="IKH5" s="526"/>
      <c r="IKI5" s="526"/>
      <c r="IKJ5" s="526"/>
      <c r="IKK5" s="526"/>
      <c r="IKL5" s="526"/>
      <c r="IKM5" s="526"/>
      <c r="IKN5" s="526"/>
      <c r="IKO5" s="526"/>
      <c r="IKP5" s="526"/>
      <c r="IKQ5" s="526"/>
      <c r="IKR5" s="526"/>
      <c r="IKS5" s="526"/>
      <c r="IKT5" s="526"/>
      <c r="IKU5" s="526"/>
      <c r="IKV5" s="526"/>
      <c r="IKW5" s="526"/>
      <c r="IKX5" s="526"/>
      <c r="IKY5" s="526"/>
      <c r="IKZ5" s="526"/>
      <c r="ILA5" s="526"/>
      <c r="ILB5" s="526"/>
      <c r="ILC5" s="526"/>
      <c r="ILD5" s="526"/>
      <c r="ILE5" s="526"/>
      <c r="ILF5" s="526"/>
      <c r="ILG5" s="526"/>
      <c r="ILH5" s="526"/>
      <c r="ILI5" s="526"/>
      <c r="ILJ5" s="526"/>
      <c r="ILK5" s="526"/>
      <c r="ILL5" s="526"/>
      <c r="ILM5" s="526"/>
      <c r="ILN5" s="526"/>
      <c r="ILO5" s="526"/>
      <c r="ILP5" s="526"/>
      <c r="ILQ5" s="526"/>
      <c r="ILR5" s="526"/>
      <c r="ILS5" s="526"/>
      <c r="ILT5" s="526"/>
      <c r="ILU5" s="526"/>
      <c r="ILV5" s="526"/>
      <c r="ILW5" s="526"/>
      <c r="ILX5" s="526"/>
      <c r="ILY5" s="526"/>
      <c r="ILZ5" s="526"/>
      <c r="IMA5" s="526"/>
      <c r="IMB5" s="526"/>
      <c r="IMC5" s="526"/>
      <c r="IMD5" s="526"/>
      <c r="IME5" s="526"/>
      <c r="IMF5" s="526"/>
      <c r="IMG5" s="526"/>
      <c r="IMH5" s="526"/>
      <c r="IMI5" s="526"/>
      <c r="IMJ5" s="526"/>
      <c r="IMK5" s="526"/>
      <c r="IML5" s="526"/>
      <c r="IMM5" s="526"/>
      <c r="IMN5" s="526"/>
      <c r="IMO5" s="526"/>
      <c r="IMP5" s="526"/>
      <c r="IMQ5" s="526"/>
      <c r="IMR5" s="526"/>
      <c r="IMS5" s="526"/>
      <c r="IMT5" s="526"/>
      <c r="IMU5" s="526"/>
      <c r="IMV5" s="526"/>
      <c r="IMW5" s="526"/>
      <c r="IMX5" s="526"/>
      <c r="IMY5" s="526"/>
      <c r="IMZ5" s="526"/>
      <c r="INA5" s="526"/>
      <c r="INB5" s="526"/>
      <c r="INC5" s="526"/>
      <c r="IND5" s="526"/>
      <c r="INE5" s="526"/>
      <c r="INF5" s="526"/>
      <c r="ING5" s="526"/>
      <c r="INH5" s="526"/>
      <c r="INI5" s="526"/>
      <c r="INJ5" s="526"/>
      <c r="INK5" s="526"/>
      <c r="INL5" s="526"/>
      <c r="INM5" s="526"/>
      <c r="INN5" s="526"/>
      <c r="INO5" s="526"/>
      <c r="INP5" s="526"/>
      <c r="INQ5" s="526"/>
      <c r="INR5" s="526"/>
      <c r="INS5" s="526"/>
      <c r="INT5" s="526"/>
      <c r="INU5" s="526"/>
      <c r="INV5" s="526"/>
      <c r="INW5" s="526"/>
      <c r="INX5" s="526"/>
      <c r="INY5" s="526"/>
      <c r="INZ5" s="526"/>
      <c r="IOA5" s="526"/>
      <c r="IOB5" s="526"/>
      <c r="IOC5" s="526"/>
      <c r="IOD5" s="526"/>
      <c r="IOE5" s="526"/>
      <c r="IOF5" s="526"/>
      <c r="IOG5" s="526"/>
      <c r="IOH5" s="526"/>
      <c r="IOI5" s="526"/>
      <c r="IOJ5" s="526"/>
      <c r="IOK5" s="526"/>
      <c r="IOL5" s="526"/>
      <c r="IOM5" s="526"/>
      <c r="ION5" s="526"/>
      <c r="IOO5" s="526"/>
      <c r="IOP5" s="526"/>
      <c r="IOQ5" s="526"/>
      <c r="IOR5" s="526"/>
      <c r="IOS5" s="526"/>
      <c r="IOT5" s="526"/>
      <c r="IOU5" s="526"/>
      <c r="IOV5" s="526"/>
      <c r="IOW5" s="526"/>
      <c r="IOX5" s="526"/>
      <c r="IOY5" s="526"/>
      <c r="IOZ5" s="526"/>
      <c r="IPA5" s="526"/>
      <c r="IPB5" s="526"/>
      <c r="IPC5" s="526"/>
      <c r="IPD5" s="526"/>
      <c r="IPE5" s="526"/>
      <c r="IPF5" s="526"/>
      <c r="IPG5" s="526"/>
      <c r="IPH5" s="526"/>
      <c r="IPI5" s="526"/>
      <c r="IPJ5" s="526"/>
      <c r="IPK5" s="526"/>
      <c r="IPL5" s="526"/>
      <c r="IPM5" s="526"/>
      <c r="IPN5" s="526"/>
      <c r="IPO5" s="526"/>
      <c r="IPP5" s="526"/>
      <c r="IPQ5" s="526"/>
      <c r="IPR5" s="526"/>
      <c r="IPS5" s="526"/>
      <c r="IPT5" s="526"/>
      <c r="IPU5" s="526"/>
      <c r="IPV5" s="526"/>
      <c r="IPW5" s="526"/>
      <c r="IPX5" s="526"/>
      <c r="IPY5" s="526"/>
      <c r="IPZ5" s="526"/>
      <c r="IQA5" s="526"/>
      <c r="IQB5" s="526"/>
      <c r="IQC5" s="526"/>
      <c r="IQD5" s="526"/>
      <c r="IQE5" s="526"/>
      <c r="IQF5" s="526"/>
      <c r="IQG5" s="526"/>
      <c r="IQH5" s="526"/>
      <c r="IQI5" s="526"/>
      <c r="IQJ5" s="526"/>
      <c r="IQK5" s="526"/>
      <c r="IQL5" s="526"/>
      <c r="IQM5" s="526"/>
      <c r="IQN5" s="526"/>
      <c r="IQO5" s="526"/>
      <c r="IQP5" s="526"/>
      <c r="IQQ5" s="526"/>
      <c r="IQR5" s="526"/>
      <c r="IQS5" s="526"/>
      <c r="IQT5" s="526"/>
      <c r="IQU5" s="526"/>
      <c r="IQV5" s="526"/>
      <c r="IQW5" s="526"/>
      <c r="IQX5" s="526"/>
      <c r="IQY5" s="526"/>
      <c r="IQZ5" s="526"/>
      <c r="IRA5" s="526"/>
      <c r="IRB5" s="526"/>
      <c r="IRC5" s="526"/>
      <c r="IRD5" s="526"/>
      <c r="IRE5" s="526"/>
      <c r="IRF5" s="526"/>
      <c r="IRG5" s="526"/>
      <c r="IRH5" s="526"/>
      <c r="IRI5" s="526"/>
      <c r="IRJ5" s="526"/>
      <c r="IRK5" s="526"/>
      <c r="IRL5" s="526"/>
      <c r="IRM5" s="526"/>
      <c r="IRN5" s="526"/>
      <c r="IRO5" s="526"/>
      <c r="IRP5" s="526"/>
      <c r="IRQ5" s="526"/>
      <c r="IRR5" s="526"/>
      <c r="IRS5" s="526"/>
      <c r="IRT5" s="526"/>
      <c r="IRU5" s="526"/>
      <c r="IRV5" s="526"/>
      <c r="IRW5" s="526"/>
      <c r="IRX5" s="526"/>
      <c r="IRY5" s="526"/>
      <c r="IRZ5" s="526"/>
      <c r="ISA5" s="526"/>
      <c r="ISB5" s="526"/>
      <c r="ISC5" s="526"/>
      <c r="ISD5" s="526"/>
      <c r="ISE5" s="526"/>
      <c r="ISF5" s="526"/>
      <c r="ISG5" s="526"/>
      <c r="ISH5" s="526"/>
      <c r="ISI5" s="526"/>
      <c r="ISJ5" s="526"/>
      <c r="ISK5" s="526"/>
      <c r="ISL5" s="526"/>
      <c r="ISM5" s="526"/>
      <c r="ISN5" s="526"/>
      <c r="ISO5" s="526"/>
      <c r="ISP5" s="526"/>
      <c r="ISQ5" s="526"/>
      <c r="ISR5" s="526"/>
      <c r="ISS5" s="526"/>
      <c r="IST5" s="526"/>
      <c r="ISU5" s="526"/>
      <c r="ISV5" s="526"/>
      <c r="ISW5" s="526"/>
      <c r="ISX5" s="526"/>
      <c r="ISY5" s="526"/>
      <c r="ISZ5" s="526"/>
      <c r="ITA5" s="526"/>
      <c r="ITB5" s="526"/>
      <c r="ITC5" s="526"/>
      <c r="ITD5" s="526"/>
      <c r="ITE5" s="526"/>
      <c r="ITF5" s="526"/>
      <c r="ITG5" s="526"/>
      <c r="ITH5" s="526"/>
      <c r="ITI5" s="526"/>
      <c r="ITJ5" s="526"/>
      <c r="ITK5" s="526"/>
      <c r="ITL5" s="526"/>
      <c r="ITM5" s="526"/>
      <c r="ITN5" s="526"/>
      <c r="ITO5" s="526"/>
      <c r="ITP5" s="526"/>
      <c r="ITQ5" s="526"/>
      <c r="ITR5" s="526"/>
      <c r="ITS5" s="526"/>
      <c r="ITT5" s="526"/>
      <c r="ITU5" s="526"/>
      <c r="ITV5" s="526"/>
      <c r="ITW5" s="526"/>
      <c r="ITX5" s="526"/>
      <c r="ITY5" s="526"/>
      <c r="ITZ5" s="526"/>
      <c r="IUA5" s="526"/>
      <c r="IUB5" s="526"/>
      <c r="IUC5" s="526"/>
      <c r="IUD5" s="526"/>
      <c r="IUE5" s="526"/>
      <c r="IUF5" s="526"/>
      <c r="IUG5" s="526"/>
      <c r="IUH5" s="526"/>
      <c r="IUI5" s="526"/>
      <c r="IUJ5" s="526"/>
      <c r="IUK5" s="526"/>
      <c r="IUL5" s="526"/>
      <c r="IUM5" s="526"/>
      <c r="IUN5" s="526"/>
      <c r="IUO5" s="526"/>
      <c r="IUP5" s="526"/>
      <c r="IUQ5" s="526"/>
      <c r="IUR5" s="526"/>
      <c r="IUS5" s="526"/>
      <c r="IUT5" s="526"/>
      <c r="IUU5" s="526"/>
      <c r="IUV5" s="526"/>
      <c r="IUW5" s="526"/>
      <c r="IUX5" s="526"/>
      <c r="IUY5" s="526"/>
      <c r="IUZ5" s="526"/>
      <c r="IVA5" s="526"/>
      <c r="IVB5" s="526"/>
      <c r="IVC5" s="526"/>
      <c r="IVD5" s="526"/>
      <c r="IVE5" s="526"/>
      <c r="IVF5" s="526"/>
      <c r="IVG5" s="526"/>
      <c r="IVH5" s="526"/>
      <c r="IVI5" s="526"/>
      <c r="IVJ5" s="526"/>
      <c r="IVK5" s="526"/>
      <c r="IVL5" s="526"/>
      <c r="IVM5" s="526"/>
      <c r="IVN5" s="526"/>
      <c r="IVO5" s="526"/>
      <c r="IVP5" s="526"/>
      <c r="IVQ5" s="526"/>
      <c r="IVR5" s="526"/>
      <c r="IVS5" s="526"/>
      <c r="IVT5" s="526"/>
      <c r="IVU5" s="526"/>
      <c r="IVV5" s="526"/>
      <c r="IVW5" s="526"/>
      <c r="IVX5" s="526"/>
      <c r="IVY5" s="526"/>
      <c r="IVZ5" s="526"/>
      <c r="IWA5" s="526"/>
      <c r="IWB5" s="526"/>
      <c r="IWC5" s="526"/>
      <c r="IWD5" s="526"/>
      <c r="IWE5" s="526"/>
      <c r="IWF5" s="526"/>
      <c r="IWG5" s="526"/>
      <c r="IWH5" s="526"/>
      <c r="IWI5" s="526"/>
      <c r="IWJ5" s="526"/>
      <c r="IWK5" s="526"/>
      <c r="IWL5" s="526"/>
      <c r="IWM5" s="526"/>
      <c r="IWN5" s="526"/>
      <c r="IWO5" s="526"/>
      <c r="IWP5" s="526"/>
      <c r="IWQ5" s="526"/>
      <c r="IWR5" s="526"/>
      <c r="IWS5" s="526"/>
      <c r="IWT5" s="526"/>
      <c r="IWU5" s="526"/>
      <c r="IWV5" s="526"/>
      <c r="IWW5" s="526"/>
      <c r="IWX5" s="526"/>
      <c r="IWY5" s="526"/>
      <c r="IWZ5" s="526"/>
      <c r="IXA5" s="526"/>
      <c r="IXB5" s="526"/>
      <c r="IXC5" s="526"/>
      <c r="IXD5" s="526"/>
      <c r="IXE5" s="526"/>
      <c r="IXF5" s="526"/>
      <c r="IXG5" s="526"/>
      <c r="IXH5" s="526"/>
      <c r="IXI5" s="526"/>
      <c r="IXJ5" s="526"/>
      <c r="IXK5" s="526"/>
      <c r="IXL5" s="526"/>
      <c r="IXM5" s="526"/>
      <c r="IXN5" s="526"/>
      <c r="IXO5" s="526"/>
      <c r="IXP5" s="526"/>
      <c r="IXQ5" s="526"/>
      <c r="IXR5" s="526"/>
      <c r="IXS5" s="526"/>
      <c r="IXT5" s="526"/>
      <c r="IXU5" s="526"/>
      <c r="IXV5" s="526"/>
      <c r="IXW5" s="526"/>
      <c r="IXX5" s="526"/>
      <c r="IXY5" s="526"/>
      <c r="IXZ5" s="526"/>
      <c r="IYA5" s="526"/>
      <c r="IYB5" s="526"/>
      <c r="IYC5" s="526"/>
      <c r="IYD5" s="526"/>
      <c r="IYE5" s="526"/>
      <c r="IYF5" s="526"/>
      <c r="IYG5" s="526"/>
      <c r="IYH5" s="526"/>
      <c r="IYI5" s="526"/>
      <c r="IYJ5" s="526"/>
      <c r="IYK5" s="526"/>
      <c r="IYL5" s="526"/>
      <c r="IYM5" s="526"/>
      <c r="IYN5" s="526"/>
      <c r="IYO5" s="526"/>
      <c r="IYP5" s="526"/>
      <c r="IYQ5" s="526"/>
      <c r="IYR5" s="526"/>
      <c r="IYS5" s="526"/>
      <c r="IYT5" s="526"/>
      <c r="IYU5" s="526"/>
      <c r="IYV5" s="526"/>
      <c r="IYW5" s="526"/>
      <c r="IYX5" s="526"/>
      <c r="IYY5" s="526"/>
      <c r="IYZ5" s="526"/>
      <c r="IZA5" s="526"/>
      <c r="IZB5" s="526"/>
      <c r="IZC5" s="526"/>
      <c r="IZD5" s="526"/>
      <c r="IZE5" s="526"/>
      <c r="IZF5" s="526"/>
      <c r="IZG5" s="526"/>
      <c r="IZH5" s="526"/>
      <c r="IZI5" s="526"/>
      <c r="IZJ5" s="526"/>
      <c r="IZK5" s="526"/>
      <c r="IZL5" s="526"/>
      <c r="IZM5" s="526"/>
      <c r="IZN5" s="526"/>
      <c r="IZO5" s="526"/>
      <c r="IZP5" s="526"/>
      <c r="IZQ5" s="526"/>
      <c r="IZR5" s="526"/>
      <c r="IZS5" s="526"/>
      <c r="IZT5" s="526"/>
      <c r="IZU5" s="526"/>
      <c r="IZV5" s="526"/>
      <c r="IZW5" s="526"/>
      <c r="IZX5" s="526"/>
      <c r="IZY5" s="526"/>
      <c r="IZZ5" s="526"/>
      <c r="JAA5" s="526"/>
      <c r="JAB5" s="526"/>
      <c r="JAC5" s="526"/>
      <c r="JAD5" s="526"/>
      <c r="JAE5" s="526"/>
      <c r="JAF5" s="526"/>
      <c r="JAG5" s="526"/>
      <c r="JAH5" s="526"/>
      <c r="JAI5" s="526"/>
      <c r="JAJ5" s="526"/>
      <c r="JAK5" s="526"/>
      <c r="JAL5" s="526"/>
      <c r="JAM5" s="526"/>
      <c r="JAN5" s="526"/>
      <c r="JAO5" s="526"/>
      <c r="JAP5" s="526"/>
      <c r="JAQ5" s="526"/>
      <c r="JAR5" s="526"/>
      <c r="JAS5" s="526"/>
      <c r="JAT5" s="526"/>
      <c r="JAU5" s="526"/>
      <c r="JAV5" s="526"/>
      <c r="JAW5" s="526"/>
      <c r="JAX5" s="526"/>
      <c r="JAY5" s="526"/>
      <c r="JAZ5" s="526"/>
      <c r="JBA5" s="526"/>
      <c r="JBB5" s="526"/>
      <c r="JBC5" s="526"/>
      <c r="JBD5" s="526"/>
      <c r="JBE5" s="526"/>
      <c r="JBF5" s="526"/>
      <c r="JBG5" s="526"/>
      <c r="JBH5" s="526"/>
      <c r="JBI5" s="526"/>
      <c r="JBJ5" s="526"/>
      <c r="JBK5" s="526"/>
      <c r="JBL5" s="526"/>
      <c r="JBM5" s="526"/>
      <c r="JBN5" s="526"/>
      <c r="JBO5" s="526"/>
      <c r="JBP5" s="526"/>
      <c r="JBQ5" s="526"/>
      <c r="JBR5" s="526"/>
      <c r="JBS5" s="526"/>
      <c r="JBT5" s="526"/>
      <c r="JBU5" s="526"/>
      <c r="JBV5" s="526"/>
      <c r="JBW5" s="526"/>
      <c r="JBX5" s="526"/>
      <c r="JBY5" s="526"/>
      <c r="JBZ5" s="526"/>
      <c r="JCA5" s="526"/>
      <c r="JCB5" s="526"/>
      <c r="JCC5" s="526"/>
      <c r="JCD5" s="526"/>
      <c r="JCE5" s="526"/>
      <c r="JCF5" s="526"/>
      <c r="JCG5" s="526"/>
      <c r="JCH5" s="526"/>
      <c r="JCI5" s="526"/>
      <c r="JCJ5" s="526"/>
      <c r="JCK5" s="526"/>
      <c r="JCL5" s="526"/>
      <c r="JCM5" s="526"/>
      <c r="JCN5" s="526"/>
      <c r="JCO5" s="526"/>
      <c r="JCP5" s="526"/>
      <c r="JCQ5" s="526"/>
      <c r="JCR5" s="526"/>
      <c r="JCS5" s="526"/>
      <c r="JCT5" s="526"/>
      <c r="JCU5" s="526"/>
      <c r="JCV5" s="526"/>
      <c r="JCW5" s="526"/>
      <c r="JCX5" s="526"/>
      <c r="JCY5" s="526"/>
      <c r="JCZ5" s="526"/>
      <c r="JDA5" s="526"/>
      <c r="JDB5" s="526"/>
      <c r="JDC5" s="526"/>
      <c r="JDD5" s="526"/>
      <c r="JDE5" s="526"/>
      <c r="JDF5" s="526"/>
      <c r="JDG5" s="526"/>
      <c r="JDH5" s="526"/>
      <c r="JDI5" s="526"/>
      <c r="JDJ5" s="526"/>
      <c r="JDK5" s="526"/>
      <c r="JDL5" s="526"/>
      <c r="JDM5" s="526"/>
      <c r="JDN5" s="526"/>
      <c r="JDO5" s="526"/>
      <c r="JDP5" s="526"/>
      <c r="JDQ5" s="526"/>
      <c r="JDR5" s="526"/>
      <c r="JDS5" s="526"/>
      <c r="JDT5" s="526"/>
      <c r="JDU5" s="526"/>
      <c r="JDV5" s="526"/>
      <c r="JDW5" s="526"/>
      <c r="JDX5" s="526"/>
      <c r="JDY5" s="526"/>
      <c r="JDZ5" s="526"/>
      <c r="JEA5" s="526"/>
      <c r="JEB5" s="526"/>
      <c r="JEC5" s="526"/>
      <c r="JED5" s="526"/>
      <c r="JEE5" s="526"/>
      <c r="JEF5" s="526"/>
      <c r="JEG5" s="526"/>
      <c r="JEH5" s="526"/>
      <c r="JEI5" s="526"/>
      <c r="JEJ5" s="526"/>
      <c r="JEK5" s="526"/>
      <c r="JEL5" s="526"/>
      <c r="JEM5" s="526"/>
      <c r="JEN5" s="526"/>
      <c r="JEO5" s="526"/>
      <c r="JEP5" s="526"/>
      <c r="JEQ5" s="526"/>
      <c r="JER5" s="526"/>
      <c r="JES5" s="526"/>
      <c r="JET5" s="526"/>
      <c r="JEU5" s="526"/>
      <c r="JEV5" s="526"/>
      <c r="JEW5" s="526"/>
      <c r="JEX5" s="526"/>
      <c r="JEY5" s="526"/>
      <c r="JEZ5" s="526"/>
      <c r="JFA5" s="526"/>
      <c r="JFB5" s="526"/>
      <c r="JFC5" s="526"/>
      <c r="JFD5" s="526"/>
      <c r="JFE5" s="526"/>
      <c r="JFF5" s="526"/>
      <c r="JFG5" s="526"/>
      <c r="JFH5" s="526"/>
      <c r="JFI5" s="526"/>
      <c r="JFJ5" s="526"/>
      <c r="JFK5" s="526"/>
      <c r="JFL5" s="526"/>
      <c r="JFM5" s="526"/>
      <c r="JFN5" s="526"/>
      <c r="JFO5" s="526"/>
      <c r="JFP5" s="526"/>
      <c r="JFQ5" s="526"/>
      <c r="JFR5" s="526"/>
      <c r="JFS5" s="526"/>
      <c r="JFT5" s="526"/>
      <c r="JFU5" s="526"/>
      <c r="JFV5" s="526"/>
      <c r="JFW5" s="526"/>
      <c r="JFX5" s="526"/>
      <c r="JFY5" s="526"/>
      <c r="JFZ5" s="526"/>
      <c r="JGA5" s="526"/>
      <c r="JGB5" s="526"/>
      <c r="JGC5" s="526"/>
      <c r="JGD5" s="526"/>
      <c r="JGE5" s="526"/>
      <c r="JGF5" s="526"/>
      <c r="JGG5" s="526"/>
      <c r="JGH5" s="526"/>
      <c r="JGI5" s="526"/>
      <c r="JGJ5" s="526"/>
      <c r="JGK5" s="526"/>
      <c r="JGL5" s="526"/>
      <c r="JGM5" s="526"/>
      <c r="JGN5" s="526"/>
      <c r="JGO5" s="526"/>
      <c r="JGP5" s="526"/>
      <c r="JGQ5" s="526"/>
      <c r="JGR5" s="526"/>
      <c r="JGS5" s="526"/>
      <c r="JGT5" s="526"/>
      <c r="JGU5" s="526"/>
      <c r="JGV5" s="526"/>
      <c r="JGW5" s="526"/>
      <c r="JGX5" s="526"/>
      <c r="JGY5" s="526"/>
      <c r="JGZ5" s="526"/>
      <c r="JHA5" s="526"/>
      <c r="JHB5" s="526"/>
      <c r="JHC5" s="526"/>
      <c r="JHD5" s="526"/>
      <c r="JHE5" s="526"/>
      <c r="JHF5" s="526"/>
      <c r="JHG5" s="526"/>
      <c r="JHH5" s="526"/>
      <c r="JHI5" s="526"/>
      <c r="JHJ5" s="526"/>
      <c r="JHK5" s="526"/>
      <c r="JHL5" s="526"/>
      <c r="JHM5" s="526"/>
      <c r="JHN5" s="526"/>
      <c r="JHO5" s="526"/>
      <c r="JHP5" s="526"/>
      <c r="JHQ5" s="526"/>
      <c r="JHR5" s="526"/>
      <c r="JHS5" s="526"/>
      <c r="JHT5" s="526"/>
      <c r="JHU5" s="526"/>
      <c r="JHV5" s="526"/>
      <c r="JHW5" s="526"/>
      <c r="JHX5" s="526"/>
      <c r="JHY5" s="526"/>
      <c r="JHZ5" s="526"/>
      <c r="JIA5" s="526"/>
      <c r="JIB5" s="526"/>
      <c r="JIC5" s="526"/>
      <c r="JID5" s="526"/>
      <c r="JIE5" s="526"/>
      <c r="JIF5" s="526"/>
      <c r="JIG5" s="526"/>
      <c r="JIH5" s="526"/>
      <c r="JII5" s="526"/>
      <c r="JIJ5" s="526"/>
      <c r="JIK5" s="526"/>
      <c r="JIL5" s="526"/>
      <c r="JIM5" s="526"/>
      <c r="JIN5" s="526"/>
      <c r="JIO5" s="526"/>
      <c r="JIP5" s="526"/>
      <c r="JIQ5" s="526"/>
      <c r="JIR5" s="526"/>
      <c r="JIS5" s="526"/>
      <c r="JIT5" s="526"/>
      <c r="JIU5" s="526"/>
      <c r="JIV5" s="526"/>
      <c r="JIW5" s="526"/>
      <c r="JIX5" s="526"/>
      <c r="JIY5" s="526"/>
      <c r="JIZ5" s="526"/>
      <c r="JJA5" s="526"/>
      <c r="JJB5" s="526"/>
      <c r="JJC5" s="526"/>
      <c r="JJD5" s="526"/>
      <c r="JJE5" s="526"/>
      <c r="JJF5" s="526"/>
      <c r="JJG5" s="526"/>
      <c r="JJH5" s="526"/>
      <c r="JJI5" s="526"/>
      <c r="JJJ5" s="526"/>
      <c r="JJK5" s="526"/>
      <c r="JJL5" s="526"/>
      <c r="JJM5" s="526"/>
      <c r="JJN5" s="526"/>
      <c r="JJO5" s="526"/>
      <c r="JJP5" s="526"/>
      <c r="JJQ5" s="526"/>
      <c r="JJR5" s="526"/>
      <c r="JJS5" s="526"/>
      <c r="JJT5" s="526"/>
      <c r="JJU5" s="526"/>
      <c r="JJV5" s="526"/>
      <c r="JJW5" s="526"/>
      <c r="JJX5" s="526"/>
      <c r="JJY5" s="526"/>
      <c r="JJZ5" s="526"/>
      <c r="JKA5" s="526"/>
      <c r="JKB5" s="526"/>
      <c r="JKC5" s="526"/>
      <c r="JKD5" s="526"/>
      <c r="JKE5" s="526"/>
      <c r="JKF5" s="526"/>
      <c r="JKG5" s="526"/>
      <c r="JKH5" s="526"/>
      <c r="JKI5" s="526"/>
      <c r="JKJ5" s="526"/>
      <c r="JKK5" s="526"/>
      <c r="JKL5" s="526"/>
      <c r="JKM5" s="526"/>
      <c r="JKN5" s="526"/>
      <c r="JKO5" s="526"/>
      <c r="JKP5" s="526"/>
      <c r="JKQ5" s="526"/>
      <c r="JKR5" s="526"/>
      <c r="JKS5" s="526"/>
      <c r="JKT5" s="526"/>
      <c r="JKU5" s="526"/>
      <c r="JKV5" s="526"/>
      <c r="JKW5" s="526"/>
      <c r="JKX5" s="526"/>
      <c r="JKY5" s="526"/>
      <c r="JKZ5" s="526"/>
      <c r="JLA5" s="526"/>
      <c r="JLB5" s="526"/>
      <c r="JLC5" s="526"/>
      <c r="JLD5" s="526"/>
      <c r="JLE5" s="526"/>
      <c r="JLF5" s="526"/>
      <c r="JLG5" s="526"/>
      <c r="JLH5" s="526"/>
      <c r="JLI5" s="526"/>
      <c r="JLJ5" s="526"/>
      <c r="JLK5" s="526"/>
      <c r="JLL5" s="526"/>
      <c r="JLM5" s="526"/>
      <c r="JLN5" s="526"/>
      <c r="JLO5" s="526"/>
      <c r="JLP5" s="526"/>
      <c r="JLQ5" s="526"/>
      <c r="JLR5" s="526"/>
      <c r="JLS5" s="526"/>
      <c r="JLT5" s="526"/>
      <c r="JLU5" s="526"/>
      <c r="JLV5" s="526"/>
      <c r="JLW5" s="526"/>
      <c r="JLX5" s="526"/>
      <c r="JLY5" s="526"/>
      <c r="JLZ5" s="526"/>
      <c r="JMA5" s="526"/>
      <c r="JMB5" s="526"/>
      <c r="JMC5" s="526"/>
      <c r="JMD5" s="526"/>
      <c r="JME5" s="526"/>
      <c r="JMF5" s="526"/>
      <c r="JMG5" s="526"/>
      <c r="JMH5" s="526"/>
      <c r="JMI5" s="526"/>
      <c r="JMJ5" s="526"/>
      <c r="JMK5" s="526"/>
      <c r="JML5" s="526"/>
      <c r="JMM5" s="526"/>
      <c r="JMN5" s="526"/>
      <c r="JMO5" s="526"/>
      <c r="JMP5" s="526"/>
      <c r="JMQ5" s="526"/>
      <c r="JMR5" s="526"/>
      <c r="JMS5" s="526"/>
      <c r="JMT5" s="526"/>
      <c r="JMU5" s="526"/>
      <c r="JMV5" s="526"/>
      <c r="JMW5" s="526"/>
      <c r="JMX5" s="526"/>
      <c r="JMY5" s="526"/>
      <c r="JMZ5" s="526"/>
      <c r="JNA5" s="526"/>
      <c r="JNB5" s="526"/>
      <c r="JNC5" s="526"/>
      <c r="JND5" s="526"/>
      <c r="JNE5" s="526"/>
      <c r="JNF5" s="526"/>
      <c r="JNG5" s="526"/>
      <c r="JNH5" s="526"/>
      <c r="JNI5" s="526"/>
      <c r="JNJ5" s="526"/>
      <c r="JNK5" s="526"/>
      <c r="JNL5" s="526"/>
      <c r="JNM5" s="526"/>
      <c r="JNN5" s="526"/>
      <c r="JNO5" s="526"/>
      <c r="JNP5" s="526"/>
      <c r="JNQ5" s="526"/>
      <c r="JNR5" s="526"/>
      <c r="JNS5" s="526"/>
      <c r="JNT5" s="526"/>
      <c r="JNU5" s="526"/>
      <c r="JNV5" s="526"/>
      <c r="JNW5" s="526"/>
      <c r="JNX5" s="526"/>
      <c r="JNY5" s="526"/>
      <c r="JNZ5" s="526"/>
      <c r="JOA5" s="526"/>
      <c r="JOB5" s="526"/>
      <c r="JOC5" s="526"/>
      <c r="JOD5" s="526"/>
      <c r="JOE5" s="526"/>
      <c r="JOF5" s="526"/>
      <c r="JOG5" s="526"/>
      <c r="JOH5" s="526"/>
      <c r="JOI5" s="526"/>
      <c r="JOJ5" s="526"/>
      <c r="JOK5" s="526"/>
      <c r="JOL5" s="526"/>
      <c r="JOM5" s="526"/>
      <c r="JON5" s="526"/>
      <c r="JOO5" s="526"/>
      <c r="JOP5" s="526"/>
      <c r="JOQ5" s="526"/>
      <c r="JOR5" s="526"/>
      <c r="JOS5" s="526"/>
      <c r="JOT5" s="526"/>
      <c r="JOU5" s="526"/>
      <c r="JOV5" s="526"/>
      <c r="JOW5" s="526"/>
      <c r="JOX5" s="526"/>
      <c r="JOY5" s="526"/>
      <c r="JOZ5" s="526"/>
      <c r="JPA5" s="526"/>
      <c r="JPB5" s="526"/>
      <c r="JPC5" s="526"/>
      <c r="JPD5" s="526"/>
      <c r="JPE5" s="526"/>
      <c r="JPF5" s="526"/>
      <c r="JPG5" s="526"/>
      <c r="JPH5" s="526"/>
      <c r="JPI5" s="526"/>
      <c r="JPJ5" s="526"/>
      <c r="JPK5" s="526"/>
      <c r="JPL5" s="526"/>
      <c r="JPM5" s="526"/>
      <c r="JPN5" s="526"/>
      <c r="JPO5" s="526"/>
      <c r="JPP5" s="526"/>
      <c r="JPQ5" s="526"/>
      <c r="JPR5" s="526"/>
      <c r="JPS5" s="526"/>
      <c r="JPT5" s="526"/>
      <c r="JPU5" s="526"/>
      <c r="JPV5" s="526"/>
      <c r="JPW5" s="526"/>
      <c r="JPX5" s="526"/>
      <c r="JPY5" s="526"/>
      <c r="JPZ5" s="526"/>
      <c r="JQA5" s="526"/>
      <c r="JQB5" s="526"/>
      <c r="JQC5" s="526"/>
      <c r="JQD5" s="526"/>
      <c r="JQE5" s="526"/>
      <c r="JQF5" s="526"/>
      <c r="JQG5" s="526"/>
      <c r="JQH5" s="526"/>
      <c r="JQI5" s="526"/>
      <c r="JQJ5" s="526"/>
      <c r="JQK5" s="526"/>
      <c r="JQL5" s="526"/>
      <c r="JQM5" s="526"/>
      <c r="JQN5" s="526"/>
      <c r="JQO5" s="526"/>
      <c r="JQP5" s="526"/>
      <c r="JQQ5" s="526"/>
      <c r="JQR5" s="526"/>
      <c r="JQS5" s="526"/>
      <c r="JQT5" s="526"/>
      <c r="JQU5" s="526"/>
      <c r="JQV5" s="526"/>
      <c r="JQW5" s="526"/>
      <c r="JQX5" s="526"/>
      <c r="JQY5" s="526"/>
      <c r="JQZ5" s="526"/>
      <c r="JRA5" s="526"/>
      <c r="JRB5" s="526"/>
      <c r="JRC5" s="526"/>
      <c r="JRD5" s="526"/>
      <c r="JRE5" s="526"/>
      <c r="JRF5" s="526"/>
      <c r="JRG5" s="526"/>
      <c r="JRH5" s="526"/>
      <c r="JRI5" s="526"/>
      <c r="JRJ5" s="526"/>
      <c r="JRK5" s="526"/>
      <c r="JRL5" s="526"/>
      <c r="JRM5" s="526"/>
      <c r="JRN5" s="526"/>
      <c r="JRO5" s="526"/>
      <c r="JRP5" s="526"/>
      <c r="JRQ5" s="526"/>
      <c r="JRR5" s="526"/>
      <c r="JRS5" s="526"/>
      <c r="JRT5" s="526"/>
      <c r="JRU5" s="526"/>
      <c r="JRV5" s="526"/>
      <c r="JRW5" s="526"/>
      <c r="JRX5" s="526"/>
      <c r="JRY5" s="526"/>
      <c r="JRZ5" s="526"/>
      <c r="JSA5" s="526"/>
      <c r="JSB5" s="526"/>
      <c r="JSC5" s="526"/>
      <c r="JSD5" s="526"/>
      <c r="JSE5" s="526"/>
      <c r="JSF5" s="526"/>
      <c r="JSG5" s="526"/>
      <c r="JSH5" s="526"/>
      <c r="JSI5" s="526"/>
      <c r="JSJ5" s="526"/>
      <c r="JSK5" s="526"/>
      <c r="JSL5" s="526"/>
      <c r="JSM5" s="526"/>
      <c r="JSN5" s="526"/>
      <c r="JSO5" s="526"/>
      <c r="JSP5" s="526"/>
      <c r="JSQ5" s="526"/>
      <c r="JSR5" s="526"/>
      <c r="JSS5" s="526"/>
      <c r="JST5" s="526"/>
      <c r="JSU5" s="526"/>
      <c r="JSV5" s="526"/>
      <c r="JSW5" s="526"/>
      <c r="JSX5" s="526"/>
      <c r="JSY5" s="526"/>
      <c r="JSZ5" s="526"/>
      <c r="JTA5" s="526"/>
      <c r="JTB5" s="526"/>
      <c r="JTC5" s="526"/>
      <c r="JTD5" s="526"/>
      <c r="JTE5" s="526"/>
      <c r="JTF5" s="526"/>
      <c r="JTG5" s="526"/>
      <c r="JTH5" s="526"/>
      <c r="JTI5" s="526"/>
      <c r="JTJ5" s="526"/>
      <c r="JTK5" s="526"/>
      <c r="JTL5" s="526"/>
      <c r="JTM5" s="526"/>
      <c r="JTN5" s="526"/>
      <c r="JTO5" s="526"/>
      <c r="JTP5" s="526"/>
      <c r="JTQ5" s="526"/>
      <c r="JTR5" s="526"/>
      <c r="JTS5" s="526"/>
      <c r="JTT5" s="526"/>
      <c r="JTU5" s="526"/>
      <c r="JTV5" s="526"/>
      <c r="JTW5" s="526"/>
      <c r="JTX5" s="526"/>
      <c r="JTY5" s="526"/>
      <c r="JTZ5" s="526"/>
      <c r="JUA5" s="526"/>
      <c r="JUB5" s="526"/>
      <c r="JUC5" s="526"/>
      <c r="JUD5" s="526"/>
      <c r="JUE5" s="526"/>
      <c r="JUF5" s="526"/>
      <c r="JUG5" s="526"/>
      <c r="JUH5" s="526"/>
      <c r="JUI5" s="526"/>
      <c r="JUJ5" s="526"/>
      <c r="JUK5" s="526"/>
      <c r="JUL5" s="526"/>
      <c r="JUM5" s="526"/>
      <c r="JUN5" s="526"/>
      <c r="JUO5" s="526"/>
      <c r="JUP5" s="526"/>
      <c r="JUQ5" s="526"/>
      <c r="JUR5" s="526"/>
      <c r="JUS5" s="526"/>
      <c r="JUT5" s="526"/>
      <c r="JUU5" s="526"/>
      <c r="JUV5" s="526"/>
      <c r="JUW5" s="526"/>
      <c r="JUX5" s="526"/>
      <c r="JUY5" s="526"/>
      <c r="JUZ5" s="526"/>
      <c r="JVA5" s="526"/>
      <c r="JVB5" s="526"/>
      <c r="JVC5" s="526"/>
      <c r="JVD5" s="526"/>
      <c r="JVE5" s="526"/>
      <c r="JVF5" s="526"/>
      <c r="JVG5" s="526"/>
      <c r="JVH5" s="526"/>
      <c r="JVI5" s="526"/>
      <c r="JVJ5" s="526"/>
      <c r="JVK5" s="526"/>
      <c r="JVL5" s="526"/>
      <c r="JVM5" s="526"/>
      <c r="JVN5" s="526"/>
      <c r="JVO5" s="526"/>
      <c r="JVP5" s="526"/>
      <c r="JVQ5" s="526"/>
      <c r="JVR5" s="526"/>
      <c r="JVS5" s="526"/>
      <c r="JVT5" s="526"/>
      <c r="JVU5" s="526"/>
      <c r="JVV5" s="526"/>
      <c r="JVW5" s="526"/>
      <c r="JVX5" s="526"/>
      <c r="JVY5" s="526"/>
      <c r="JVZ5" s="526"/>
      <c r="JWA5" s="526"/>
      <c r="JWB5" s="526"/>
      <c r="JWC5" s="526"/>
      <c r="JWD5" s="526"/>
      <c r="JWE5" s="526"/>
      <c r="JWF5" s="526"/>
      <c r="JWG5" s="526"/>
      <c r="JWH5" s="526"/>
      <c r="JWI5" s="526"/>
      <c r="JWJ5" s="526"/>
      <c r="JWK5" s="526"/>
      <c r="JWL5" s="526"/>
      <c r="JWM5" s="526"/>
      <c r="JWN5" s="526"/>
      <c r="JWO5" s="526"/>
      <c r="JWP5" s="526"/>
      <c r="JWQ5" s="526"/>
      <c r="JWR5" s="526"/>
      <c r="JWS5" s="526"/>
      <c r="JWT5" s="526"/>
      <c r="JWU5" s="526"/>
      <c r="JWV5" s="526"/>
      <c r="JWW5" s="526"/>
      <c r="JWX5" s="526"/>
      <c r="JWY5" s="526"/>
      <c r="JWZ5" s="526"/>
      <c r="JXA5" s="526"/>
      <c r="JXB5" s="526"/>
      <c r="JXC5" s="526"/>
      <c r="JXD5" s="526"/>
      <c r="JXE5" s="526"/>
      <c r="JXF5" s="526"/>
      <c r="JXG5" s="526"/>
      <c r="JXH5" s="526"/>
      <c r="JXI5" s="526"/>
      <c r="JXJ5" s="526"/>
      <c r="JXK5" s="526"/>
      <c r="JXL5" s="526"/>
      <c r="JXM5" s="526"/>
      <c r="JXN5" s="526"/>
      <c r="JXO5" s="526"/>
      <c r="JXP5" s="526"/>
      <c r="JXQ5" s="526"/>
      <c r="JXR5" s="526"/>
      <c r="JXS5" s="526"/>
      <c r="JXT5" s="526"/>
      <c r="JXU5" s="526"/>
      <c r="JXV5" s="526"/>
      <c r="JXW5" s="526"/>
      <c r="JXX5" s="526"/>
      <c r="JXY5" s="526"/>
      <c r="JXZ5" s="526"/>
      <c r="JYA5" s="526"/>
      <c r="JYB5" s="526"/>
      <c r="JYC5" s="526"/>
      <c r="JYD5" s="526"/>
      <c r="JYE5" s="526"/>
      <c r="JYF5" s="526"/>
      <c r="JYG5" s="526"/>
      <c r="JYH5" s="526"/>
      <c r="JYI5" s="526"/>
      <c r="JYJ5" s="526"/>
      <c r="JYK5" s="526"/>
      <c r="JYL5" s="526"/>
      <c r="JYM5" s="526"/>
      <c r="JYN5" s="526"/>
      <c r="JYO5" s="526"/>
      <c r="JYP5" s="526"/>
      <c r="JYQ5" s="526"/>
      <c r="JYR5" s="526"/>
      <c r="JYS5" s="526"/>
      <c r="JYT5" s="526"/>
      <c r="JYU5" s="526"/>
      <c r="JYV5" s="526"/>
      <c r="JYW5" s="526"/>
      <c r="JYX5" s="526"/>
      <c r="JYY5" s="526"/>
      <c r="JYZ5" s="526"/>
      <c r="JZA5" s="526"/>
      <c r="JZB5" s="526"/>
      <c r="JZC5" s="526"/>
      <c r="JZD5" s="526"/>
      <c r="JZE5" s="526"/>
      <c r="JZF5" s="526"/>
      <c r="JZG5" s="526"/>
      <c r="JZH5" s="526"/>
      <c r="JZI5" s="526"/>
      <c r="JZJ5" s="526"/>
      <c r="JZK5" s="526"/>
      <c r="JZL5" s="526"/>
      <c r="JZM5" s="526"/>
      <c r="JZN5" s="526"/>
      <c r="JZO5" s="526"/>
      <c r="JZP5" s="526"/>
      <c r="JZQ5" s="526"/>
      <c r="JZR5" s="526"/>
      <c r="JZS5" s="526"/>
      <c r="JZT5" s="526"/>
      <c r="JZU5" s="526"/>
      <c r="JZV5" s="526"/>
      <c r="JZW5" s="526"/>
      <c r="JZX5" s="526"/>
      <c r="JZY5" s="526"/>
      <c r="JZZ5" s="526"/>
      <c r="KAA5" s="526"/>
      <c r="KAB5" s="526"/>
      <c r="KAC5" s="526"/>
      <c r="KAD5" s="526"/>
      <c r="KAE5" s="526"/>
      <c r="KAF5" s="526"/>
      <c r="KAG5" s="526"/>
      <c r="KAH5" s="526"/>
      <c r="KAI5" s="526"/>
      <c r="KAJ5" s="526"/>
      <c r="KAK5" s="526"/>
      <c r="KAL5" s="526"/>
      <c r="KAM5" s="526"/>
      <c r="KAN5" s="526"/>
      <c r="KAO5" s="526"/>
      <c r="KAP5" s="526"/>
      <c r="KAQ5" s="526"/>
      <c r="KAR5" s="526"/>
      <c r="KAS5" s="526"/>
      <c r="KAT5" s="526"/>
      <c r="KAU5" s="526"/>
      <c r="KAV5" s="526"/>
      <c r="KAW5" s="526"/>
      <c r="KAX5" s="526"/>
      <c r="KAY5" s="526"/>
      <c r="KAZ5" s="526"/>
      <c r="KBA5" s="526"/>
      <c r="KBB5" s="526"/>
      <c r="KBC5" s="526"/>
      <c r="KBD5" s="526"/>
      <c r="KBE5" s="526"/>
      <c r="KBF5" s="526"/>
      <c r="KBG5" s="526"/>
      <c r="KBH5" s="526"/>
      <c r="KBI5" s="526"/>
      <c r="KBJ5" s="526"/>
      <c r="KBK5" s="526"/>
      <c r="KBL5" s="526"/>
      <c r="KBM5" s="526"/>
      <c r="KBN5" s="526"/>
      <c r="KBO5" s="526"/>
      <c r="KBP5" s="526"/>
      <c r="KBQ5" s="526"/>
      <c r="KBR5" s="526"/>
      <c r="KBS5" s="526"/>
      <c r="KBT5" s="526"/>
      <c r="KBU5" s="526"/>
      <c r="KBV5" s="526"/>
      <c r="KBW5" s="526"/>
      <c r="KBX5" s="526"/>
      <c r="KBY5" s="526"/>
      <c r="KBZ5" s="526"/>
      <c r="KCA5" s="526"/>
      <c r="KCB5" s="526"/>
      <c r="KCC5" s="526"/>
      <c r="KCD5" s="526"/>
      <c r="KCE5" s="526"/>
      <c r="KCF5" s="526"/>
      <c r="KCG5" s="526"/>
      <c r="KCH5" s="526"/>
      <c r="KCI5" s="526"/>
      <c r="KCJ5" s="526"/>
      <c r="KCK5" s="526"/>
      <c r="KCL5" s="526"/>
      <c r="KCM5" s="526"/>
      <c r="KCN5" s="526"/>
      <c r="KCO5" s="526"/>
      <c r="KCP5" s="526"/>
      <c r="KCQ5" s="526"/>
      <c r="KCR5" s="526"/>
      <c r="KCS5" s="526"/>
      <c r="KCT5" s="526"/>
      <c r="KCU5" s="526"/>
      <c r="KCV5" s="526"/>
      <c r="KCW5" s="526"/>
      <c r="KCX5" s="526"/>
      <c r="KCY5" s="526"/>
      <c r="KCZ5" s="526"/>
      <c r="KDA5" s="526"/>
      <c r="KDB5" s="526"/>
      <c r="KDC5" s="526"/>
      <c r="KDD5" s="526"/>
      <c r="KDE5" s="526"/>
      <c r="KDF5" s="526"/>
      <c r="KDG5" s="526"/>
      <c r="KDH5" s="526"/>
      <c r="KDI5" s="526"/>
      <c r="KDJ5" s="526"/>
      <c r="KDK5" s="526"/>
      <c r="KDL5" s="526"/>
      <c r="KDM5" s="526"/>
      <c r="KDN5" s="526"/>
      <c r="KDO5" s="526"/>
      <c r="KDP5" s="526"/>
      <c r="KDQ5" s="526"/>
      <c r="KDR5" s="526"/>
      <c r="KDS5" s="526"/>
      <c r="KDT5" s="526"/>
      <c r="KDU5" s="526"/>
      <c r="KDV5" s="526"/>
      <c r="KDW5" s="526"/>
      <c r="KDX5" s="526"/>
      <c r="KDY5" s="526"/>
      <c r="KDZ5" s="526"/>
      <c r="KEA5" s="526"/>
      <c r="KEB5" s="526"/>
      <c r="KEC5" s="526"/>
      <c r="KED5" s="526"/>
      <c r="KEE5" s="526"/>
      <c r="KEF5" s="526"/>
      <c r="KEG5" s="526"/>
      <c r="KEH5" s="526"/>
      <c r="KEI5" s="526"/>
      <c r="KEJ5" s="526"/>
      <c r="KEK5" s="526"/>
      <c r="KEL5" s="526"/>
      <c r="KEM5" s="526"/>
      <c r="KEN5" s="526"/>
      <c r="KEO5" s="526"/>
      <c r="KEP5" s="526"/>
      <c r="KEQ5" s="526"/>
      <c r="KER5" s="526"/>
      <c r="KES5" s="526"/>
      <c r="KET5" s="526"/>
      <c r="KEU5" s="526"/>
      <c r="KEV5" s="526"/>
      <c r="KEW5" s="526"/>
      <c r="KEX5" s="526"/>
      <c r="KEY5" s="526"/>
      <c r="KEZ5" s="526"/>
      <c r="KFA5" s="526"/>
      <c r="KFB5" s="526"/>
      <c r="KFC5" s="526"/>
      <c r="KFD5" s="526"/>
      <c r="KFE5" s="526"/>
      <c r="KFF5" s="526"/>
      <c r="KFG5" s="526"/>
      <c r="KFH5" s="526"/>
      <c r="KFI5" s="526"/>
      <c r="KFJ5" s="526"/>
      <c r="KFK5" s="526"/>
      <c r="KFL5" s="526"/>
      <c r="KFM5" s="526"/>
      <c r="KFN5" s="526"/>
      <c r="KFO5" s="526"/>
      <c r="KFP5" s="526"/>
      <c r="KFQ5" s="526"/>
      <c r="KFR5" s="526"/>
      <c r="KFS5" s="526"/>
      <c r="KFT5" s="526"/>
      <c r="KFU5" s="526"/>
      <c r="KFV5" s="526"/>
      <c r="KFW5" s="526"/>
      <c r="KFX5" s="526"/>
      <c r="KFY5" s="526"/>
      <c r="KFZ5" s="526"/>
      <c r="KGA5" s="526"/>
      <c r="KGB5" s="526"/>
      <c r="KGC5" s="526"/>
      <c r="KGD5" s="526"/>
      <c r="KGE5" s="526"/>
      <c r="KGF5" s="526"/>
      <c r="KGG5" s="526"/>
      <c r="KGH5" s="526"/>
      <c r="KGI5" s="526"/>
      <c r="KGJ5" s="526"/>
      <c r="KGK5" s="526"/>
      <c r="KGL5" s="526"/>
      <c r="KGM5" s="526"/>
      <c r="KGN5" s="526"/>
      <c r="KGO5" s="526"/>
      <c r="KGP5" s="526"/>
      <c r="KGQ5" s="526"/>
      <c r="KGR5" s="526"/>
      <c r="KGS5" s="526"/>
      <c r="KGT5" s="526"/>
      <c r="KGU5" s="526"/>
      <c r="KGV5" s="526"/>
      <c r="KGW5" s="526"/>
      <c r="KGX5" s="526"/>
      <c r="KGY5" s="526"/>
      <c r="KGZ5" s="526"/>
      <c r="KHA5" s="526"/>
      <c r="KHB5" s="526"/>
      <c r="KHC5" s="526"/>
      <c r="KHD5" s="526"/>
      <c r="KHE5" s="526"/>
      <c r="KHF5" s="526"/>
      <c r="KHG5" s="526"/>
      <c r="KHH5" s="526"/>
      <c r="KHI5" s="526"/>
      <c r="KHJ5" s="526"/>
      <c r="KHK5" s="526"/>
      <c r="KHL5" s="526"/>
      <c r="KHM5" s="526"/>
      <c r="KHN5" s="526"/>
      <c r="KHO5" s="526"/>
      <c r="KHP5" s="526"/>
      <c r="KHQ5" s="526"/>
      <c r="KHR5" s="526"/>
      <c r="KHS5" s="526"/>
      <c r="KHT5" s="526"/>
      <c r="KHU5" s="526"/>
      <c r="KHV5" s="526"/>
      <c r="KHW5" s="526"/>
      <c r="KHX5" s="526"/>
      <c r="KHY5" s="526"/>
      <c r="KHZ5" s="526"/>
      <c r="KIA5" s="526"/>
      <c r="KIB5" s="526"/>
      <c r="KIC5" s="526"/>
      <c r="KID5" s="526"/>
      <c r="KIE5" s="526"/>
      <c r="KIF5" s="526"/>
      <c r="KIG5" s="526"/>
      <c r="KIH5" s="526"/>
      <c r="KII5" s="526"/>
      <c r="KIJ5" s="526"/>
      <c r="KIK5" s="526"/>
      <c r="KIL5" s="526"/>
      <c r="KIM5" s="526"/>
      <c r="KIN5" s="526"/>
      <c r="KIO5" s="526"/>
      <c r="KIP5" s="526"/>
      <c r="KIQ5" s="526"/>
      <c r="KIR5" s="526"/>
      <c r="KIS5" s="526"/>
      <c r="KIT5" s="526"/>
      <c r="KIU5" s="526"/>
      <c r="KIV5" s="526"/>
      <c r="KIW5" s="526"/>
      <c r="KIX5" s="526"/>
      <c r="KIY5" s="526"/>
      <c r="KIZ5" s="526"/>
      <c r="KJA5" s="526"/>
      <c r="KJB5" s="526"/>
      <c r="KJC5" s="526"/>
      <c r="KJD5" s="526"/>
      <c r="KJE5" s="526"/>
      <c r="KJF5" s="526"/>
      <c r="KJG5" s="526"/>
      <c r="KJH5" s="526"/>
      <c r="KJI5" s="526"/>
      <c r="KJJ5" s="526"/>
      <c r="KJK5" s="526"/>
      <c r="KJL5" s="526"/>
      <c r="KJM5" s="526"/>
      <c r="KJN5" s="526"/>
      <c r="KJO5" s="526"/>
      <c r="KJP5" s="526"/>
      <c r="KJQ5" s="526"/>
      <c r="KJR5" s="526"/>
      <c r="KJS5" s="526"/>
      <c r="KJT5" s="526"/>
      <c r="KJU5" s="526"/>
      <c r="KJV5" s="526"/>
      <c r="KJW5" s="526"/>
      <c r="KJX5" s="526"/>
      <c r="KJY5" s="526"/>
      <c r="KJZ5" s="526"/>
      <c r="KKA5" s="526"/>
      <c r="KKB5" s="526"/>
      <c r="KKC5" s="526"/>
      <c r="KKD5" s="526"/>
      <c r="KKE5" s="526"/>
      <c r="KKF5" s="526"/>
      <c r="KKG5" s="526"/>
      <c r="KKH5" s="526"/>
      <c r="KKI5" s="526"/>
      <c r="KKJ5" s="526"/>
      <c r="KKK5" s="526"/>
      <c r="KKL5" s="526"/>
      <c r="KKM5" s="526"/>
      <c r="KKN5" s="526"/>
      <c r="KKO5" s="526"/>
      <c r="KKP5" s="526"/>
      <c r="KKQ5" s="526"/>
      <c r="KKR5" s="526"/>
      <c r="KKS5" s="526"/>
      <c r="KKT5" s="526"/>
      <c r="KKU5" s="526"/>
      <c r="KKV5" s="526"/>
      <c r="KKW5" s="526"/>
      <c r="KKX5" s="526"/>
      <c r="KKY5" s="526"/>
      <c r="KKZ5" s="526"/>
      <c r="KLA5" s="526"/>
      <c r="KLB5" s="526"/>
      <c r="KLC5" s="526"/>
      <c r="KLD5" s="526"/>
      <c r="KLE5" s="526"/>
      <c r="KLF5" s="526"/>
      <c r="KLG5" s="526"/>
      <c r="KLH5" s="526"/>
      <c r="KLI5" s="526"/>
      <c r="KLJ5" s="526"/>
      <c r="KLK5" s="526"/>
      <c r="KLL5" s="526"/>
      <c r="KLM5" s="526"/>
      <c r="KLN5" s="526"/>
      <c r="KLO5" s="526"/>
      <c r="KLP5" s="526"/>
      <c r="KLQ5" s="526"/>
      <c r="KLR5" s="526"/>
      <c r="KLS5" s="526"/>
      <c r="KLT5" s="526"/>
      <c r="KLU5" s="526"/>
      <c r="KLV5" s="526"/>
      <c r="KLW5" s="526"/>
      <c r="KLX5" s="526"/>
      <c r="KLY5" s="526"/>
      <c r="KLZ5" s="526"/>
      <c r="KMA5" s="526"/>
      <c r="KMB5" s="526"/>
      <c r="KMC5" s="526"/>
      <c r="KMD5" s="526"/>
      <c r="KME5" s="526"/>
      <c r="KMF5" s="526"/>
      <c r="KMG5" s="526"/>
      <c r="KMH5" s="526"/>
      <c r="KMI5" s="526"/>
      <c r="KMJ5" s="526"/>
      <c r="KMK5" s="526"/>
      <c r="KML5" s="526"/>
      <c r="KMM5" s="526"/>
      <c r="KMN5" s="526"/>
      <c r="KMO5" s="526"/>
      <c r="KMP5" s="526"/>
      <c r="KMQ5" s="526"/>
      <c r="KMR5" s="526"/>
      <c r="KMS5" s="526"/>
      <c r="KMT5" s="526"/>
      <c r="KMU5" s="526"/>
      <c r="KMV5" s="526"/>
      <c r="KMW5" s="526"/>
      <c r="KMX5" s="526"/>
      <c r="KMY5" s="526"/>
      <c r="KMZ5" s="526"/>
      <c r="KNA5" s="526"/>
      <c r="KNB5" s="526"/>
      <c r="KNC5" s="526"/>
      <c r="KND5" s="526"/>
      <c r="KNE5" s="526"/>
      <c r="KNF5" s="526"/>
      <c r="KNG5" s="526"/>
      <c r="KNH5" s="526"/>
      <c r="KNI5" s="526"/>
      <c r="KNJ5" s="526"/>
      <c r="KNK5" s="526"/>
      <c r="KNL5" s="526"/>
      <c r="KNM5" s="526"/>
      <c r="KNN5" s="526"/>
      <c r="KNO5" s="526"/>
      <c r="KNP5" s="526"/>
      <c r="KNQ5" s="526"/>
      <c r="KNR5" s="526"/>
      <c r="KNS5" s="526"/>
      <c r="KNT5" s="526"/>
      <c r="KNU5" s="526"/>
      <c r="KNV5" s="526"/>
      <c r="KNW5" s="526"/>
      <c r="KNX5" s="526"/>
      <c r="KNY5" s="526"/>
      <c r="KNZ5" s="526"/>
      <c r="KOA5" s="526"/>
      <c r="KOB5" s="526"/>
      <c r="KOC5" s="526"/>
      <c r="KOD5" s="526"/>
      <c r="KOE5" s="526"/>
      <c r="KOF5" s="526"/>
      <c r="KOG5" s="526"/>
      <c r="KOH5" s="526"/>
      <c r="KOI5" s="526"/>
      <c r="KOJ5" s="526"/>
      <c r="KOK5" s="526"/>
      <c r="KOL5" s="526"/>
      <c r="KOM5" s="526"/>
      <c r="KON5" s="526"/>
      <c r="KOO5" s="526"/>
      <c r="KOP5" s="526"/>
      <c r="KOQ5" s="526"/>
      <c r="KOR5" s="526"/>
      <c r="KOS5" s="526"/>
      <c r="KOT5" s="526"/>
      <c r="KOU5" s="526"/>
      <c r="KOV5" s="526"/>
      <c r="KOW5" s="526"/>
      <c r="KOX5" s="526"/>
      <c r="KOY5" s="526"/>
      <c r="KOZ5" s="526"/>
      <c r="KPA5" s="526"/>
      <c r="KPB5" s="526"/>
      <c r="KPC5" s="526"/>
      <c r="KPD5" s="526"/>
      <c r="KPE5" s="526"/>
      <c r="KPF5" s="526"/>
      <c r="KPG5" s="526"/>
      <c r="KPH5" s="526"/>
      <c r="KPI5" s="526"/>
      <c r="KPJ5" s="526"/>
      <c r="KPK5" s="526"/>
      <c r="KPL5" s="526"/>
      <c r="KPM5" s="526"/>
      <c r="KPN5" s="526"/>
      <c r="KPO5" s="526"/>
      <c r="KPP5" s="526"/>
      <c r="KPQ5" s="526"/>
      <c r="KPR5" s="526"/>
      <c r="KPS5" s="526"/>
      <c r="KPT5" s="526"/>
      <c r="KPU5" s="526"/>
      <c r="KPV5" s="526"/>
      <c r="KPW5" s="526"/>
      <c r="KPX5" s="526"/>
      <c r="KPY5" s="526"/>
      <c r="KPZ5" s="526"/>
      <c r="KQA5" s="526"/>
      <c r="KQB5" s="526"/>
      <c r="KQC5" s="526"/>
      <c r="KQD5" s="526"/>
      <c r="KQE5" s="526"/>
      <c r="KQF5" s="526"/>
      <c r="KQG5" s="526"/>
      <c r="KQH5" s="526"/>
      <c r="KQI5" s="526"/>
      <c r="KQJ5" s="526"/>
      <c r="KQK5" s="526"/>
      <c r="KQL5" s="526"/>
      <c r="KQM5" s="526"/>
      <c r="KQN5" s="526"/>
      <c r="KQO5" s="526"/>
      <c r="KQP5" s="526"/>
      <c r="KQQ5" s="526"/>
      <c r="KQR5" s="526"/>
      <c r="KQS5" s="526"/>
      <c r="KQT5" s="526"/>
      <c r="KQU5" s="526"/>
      <c r="KQV5" s="526"/>
      <c r="KQW5" s="526"/>
      <c r="KQX5" s="526"/>
      <c r="KQY5" s="526"/>
      <c r="KQZ5" s="526"/>
      <c r="KRA5" s="526"/>
      <c r="KRB5" s="526"/>
      <c r="KRC5" s="526"/>
      <c r="KRD5" s="526"/>
      <c r="KRE5" s="526"/>
      <c r="KRF5" s="526"/>
      <c r="KRG5" s="526"/>
      <c r="KRH5" s="526"/>
      <c r="KRI5" s="526"/>
      <c r="KRJ5" s="526"/>
      <c r="KRK5" s="526"/>
      <c r="KRL5" s="526"/>
      <c r="KRM5" s="526"/>
      <c r="KRN5" s="526"/>
      <c r="KRO5" s="526"/>
      <c r="KRP5" s="526"/>
      <c r="KRQ5" s="526"/>
      <c r="KRR5" s="526"/>
      <c r="KRS5" s="526"/>
      <c r="KRT5" s="526"/>
      <c r="KRU5" s="526"/>
      <c r="KRV5" s="526"/>
      <c r="KRW5" s="526"/>
      <c r="KRX5" s="526"/>
      <c r="KRY5" s="526"/>
      <c r="KRZ5" s="526"/>
      <c r="KSA5" s="526"/>
      <c r="KSB5" s="526"/>
      <c r="KSC5" s="526"/>
      <c r="KSD5" s="526"/>
      <c r="KSE5" s="526"/>
      <c r="KSF5" s="526"/>
      <c r="KSG5" s="526"/>
      <c r="KSH5" s="526"/>
      <c r="KSI5" s="526"/>
      <c r="KSJ5" s="526"/>
      <c r="KSK5" s="526"/>
      <c r="KSL5" s="526"/>
      <c r="KSM5" s="526"/>
      <c r="KSN5" s="526"/>
      <c r="KSO5" s="526"/>
      <c r="KSP5" s="526"/>
      <c r="KSQ5" s="526"/>
      <c r="KSR5" s="526"/>
      <c r="KSS5" s="526"/>
      <c r="KST5" s="526"/>
      <c r="KSU5" s="526"/>
      <c r="KSV5" s="526"/>
      <c r="KSW5" s="526"/>
      <c r="KSX5" s="526"/>
      <c r="KSY5" s="526"/>
      <c r="KSZ5" s="526"/>
      <c r="KTA5" s="526"/>
      <c r="KTB5" s="526"/>
      <c r="KTC5" s="526"/>
      <c r="KTD5" s="526"/>
      <c r="KTE5" s="526"/>
      <c r="KTF5" s="526"/>
      <c r="KTG5" s="526"/>
      <c r="KTH5" s="526"/>
      <c r="KTI5" s="526"/>
      <c r="KTJ5" s="526"/>
      <c r="KTK5" s="526"/>
      <c r="KTL5" s="526"/>
      <c r="KTM5" s="526"/>
      <c r="KTN5" s="526"/>
      <c r="KTO5" s="526"/>
      <c r="KTP5" s="526"/>
      <c r="KTQ5" s="526"/>
      <c r="KTR5" s="526"/>
      <c r="KTS5" s="526"/>
      <c r="KTT5" s="526"/>
      <c r="KTU5" s="526"/>
      <c r="KTV5" s="526"/>
      <c r="KTW5" s="526"/>
      <c r="KTX5" s="526"/>
      <c r="KTY5" s="526"/>
      <c r="KTZ5" s="526"/>
      <c r="KUA5" s="526"/>
      <c r="KUB5" s="526"/>
      <c r="KUC5" s="526"/>
      <c r="KUD5" s="526"/>
      <c r="KUE5" s="526"/>
      <c r="KUF5" s="526"/>
      <c r="KUG5" s="526"/>
      <c r="KUH5" s="526"/>
      <c r="KUI5" s="526"/>
      <c r="KUJ5" s="526"/>
      <c r="KUK5" s="526"/>
      <c r="KUL5" s="526"/>
      <c r="KUM5" s="526"/>
      <c r="KUN5" s="526"/>
      <c r="KUO5" s="526"/>
      <c r="KUP5" s="526"/>
      <c r="KUQ5" s="526"/>
      <c r="KUR5" s="526"/>
      <c r="KUS5" s="526"/>
      <c r="KUT5" s="526"/>
      <c r="KUU5" s="526"/>
      <c r="KUV5" s="526"/>
      <c r="KUW5" s="526"/>
      <c r="KUX5" s="526"/>
      <c r="KUY5" s="526"/>
      <c r="KUZ5" s="526"/>
      <c r="KVA5" s="526"/>
      <c r="KVB5" s="526"/>
      <c r="KVC5" s="526"/>
      <c r="KVD5" s="526"/>
      <c r="KVE5" s="526"/>
      <c r="KVF5" s="526"/>
      <c r="KVG5" s="526"/>
      <c r="KVH5" s="526"/>
      <c r="KVI5" s="526"/>
      <c r="KVJ5" s="526"/>
      <c r="KVK5" s="526"/>
      <c r="KVL5" s="526"/>
      <c r="KVM5" s="526"/>
      <c r="KVN5" s="526"/>
      <c r="KVO5" s="526"/>
      <c r="KVP5" s="526"/>
      <c r="KVQ5" s="526"/>
      <c r="KVR5" s="526"/>
      <c r="KVS5" s="526"/>
      <c r="KVT5" s="526"/>
      <c r="KVU5" s="526"/>
      <c r="KVV5" s="526"/>
      <c r="KVW5" s="526"/>
      <c r="KVX5" s="526"/>
      <c r="KVY5" s="526"/>
      <c r="KVZ5" s="526"/>
      <c r="KWA5" s="526"/>
      <c r="KWB5" s="526"/>
      <c r="KWC5" s="526"/>
      <c r="KWD5" s="526"/>
      <c r="KWE5" s="526"/>
      <c r="KWF5" s="526"/>
      <c r="KWG5" s="526"/>
      <c r="KWH5" s="526"/>
      <c r="KWI5" s="526"/>
      <c r="KWJ5" s="526"/>
      <c r="KWK5" s="526"/>
      <c r="KWL5" s="526"/>
      <c r="KWM5" s="526"/>
      <c r="KWN5" s="526"/>
      <c r="KWO5" s="526"/>
      <c r="KWP5" s="526"/>
      <c r="KWQ5" s="526"/>
      <c r="KWR5" s="526"/>
      <c r="KWS5" s="526"/>
      <c r="KWT5" s="526"/>
      <c r="KWU5" s="526"/>
      <c r="KWV5" s="526"/>
      <c r="KWW5" s="526"/>
      <c r="KWX5" s="526"/>
      <c r="KWY5" s="526"/>
      <c r="KWZ5" s="526"/>
      <c r="KXA5" s="526"/>
      <c r="KXB5" s="526"/>
      <c r="KXC5" s="526"/>
      <c r="KXD5" s="526"/>
      <c r="KXE5" s="526"/>
      <c r="KXF5" s="526"/>
      <c r="KXG5" s="526"/>
      <c r="KXH5" s="526"/>
      <c r="KXI5" s="526"/>
      <c r="KXJ5" s="526"/>
      <c r="KXK5" s="526"/>
      <c r="KXL5" s="526"/>
      <c r="KXM5" s="526"/>
      <c r="KXN5" s="526"/>
      <c r="KXO5" s="526"/>
      <c r="KXP5" s="526"/>
      <c r="KXQ5" s="526"/>
      <c r="KXR5" s="526"/>
      <c r="KXS5" s="526"/>
      <c r="KXT5" s="526"/>
      <c r="KXU5" s="526"/>
      <c r="KXV5" s="526"/>
      <c r="KXW5" s="526"/>
      <c r="KXX5" s="526"/>
      <c r="KXY5" s="526"/>
      <c r="KXZ5" s="526"/>
      <c r="KYA5" s="526"/>
      <c r="KYB5" s="526"/>
      <c r="KYC5" s="526"/>
      <c r="KYD5" s="526"/>
      <c r="KYE5" s="526"/>
      <c r="KYF5" s="526"/>
      <c r="KYG5" s="526"/>
      <c r="KYH5" s="526"/>
      <c r="KYI5" s="526"/>
      <c r="KYJ5" s="526"/>
      <c r="KYK5" s="526"/>
      <c r="KYL5" s="526"/>
      <c r="KYM5" s="526"/>
      <c r="KYN5" s="526"/>
      <c r="KYO5" s="526"/>
      <c r="KYP5" s="526"/>
      <c r="KYQ5" s="526"/>
      <c r="KYR5" s="526"/>
      <c r="KYS5" s="526"/>
      <c r="KYT5" s="526"/>
      <c r="KYU5" s="526"/>
      <c r="KYV5" s="526"/>
      <c r="KYW5" s="526"/>
      <c r="KYX5" s="526"/>
      <c r="KYY5" s="526"/>
      <c r="KYZ5" s="526"/>
      <c r="KZA5" s="526"/>
      <c r="KZB5" s="526"/>
      <c r="KZC5" s="526"/>
      <c r="KZD5" s="526"/>
      <c r="KZE5" s="526"/>
      <c r="KZF5" s="526"/>
      <c r="KZG5" s="526"/>
      <c r="KZH5" s="526"/>
      <c r="KZI5" s="526"/>
      <c r="KZJ5" s="526"/>
      <c r="KZK5" s="526"/>
      <c r="KZL5" s="526"/>
      <c r="KZM5" s="526"/>
      <c r="KZN5" s="526"/>
      <c r="KZO5" s="526"/>
      <c r="KZP5" s="526"/>
      <c r="KZQ5" s="526"/>
      <c r="KZR5" s="526"/>
      <c r="KZS5" s="526"/>
      <c r="KZT5" s="526"/>
      <c r="KZU5" s="526"/>
      <c r="KZV5" s="526"/>
      <c r="KZW5" s="526"/>
      <c r="KZX5" s="526"/>
      <c r="KZY5" s="526"/>
      <c r="KZZ5" s="526"/>
      <c r="LAA5" s="526"/>
      <c r="LAB5" s="526"/>
      <c r="LAC5" s="526"/>
      <c r="LAD5" s="526"/>
      <c r="LAE5" s="526"/>
      <c r="LAF5" s="526"/>
      <c r="LAG5" s="526"/>
      <c r="LAH5" s="526"/>
      <c r="LAI5" s="526"/>
      <c r="LAJ5" s="526"/>
      <c r="LAK5" s="526"/>
      <c r="LAL5" s="526"/>
      <c r="LAM5" s="526"/>
      <c r="LAN5" s="526"/>
      <c r="LAO5" s="526"/>
      <c r="LAP5" s="526"/>
      <c r="LAQ5" s="526"/>
      <c r="LAR5" s="526"/>
      <c r="LAS5" s="526"/>
      <c r="LAT5" s="526"/>
      <c r="LAU5" s="526"/>
      <c r="LAV5" s="526"/>
      <c r="LAW5" s="526"/>
      <c r="LAX5" s="526"/>
      <c r="LAY5" s="526"/>
      <c r="LAZ5" s="526"/>
      <c r="LBA5" s="526"/>
      <c r="LBB5" s="526"/>
      <c r="LBC5" s="526"/>
      <c r="LBD5" s="526"/>
      <c r="LBE5" s="526"/>
      <c r="LBF5" s="526"/>
      <c r="LBG5" s="526"/>
      <c r="LBH5" s="526"/>
      <c r="LBI5" s="526"/>
      <c r="LBJ5" s="526"/>
      <c r="LBK5" s="526"/>
      <c r="LBL5" s="526"/>
      <c r="LBM5" s="526"/>
      <c r="LBN5" s="526"/>
      <c r="LBO5" s="526"/>
      <c r="LBP5" s="526"/>
      <c r="LBQ5" s="526"/>
      <c r="LBR5" s="526"/>
      <c r="LBS5" s="526"/>
      <c r="LBT5" s="526"/>
      <c r="LBU5" s="526"/>
      <c r="LBV5" s="526"/>
      <c r="LBW5" s="526"/>
      <c r="LBX5" s="526"/>
      <c r="LBY5" s="526"/>
      <c r="LBZ5" s="526"/>
      <c r="LCA5" s="526"/>
      <c r="LCB5" s="526"/>
      <c r="LCC5" s="526"/>
      <c r="LCD5" s="526"/>
      <c r="LCE5" s="526"/>
      <c r="LCF5" s="526"/>
      <c r="LCG5" s="526"/>
      <c r="LCH5" s="526"/>
      <c r="LCI5" s="526"/>
      <c r="LCJ5" s="526"/>
      <c r="LCK5" s="526"/>
      <c r="LCL5" s="526"/>
      <c r="LCM5" s="526"/>
      <c r="LCN5" s="526"/>
      <c r="LCO5" s="526"/>
      <c r="LCP5" s="526"/>
      <c r="LCQ5" s="526"/>
      <c r="LCR5" s="526"/>
      <c r="LCS5" s="526"/>
      <c r="LCT5" s="526"/>
      <c r="LCU5" s="526"/>
      <c r="LCV5" s="526"/>
      <c r="LCW5" s="526"/>
      <c r="LCX5" s="526"/>
      <c r="LCY5" s="526"/>
      <c r="LCZ5" s="526"/>
      <c r="LDA5" s="526"/>
      <c r="LDB5" s="526"/>
      <c r="LDC5" s="526"/>
      <c r="LDD5" s="526"/>
      <c r="LDE5" s="526"/>
      <c r="LDF5" s="526"/>
      <c r="LDG5" s="526"/>
      <c r="LDH5" s="526"/>
      <c r="LDI5" s="526"/>
      <c r="LDJ5" s="526"/>
      <c r="LDK5" s="526"/>
      <c r="LDL5" s="526"/>
      <c r="LDM5" s="526"/>
      <c r="LDN5" s="526"/>
      <c r="LDO5" s="526"/>
      <c r="LDP5" s="526"/>
      <c r="LDQ5" s="526"/>
      <c r="LDR5" s="526"/>
      <c r="LDS5" s="526"/>
      <c r="LDT5" s="526"/>
      <c r="LDU5" s="526"/>
      <c r="LDV5" s="526"/>
      <c r="LDW5" s="526"/>
      <c r="LDX5" s="526"/>
      <c r="LDY5" s="526"/>
      <c r="LDZ5" s="526"/>
      <c r="LEA5" s="526"/>
      <c r="LEB5" s="526"/>
      <c r="LEC5" s="526"/>
      <c r="LED5" s="526"/>
      <c r="LEE5" s="526"/>
      <c r="LEF5" s="526"/>
      <c r="LEG5" s="526"/>
      <c r="LEH5" s="526"/>
      <c r="LEI5" s="526"/>
      <c r="LEJ5" s="526"/>
      <c r="LEK5" s="526"/>
      <c r="LEL5" s="526"/>
      <c r="LEM5" s="526"/>
      <c r="LEN5" s="526"/>
      <c r="LEO5" s="526"/>
      <c r="LEP5" s="526"/>
      <c r="LEQ5" s="526"/>
      <c r="LER5" s="526"/>
      <c r="LES5" s="526"/>
      <c r="LET5" s="526"/>
      <c r="LEU5" s="526"/>
      <c r="LEV5" s="526"/>
      <c r="LEW5" s="526"/>
      <c r="LEX5" s="526"/>
      <c r="LEY5" s="526"/>
      <c r="LEZ5" s="526"/>
      <c r="LFA5" s="526"/>
      <c r="LFB5" s="526"/>
      <c r="LFC5" s="526"/>
      <c r="LFD5" s="526"/>
      <c r="LFE5" s="526"/>
      <c r="LFF5" s="526"/>
      <c r="LFG5" s="526"/>
      <c r="LFH5" s="526"/>
      <c r="LFI5" s="526"/>
      <c r="LFJ5" s="526"/>
      <c r="LFK5" s="526"/>
      <c r="LFL5" s="526"/>
      <c r="LFM5" s="526"/>
      <c r="LFN5" s="526"/>
      <c r="LFO5" s="526"/>
      <c r="LFP5" s="526"/>
      <c r="LFQ5" s="526"/>
      <c r="LFR5" s="526"/>
      <c r="LFS5" s="526"/>
      <c r="LFT5" s="526"/>
      <c r="LFU5" s="526"/>
      <c r="LFV5" s="526"/>
      <c r="LFW5" s="526"/>
      <c r="LFX5" s="526"/>
      <c r="LFY5" s="526"/>
      <c r="LFZ5" s="526"/>
      <c r="LGA5" s="526"/>
      <c r="LGB5" s="526"/>
      <c r="LGC5" s="526"/>
      <c r="LGD5" s="526"/>
      <c r="LGE5" s="526"/>
      <c r="LGF5" s="526"/>
      <c r="LGG5" s="526"/>
      <c r="LGH5" s="526"/>
      <c r="LGI5" s="526"/>
      <c r="LGJ5" s="526"/>
      <c r="LGK5" s="526"/>
      <c r="LGL5" s="526"/>
      <c r="LGM5" s="526"/>
      <c r="LGN5" s="526"/>
      <c r="LGO5" s="526"/>
      <c r="LGP5" s="526"/>
      <c r="LGQ5" s="526"/>
      <c r="LGR5" s="526"/>
      <c r="LGS5" s="526"/>
      <c r="LGT5" s="526"/>
      <c r="LGU5" s="526"/>
      <c r="LGV5" s="526"/>
      <c r="LGW5" s="526"/>
      <c r="LGX5" s="526"/>
      <c r="LGY5" s="526"/>
      <c r="LGZ5" s="526"/>
      <c r="LHA5" s="526"/>
      <c r="LHB5" s="526"/>
      <c r="LHC5" s="526"/>
      <c r="LHD5" s="526"/>
      <c r="LHE5" s="526"/>
      <c r="LHF5" s="526"/>
      <c r="LHG5" s="526"/>
      <c r="LHH5" s="526"/>
      <c r="LHI5" s="526"/>
      <c r="LHJ5" s="526"/>
      <c r="LHK5" s="526"/>
      <c r="LHL5" s="526"/>
      <c r="LHM5" s="526"/>
      <c r="LHN5" s="526"/>
      <c r="LHO5" s="526"/>
      <c r="LHP5" s="526"/>
      <c r="LHQ5" s="526"/>
      <c r="LHR5" s="526"/>
      <c r="LHS5" s="526"/>
      <c r="LHT5" s="526"/>
      <c r="LHU5" s="526"/>
      <c r="LHV5" s="526"/>
      <c r="LHW5" s="526"/>
      <c r="LHX5" s="526"/>
      <c r="LHY5" s="526"/>
      <c r="LHZ5" s="526"/>
      <c r="LIA5" s="526"/>
      <c r="LIB5" s="526"/>
      <c r="LIC5" s="526"/>
      <c r="LID5" s="526"/>
      <c r="LIE5" s="526"/>
      <c r="LIF5" s="526"/>
      <c r="LIG5" s="526"/>
      <c r="LIH5" s="526"/>
      <c r="LII5" s="526"/>
      <c r="LIJ5" s="526"/>
      <c r="LIK5" s="526"/>
      <c r="LIL5" s="526"/>
      <c r="LIM5" s="526"/>
      <c r="LIN5" s="526"/>
      <c r="LIO5" s="526"/>
      <c r="LIP5" s="526"/>
      <c r="LIQ5" s="526"/>
      <c r="LIR5" s="526"/>
      <c r="LIS5" s="526"/>
      <c r="LIT5" s="526"/>
      <c r="LIU5" s="526"/>
      <c r="LIV5" s="526"/>
      <c r="LIW5" s="526"/>
      <c r="LIX5" s="526"/>
      <c r="LIY5" s="526"/>
      <c r="LIZ5" s="526"/>
      <c r="LJA5" s="526"/>
      <c r="LJB5" s="526"/>
      <c r="LJC5" s="526"/>
      <c r="LJD5" s="526"/>
      <c r="LJE5" s="526"/>
      <c r="LJF5" s="526"/>
      <c r="LJG5" s="526"/>
      <c r="LJH5" s="526"/>
      <c r="LJI5" s="526"/>
      <c r="LJJ5" s="526"/>
      <c r="LJK5" s="526"/>
      <c r="LJL5" s="526"/>
      <c r="LJM5" s="526"/>
      <c r="LJN5" s="526"/>
      <c r="LJO5" s="526"/>
      <c r="LJP5" s="526"/>
      <c r="LJQ5" s="526"/>
      <c r="LJR5" s="526"/>
      <c r="LJS5" s="526"/>
      <c r="LJT5" s="526"/>
      <c r="LJU5" s="526"/>
      <c r="LJV5" s="526"/>
      <c r="LJW5" s="526"/>
      <c r="LJX5" s="526"/>
      <c r="LJY5" s="526"/>
      <c r="LJZ5" s="526"/>
      <c r="LKA5" s="526"/>
      <c r="LKB5" s="526"/>
      <c r="LKC5" s="526"/>
      <c r="LKD5" s="526"/>
      <c r="LKE5" s="526"/>
      <c r="LKF5" s="526"/>
      <c r="LKG5" s="526"/>
      <c r="LKH5" s="526"/>
      <c r="LKI5" s="526"/>
      <c r="LKJ5" s="526"/>
      <c r="LKK5" s="526"/>
      <c r="LKL5" s="526"/>
      <c r="LKM5" s="526"/>
      <c r="LKN5" s="526"/>
      <c r="LKO5" s="526"/>
      <c r="LKP5" s="526"/>
      <c r="LKQ5" s="526"/>
      <c r="LKR5" s="526"/>
      <c r="LKS5" s="526"/>
      <c r="LKT5" s="526"/>
      <c r="LKU5" s="526"/>
      <c r="LKV5" s="526"/>
      <c r="LKW5" s="526"/>
      <c r="LKX5" s="526"/>
      <c r="LKY5" s="526"/>
      <c r="LKZ5" s="526"/>
      <c r="LLA5" s="526"/>
      <c r="LLB5" s="526"/>
      <c r="LLC5" s="526"/>
      <c r="LLD5" s="526"/>
      <c r="LLE5" s="526"/>
      <c r="LLF5" s="526"/>
      <c r="LLG5" s="526"/>
      <c r="LLH5" s="526"/>
      <c r="LLI5" s="526"/>
      <c r="LLJ5" s="526"/>
      <c r="LLK5" s="526"/>
      <c r="LLL5" s="526"/>
      <c r="LLM5" s="526"/>
      <c r="LLN5" s="526"/>
      <c r="LLO5" s="526"/>
      <c r="LLP5" s="526"/>
      <c r="LLQ5" s="526"/>
      <c r="LLR5" s="526"/>
      <c r="LLS5" s="526"/>
      <c r="LLT5" s="526"/>
      <c r="LLU5" s="526"/>
      <c r="LLV5" s="526"/>
      <c r="LLW5" s="526"/>
      <c r="LLX5" s="526"/>
      <c r="LLY5" s="526"/>
      <c r="LLZ5" s="526"/>
      <c r="LMA5" s="526"/>
      <c r="LMB5" s="526"/>
      <c r="LMC5" s="526"/>
      <c r="LMD5" s="526"/>
      <c r="LME5" s="526"/>
      <c r="LMF5" s="526"/>
      <c r="LMG5" s="526"/>
      <c r="LMH5" s="526"/>
      <c r="LMI5" s="526"/>
      <c r="LMJ5" s="526"/>
      <c r="LMK5" s="526"/>
      <c r="LML5" s="526"/>
      <c r="LMM5" s="526"/>
      <c r="LMN5" s="526"/>
      <c r="LMO5" s="526"/>
      <c r="LMP5" s="526"/>
      <c r="LMQ5" s="526"/>
      <c r="LMR5" s="526"/>
      <c r="LMS5" s="526"/>
      <c r="LMT5" s="526"/>
      <c r="LMU5" s="526"/>
      <c r="LMV5" s="526"/>
      <c r="LMW5" s="526"/>
      <c r="LMX5" s="526"/>
      <c r="LMY5" s="526"/>
      <c r="LMZ5" s="526"/>
      <c r="LNA5" s="526"/>
      <c r="LNB5" s="526"/>
      <c r="LNC5" s="526"/>
      <c r="LND5" s="526"/>
      <c r="LNE5" s="526"/>
      <c r="LNF5" s="526"/>
      <c r="LNG5" s="526"/>
      <c r="LNH5" s="526"/>
      <c r="LNI5" s="526"/>
      <c r="LNJ5" s="526"/>
      <c r="LNK5" s="526"/>
      <c r="LNL5" s="526"/>
      <c r="LNM5" s="526"/>
      <c r="LNN5" s="526"/>
      <c r="LNO5" s="526"/>
      <c r="LNP5" s="526"/>
      <c r="LNQ5" s="526"/>
      <c r="LNR5" s="526"/>
      <c r="LNS5" s="526"/>
      <c r="LNT5" s="526"/>
      <c r="LNU5" s="526"/>
      <c r="LNV5" s="526"/>
      <c r="LNW5" s="526"/>
      <c r="LNX5" s="526"/>
      <c r="LNY5" s="526"/>
      <c r="LNZ5" s="526"/>
      <c r="LOA5" s="526"/>
      <c r="LOB5" s="526"/>
      <c r="LOC5" s="526"/>
      <c r="LOD5" s="526"/>
      <c r="LOE5" s="526"/>
      <c r="LOF5" s="526"/>
      <c r="LOG5" s="526"/>
      <c r="LOH5" s="526"/>
      <c r="LOI5" s="526"/>
      <c r="LOJ5" s="526"/>
      <c r="LOK5" s="526"/>
      <c r="LOL5" s="526"/>
      <c r="LOM5" s="526"/>
      <c r="LON5" s="526"/>
      <c r="LOO5" s="526"/>
      <c r="LOP5" s="526"/>
      <c r="LOQ5" s="526"/>
      <c r="LOR5" s="526"/>
      <c r="LOS5" s="526"/>
      <c r="LOT5" s="526"/>
      <c r="LOU5" s="526"/>
      <c r="LOV5" s="526"/>
      <c r="LOW5" s="526"/>
      <c r="LOX5" s="526"/>
      <c r="LOY5" s="526"/>
      <c r="LOZ5" s="526"/>
      <c r="LPA5" s="526"/>
      <c r="LPB5" s="526"/>
      <c r="LPC5" s="526"/>
      <c r="LPD5" s="526"/>
      <c r="LPE5" s="526"/>
      <c r="LPF5" s="526"/>
      <c r="LPG5" s="526"/>
      <c r="LPH5" s="526"/>
      <c r="LPI5" s="526"/>
      <c r="LPJ5" s="526"/>
      <c r="LPK5" s="526"/>
      <c r="LPL5" s="526"/>
      <c r="LPM5" s="526"/>
      <c r="LPN5" s="526"/>
      <c r="LPO5" s="526"/>
      <c r="LPP5" s="526"/>
      <c r="LPQ5" s="526"/>
      <c r="LPR5" s="526"/>
      <c r="LPS5" s="526"/>
      <c r="LPT5" s="526"/>
      <c r="LPU5" s="526"/>
      <c r="LPV5" s="526"/>
      <c r="LPW5" s="526"/>
      <c r="LPX5" s="526"/>
      <c r="LPY5" s="526"/>
      <c r="LPZ5" s="526"/>
      <c r="LQA5" s="526"/>
      <c r="LQB5" s="526"/>
      <c r="LQC5" s="526"/>
      <c r="LQD5" s="526"/>
      <c r="LQE5" s="526"/>
      <c r="LQF5" s="526"/>
      <c r="LQG5" s="526"/>
      <c r="LQH5" s="526"/>
      <c r="LQI5" s="526"/>
      <c r="LQJ5" s="526"/>
      <c r="LQK5" s="526"/>
      <c r="LQL5" s="526"/>
      <c r="LQM5" s="526"/>
      <c r="LQN5" s="526"/>
      <c r="LQO5" s="526"/>
      <c r="LQP5" s="526"/>
      <c r="LQQ5" s="526"/>
      <c r="LQR5" s="526"/>
      <c r="LQS5" s="526"/>
      <c r="LQT5" s="526"/>
      <c r="LQU5" s="526"/>
      <c r="LQV5" s="526"/>
      <c r="LQW5" s="526"/>
      <c r="LQX5" s="526"/>
      <c r="LQY5" s="526"/>
      <c r="LQZ5" s="526"/>
      <c r="LRA5" s="526"/>
      <c r="LRB5" s="526"/>
      <c r="LRC5" s="526"/>
      <c r="LRD5" s="526"/>
      <c r="LRE5" s="526"/>
      <c r="LRF5" s="526"/>
      <c r="LRG5" s="526"/>
      <c r="LRH5" s="526"/>
      <c r="LRI5" s="526"/>
      <c r="LRJ5" s="526"/>
      <c r="LRK5" s="526"/>
      <c r="LRL5" s="526"/>
      <c r="LRM5" s="526"/>
      <c r="LRN5" s="526"/>
      <c r="LRO5" s="526"/>
      <c r="LRP5" s="526"/>
      <c r="LRQ5" s="526"/>
      <c r="LRR5" s="526"/>
      <c r="LRS5" s="526"/>
      <c r="LRT5" s="526"/>
      <c r="LRU5" s="526"/>
      <c r="LRV5" s="526"/>
      <c r="LRW5" s="526"/>
      <c r="LRX5" s="526"/>
      <c r="LRY5" s="526"/>
      <c r="LRZ5" s="526"/>
      <c r="LSA5" s="526"/>
      <c r="LSB5" s="526"/>
      <c r="LSC5" s="526"/>
      <c r="LSD5" s="526"/>
      <c r="LSE5" s="526"/>
      <c r="LSF5" s="526"/>
      <c r="LSG5" s="526"/>
      <c r="LSH5" s="526"/>
      <c r="LSI5" s="526"/>
      <c r="LSJ5" s="526"/>
      <c r="LSK5" s="526"/>
      <c r="LSL5" s="526"/>
      <c r="LSM5" s="526"/>
      <c r="LSN5" s="526"/>
      <c r="LSO5" s="526"/>
      <c r="LSP5" s="526"/>
      <c r="LSQ5" s="526"/>
      <c r="LSR5" s="526"/>
      <c r="LSS5" s="526"/>
      <c r="LST5" s="526"/>
      <c r="LSU5" s="526"/>
      <c r="LSV5" s="526"/>
      <c r="LSW5" s="526"/>
      <c r="LSX5" s="526"/>
      <c r="LSY5" s="526"/>
      <c r="LSZ5" s="526"/>
      <c r="LTA5" s="526"/>
      <c r="LTB5" s="526"/>
      <c r="LTC5" s="526"/>
      <c r="LTD5" s="526"/>
      <c r="LTE5" s="526"/>
      <c r="LTF5" s="526"/>
      <c r="LTG5" s="526"/>
      <c r="LTH5" s="526"/>
      <c r="LTI5" s="526"/>
      <c r="LTJ5" s="526"/>
      <c r="LTK5" s="526"/>
      <c r="LTL5" s="526"/>
      <c r="LTM5" s="526"/>
      <c r="LTN5" s="526"/>
      <c r="LTO5" s="526"/>
      <c r="LTP5" s="526"/>
      <c r="LTQ5" s="526"/>
      <c r="LTR5" s="526"/>
      <c r="LTS5" s="526"/>
      <c r="LTT5" s="526"/>
      <c r="LTU5" s="526"/>
      <c r="LTV5" s="526"/>
      <c r="LTW5" s="526"/>
      <c r="LTX5" s="526"/>
      <c r="LTY5" s="526"/>
      <c r="LTZ5" s="526"/>
      <c r="LUA5" s="526"/>
      <c r="LUB5" s="526"/>
      <c r="LUC5" s="526"/>
      <c r="LUD5" s="526"/>
      <c r="LUE5" s="526"/>
      <c r="LUF5" s="526"/>
      <c r="LUG5" s="526"/>
      <c r="LUH5" s="526"/>
      <c r="LUI5" s="526"/>
      <c r="LUJ5" s="526"/>
      <c r="LUK5" s="526"/>
      <c r="LUL5" s="526"/>
      <c r="LUM5" s="526"/>
      <c r="LUN5" s="526"/>
      <c r="LUO5" s="526"/>
      <c r="LUP5" s="526"/>
      <c r="LUQ5" s="526"/>
      <c r="LUR5" s="526"/>
      <c r="LUS5" s="526"/>
      <c r="LUT5" s="526"/>
      <c r="LUU5" s="526"/>
      <c r="LUV5" s="526"/>
      <c r="LUW5" s="526"/>
      <c r="LUX5" s="526"/>
      <c r="LUY5" s="526"/>
      <c r="LUZ5" s="526"/>
      <c r="LVA5" s="526"/>
      <c r="LVB5" s="526"/>
      <c r="LVC5" s="526"/>
      <c r="LVD5" s="526"/>
      <c r="LVE5" s="526"/>
      <c r="LVF5" s="526"/>
      <c r="LVG5" s="526"/>
      <c r="LVH5" s="526"/>
      <c r="LVI5" s="526"/>
      <c r="LVJ5" s="526"/>
      <c r="LVK5" s="526"/>
      <c r="LVL5" s="526"/>
      <c r="LVM5" s="526"/>
      <c r="LVN5" s="526"/>
      <c r="LVO5" s="526"/>
      <c r="LVP5" s="526"/>
      <c r="LVQ5" s="526"/>
      <c r="LVR5" s="526"/>
      <c r="LVS5" s="526"/>
      <c r="LVT5" s="526"/>
      <c r="LVU5" s="526"/>
      <c r="LVV5" s="526"/>
      <c r="LVW5" s="526"/>
      <c r="LVX5" s="526"/>
      <c r="LVY5" s="526"/>
      <c r="LVZ5" s="526"/>
      <c r="LWA5" s="526"/>
      <c r="LWB5" s="526"/>
      <c r="LWC5" s="526"/>
      <c r="LWD5" s="526"/>
      <c r="LWE5" s="526"/>
      <c r="LWF5" s="526"/>
      <c r="LWG5" s="526"/>
      <c r="LWH5" s="526"/>
      <c r="LWI5" s="526"/>
      <c r="LWJ5" s="526"/>
      <c r="LWK5" s="526"/>
      <c r="LWL5" s="526"/>
      <c r="LWM5" s="526"/>
      <c r="LWN5" s="526"/>
      <c r="LWO5" s="526"/>
      <c r="LWP5" s="526"/>
      <c r="LWQ5" s="526"/>
      <c r="LWR5" s="526"/>
      <c r="LWS5" s="526"/>
      <c r="LWT5" s="526"/>
      <c r="LWU5" s="526"/>
      <c r="LWV5" s="526"/>
      <c r="LWW5" s="526"/>
      <c r="LWX5" s="526"/>
      <c r="LWY5" s="526"/>
      <c r="LWZ5" s="526"/>
      <c r="LXA5" s="526"/>
      <c r="LXB5" s="526"/>
      <c r="LXC5" s="526"/>
      <c r="LXD5" s="526"/>
      <c r="LXE5" s="526"/>
      <c r="LXF5" s="526"/>
      <c r="LXG5" s="526"/>
      <c r="LXH5" s="526"/>
      <c r="LXI5" s="526"/>
      <c r="LXJ5" s="526"/>
      <c r="LXK5" s="526"/>
      <c r="LXL5" s="526"/>
      <c r="LXM5" s="526"/>
      <c r="LXN5" s="526"/>
      <c r="LXO5" s="526"/>
      <c r="LXP5" s="526"/>
      <c r="LXQ5" s="526"/>
      <c r="LXR5" s="526"/>
      <c r="LXS5" s="526"/>
      <c r="LXT5" s="526"/>
      <c r="LXU5" s="526"/>
      <c r="LXV5" s="526"/>
      <c r="LXW5" s="526"/>
      <c r="LXX5" s="526"/>
      <c r="LXY5" s="526"/>
      <c r="LXZ5" s="526"/>
      <c r="LYA5" s="526"/>
      <c r="LYB5" s="526"/>
      <c r="LYC5" s="526"/>
      <c r="LYD5" s="526"/>
      <c r="LYE5" s="526"/>
      <c r="LYF5" s="526"/>
      <c r="LYG5" s="526"/>
      <c r="LYH5" s="526"/>
      <c r="LYI5" s="526"/>
      <c r="LYJ5" s="526"/>
      <c r="LYK5" s="526"/>
      <c r="LYL5" s="526"/>
      <c r="LYM5" s="526"/>
      <c r="LYN5" s="526"/>
      <c r="LYO5" s="526"/>
      <c r="LYP5" s="526"/>
      <c r="LYQ5" s="526"/>
      <c r="LYR5" s="526"/>
      <c r="LYS5" s="526"/>
      <c r="LYT5" s="526"/>
      <c r="LYU5" s="526"/>
      <c r="LYV5" s="526"/>
      <c r="LYW5" s="526"/>
      <c r="LYX5" s="526"/>
      <c r="LYY5" s="526"/>
      <c r="LYZ5" s="526"/>
      <c r="LZA5" s="526"/>
      <c r="LZB5" s="526"/>
      <c r="LZC5" s="526"/>
      <c r="LZD5" s="526"/>
      <c r="LZE5" s="526"/>
      <c r="LZF5" s="526"/>
      <c r="LZG5" s="526"/>
      <c r="LZH5" s="526"/>
      <c r="LZI5" s="526"/>
      <c r="LZJ5" s="526"/>
      <c r="LZK5" s="526"/>
      <c r="LZL5" s="526"/>
      <c r="LZM5" s="526"/>
      <c r="LZN5" s="526"/>
      <c r="LZO5" s="526"/>
      <c r="LZP5" s="526"/>
      <c r="LZQ5" s="526"/>
      <c r="LZR5" s="526"/>
      <c r="LZS5" s="526"/>
      <c r="LZT5" s="526"/>
      <c r="LZU5" s="526"/>
      <c r="LZV5" s="526"/>
      <c r="LZW5" s="526"/>
      <c r="LZX5" s="526"/>
      <c r="LZY5" s="526"/>
      <c r="LZZ5" s="526"/>
      <c r="MAA5" s="526"/>
      <c r="MAB5" s="526"/>
      <c r="MAC5" s="526"/>
      <c r="MAD5" s="526"/>
      <c r="MAE5" s="526"/>
      <c r="MAF5" s="526"/>
      <c r="MAG5" s="526"/>
      <c r="MAH5" s="526"/>
      <c r="MAI5" s="526"/>
      <c r="MAJ5" s="526"/>
      <c r="MAK5" s="526"/>
      <c r="MAL5" s="526"/>
      <c r="MAM5" s="526"/>
      <c r="MAN5" s="526"/>
      <c r="MAO5" s="526"/>
      <c r="MAP5" s="526"/>
      <c r="MAQ5" s="526"/>
      <c r="MAR5" s="526"/>
      <c r="MAS5" s="526"/>
      <c r="MAT5" s="526"/>
      <c r="MAU5" s="526"/>
      <c r="MAV5" s="526"/>
      <c r="MAW5" s="526"/>
      <c r="MAX5" s="526"/>
      <c r="MAY5" s="526"/>
      <c r="MAZ5" s="526"/>
      <c r="MBA5" s="526"/>
      <c r="MBB5" s="526"/>
      <c r="MBC5" s="526"/>
      <c r="MBD5" s="526"/>
      <c r="MBE5" s="526"/>
      <c r="MBF5" s="526"/>
      <c r="MBG5" s="526"/>
      <c r="MBH5" s="526"/>
      <c r="MBI5" s="526"/>
      <c r="MBJ5" s="526"/>
      <c r="MBK5" s="526"/>
      <c r="MBL5" s="526"/>
      <c r="MBM5" s="526"/>
      <c r="MBN5" s="526"/>
      <c r="MBO5" s="526"/>
      <c r="MBP5" s="526"/>
      <c r="MBQ5" s="526"/>
      <c r="MBR5" s="526"/>
      <c r="MBS5" s="526"/>
      <c r="MBT5" s="526"/>
      <c r="MBU5" s="526"/>
      <c r="MBV5" s="526"/>
      <c r="MBW5" s="526"/>
      <c r="MBX5" s="526"/>
      <c r="MBY5" s="526"/>
      <c r="MBZ5" s="526"/>
      <c r="MCA5" s="526"/>
      <c r="MCB5" s="526"/>
      <c r="MCC5" s="526"/>
      <c r="MCD5" s="526"/>
      <c r="MCE5" s="526"/>
      <c r="MCF5" s="526"/>
      <c r="MCG5" s="526"/>
      <c r="MCH5" s="526"/>
      <c r="MCI5" s="526"/>
      <c r="MCJ5" s="526"/>
      <c r="MCK5" s="526"/>
      <c r="MCL5" s="526"/>
      <c r="MCM5" s="526"/>
      <c r="MCN5" s="526"/>
      <c r="MCO5" s="526"/>
      <c r="MCP5" s="526"/>
      <c r="MCQ5" s="526"/>
      <c r="MCR5" s="526"/>
      <c r="MCS5" s="526"/>
      <c r="MCT5" s="526"/>
      <c r="MCU5" s="526"/>
      <c r="MCV5" s="526"/>
      <c r="MCW5" s="526"/>
      <c r="MCX5" s="526"/>
      <c r="MCY5" s="526"/>
      <c r="MCZ5" s="526"/>
      <c r="MDA5" s="526"/>
      <c r="MDB5" s="526"/>
      <c r="MDC5" s="526"/>
      <c r="MDD5" s="526"/>
      <c r="MDE5" s="526"/>
      <c r="MDF5" s="526"/>
      <c r="MDG5" s="526"/>
      <c r="MDH5" s="526"/>
      <c r="MDI5" s="526"/>
      <c r="MDJ5" s="526"/>
      <c r="MDK5" s="526"/>
      <c r="MDL5" s="526"/>
      <c r="MDM5" s="526"/>
      <c r="MDN5" s="526"/>
      <c r="MDO5" s="526"/>
      <c r="MDP5" s="526"/>
      <c r="MDQ5" s="526"/>
      <c r="MDR5" s="526"/>
      <c r="MDS5" s="526"/>
      <c r="MDT5" s="526"/>
      <c r="MDU5" s="526"/>
      <c r="MDV5" s="526"/>
      <c r="MDW5" s="526"/>
      <c r="MDX5" s="526"/>
      <c r="MDY5" s="526"/>
      <c r="MDZ5" s="526"/>
      <c r="MEA5" s="526"/>
      <c r="MEB5" s="526"/>
      <c r="MEC5" s="526"/>
      <c r="MED5" s="526"/>
      <c r="MEE5" s="526"/>
      <c r="MEF5" s="526"/>
      <c r="MEG5" s="526"/>
      <c r="MEH5" s="526"/>
      <c r="MEI5" s="526"/>
      <c r="MEJ5" s="526"/>
      <c r="MEK5" s="526"/>
      <c r="MEL5" s="526"/>
      <c r="MEM5" s="526"/>
      <c r="MEN5" s="526"/>
      <c r="MEO5" s="526"/>
      <c r="MEP5" s="526"/>
      <c r="MEQ5" s="526"/>
      <c r="MER5" s="526"/>
      <c r="MES5" s="526"/>
      <c r="MET5" s="526"/>
      <c r="MEU5" s="526"/>
      <c r="MEV5" s="526"/>
      <c r="MEW5" s="526"/>
      <c r="MEX5" s="526"/>
      <c r="MEY5" s="526"/>
      <c r="MEZ5" s="526"/>
      <c r="MFA5" s="526"/>
      <c r="MFB5" s="526"/>
      <c r="MFC5" s="526"/>
      <c r="MFD5" s="526"/>
      <c r="MFE5" s="526"/>
      <c r="MFF5" s="526"/>
      <c r="MFG5" s="526"/>
      <c r="MFH5" s="526"/>
      <c r="MFI5" s="526"/>
      <c r="MFJ5" s="526"/>
      <c r="MFK5" s="526"/>
      <c r="MFL5" s="526"/>
      <c r="MFM5" s="526"/>
      <c r="MFN5" s="526"/>
      <c r="MFO5" s="526"/>
      <c r="MFP5" s="526"/>
      <c r="MFQ5" s="526"/>
      <c r="MFR5" s="526"/>
      <c r="MFS5" s="526"/>
      <c r="MFT5" s="526"/>
      <c r="MFU5" s="526"/>
      <c r="MFV5" s="526"/>
      <c r="MFW5" s="526"/>
      <c r="MFX5" s="526"/>
      <c r="MFY5" s="526"/>
      <c r="MFZ5" s="526"/>
      <c r="MGA5" s="526"/>
      <c r="MGB5" s="526"/>
      <c r="MGC5" s="526"/>
      <c r="MGD5" s="526"/>
      <c r="MGE5" s="526"/>
      <c r="MGF5" s="526"/>
      <c r="MGG5" s="526"/>
      <c r="MGH5" s="526"/>
      <c r="MGI5" s="526"/>
      <c r="MGJ5" s="526"/>
      <c r="MGK5" s="526"/>
      <c r="MGL5" s="526"/>
      <c r="MGM5" s="526"/>
      <c r="MGN5" s="526"/>
      <c r="MGO5" s="526"/>
      <c r="MGP5" s="526"/>
      <c r="MGQ5" s="526"/>
      <c r="MGR5" s="526"/>
      <c r="MGS5" s="526"/>
      <c r="MGT5" s="526"/>
      <c r="MGU5" s="526"/>
      <c r="MGV5" s="526"/>
      <c r="MGW5" s="526"/>
      <c r="MGX5" s="526"/>
      <c r="MGY5" s="526"/>
      <c r="MGZ5" s="526"/>
      <c r="MHA5" s="526"/>
      <c r="MHB5" s="526"/>
      <c r="MHC5" s="526"/>
      <c r="MHD5" s="526"/>
      <c r="MHE5" s="526"/>
      <c r="MHF5" s="526"/>
      <c r="MHG5" s="526"/>
      <c r="MHH5" s="526"/>
      <c r="MHI5" s="526"/>
      <c r="MHJ5" s="526"/>
      <c r="MHK5" s="526"/>
      <c r="MHL5" s="526"/>
      <c r="MHM5" s="526"/>
      <c r="MHN5" s="526"/>
      <c r="MHO5" s="526"/>
      <c r="MHP5" s="526"/>
      <c r="MHQ5" s="526"/>
      <c r="MHR5" s="526"/>
      <c r="MHS5" s="526"/>
      <c r="MHT5" s="526"/>
      <c r="MHU5" s="526"/>
      <c r="MHV5" s="526"/>
      <c r="MHW5" s="526"/>
      <c r="MHX5" s="526"/>
      <c r="MHY5" s="526"/>
      <c r="MHZ5" s="526"/>
      <c r="MIA5" s="526"/>
      <c r="MIB5" s="526"/>
      <c r="MIC5" s="526"/>
      <c r="MID5" s="526"/>
      <c r="MIE5" s="526"/>
      <c r="MIF5" s="526"/>
      <c r="MIG5" s="526"/>
      <c r="MIH5" s="526"/>
      <c r="MII5" s="526"/>
      <c r="MIJ5" s="526"/>
      <c r="MIK5" s="526"/>
      <c r="MIL5" s="526"/>
      <c r="MIM5" s="526"/>
      <c r="MIN5" s="526"/>
      <c r="MIO5" s="526"/>
      <c r="MIP5" s="526"/>
      <c r="MIQ5" s="526"/>
      <c r="MIR5" s="526"/>
      <c r="MIS5" s="526"/>
      <c r="MIT5" s="526"/>
      <c r="MIU5" s="526"/>
      <c r="MIV5" s="526"/>
      <c r="MIW5" s="526"/>
      <c r="MIX5" s="526"/>
      <c r="MIY5" s="526"/>
      <c r="MIZ5" s="526"/>
      <c r="MJA5" s="526"/>
      <c r="MJB5" s="526"/>
      <c r="MJC5" s="526"/>
      <c r="MJD5" s="526"/>
      <c r="MJE5" s="526"/>
      <c r="MJF5" s="526"/>
      <c r="MJG5" s="526"/>
      <c r="MJH5" s="526"/>
      <c r="MJI5" s="526"/>
      <c r="MJJ5" s="526"/>
      <c r="MJK5" s="526"/>
      <c r="MJL5" s="526"/>
      <c r="MJM5" s="526"/>
      <c r="MJN5" s="526"/>
      <c r="MJO5" s="526"/>
      <c r="MJP5" s="526"/>
      <c r="MJQ5" s="526"/>
      <c r="MJR5" s="526"/>
      <c r="MJS5" s="526"/>
      <c r="MJT5" s="526"/>
      <c r="MJU5" s="526"/>
      <c r="MJV5" s="526"/>
      <c r="MJW5" s="526"/>
      <c r="MJX5" s="526"/>
      <c r="MJY5" s="526"/>
      <c r="MJZ5" s="526"/>
      <c r="MKA5" s="526"/>
      <c r="MKB5" s="526"/>
      <c r="MKC5" s="526"/>
      <c r="MKD5" s="526"/>
      <c r="MKE5" s="526"/>
      <c r="MKF5" s="526"/>
      <c r="MKG5" s="526"/>
      <c r="MKH5" s="526"/>
      <c r="MKI5" s="526"/>
      <c r="MKJ5" s="526"/>
      <c r="MKK5" s="526"/>
      <c r="MKL5" s="526"/>
      <c r="MKM5" s="526"/>
      <c r="MKN5" s="526"/>
      <c r="MKO5" s="526"/>
      <c r="MKP5" s="526"/>
      <c r="MKQ5" s="526"/>
      <c r="MKR5" s="526"/>
      <c r="MKS5" s="526"/>
      <c r="MKT5" s="526"/>
      <c r="MKU5" s="526"/>
      <c r="MKV5" s="526"/>
      <c r="MKW5" s="526"/>
      <c r="MKX5" s="526"/>
      <c r="MKY5" s="526"/>
      <c r="MKZ5" s="526"/>
      <c r="MLA5" s="526"/>
      <c r="MLB5" s="526"/>
      <c r="MLC5" s="526"/>
      <c r="MLD5" s="526"/>
      <c r="MLE5" s="526"/>
      <c r="MLF5" s="526"/>
      <c r="MLG5" s="526"/>
      <c r="MLH5" s="526"/>
      <c r="MLI5" s="526"/>
      <c r="MLJ5" s="526"/>
      <c r="MLK5" s="526"/>
      <c r="MLL5" s="526"/>
      <c r="MLM5" s="526"/>
      <c r="MLN5" s="526"/>
      <c r="MLO5" s="526"/>
      <c r="MLP5" s="526"/>
      <c r="MLQ5" s="526"/>
      <c r="MLR5" s="526"/>
      <c r="MLS5" s="526"/>
      <c r="MLT5" s="526"/>
      <c r="MLU5" s="526"/>
      <c r="MLV5" s="526"/>
      <c r="MLW5" s="526"/>
      <c r="MLX5" s="526"/>
      <c r="MLY5" s="526"/>
      <c r="MLZ5" s="526"/>
      <c r="MMA5" s="526"/>
      <c r="MMB5" s="526"/>
      <c r="MMC5" s="526"/>
      <c r="MMD5" s="526"/>
      <c r="MME5" s="526"/>
      <c r="MMF5" s="526"/>
      <c r="MMG5" s="526"/>
      <c r="MMH5" s="526"/>
      <c r="MMI5" s="526"/>
      <c r="MMJ5" s="526"/>
      <c r="MMK5" s="526"/>
      <c r="MML5" s="526"/>
      <c r="MMM5" s="526"/>
      <c r="MMN5" s="526"/>
      <c r="MMO5" s="526"/>
      <c r="MMP5" s="526"/>
      <c r="MMQ5" s="526"/>
      <c r="MMR5" s="526"/>
      <c r="MMS5" s="526"/>
      <c r="MMT5" s="526"/>
      <c r="MMU5" s="526"/>
      <c r="MMV5" s="526"/>
      <c r="MMW5" s="526"/>
      <c r="MMX5" s="526"/>
      <c r="MMY5" s="526"/>
      <c r="MMZ5" s="526"/>
      <c r="MNA5" s="526"/>
      <c r="MNB5" s="526"/>
      <c r="MNC5" s="526"/>
      <c r="MND5" s="526"/>
      <c r="MNE5" s="526"/>
      <c r="MNF5" s="526"/>
      <c r="MNG5" s="526"/>
      <c r="MNH5" s="526"/>
      <c r="MNI5" s="526"/>
      <c r="MNJ5" s="526"/>
      <c r="MNK5" s="526"/>
      <c r="MNL5" s="526"/>
      <c r="MNM5" s="526"/>
      <c r="MNN5" s="526"/>
      <c r="MNO5" s="526"/>
      <c r="MNP5" s="526"/>
      <c r="MNQ5" s="526"/>
      <c r="MNR5" s="526"/>
      <c r="MNS5" s="526"/>
      <c r="MNT5" s="526"/>
      <c r="MNU5" s="526"/>
      <c r="MNV5" s="526"/>
      <c r="MNW5" s="526"/>
      <c r="MNX5" s="526"/>
      <c r="MNY5" s="526"/>
      <c r="MNZ5" s="526"/>
      <c r="MOA5" s="526"/>
      <c r="MOB5" s="526"/>
      <c r="MOC5" s="526"/>
      <c r="MOD5" s="526"/>
      <c r="MOE5" s="526"/>
      <c r="MOF5" s="526"/>
      <c r="MOG5" s="526"/>
      <c r="MOH5" s="526"/>
      <c r="MOI5" s="526"/>
      <c r="MOJ5" s="526"/>
      <c r="MOK5" s="526"/>
      <c r="MOL5" s="526"/>
      <c r="MOM5" s="526"/>
      <c r="MON5" s="526"/>
      <c r="MOO5" s="526"/>
      <c r="MOP5" s="526"/>
      <c r="MOQ5" s="526"/>
      <c r="MOR5" s="526"/>
      <c r="MOS5" s="526"/>
      <c r="MOT5" s="526"/>
      <c r="MOU5" s="526"/>
      <c r="MOV5" s="526"/>
      <c r="MOW5" s="526"/>
      <c r="MOX5" s="526"/>
      <c r="MOY5" s="526"/>
      <c r="MOZ5" s="526"/>
      <c r="MPA5" s="526"/>
      <c r="MPB5" s="526"/>
      <c r="MPC5" s="526"/>
      <c r="MPD5" s="526"/>
      <c r="MPE5" s="526"/>
      <c r="MPF5" s="526"/>
      <c r="MPG5" s="526"/>
      <c r="MPH5" s="526"/>
      <c r="MPI5" s="526"/>
      <c r="MPJ5" s="526"/>
      <c r="MPK5" s="526"/>
      <c r="MPL5" s="526"/>
      <c r="MPM5" s="526"/>
      <c r="MPN5" s="526"/>
      <c r="MPO5" s="526"/>
      <c r="MPP5" s="526"/>
      <c r="MPQ5" s="526"/>
      <c r="MPR5" s="526"/>
      <c r="MPS5" s="526"/>
      <c r="MPT5" s="526"/>
      <c r="MPU5" s="526"/>
      <c r="MPV5" s="526"/>
      <c r="MPW5" s="526"/>
      <c r="MPX5" s="526"/>
      <c r="MPY5" s="526"/>
      <c r="MPZ5" s="526"/>
      <c r="MQA5" s="526"/>
      <c r="MQB5" s="526"/>
      <c r="MQC5" s="526"/>
      <c r="MQD5" s="526"/>
      <c r="MQE5" s="526"/>
      <c r="MQF5" s="526"/>
      <c r="MQG5" s="526"/>
      <c r="MQH5" s="526"/>
      <c r="MQI5" s="526"/>
      <c r="MQJ5" s="526"/>
      <c r="MQK5" s="526"/>
      <c r="MQL5" s="526"/>
      <c r="MQM5" s="526"/>
      <c r="MQN5" s="526"/>
      <c r="MQO5" s="526"/>
      <c r="MQP5" s="526"/>
      <c r="MQQ5" s="526"/>
      <c r="MQR5" s="526"/>
      <c r="MQS5" s="526"/>
      <c r="MQT5" s="526"/>
      <c r="MQU5" s="526"/>
      <c r="MQV5" s="526"/>
      <c r="MQW5" s="526"/>
      <c r="MQX5" s="526"/>
      <c r="MQY5" s="526"/>
      <c r="MQZ5" s="526"/>
      <c r="MRA5" s="526"/>
      <c r="MRB5" s="526"/>
      <c r="MRC5" s="526"/>
      <c r="MRD5" s="526"/>
      <c r="MRE5" s="526"/>
      <c r="MRF5" s="526"/>
      <c r="MRG5" s="526"/>
      <c r="MRH5" s="526"/>
      <c r="MRI5" s="526"/>
      <c r="MRJ5" s="526"/>
      <c r="MRK5" s="526"/>
      <c r="MRL5" s="526"/>
      <c r="MRM5" s="526"/>
      <c r="MRN5" s="526"/>
      <c r="MRO5" s="526"/>
      <c r="MRP5" s="526"/>
      <c r="MRQ5" s="526"/>
      <c r="MRR5" s="526"/>
      <c r="MRS5" s="526"/>
      <c r="MRT5" s="526"/>
      <c r="MRU5" s="526"/>
      <c r="MRV5" s="526"/>
      <c r="MRW5" s="526"/>
      <c r="MRX5" s="526"/>
      <c r="MRY5" s="526"/>
      <c r="MRZ5" s="526"/>
      <c r="MSA5" s="526"/>
      <c r="MSB5" s="526"/>
      <c r="MSC5" s="526"/>
      <c r="MSD5" s="526"/>
      <c r="MSE5" s="526"/>
      <c r="MSF5" s="526"/>
      <c r="MSG5" s="526"/>
      <c r="MSH5" s="526"/>
      <c r="MSI5" s="526"/>
      <c r="MSJ5" s="526"/>
      <c r="MSK5" s="526"/>
      <c r="MSL5" s="526"/>
      <c r="MSM5" s="526"/>
      <c r="MSN5" s="526"/>
      <c r="MSO5" s="526"/>
      <c r="MSP5" s="526"/>
      <c r="MSQ5" s="526"/>
      <c r="MSR5" s="526"/>
      <c r="MSS5" s="526"/>
      <c r="MST5" s="526"/>
      <c r="MSU5" s="526"/>
      <c r="MSV5" s="526"/>
      <c r="MSW5" s="526"/>
      <c r="MSX5" s="526"/>
      <c r="MSY5" s="526"/>
      <c r="MSZ5" s="526"/>
      <c r="MTA5" s="526"/>
      <c r="MTB5" s="526"/>
      <c r="MTC5" s="526"/>
      <c r="MTD5" s="526"/>
      <c r="MTE5" s="526"/>
      <c r="MTF5" s="526"/>
      <c r="MTG5" s="526"/>
      <c r="MTH5" s="526"/>
      <c r="MTI5" s="526"/>
      <c r="MTJ5" s="526"/>
      <c r="MTK5" s="526"/>
      <c r="MTL5" s="526"/>
      <c r="MTM5" s="526"/>
      <c r="MTN5" s="526"/>
      <c r="MTO5" s="526"/>
      <c r="MTP5" s="526"/>
      <c r="MTQ5" s="526"/>
      <c r="MTR5" s="526"/>
      <c r="MTS5" s="526"/>
      <c r="MTT5" s="526"/>
      <c r="MTU5" s="526"/>
      <c r="MTV5" s="526"/>
      <c r="MTW5" s="526"/>
      <c r="MTX5" s="526"/>
      <c r="MTY5" s="526"/>
      <c r="MTZ5" s="526"/>
      <c r="MUA5" s="526"/>
      <c r="MUB5" s="526"/>
      <c r="MUC5" s="526"/>
      <c r="MUD5" s="526"/>
      <c r="MUE5" s="526"/>
      <c r="MUF5" s="526"/>
      <c r="MUG5" s="526"/>
      <c r="MUH5" s="526"/>
      <c r="MUI5" s="526"/>
      <c r="MUJ5" s="526"/>
      <c r="MUK5" s="526"/>
      <c r="MUL5" s="526"/>
      <c r="MUM5" s="526"/>
      <c r="MUN5" s="526"/>
      <c r="MUO5" s="526"/>
      <c r="MUP5" s="526"/>
      <c r="MUQ5" s="526"/>
      <c r="MUR5" s="526"/>
      <c r="MUS5" s="526"/>
      <c r="MUT5" s="526"/>
      <c r="MUU5" s="526"/>
      <c r="MUV5" s="526"/>
      <c r="MUW5" s="526"/>
      <c r="MUX5" s="526"/>
      <c r="MUY5" s="526"/>
      <c r="MUZ5" s="526"/>
      <c r="MVA5" s="526"/>
      <c r="MVB5" s="526"/>
      <c r="MVC5" s="526"/>
      <c r="MVD5" s="526"/>
      <c r="MVE5" s="526"/>
      <c r="MVF5" s="526"/>
      <c r="MVG5" s="526"/>
      <c r="MVH5" s="526"/>
      <c r="MVI5" s="526"/>
      <c r="MVJ5" s="526"/>
      <c r="MVK5" s="526"/>
      <c r="MVL5" s="526"/>
      <c r="MVM5" s="526"/>
      <c r="MVN5" s="526"/>
      <c r="MVO5" s="526"/>
      <c r="MVP5" s="526"/>
      <c r="MVQ5" s="526"/>
      <c r="MVR5" s="526"/>
      <c r="MVS5" s="526"/>
      <c r="MVT5" s="526"/>
      <c r="MVU5" s="526"/>
      <c r="MVV5" s="526"/>
      <c r="MVW5" s="526"/>
      <c r="MVX5" s="526"/>
      <c r="MVY5" s="526"/>
      <c r="MVZ5" s="526"/>
      <c r="MWA5" s="526"/>
      <c r="MWB5" s="526"/>
      <c r="MWC5" s="526"/>
      <c r="MWD5" s="526"/>
      <c r="MWE5" s="526"/>
      <c r="MWF5" s="526"/>
      <c r="MWG5" s="526"/>
      <c r="MWH5" s="526"/>
      <c r="MWI5" s="526"/>
      <c r="MWJ5" s="526"/>
      <c r="MWK5" s="526"/>
      <c r="MWL5" s="526"/>
      <c r="MWM5" s="526"/>
      <c r="MWN5" s="526"/>
      <c r="MWO5" s="526"/>
      <c r="MWP5" s="526"/>
      <c r="MWQ5" s="526"/>
      <c r="MWR5" s="526"/>
      <c r="MWS5" s="526"/>
      <c r="MWT5" s="526"/>
      <c r="MWU5" s="526"/>
      <c r="MWV5" s="526"/>
      <c r="MWW5" s="526"/>
      <c r="MWX5" s="526"/>
      <c r="MWY5" s="526"/>
      <c r="MWZ5" s="526"/>
      <c r="MXA5" s="526"/>
      <c r="MXB5" s="526"/>
      <c r="MXC5" s="526"/>
      <c r="MXD5" s="526"/>
      <c r="MXE5" s="526"/>
      <c r="MXF5" s="526"/>
      <c r="MXG5" s="526"/>
      <c r="MXH5" s="526"/>
      <c r="MXI5" s="526"/>
      <c r="MXJ5" s="526"/>
      <c r="MXK5" s="526"/>
      <c r="MXL5" s="526"/>
      <c r="MXM5" s="526"/>
      <c r="MXN5" s="526"/>
      <c r="MXO5" s="526"/>
      <c r="MXP5" s="526"/>
      <c r="MXQ5" s="526"/>
      <c r="MXR5" s="526"/>
      <c r="MXS5" s="526"/>
      <c r="MXT5" s="526"/>
      <c r="MXU5" s="526"/>
      <c r="MXV5" s="526"/>
      <c r="MXW5" s="526"/>
      <c r="MXX5" s="526"/>
      <c r="MXY5" s="526"/>
      <c r="MXZ5" s="526"/>
      <c r="MYA5" s="526"/>
      <c r="MYB5" s="526"/>
      <c r="MYC5" s="526"/>
      <c r="MYD5" s="526"/>
      <c r="MYE5" s="526"/>
      <c r="MYF5" s="526"/>
      <c r="MYG5" s="526"/>
      <c r="MYH5" s="526"/>
      <c r="MYI5" s="526"/>
      <c r="MYJ5" s="526"/>
      <c r="MYK5" s="526"/>
      <c r="MYL5" s="526"/>
      <c r="MYM5" s="526"/>
      <c r="MYN5" s="526"/>
      <c r="MYO5" s="526"/>
      <c r="MYP5" s="526"/>
      <c r="MYQ5" s="526"/>
      <c r="MYR5" s="526"/>
      <c r="MYS5" s="526"/>
      <c r="MYT5" s="526"/>
      <c r="MYU5" s="526"/>
      <c r="MYV5" s="526"/>
      <c r="MYW5" s="526"/>
      <c r="MYX5" s="526"/>
      <c r="MYY5" s="526"/>
      <c r="MYZ5" s="526"/>
      <c r="MZA5" s="526"/>
      <c r="MZB5" s="526"/>
      <c r="MZC5" s="526"/>
      <c r="MZD5" s="526"/>
      <c r="MZE5" s="526"/>
      <c r="MZF5" s="526"/>
      <c r="MZG5" s="526"/>
      <c r="MZH5" s="526"/>
      <c r="MZI5" s="526"/>
      <c r="MZJ5" s="526"/>
      <c r="MZK5" s="526"/>
      <c r="MZL5" s="526"/>
      <c r="MZM5" s="526"/>
      <c r="MZN5" s="526"/>
      <c r="MZO5" s="526"/>
      <c r="MZP5" s="526"/>
      <c r="MZQ5" s="526"/>
      <c r="MZR5" s="526"/>
      <c r="MZS5" s="526"/>
      <c r="MZT5" s="526"/>
      <c r="MZU5" s="526"/>
      <c r="MZV5" s="526"/>
      <c r="MZW5" s="526"/>
      <c r="MZX5" s="526"/>
      <c r="MZY5" s="526"/>
      <c r="MZZ5" s="526"/>
      <c r="NAA5" s="526"/>
      <c r="NAB5" s="526"/>
      <c r="NAC5" s="526"/>
      <c r="NAD5" s="526"/>
      <c r="NAE5" s="526"/>
      <c r="NAF5" s="526"/>
      <c r="NAG5" s="526"/>
      <c r="NAH5" s="526"/>
      <c r="NAI5" s="526"/>
      <c r="NAJ5" s="526"/>
      <c r="NAK5" s="526"/>
      <c r="NAL5" s="526"/>
      <c r="NAM5" s="526"/>
      <c r="NAN5" s="526"/>
      <c r="NAO5" s="526"/>
      <c r="NAP5" s="526"/>
      <c r="NAQ5" s="526"/>
      <c r="NAR5" s="526"/>
      <c r="NAS5" s="526"/>
      <c r="NAT5" s="526"/>
      <c r="NAU5" s="526"/>
      <c r="NAV5" s="526"/>
      <c r="NAW5" s="526"/>
      <c r="NAX5" s="526"/>
      <c r="NAY5" s="526"/>
      <c r="NAZ5" s="526"/>
      <c r="NBA5" s="526"/>
      <c r="NBB5" s="526"/>
      <c r="NBC5" s="526"/>
      <c r="NBD5" s="526"/>
      <c r="NBE5" s="526"/>
      <c r="NBF5" s="526"/>
      <c r="NBG5" s="526"/>
      <c r="NBH5" s="526"/>
      <c r="NBI5" s="526"/>
      <c r="NBJ5" s="526"/>
      <c r="NBK5" s="526"/>
      <c r="NBL5" s="526"/>
      <c r="NBM5" s="526"/>
      <c r="NBN5" s="526"/>
      <c r="NBO5" s="526"/>
      <c r="NBP5" s="526"/>
      <c r="NBQ5" s="526"/>
      <c r="NBR5" s="526"/>
      <c r="NBS5" s="526"/>
      <c r="NBT5" s="526"/>
      <c r="NBU5" s="526"/>
      <c r="NBV5" s="526"/>
      <c r="NBW5" s="526"/>
      <c r="NBX5" s="526"/>
      <c r="NBY5" s="526"/>
      <c r="NBZ5" s="526"/>
      <c r="NCA5" s="526"/>
      <c r="NCB5" s="526"/>
      <c r="NCC5" s="526"/>
      <c r="NCD5" s="526"/>
      <c r="NCE5" s="526"/>
      <c r="NCF5" s="526"/>
      <c r="NCG5" s="526"/>
      <c r="NCH5" s="526"/>
      <c r="NCI5" s="526"/>
      <c r="NCJ5" s="526"/>
      <c r="NCK5" s="526"/>
      <c r="NCL5" s="526"/>
      <c r="NCM5" s="526"/>
      <c r="NCN5" s="526"/>
      <c r="NCO5" s="526"/>
      <c r="NCP5" s="526"/>
      <c r="NCQ5" s="526"/>
      <c r="NCR5" s="526"/>
      <c r="NCS5" s="526"/>
      <c r="NCT5" s="526"/>
      <c r="NCU5" s="526"/>
      <c r="NCV5" s="526"/>
      <c r="NCW5" s="526"/>
      <c r="NCX5" s="526"/>
      <c r="NCY5" s="526"/>
      <c r="NCZ5" s="526"/>
      <c r="NDA5" s="526"/>
      <c r="NDB5" s="526"/>
      <c r="NDC5" s="526"/>
      <c r="NDD5" s="526"/>
      <c r="NDE5" s="526"/>
      <c r="NDF5" s="526"/>
      <c r="NDG5" s="526"/>
      <c r="NDH5" s="526"/>
      <c r="NDI5" s="526"/>
      <c r="NDJ5" s="526"/>
      <c r="NDK5" s="526"/>
      <c r="NDL5" s="526"/>
      <c r="NDM5" s="526"/>
      <c r="NDN5" s="526"/>
      <c r="NDO5" s="526"/>
      <c r="NDP5" s="526"/>
      <c r="NDQ5" s="526"/>
      <c r="NDR5" s="526"/>
      <c r="NDS5" s="526"/>
      <c r="NDT5" s="526"/>
      <c r="NDU5" s="526"/>
      <c r="NDV5" s="526"/>
      <c r="NDW5" s="526"/>
      <c r="NDX5" s="526"/>
      <c r="NDY5" s="526"/>
      <c r="NDZ5" s="526"/>
      <c r="NEA5" s="526"/>
      <c r="NEB5" s="526"/>
      <c r="NEC5" s="526"/>
      <c r="NED5" s="526"/>
      <c r="NEE5" s="526"/>
      <c r="NEF5" s="526"/>
      <c r="NEG5" s="526"/>
      <c r="NEH5" s="526"/>
      <c r="NEI5" s="526"/>
      <c r="NEJ5" s="526"/>
      <c r="NEK5" s="526"/>
      <c r="NEL5" s="526"/>
      <c r="NEM5" s="526"/>
      <c r="NEN5" s="526"/>
      <c r="NEO5" s="526"/>
      <c r="NEP5" s="526"/>
      <c r="NEQ5" s="526"/>
      <c r="NER5" s="526"/>
      <c r="NES5" s="526"/>
      <c r="NET5" s="526"/>
      <c r="NEU5" s="526"/>
      <c r="NEV5" s="526"/>
      <c r="NEW5" s="526"/>
      <c r="NEX5" s="526"/>
      <c r="NEY5" s="526"/>
      <c r="NEZ5" s="526"/>
      <c r="NFA5" s="526"/>
      <c r="NFB5" s="526"/>
      <c r="NFC5" s="526"/>
      <c r="NFD5" s="526"/>
      <c r="NFE5" s="526"/>
      <c r="NFF5" s="526"/>
      <c r="NFG5" s="526"/>
      <c r="NFH5" s="526"/>
      <c r="NFI5" s="526"/>
      <c r="NFJ5" s="526"/>
      <c r="NFK5" s="526"/>
      <c r="NFL5" s="526"/>
      <c r="NFM5" s="526"/>
      <c r="NFN5" s="526"/>
      <c r="NFO5" s="526"/>
      <c r="NFP5" s="526"/>
      <c r="NFQ5" s="526"/>
      <c r="NFR5" s="526"/>
      <c r="NFS5" s="526"/>
      <c r="NFT5" s="526"/>
      <c r="NFU5" s="526"/>
      <c r="NFV5" s="526"/>
      <c r="NFW5" s="526"/>
      <c r="NFX5" s="526"/>
      <c r="NFY5" s="526"/>
      <c r="NFZ5" s="526"/>
      <c r="NGA5" s="526"/>
      <c r="NGB5" s="526"/>
      <c r="NGC5" s="526"/>
      <c r="NGD5" s="526"/>
      <c r="NGE5" s="526"/>
      <c r="NGF5" s="526"/>
      <c r="NGG5" s="526"/>
      <c r="NGH5" s="526"/>
      <c r="NGI5" s="526"/>
      <c r="NGJ5" s="526"/>
      <c r="NGK5" s="526"/>
      <c r="NGL5" s="526"/>
      <c r="NGM5" s="526"/>
      <c r="NGN5" s="526"/>
      <c r="NGO5" s="526"/>
      <c r="NGP5" s="526"/>
      <c r="NGQ5" s="526"/>
      <c r="NGR5" s="526"/>
      <c r="NGS5" s="526"/>
      <c r="NGT5" s="526"/>
      <c r="NGU5" s="526"/>
      <c r="NGV5" s="526"/>
      <c r="NGW5" s="526"/>
      <c r="NGX5" s="526"/>
      <c r="NGY5" s="526"/>
      <c r="NGZ5" s="526"/>
      <c r="NHA5" s="526"/>
      <c r="NHB5" s="526"/>
      <c r="NHC5" s="526"/>
      <c r="NHD5" s="526"/>
      <c r="NHE5" s="526"/>
      <c r="NHF5" s="526"/>
      <c r="NHG5" s="526"/>
      <c r="NHH5" s="526"/>
      <c r="NHI5" s="526"/>
      <c r="NHJ5" s="526"/>
      <c r="NHK5" s="526"/>
      <c r="NHL5" s="526"/>
      <c r="NHM5" s="526"/>
      <c r="NHN5" s="526"/>
      <c r="NHO5" s="526"/>
      <c r="NHP5" s="526"/>
      <c r="NHQ5" s="526"/>
      <c r="NHR5" s="526"/>
      <c r="NHS5" s="526"/>
      <c r="NHT5" s="526"/>
      <c r="NHU5" s="526"/>
      <c r="NHV5" s="526"/>
      <c r="NHW5" s="526"/>
      <c r="NHX5" s="526"/>
      <c r="NHY5" s="526"/>
      <c r="NHZ5" s="526"/>
      <c r="NIA5" s="526"/>
      <c r="NIB5" s="526"/>
      <c r="NIC5" s="526"/>
      <c r="NID5" s="526"/>
      <c r="NIE5" s="526"/>
      <c r="NIF5" s="526"/>
      <c r="NIG5" s="526"/>
      <c r="NIH5" s="526"/>
      <c r="NII5" s="526"/>
      <c r="NIJ5" s="526"/>
      <c r="NIK5" s="526"/>
      <c r="NIL5" s="526"/>
      <c r="NIM5" s="526"/>
      <c r="NIN5" s="526"/>
      <c r="NIO5" s="526"/>
      <c r="NIP5" s="526"/>
      <c r="NIQ5" s="526"/>
      <c r="NIR5" s="526"/>
      <c r="NIS5" s="526"/>
      <c r="NIT5" s="526"/>
      <c r="NIU5" s="526"/>
      <c r="NIV5" s="526"/>
      <c r="NIW5" s="526"/>
      <c r="NIX5" s="526"/>
      <c r="NIY5" s="526"/>
      <c r="NIZ5" s="526"/>
      <c r="NJA5" s="526"/>
      <c r="NJB5" s="526"/>
      <c r="NJC5" s="526"/>
      <c r="NJD5" s="526"/>
      <c r="NJE5" s="526"/>
      <c r="NJF5" s="526"/>
      <c r="NJG5" s="526"/>
      <c r="NJH5" s="526"/>
      <c r="NJI5" s="526"/>
      <c r="NJJ5" s="526"/>
      <c r="NJK5" s="526"/>
      <c r="NJL5" s="526"/>
      <c r="NJM5" s="526"/>
      <c r="NJN5" s="526"/>
      <c r="NJO5" s="526"/>
      <c r="NJP5" s="526"/>
      <c r="NJQ5" s="526"/>
      <c r="NJR5" s="526"/>
      <c r="NJS5" s="526"/>
      <c r="NJT5" s="526"/>
      <c r="NJU5" s="526"/>
      <c r="NJV5" s="526"/>
      <c r="NJW5" s="526"/>
      <c r="NJX5" s="526"/>
      <c r="NJY5" s="526"/>
      <c r="NJZ5" s="526"/>
      <c r="NKA5" s="526"/>
      <c r="NKB5" s="526"/>
      <c r="NKC5" s="526"/>
      <c r="NKD5" s="526"/>
      <c r="NKE5" s="526"/>
      <c r="NKF5" s="526"/>
      <c r="NKG5" s="526"/>
      <c r="NKH5" s="526"/>
      <c r="NKI5" s="526"/>
      <c r="NKJ5" s="526"/>
      <c r="NKK5" s="526"/>
      <c r="NKL5" s="526"/>
      <c r="NKM5" s="526"/>
      <c r="NKN5" s="526"/>
      <c r="NKO5" s="526"/>
      <c r="NKP5" s="526"/>
      <c r="NKQ5" s="526"/>
      <c r="NKR5" s="526"/>
      <c r="NKS5" s="526"/>
      <c r="NKT5" s="526"/>
      <c r="NKU5" s="526"/>
      <c r="NKV5" s="526"/>
      <c r="NKW5" s="526"/>
      <c r="NKX5" s="526"/>
      <c r="NKY5" s="526"/>
      <c r="NKZ5" s="526"/>
      <c r="NLA5" s="526"/>
      <c r="NLB5" s="526"/>
      <c r="NLC5" s="526"/>
      <c r="NLD5" s="526"/>
      <c r="NLE5" s="526"/>
      <c r="NLF5" s="526"/>
      <c r="NLG5" s="526"/>
      <c r="NLH5" s="526"/>
      <c r="NLI5" s="526"/>
      <c r="NLJ5" s="526"/>
      <c r="NLK5" s="526"/>
      <c r="NLL5" s="526"/>
      <c r="NLM5" s="526"/>
      <c r="NLN5" s="526"/>
      <c r="NLO5" s="526"/>
      <c r="NLP5" s="526"/>
      <c r="NLQ5" s="526"/>
      <c r="NLR5" s="526"/>
      <c r="NLS5" s="526"/>
      <c r="NLT5" s="526"/>
      <c r="NLU5" s="526"/>
      <c r="NLV5" s="526"/>
      <c r="NLW5" s="526"/>
      <c r="NLX5" s="526"/>
      <c r="NLY5" s="526"/>
      <c r="NLZ5" s="526"/>
      <c r="NMA5" s="526"/>
      <c r="NMB5" s="526"/>
      <c r="NMC5" s="526"/>
      <c r="NMD5" s="526"/>
      <c r="NME5" s="526"/>
      <c r="NMF5" s="526"/>
      <c r="NMG5" s="526"/>
      <c r="NMH5" s="526"/>
      <c r="NMI5" s="526"/>
      <c r="NMJ5" s="526"/>
      <c r="NMK5" s="526"/>
      <c r="NML5" s="526"/>
      <c r="NMM5" s="526"/>
      <c r="NMN5" s="526"/>
      <c r="NMO5" s="526"/>
      <c r="NMP5" s="526"/>
      <c r="NMQ5" s="526"/>
      <c r="NMR5" s="526"/>
      <c r="NMS5" s="526"/>
      <c r="NMT5" s="526"/>
      <c r="NMU5" s="526"/>
      <c r="NMV5" s="526"/>
      <c r="NMW5" s="526"/>
      <c r="NMX5" s="526"/>
      <c r="NMY5" s="526"/>
      <c r="NMZ5" s="526"/>
      <c r="NNA5" s="526"/>
      <c r="NNB5" s="526"/>
      <c r="NNC5" s="526"/>
      <c r="NND5" s="526"/>
      <c r="NNE5" s="526"/>
      <c r="NNF5" s="526"/>
      <c r="NNG5" s="526"/>
      <c r="NNH5" s="526"/>
      <c r="NNI5" s="526"/>
      <c r="NNJ5" s="526"/>
      <c r="NNK5" s="526"/>
      <c r="NNL5" s="526"/>
      <c r="NNM5" s="526"/>
      <c r="NNN5" s="526"/>
      <c r="NNO5" s="526"/>
      <c r="NNP5" s="526"/>
      <c r="NNQ5" s="526"/>
      <c r="NNR5" s="526"/>
      <c r="NNS5" s="526"/>
      <c r="NNT5" s="526"/>
      <c r="NNU5" s="526"/>
      <c r="NNV5" s="526"/>
      <c r="NNW5" s="526"/>
      <c r="NNX5" s="526"/>
      <c r="NNY5" s="526"/>
      <c r="NNZ5" s="526"/>
      <c r="NOA5" s="526"/>
      <c r="NOB5" s="526"/>
      <c r="NOC5" s="526"/>
      <c r="NOD5" s="526"/>
      <c r="NOE5" s="526"/>
      <c r="NOF5" s="526"/>
      <c r="NOG5" s="526"/>
      <c r="NOH5" s="526"/>
      <c r="NOI5" s="526"/>
      <c r="NOJ5" s="526"/>
      <c r="NOK5" s="526"/>
      <c r="NOL5" s="526"/>
      <c r="NOM5" s="526"/>
      <c r="NON5" s="526"/>
      <c r="NOO5" s="526"/>
      <c r="NOP5" s="526"/>
      <c r="NOQ5" s="526"/>
      <c r="NOR5" s="526"/>
      <c r="NOS5" s="526"/>
      <c r="NOT5" s="526"/>
      <c r="NOU5" s="526"/>
      <c r="NOV5" s="526"/>
      <c r="NOW5" s="526"/>
      <c r="NOX5" s="526"/>
      <c r="NOY5" s="526"/>
      <c r="NOZ5" s="526"/>
      <c r="NPA5" s="526"/>
      <c r="NPB5" s="526"/>
      <c r="NPC5" s="526"/>
      <c r="NPD5" s="526"/>
      <c r="NPE5" s="526"/>
      <c r="NPF5" s="526"/>
      <c r="NPG5" s="526"/>
      <c r="NPH5" s="526"/>
      <c r="NPI5" s="526"/>
      <c r="NPJ5" s="526"/>
      <c r="NPK5" s="526"/>
      <c r="NPL5" s="526"/>
      <c r="NPM5" s="526"/>
      <c r="NPN5" s="526"/>
      <c r="NPO5" s="526"/>
      <c r="NPP5" s="526"/>
      <c r="NPQ5" s="526"/>
      <c r="NPR5" s="526"/>
      <c r="NPS5" s="526"/>
      <c r="NPT5" s="526"/>
      <c r="NPU5" s="526"/>
      <c r="NPV5" s="526"/>
      <c r="NPW5" s="526"/>
      <c r="NPX5" s="526"/>
      <c r="NPY5" s="526"/>
      <c r="NPZ5" s="526"/>
      <c r="NQA5" s="526"/>
      <c r="NQB5" s="526"/>
      <c r="NQC5" s="526"/>
      <c r="NQD5" s="526"/>
      <c r="NQE5" s="526"/>
      <c r="NQF5" s="526"/>
      <c r="NQG5" s="526"/>
      <c r="NQH5" s="526"/>
      <c r="NQI5" s="526"/>
      <c r="NQJ5" s="526"/>
      <c r="NQK5" s="526"/>
      <c r="NQL5" s="526"/>
      <c r="NQM5" s="526"/>
      <c r="NQN5" s="526"/>
      <c r="NQO5" s="526"/>
      <c r="NQP5" s="526"/>
      <c r="NQQ5" s="526"/>
      <c r="NQR5" s="526"/>
      <c r="NQS5" s="526"/>
      <c r="NQT5" s="526"/>
      <c r="NQU5" s="526"/>
      <c r="NQV5" s="526"/>
      <c r="NQW5" s="526"/>
      <c r="NQX5" s="526"/>
      <c r="NQY5" s="526"/>
      <c r="NQZ5" s="526"/>
      <c r="NRA5" s="526"/>
      <c r="NRB5" s="526"/>
      <c r="NRC5" s="526"/>
      <c r="NRD5" s="526"/>
      <c r="NRE5" s="526"/>
      <c r="NRF5" s="526"/>
      <c r="NRG5" s="526"/>
      <c r="NRH5" s="526"/>
      <c r="NRI5" s="526"/>
      <c r="NRJ5" s="526"/>
      <c r="NRK5" s="526"/>
      <c r="NRL5" s="526"/>
      <c r="NRM5" s="526"/>
      <c r="NRN5" s="526"/>
      <c r="NRO5" s="526"/>
      <c r="NRP5" s="526"/>
      <c r="NRQ5" s="526"/>
      <c r="NRR5" s="526"/>
      <c r="NRS5" s="526"/>
      <c r="NRT5" s="526"/>
      <c r="NRU5" s="526"/>
      <c r="NRV5" s="526"/>
      <c r="NRW5" s="526"/>
      <c r="NRX5" s="526"/>
      <c r="NRY5" s="526"/>
      <c r="NRZ5" s="526"/>
      <c r="NSA5" s="526"/>
      <c r="NSB5" s="526"/>
      <c r="NSC5" s="526"/>
      <c r="NSD5" s="526"/>
      <c r="NSE5" s="526"/>
      <c r="NSF5" s="526"/>
      <c r="NSG5" s="526"/>
      <c r="NSH5" s="526"/>
      <c r="NSI5" s="526"/>
      <c r="NSJ5" s="526"/>
      <c r="NSK5" s="526"/>
      <c r="NSL5" s="526"/>
      <c r="NSM5" s="526"/>
      <c r="NSN5" s="526"/>
      <c r="NSO5" s="526"/>
      <c r="NSP5" s="526"/>
      <c r="NSQ5" s="526"/>
      <c r="NSR5" s="526"/>
      <c r="NSS5" s="526"/>
      <c r="NST5" s="526"/>
      <c r="NSU5" s="526"/>
      <c r="NSV5" s="526"/>
      <c r="NSW5" s="526"/>
      <c r="NSX5" s="526"/>
      <c r="NSY5" s="526"/>
      <c r="NSZ5" s="526"/>
      <c r="NTA5" s="526"/>
      <c r="NTB5" s="526"/>
      <c r="NTC5" s="526"/>
      <c r="NTD5" s="526"/>
      <c r="NTE5" s="526"/>
      <c r="NTF5" s="526"/>
      <c r="NTG5" s="526"/>
      <c r="NTH5" s="526"/>
      <c r="NTI5" s="526"/>
      <c r="NTJ5" s="526"/>
      <c r="NTK5" s="526"/>
      <c r="NTL5" s="526"/>
      <c r="NTM5" s="526"/>
      <c r="NTN5" s="526"/>
      <c r="NTO5" s="526"/>
      <c r="NTP5" s="526"/>
      <c r="NTQ5" s="526"/>
      <c r="NTR5" s="526"/>
      <c r="NTS5" s="526"/>
      <c r="NTT5" s="526"/>
      <c r="NTU5" s="526"/>
      <c r="NTV5" s="526"/>
      <c r="NTW5" s="526"/>
      <c r="NTX5" s="526"/>
      <c r="NTY5" s="526"/>
      <c r="NTZ5" s="526"/>
      <c r="NUA5" s="526"/>
      <c r="NUB5" s="526"/>
      <c r="NUC5" s="526"/>
      <c r="NUD5" s="526"/>
      <c r="NUE5" s="526"/>
      <c r="NUF5" s="526"/>
      <c r="NUG5" s="526"/>
      <c r="NUH5" s="526"/>
      <c r="NUI5" s="526"/>
      <c r="NUJ5" s="526"/>
      <c r="NUK5" s="526"/>
      <c r="NUL5" s="526"/>
      <c r="NUM5" s="526"/>
      <c r="NUN5" s="526"/>
      <c r="NUO5" s="526"/>
      <c r="NUP5" s="526"/>
      <c r="NUQ5" s="526"/>
      <c r="NUR5" s="526"/>
      <c r="NUS5" s="526"/>
      <c r="NUT5" s="526"/>
      <c r="NUU5" s="526"/>
      <c r="NUV5" s="526"/>
      <c r="NUW5" s="526"/>
      <c r="NUX5" s="526"/>
      <c r="NUY5" s="526"/>
      <c r="NUZ5" s="526"/>
      <c r="NVA5" s="526"/>
      <c r="NVB5" s="526"/>
      <c r="NVC5" s="526"/>
      <c r="NVD5" s="526"/>
      <c r="NVE5" s="526"/>
      <c r="NVF5" s="526"/>
      <c r="NVG5" s="526"/>
      <c r="NVH5" s="526"/>
      <c r="NVI5" s="526"/>
      <c r="NVJ5" s="526"/>
      <c r="NVK5" s="526"/>
      <c r="NVL5" s="526"/>
      <c r="NVM5" s="526"/>
      <c r="NVN5" s="526"/>
      <c r="NVO5" s="526"/>
      <c r="NVP5" s="526"/>
      <c r="NVQ5" s="526"/>
      <c r="NVR5" s="526"/>
      <c r="NVS5" s="526"/>
      <c r="NVT5" s="526"/>
      <c r="NVU5" s="526"/>
      <c r="NVV5" s="526"/>
      <c r="NVW5" s="526"/>
      <c r="NVX5" s="526"/>
      <c r="NVY5" s="526"/>
      <c r="NVZ5" s="526"/>
      <c r="NWA5" s="526"/>
      <c r="NWB5" s="526"/>
      <c r="NWC5" s="526"/>
      <c r="NWD5" s="526"/>
      <c r="NWE5" s="526"/>
      <c r="NWF5" s="526"/>
      <c r="NWG5" s="526"/>
      <c r="NWH5" s="526"/>
      <c r="NWI5" s="526"/>
      <c r="NWJ5" s="526"/>
      <c r="NWK5" s="526"/>
      <c r="NWL5" s="526"/>
      <c r="NWM5" s="526"/>
      <c r="NWN5" s="526"/>
      <c r="NWO5" s="526"/>
      <c r="NWP5" s="526"/>
      <c r="NWQ5" s="526"/>
      <c r="NWR5" s="526"/>
      <c r="NWS5" s="526"/>
      <c r="NWT5" s="526"/>
      <c r="NWU5" s="526"/>
      <c r="NWV5" s="526"/>
      <c r="NWW5" s="526"/>
      <c r="NWX5" s="526"/>
      <c r="NWY5" s="526"/>
      <c r="NWZ5" s="526"/>
      <c r="NXA5" s="526"/>
      <c r="NXB5" s="526"/>
      <c r="NXC5" s="526"/>
      <c r="NXD5" s="526"/>
      <c r="NXE5" s="526"/>
      <c r="NXF5" s="526"/>
      <c r="NXG5" s="526"/>
      <c r="NXH5" s="526"/>
      <c r="NXI5" s="526"/>
      <c r="NXJ5" s="526"/>
      <c r="NXK5" s="526"/>
      <c r="NXL5" s="526"/>
      <c r="NXM5" s="526"/>
      <c r="NXN5" s="526"/>
      <c r="NXO5" s="526"/>
      <c r="NXP5" s="526"/>
      <c r="NXQ5" s="526"/>
      <c r="NXR5" s="526"/>
      <c r="NXS5" s="526"/>
      <c r="NXT5" s="526"/>
      <c r="NXU5" s="526"/>
      <c r="NXV5" s="526"/>
      <c r="NXW5" s="526"/>
      <c r="NXX5" s="526"/>
      <c r="NXY5" s="526"/>
      <c r="NXZ5" s="526"/>
      <c r="NYA5" s="526"/>
      <c r="NYB5" s="526"/>
      <c r="NYC5" s="526"/>
      <c r="NYD5" s="526"/>
      <c r="NYE5" s="526"/>
      <c r="NYF5" s="526"/>
      <c r="NYG5" s="526"/>
      <c r="NYH5" s="526"/>
      <c r="NYI5" s="526"/>
      <c r="NYJ5" s="526"/>
      <c r="NYK5" s="526"/>
      <c r="NYL5" s="526"/>
      <c r="NYM5" s="526"/>
      <c r="NYN5" s="526"/>
      <c r="NYO5" s="526"/>
      <c r="NYP5" s="526"/>
      <c r="NYQ5" s="526"/>
      <c r="NYR5" s="526"/>
      <c r="NYS5" s="526"/>
      <c r="NYT5" s="526"/>
      <c r="NYU5" s="526"/>
      <c r="NYV5" s="526"/>
      <c r="NYW5" s="526"/>
      <c r="NYX5" s="526"/>
      <c r="NYY5" s="526"/>
      <c r="NYZ5" s="526"/>
      <c r="NZA5" s="526"/>
      <c r="NZB5" s="526"/>
      <c r="NZC5" s="526"/>
      <c r="NZD5" s="526"/>
      <c r="NZE5" s="526"/>
      <c r="NZF5" s="526"/>
      <c r="NZG5" s="526"/>
      <c r="NZH5" s="526"/>
      <c r="NZI5" s="526"/>
      <c r="NZJ5" s="526"/>
      <c r="NZK5" s="526"/>
      <c r="NZL5" s="526"/>
      <c r="NZM5" s="526"/>
      <c r="NZN5" s="526"/>
      <c r="NZO5" s="526"/>
      <c r="NZP5" s="526"/>
      <c r="NZQ5" s="526"/>
      <c r="NZR5" s="526"/>
      <c r="NZS5" s="526"/>
      <c r="NZT5" s="526"/>
      <c r="NZU5" s="526"/>
      <c r="NZV5" s="526"/>
      <c r="NZW5" s="526"/>
      <c r="NZX5" s="526"/>
      <c r="NZY5" s="526"/>
      <c r="NZZ5" s="526"/>
      <c r="OAA5" s="526"/>
      <c r="OAB5" s="526"/>
      <c r="OAC5" s="526"/>
      <c r="OAD5" s="526"/>
      <c r="OAE5" s="526"/>
      <c r="OAF5" s="526"/>
      <c r="OAG5" s="526"/>
      <c r="OAH5" s="526"/>
      <c r="OAI5" s="526"/>
      <c r="OAJ5" s="526"/>
      <c r="OAK5" s="526"/>
      <c r="OAL5" s="526"/>
      <c r="OAM5" s="526"/>
      <c r="OAN5" s="526"/>
      <c r="OAO5" s="526"/>
      <c r="OAP5" s="526"/>
      <c r="OAQ5" s="526"/>
      <c r="OAR5" s="526"/>
      <c r="OAS5" s="526"/>
      <c r="OAT5" s="526"/>
      <c r="OAU5" s="526"/>
      <c r="OAV5" s="526"/>
      <c r="OAW5" s="526"/>
      <c r="OAX5" s="526"/>
      <c r="OAY5" s="526"/>
      <c r="OAZ5" s="526"/>
      <c r="OBA5" s="526"/>
      <c r="OBB5" s="526"/>
      <c r="OBC5" s="526"/>
      <c r="OBD5" s="526"/>
      <c r="OBE5" s="526"/>
      <c r="OBF5" s="526"/>
      <c r="OBG5" s="526"/>
      <c r="OBH5" s="526"/>
      <c r="OBI5" s="526"/>
      <c r="OBJ5" s="526"/>
      <c r="OBK5" s="526"/>
      <c r="OBL5" s="526"/>
      <c r="OBM5" s="526"/>
      <c r="OBN5" s="526"/>
      <c r="OBO5" s="526"/>
      <c r="OBP5" s="526"/>
      <c r="OBQ5" s="526"/>
      <c r="OBR5" s="526"/>
      <c r="OBS5" s="526"/>
      <c r="OBT5" s="526"/>
      <c r="OBU5" s="526"/>
      <c r="OBV5" s="526"/>
      <c r="OBW5" s="526"/>
      <c r="OBX5" s="526"/>
      <c r="OBY5" s="526"/>
      <c r="OBZ5" s="526"/>
      <c r="OCA5" s="526"/>
      <c r="OCB5" s="526"/>
      <c r="OCC5" s="526"/>
      <c r="OCD5" s="526"/>
      <c r="OCE5" s="526"/>
      <c r="OCF5" s="526"/>
      <c r="OCG5" s="526"/>
      <c r="OCH5" s="526"/>
      <c r="OCI5" s="526"/>
      <c r="OCJ5" s="526"/>
      <c r="OCK5" s="526"/>
      <c r="OCL5" s="526"/>
      <c r="OCM5" s="526"/>
      <c r="OCN5" s="526"/>
      <c r="OCO5" s="526"/>
      <c r="OCP5" s="526"/>
      <c r="OCQ5" s="526"/>
      <c r="OCR5" s="526"/>
      <c r="OCS5" s="526"/>
      <c r="OCT5" s="526"/>
      <c r="OCU5" s="526"/>
      <c r="OCV5" s="526"/>
      <c r="OCW5" s="526"/>
      <c r="OCX5" s="526"/>
      <c r="OCY5" s="526"/>
      <c r="OCZ5" s="526"/>
      <c r="ODA5" s="526"/>
      <c r="ODB5" s="526"/>
      <c r="ODC5" s="526"/>
      <c r="ODD5" s="526"/>
      <c r="ODE5" s="526"/>
      <c r="ODF5" s="526"/>
      <c r="ODG5" s="526"/>
      <c r="ODH5" s="526"/>
      <c r="ODI5" s="526"/>
      <c r="ODJ5" s="526"/>
      <c r="ODK5" s="526"/>
      <c r="ODL5" s="526"/>
      <c r="ODM5" s="526"/>
      <c r="ODN5" s="526"/>
      <c r="ODO5" s="526"/>
      <c r="ODP5" s="526"/>
      <c r="ODQ5" s="526"/>
      <c r="ODR5" s="526"/>
      <c r="ODS5" s="526"/>
      <c r="ODT5" s="526"/>
      <c r="ODU5" s="526"/>
      <c r="ODV5" s="526"/>
      <c r="ODW5" s="526"/>
      <c r="ODX5" s="526"/>
      <c r="ODY5" s="526"/>
      <c r="ODZ5" s="526"/>
      <c r="OEA5" s="526"/>
      <c r="OEB5" s="526"/>
      <c r="OEC5" s="526"/>
      <c r="OED5" s="526"/>
      <c r="OEE5" s="526"/>
      <c r="OEF5" s="526"/>
      <c r="OEG5" s="526"/>
      <c r="OEH5" s="526"/>
      <c r="OEI5" s="526"/>
      <c r="OEJ5" s="526"/>
      <c r="OEK5" s="526"/>
      <c r="OEL5" s="526"/>
      <c r="OEM5" s="526"/>
      <c r="OEN5" s="526"/>
      <c r="OEO5" s="526"/>
      <c r="OEP5" s="526"/>
      <c r="OEQ5" s="526"/>
      <c r="OER5" s="526"/>
      <c r="OES5" s="526"/>
      <c r="OET5" s="526"/>
      <c r="OEU5" s="526"/>
      <c r="OEV5" s="526"/>
      <c r="OEW5" s="526"/>
      <c r="OEX5" s="526"/>
      <c r="OEY5" s="526"/>
      <c r="OEZ5" s="526"/>
      <c r="OFA5" s="526"/>
      <c r="OFB5" s="526"/>
      <c r="OFC5" s="526"/>
      <c r="OFD5" s="526"/>
      <c r="OFE5" s="526"/>
      <c r="OFF5" s="526"/>
      <c r="OFG5" s="526"/>
      <c r="OFH5" s="526"/>
      <c r="OFI5" s="526"/>
      <c r="OFJ5" s="526"/>
      <c r="OFK5" s="526"/>
      <c r="OFL5" s="526"/>
      <c r="OFM5" s="526"/>
      <c r="OFN5" s="526"/>
      <c r="OFO5" s="526"/>
      <c r="OFP5" s="526"/>
      <c r="OFQ5" s="526"/>
      <c r="OFR5" s="526"/>
      <c r="OFS5" s="526"/>
      <c r="OFT5" s="526"/>
      <c r="OFU5" s="526"/>
      <c r="OFV5" s="526"/>
      <c r="OFW5" s="526"/>
      <c r="OFX5" s="526"/>
      <c r="OFY5" s="526"/>
      <c r="OFZ5" s="526"/>
      <c r="OGA5" s="526"/>
      <c r="OGB5" s="526"/>
      <c r="OGC5" s="526"/>
      <c r="OGD5" s="526"/>
      <c r="OGE5" s="526"/>
      <c r="OGF5" s="526"/>
      <c r="OGG5" s="526"/>
      <c r="OGH5" s="526"/>
      <c r="OGI5" s="526"/>
      <c r="OGJ5" s="526"/>
      <c r="OGK5" s="526"/>
      <c r="OGL5" s="526"/>
      <c r="OGM5" s="526"/>
      <c r="OGN5" s="526"/>
      <c r="OGO5" s="526"/>
      <c r="OGP5" s="526"/>
      <c r="OGQ5" s="526"/>
      <c r="OGR5" s="526"/>
      <c r="OGS5" s="526"/>
      <c r="OGT5" s="526"/>
      <c r="OGU5" s="526"/>
      <c r="OGV5" s="526"/>
      <c r="OGW5" s="526"/>
      <c r="OGX5" s="526"/>
      <c r="OGY5" s="526"/>
      <c r="OGZ5" s="526"/>
      <c r="OHA5" s="526"/>
      <c r="OHB5" s="526"/>
      <c r="OHC5" s="526"/>
      <c r="OHD5" s="526"/>
      <c r="OHE5" s="526"/>
      <c r="OHF5" s="526"/>
      <c r="OHG5" s="526"/>
      <c r="OHH5" s="526"/>
      <c r="OHI5" s="526"/>
      <c r="OHJ5" s="526"/>
      <c r="OHK5" s="526"/>
      <c r="OHL5" s="526"/>
      <c r="OHM5" s="526"/>
      <c r="OHN5" s="526"/>
      <c r="OHO5" s="526"/>
      <c r="OHP5" s="526"/>
      <c r="OHQ5" s="526"/>
      <c r="OHR5" s="526"/>
      <c r="OHS5" s="526"/>
      <c r="OHT5" s="526"/>
      <c r="OHU5" s="526"/>
      <c r="OHV5" s="526"/>
      <c r="OHW5" s="526"/>
      <c r="OHX5" s="526"/>
      <c r="OHY5" s="526"/>
      <c r="OHZ5" s="526"/>
      <c r="OIA5" s="526"/>
      <c r="OIB5" s="526"/>
      <c r="OIC5" s="526"/>
      <c r="OID5" s="526"/>
      <c r="OIE5" s="526"/>
      <c r="OIF5" s="526"/>
      <c r="OIG5" s="526"/>
      <c r="OIH5" s="526"/>
      <c r="OII5" s="526"/>
      <c r="OIJ5" s="526"/>
      <c r="OIK5" s="526"/>
      <c r="OIL5" s="526"/>
      <c r="OIM5" s="526"/>
      <c r="OIN5" s="526"/>
      <c r="OIO5" s="526"/>
      <c r="OIP5" s="526"/>
      <c r="OIQ5" s="526"/>
      <c r="OIR5" s="526"/>
      <c r="OIS5" s="526"/>
      <c r="OIT5" s="526"/>
      <c r="OIU5" s="526"/>
      <c r="OIV5" s="526"/>
      <c r="OIW5" s="526"/>
      <c r="OIX5" s="526"/>
      <c r="OIY5" s="526"/>
      <c r="OIZ5" s="526"/>
      <c r="OJA5" s="526"/>
      <c r="OJB5" s="526"/>
      <c r="OJC5" s="526"/>
      <c r="OJD5" s="526"/>
      <c r="OJE5" s="526"/>
      <c r="OJF5" s="526"/>
      <c r="OJG5" s="526"/>
      <c r="OJH5" s="526"/>
      <c r="OJI5" s="526"/>
      <c r="OJJ5" s="526"/>
      <c r="OJK5" s="526"/>
      <c r="OJL5" s="526"/>
      <c r="OJM5" s="526"/>
      <c r="OJN5" s="526"/>
      <c r="OJO5" s="526"/>
      <c r="OJP5" s="526"/>
      <c r="OJQ5" s="526"/>
      <c r="OJR5" s="526"/>
      <c r="OJS5" s="526"/>
      <c r="OJT5" s="526"/>
      <c r="OJU5" s="526"/>
      <c r="OJV5" s="526"/>
      <c r="OJW5" s="526"/>
      <c r="OJX5" s="526"/>
      <c r="OJY5" s="526"/>
      <c r="OJZ5" s="526"/>
      <c r="OKA5" s="526"/>
      <c r="OKB5" s="526"/>
      <c r="OKC5" s="526"/>
      <c r="OKD5" s="526"/>
      <c r="OKE5" s="526"/>
      <c r="OKF5" s="526"/>
      <c r="OKG5" s="526"/>
      <c r="OKH5" s="526"/>
      <c r="OKI5" s="526"/>
      <c r="OKJ5" s="526"/>
      <c r="OKK5" s="526"/>
      <c r="OKL5" s="526"/>
      <c r="OKM5" s="526"/>
      <c r="OKN5" s="526"/>
      <c r="OKO5" s="526"/>
      <c r="OKP5" s="526"/>
      <c r="OKQ5" s="526"/>
      <c r="OKR5" s="526"/>
      <c r="OKS5" s="526"/>
      <c r="OKT5" s="526"/>
      <c r="OKU5" s="526"/>
      <c r="OKV5" s="526"/>
      <c r="OKW5" s="526"/>
      <c r="OKX5" s="526"/>
      <c r="OKY5" s="526"/>
      <c r="OKZ5" s="526"/>
      <c r="OLA5" s="526"/>
      <c r="OLB5" s="526"/>
      <c r="OLC5" s="526"/>
      <c r="OLD5" s="526"/>
      <c r="OLE5" s="526"/>
      <c r="OLF5" s="526"/>
      <c r="OLG5" s="526"/>
      <c r="OLH5" s="526"/>
      <c r="OLI5" s="526"/>
      <c r="OLJ5" s="526"/>
      <c r="OLK5" s="526"/>
      <c r="OLL5" s="526"/>
      <c r="OLM5" s="526"/>
      <c r="OLN5" s="526"/>
      <c r="OLO5" s="526"/>
      <c r="OLP5" s="526"/>
      <c r="OLQ5" s="526"/>
      <c r="OLR5" s="526"/>
      <c r="OLS5" s="526"/>
      <c r="OLT5" s="526"/>
      <c r="OLU5" s="526"/>
      <c r="OLV5" s="526"/>
      <c r="OLW5" s="526"/>
      <c r="OLX5" s="526"/>
      <c r="OLY5" s="526"/>
      <c r="OLZ5" s="526"/>
      <c r="OMA5" s="526"/>
      <c r="OMB5" s="526"/>
      <c r="OMC5" s="526"/>
      <c r="OMD5" s="526"/>
      <c r="OME5" s="526"/>
      <c r="OMF5" s="526"/>
      <c r="OMG5" s="526"/>
      <c r="OMH5" s="526"/>
      <c r="OMI5" s="526"/>
      <c r="OMJ5" s="526"/>
      <c r="OMK5" s="526"/>
      <c r="OML5" s="526"/>
      <c r="OMM5" s="526"/>
      <c r="OMN5" s="526"/>
      <c r="OMO5" s="526"/>
      <c r="OMP5" s="526"/>
      <c r="OMQ5" s="526"/>
      <c r="OMR5" s="526"/>
      <c r="OMS5" s="526"/>
      <c r="OMT5" s="526"/>
      <c r="OMU5" s="526"/>
      <c r="OMV5" s="526"/>
      <c r="OMW5" s="526"/>
      <c r="OMX5" s="526"/>
      <c r="OMY5" s="526"/>
      <c r="OMZ5" s="526"/>
      <c r="ONA5" s="526"/>
      <c r="ONB5" s="526"/>
      <c r="ONC5" s="526"/>
      <c r="OND5" s="526"/>
      <c r="ONE5" s="526"/>
      <c r="ONF5" s="526"/>
      <c r="ONG5" s="526"/>
      <c r="ONH5" s="526"/>
      <c r="ONI5" s="526"/>
      <c r="ONJ5" s="526"/>
      <c r="ONK5" s="526"/>
      <c r="ONL5" s="526"/>
      <c r="ONM5" s="526"/>
      <c r="ONN5" s="526"/>
      <c r="ONO5" s="526"/>
      <c r="ONP5" s="526"/>
      <c r="ONQ5" s="526"/>
      <c r="ONR5" s="526"/>
      <c r="ONS5" s="526"/>
      <c r="ONT5" s="526"/>
      <c r="ONU5" s="526"/>
      <c r="ONV5" s="526"/>
      <c r="ONW5" s="526"/>
      <c r="ONX5" s="526"/>
      <c r="ONY5" s="526"/>
      <c r="ONZ5" s="526"/>
      <c r="OOA5" s="526"/>
      <c r="OOB5" s="526"/>
      <c r="OOC5" s="526"/>
      <c r="OOD5" s="526"/>
      <c r="OOE5" s="526"/>
      <c r="OOF5" s="526"/>
      <c r="OOG5" s="526"/>
      <c r="OOH5" s="526"/>
      <c r="OOI5" s="526"/>
      <c r="OOJ5" s="526"/>
      <c r="OOK5" s="526"/>
      <c r="OOL5" s="526"/>
      <c r="OOM5" s="526"/>
      <c r="OON5" s="526"/>
      <c r="OOO5" s="526"/>
      <c r="OOP5" s="526"/>
      <c r="OOQ5" s="526"/>
      <c r="OOR5" s="526"/>
      <c r="OOS5" s="526"/>
      <c r="OOT5" s="526"/>
      <c r="OOU5" s="526"/>
      <c r="OOV5" s="526"/>
      <c r="OOW5" s="526"/>
      <c r="OOX5" s="526"/>
      <c r="OOY5" s="526"/>
      <c r="OOZ5" s="526"/>
      <c r="OPA5" s="526"/>
      <c r="OPB5" s="526"/>
      <c r="OPC5" s="526"/>
      <c r="OPD5" s="526"/>
      <c r="OPE5" s="526"/>
      <c r="OPF5" s="526"/>
      <c r="OPG5" s="526"/>
      <c r="OPH5" s="526"/>
      <c r="OPI5" s="526"/>
      <c r="OPJ5" s="526"/>
      <c r="OPK5" s="526"/>
      <c r="OPL5" s="526"/>
      <c r="OPM5" s="526"/>
      <c r="OPN5" s="526"/>
      <c r="OPO5" s="526"/>
      <c r="OPP5" s="526"/>
      <c r="OPQ5" s="526"/>
      <c r="OPR5" s="526"/>
      <c r="OPS5" s="526"/>
      <c r="OPT5" s="526"/>
      <c r="OPU5" s="526"/>
      <c r="OPV5" s="526"/>
      <c r="OPW5" s="526"/>
      <c r="OPX5" s="526"/>
      <c r="OPY5" s="526"/>
      <c r="OPZ5" s="526"/>
      <c r="OQA5" s="526"/>
      <c r="OQB5" s="526"/>
      <c r="OQC5" s="526"/>
      <c r="OQD5" s="526"/>
      <c r="OQE5" s="526"/>
      <c r="OQF5" s="526"/>
      <c r="OQG5" s="526"/>
      <c r="OQH5" s="526"/>
      <c r="OQI5" s="526"/>
      <c r="OQJ5" s="526"/>
      <c r="OQK5" s="526"/>
      <c r="OQL5" s="526"/>
      <c r="OQM5" s="526"/>
      <c r="OQN5" s="526"/>
      <c r="OQO5" s="526"/>
      <c r="OQP5" s="526"/>
      <c r="OQQ5" s="526"/>
      <c r="OQR5" s="526"/>
      <c r="OQS5" s="526"/>
      <c r="OQT5" s="526"/>
      <c r="OQU5" s="526"/>
      <c r="OQV5" s="526"/>
      <c r="OQW5" s="526"/>
      <c r="OQX5" s="526"/>
      <c r="OQY5" s="526"/>
      <c r="OQZ5" s="526"/>
      <c r="ORA5" s="526"/>
      <c r="ORB5" s="526"/>
      <c r="ORC5" s="526"/>
      <c r="ORD5" s="526"/>
      <c r="ORE5" s="526"/>
      <c r="ORF5" s="526"/>
      <c r="ORG5" s="526"/>
      <c r="ORH5" s="526"/>
      <c r="ORI5" s="526"/>
      <c r="ORJ5" s="526"/>
      <c r="ORK5" s="526"/>
      <c r="ORL5" s="526"/>
      <c r="ORM5" s="526"/>
      <c r="ORN5" s="526"/>
      <c r="ORO5" s="526"/>
      <c r="ORP5" s="526"/>
      <c r="ORQ5" s="526"/>
      <c r="ORR5" s="526"/>
      <c r="ORS5" s="526"/>
      <c r="ORT5" s="526"/>
      <c r="ORU5" s="526"/>
      <c r="ORV5" s="526"/>
      <c r="ORW5" s="526"/>
      <c r="ORX5" s="526"/>
      <c r="ORY5" s="526"/>
      <c r="ORZ5" s="526"/>
      <c r="OSA5" s="526"/>
      <c r="OSB5" s="526"/>
      <c r="OSC5" s="526"/>
      <c r="OSD5" s="526"/>
      <c r="OSE5" s="526"/>
      <c r="OSF5" s="526"/>
      <c r="OSG5" s="526"/>
      <c r="OSH5" s="526"/>
      <c r="OSI5" s="526"/>
      <c r="OSJ5" s="526"/>
      <c r="OSK5" s="526"/>
      <c r="OSL5" s="526"/>
      <c r="OSM5" s="526"/>
      <c r="OSN5" s="526"/>
      <c r="OSO5" s="526"/>
      <c r="OSP5" s="526"/>
      <c r="OSQ5" s="526"/>
      <c r="OSR5" s="526"/>
      <c r="OSS5" s="526"/>
      <c r="OST5" s="526"/>
      <c r="OSU5" s="526"/>
      <c r="OSV5" s="526"/>
      <c r="OSW5" s="526"/>
      <c r="OSX5" s="526"/>
      <c r="OSY5" s="526"/>
      <c r="OSZ5" s="526"/>
      <c r="OTA5" s="526"/>
      <c r="OTB5" s="526"/>
      <c r="OTC5" s="526"/>
      <c r="OTD5" s="526"/>
      <c r="OTE5" s="526"/>
      <c r="OTF5" s="526"/>
      <c r="OTG5" s="526"/>
      <c r="OTH5" s="526"/>
      <c r="OTI5" s="526"/>
      <c r="OTJ5" s="526"/>
      <c r="OTK5" s="526"/>
      <c r="OTL5" s="526"/>
      <c r="OTM5" s="526"/>
      <c r="OTN5" s="526"/>
      <c r="OTO5" s="526"/>
      <c r="OTP5" s="526"/>
      <c r="OTQ5" s="526"/>
      <c r="OTR5" s="526"/>
      <c r="OTS5" s="526"/>
      <c r="OTT5" s="526"/>
      <c r="OTU5" s="526"/>
      <c r="OTV5" s="526"/>
      <c r="OTW5" s="526"/>
      <c r="OTX5" s="526"/>
      <c r="OTY5" s="526"/>
      <c r="OTZ5" s="526"/>
      <c r="OUA5" s="526"/>
      <c r="OUB5" s="526"/>
      <c r="OUC5" s="526"/>
      <c r="OUD5" s="526"/>
      <c r="OUE5" s="526"/>
      <c r="OUF5" s="526"/>
      <c r="OUG5" s="526"/>
      <c r="OUH5" s="526"/>
      <c r="OUI5" s="526"/>
      <c r="OUJ5" s="526"/>
      <c r="OUK5" s="526"/>
      <c r="OUL5" s="526"/>
      <c r="OUM5" s="526"/>
      <c r="OUN5" s="526"/>
      <c r="OUO5" s="526"/>
      <c r="OUP5" s="526"/>
      <c r="OUQ5" s="526"/>
      <c r="OUR5" s="526"/>
      <c r="OUS5" s="526"/>
      <c r="OUT5" s="526"/>
      <c r="OUU5" s="526"/>
      <c r="OUV5" s="526"/>
      <c r="OUW5" s="526"/>
      <c r="OUX5" s="526"/>
      <c r="OUY5" s="526"/>
      <c r="OUZ5" s="526"/>
      <c r="OVA5" s="526"/>
      <c r="OVB5" s="526"/>
      <c r="OVC5" s="526"/>
      <c r="OVD5" s="526"/>
      <c r="OVE5" s="526"/>
      <c r="OVF5" s="526"/>
      <c r="OVG5" s="526"/>
      <c r="OVH5" s="526"/>
      <c r="OVI5" s="526"/>
      <c r="OVJ5" s="526"/>
      <c r="OVK5" s="526"/>
      <c r="OVL5" s="526"/>
      <c r="OVM5" s="526"/>
      <c r="OVN5" s="526"/>
      <c r="OVO5" s="526"/>
      <c r="OVP5" s="526"/>
      <c r="OVQ5" s="526"/>
      <c r="OVR5" s="526"/>
      <c r="OVS5" s="526"/>
      <c r="OVT5" s="526"/>
      <c r="OVU5" s="526"/>
      <c r="OVV5" s="526"/>
      <c r="OVW5" s="526"/>
      <c r="OVX5" s="526"/>
      <c r="OVY5" s="526"/>
      <c r="OVZ5" s="526"/>
      <c r="OWA5" s="526"/>
      <c r="OWB5" s="526"/>
      <c r="OWC5" s="526"/>
      <c r="OWD5" s="526"/>
      <c r="OWE5" s="526"/>
      <c r="OWF5" s="526"/>
      <c r="OWG5" s="526"/>
      <c r="OWH5" s="526"/>
      <c r="OWI5" s="526"/>
      <c r="OWJ5" s="526"/>
      <c r="OWK5" s="526"/>
      <c r="OWL5" s="526"/>
      <c r="OWM5" s="526"/>
      <c r="OWN5" s="526"/>
      <c r="OWO5" s="526"/>
      <c r="OWP5" s="526"/>
      <c r="OWQ5" s="526"/>
      <c r="OWR5" s="526"/>
      <c r="OWS5" s="526"/>
      <c r="OWT5" s="526"/>
      <c r="OWU5" s="526"/>
      <c r="OWV5" s="526"/>
      <c r="OWW5" s="526"/>
      <c r="OWX5" s="526"/>
      <c r="OWY5" s="526"/>
      <c r="OWZ5" s="526"/>
      <c r="OXA5" s="526"/>
      <c r="OXB5" s="526"/>
      <c r="OXC5" s="526"/>
      <c r="OXD5" s="526"/>
      <c r="OXE5" s="526"/>
      <c r="OXF5" s="526"/>
      <c r="OXG5" s="526"/>
      <c r="OXH5" s="526"/>
      <c r="OXI5" s="526"/>
      <c r="OXJ5" s="526"/>
      <c r="OXK5" s="526"/>
      <c r="OXL5" s="526"/>
      <c r="OXM5" s="526"/>
      <c r="OXN5" s="526"/>
      <c r="OXO5" s="526"/>
      <c r="OXP5" s="526"/>
      <c r="OXQ5" s="526"/>
      <c r="OXR5" s="526"/>
      <c r="OXS5" s="526"/>
      <c r="OXT5" s="526"/>
      <c r="OXU5" s="526"/>
      <c r="OXV5" s="526"/>
      <c r="OXW5" s="526"/>
      <c r="OXX5" s="526"/>
      <c r="OXY5" s="526"/>
      <c r="OXZ5" s="526"/>
      <c r="OYA5" s="526"/>
      <c r="OYB5" s="526"/>
      <c r="OYC5" s="526"/>
      <c r="OYD5" s="526"/>
      <c r="OYE5" s="526"/>
      <c r="OYF5" s="526"/>
      <c r="OYG5" s="526"/>
      <c r="OYH5" s="526"/>
      <c r="OYI5" s="526"/>
      <c r="OYJ5" s="526"/>
      <c r="OYK5" s="526"/>
      <c r="OYL5" s="526"/>
      <c r="OYM5" s="526"/>
      <c r="OYN5" s="526"/>
      <c r="OYO5" s="526"/>
      <c r="OYP5" s="526"/>
      <c r="OYQ5" s="526"/>
      <c r="OYR5" s="526"/>
      <c r="OYS5" s="526"/>
      <c r="OYT5" s="526"/>
      <c r="OYU5" s="526"/>
      <c r="OYV5" s="526"/>
      <c r="OYW5" s="526"/>
      <c r="OYX5" s="526"/>
      <c r="OYY5" s="526"/>
      <c r="OYZ5" s="526"/>
      <c r="OZA5" s="526"/>
      <c r="OZB5" s="526"/>
      <c r="OZC5" s="526"/>
      <c r="OZD5" s="526"/>
      <c r="OZE5" s="526"/>
      <c r="OZF5" s="526"/>
      <c r="OZG5" s="526"/>
      <c r="OZH5" s="526"/>
      <c r="OZI5" s="526"/>
      <c r="OZJ5" s="526"/>
      <c r="OZK5" s="526"/>
      <c r="OZL5" s="526"/>
      <c r="OZM5" s="526"/>
      <c r="OZN5" s="526"/>
      <c r="OZO5" s="526"/>
      <c r="OZP5" s="526"/>
      <c r="OZQ5" s="526"/>
      <c r="OZR5" s="526"/>
      <c r="OZS5" s="526"/>
      <c r="OZT5" s="526"/>
      <c r="OZU5" s="526"/>
      <c r="OZV5" s="526"/>
      <c r="OZW5" s="526"/>
      <c r="OZX5" s="526"/>
      <c r="OZY5" s="526"/>
      <c r="OZZ5" s="526"/>
      <c r="PAA5" s="526"/>
      <c r="PAB5" s="526"/>
      <c r="PAC5" s="526"/>
      <c r="PAD5" s="526"/>
      <c r="PAE5" s="526"/>
      <c r="PAF5" s="526"/>
      <c r="PAG5" s="526"/>
      <c r="PAH5" s="526"/>
      <c r="PAI5" s="526"/>
      <c r="PAJ5" s="526"/>
      <c r="PAK5" s="526"/>
      <c r="PAL5" s="526"/>
      <c r="PAM5" s="526"/>
      <c r="PAN5" s="526"/>
      <c r="PAO5" s="526"/>
      <c r="PAP5" s="526"/>
      <c r="PAQ5" s="526"/>
      <c r="PAR5" s="526"/>
      <c r="PAS5" s="526"/>
      <c r="PAT5" s="526"/>
      <c r="PAU5" s="526"/>
      <c r="PAV5" s="526"/>
      <c r="PAW5" s="526"/>
      <c r="PAX5" s="526"/>
      <c r="PAY5" s="526"/>
      <c r="PAZ5" s="526"/>
      <c r="PBA5" s="526"/>
      <c r="PBB5" s="526"/>
      <c r="PBC5" s="526"/>
      <c r="PBD5" s="526"/>
      <c r="PBE5" s="526"/>
      <c r="PBF5" s="526"/>
      <c r="PBG5" s="526"/>
      <c r="PBH5" s="526"/>
      <c r="PBI5" s="526"/>
      <c r="PBJ5" s="526"/>
      <c r="PBK5" s="526"/>
      <c r="PBL5" s="526"/>
      <c r="PBM5" s="526"/>
      <c r="PBN5" s="526"/>
      <c r="PBO5" s="526"/>
      <c r="PBP5" s="526"/>
      <c r="PBQ5" s="526"/>
      <c r="PBR5" s="526"/>
      <c r="PBS5" s="526"/>
      <c r="PBT5" s="526"/>
      <c r="PBU5" s="526"/>
      <c r="PBV5" s="526"/>
      <c r="PBW5" s="526"/>
      <c r="PBX5" s="526"/>
      <c r="PBY5" s="526"/>
      <c r="PBZ5" s="526"/>
      <c r="PCA5" s="526"/>
      <c r="PCB5" s="526"/>
      <c r="PCC5" s="526"/>
      <c r="PCD5" s="526"/>
      <c r="PCE5" s="526"/>
      <c r="PCF5" s="526"/>
      <c r="PCG5" s="526"/>
      <c r="PCH5" s="526"/>
      <c r="PCI5" s="526"/>
      <c r="PCJ5" s="526"/>
      <c r="PCK5" s="526"/>
      <c r="PCL5" s="526"/>
      <c r="PCM5" s="526"/>
      <c r="PCN5" s="526"/>
      <c r="PCO5" s="526"/>
      <c r="PCP5" s="526"/>
      <c r="PCQ5" s="526"/>
      <c r="PCR5" s="526"/>
      <c r="PCS5" s="526"/>
      <c r="PCT5" s="526"/>
      <c r="PCU5" s="526"/>
      <c r="PCV5" s="526"/>
      <c r="PCW5" s="526"/>
      <c r="PCX5" s="526"/>
      <c r="PCY5" s="526"/>
      <c r="PCZ5" s="526"/>
      <c r="PDA5" s="526"/>
      <c r="PDB5" s="526"/>
      <c r="PDC5" s="526"/>
      <c r="PDD5" s="526"/>
      <c r="PDE5" s="526"/>
      <c r="PDF5" s="526"/>
      <c r="PDG5" s="526"/>
      <c r="PDH5" s="526"/>
      <c r="PDI5" s="526"/>
      <c r="PDJ5" s="526"/>
      <c r="PDK5" s="526"/>
      <c r="PDL5" s="526"/>
      <c r="PDM5" s="526"/>
      <c r="PDN5" s="526"/>
      <c r="PDO5" s="526"/>
      <c r="PDP5" s="526"/>
      <c r="PDQ5" s="526"/>
      <c r="PDR5" s="526"/>
      <c r="PDS5" s="526"/>
      <c r="PDT5" s="526"/>
      <c r="PDU5" s="526"/>
      <c r="PDV5" s="526"/>
      <c r="PDW5" s="526"/>
      <c r="PDX5" s="526"/>
      <c r="PDY5" s="526"/>
      <c r="PDZ5" s="526"/>
      <c r="PEA5" s="526"/>
      <c r="PEB5" s="526"/>
      <c r="PEC5" s="526"/>
      <c r="PED5" s="526"/>
      <c r="PEE5" s="526"/>
      <c r="PEF5" s="526"/>
      <c r="PEG5" s="526"/>
      <c r="PEH5" s="526"/>
      <c r="PEI5" s="526"/>
      <c r="PEJ5" s="526"/>
      <c r="PEK5" s="526"/>
      <c r="PEL5" s="526"/>
      <c r="PEM5" s="526"/>
      <c r="PEN5" s="526"/>
      <c r="PEO5" s="526"/>
      <c r="PEP5" s="526"/>
      <c r="PEQ5" s="526"/>
      <c r="PER5" s="526"/>
      <c r="PES5" s="526"/>
      <c r="PET5" s="526"/>
      <c r="PEU5" s="526"/>
      <c r="PEV5" s="526"/>
      <c r="PEW5" s="526"/>
      <c r="PEX5" s="526"/>
      <c r="PEY5" s="526"/>
      <c r="PEZ5" s="526"/>
      <c r="PFA5" s="526"/>
      <c r="PFB5" s="526"/>
      <c r="PFC5" s="526"/>
      <c r="PFD5" s="526"/>
      <c r="PFE5" s="526"/>
      <c r="PFF5" s="526"/>
      <c r="PFG5" s="526"/>
      <c r="PFH5" s="526"/>
      <c r="PFI5" s="526"/>
      <c r="PFJ5" s="526"/>
      <c r="PFK5" s="526"/>
      <c r="PFL5" s="526"/>
      <c r="PFM5" s="526"/>
      <c r="PFN5" s="526"/>
      <c r="PFO5" s="526"/>
      <c r="PFP5" s="526"/>
      <c r="PFQ5" s="526"/>
      <c r="PFR5" s="526"/>
      <c r="PFS5" s="526"/>
      <c r="PFT5" s="526"/>
      <c r="PFU5" s="526"/>
      <c r="PFV5" s="526"/>
      <c r="PFW5" s="526"/>
      <c r="PFX5" s="526"/>
      <c r="PFY5" s="526"/>
      <c r="PFZ5" s="526"/>
      <c r="PGA5" s="526"/>
      <c r="PGB5" s="526"/>
      <c r="PGC5" s="526"/>
      <c r="PGD5" s="526"/>
      <c r="PGE5" s="526"/>
      <c r="PGF5" s="526"/>
      <c r="PGG5" s="526"/>
      <c r="PGH5" s="526"/>
      <c r="PGI5" s="526"/>
      <c r="PGJ5" s="526"/>
      <c r="PGK5" s="526"/>
      <c r="PGL5" s="526"/>
      <c r="PGM5" s="526"/>
      <c r="PGN5" s="526"/>
      <c r="PGO5" s="526"/>
      <c r="PGP5" s="526"/>
      <c r="PGQ5" s="526"/>
      <c r="PGR5" s="526"/>
      <c r="PGS5" s="526"/>
      <c r="PGT5" s="526"/>
      <c r="PGU5" s="526"/>
      <c r="PGV5" s="526"/>
      <c r="PGW5" s="526"/>
      <c r="PGX5" s="526"/>
      <c r="PGY5" s="526"/>
      <c r="PGZ5" s="526"/>
      <c r="PHA5" s="526"/>
      <c r="PHB5" s="526"/>
      <c r="PHC5" s="526"/>
      <c r="PHD5" s="526"/>
      <c r="PHE5" s="526"/>
      <c r="PHF5" s="526"/>
      <c r="PHG5" s="526"/>
      <c r="PHH5" s="526"/>
      <c r="PHI5" s="526"/>
      <c r="PHJ5" s="526"/>
      <c r="PHK5" s="526"/>
      <c r="PHL5" s="526"/>
      <c r="PHM5" s="526"/>
      <c r="PHN5" s="526"/>
      <c r="PHO5" s="526"/>
      <c r="PHP5" s="526"/>
      <c r="PHQ5" s="526"/>
      <c r="PHR5" s="526"/>
      <c r="PHS5" s="526"/>
      <c r="PHT5" s="526"/>
      <c r="PHU5" s="526"/>
      <c r="PHV5" s="526"/>
      <c r="PHW5" s="526"/>
      <c r="PHX5" s="526"/>
      <c r="PHY5" s="526"/>
      <c r="PHZ5" s="526"/>
      <c r="PIA5" s="526"/>
      <c r="PIB5" s="526"/>
      <c r="PIC5" s="526"/>
      <c r="PID5" s="526"/>
      <c r="PIE5" s="526"/>
      <c r="PIF5" s="526"/>
      <c r="PIG5" s="526"/>
      <c r="PIH5" s="526"/>
      <c r="PII5" s="526"/>
      <c r="PIJ5" s="526"/>
      <c r="PIK5" s="526"/>
      <c r="PIL5" s="526"/>
      <c r="PIM5" s="526"/>
      <c r="PIN5" s="526"/>
      <c r="PIO5" s="526"/>
      <c r="PIP5" s="526"/>
      <c r="PIQ5" s="526"/>
      <c r="PIR5" s="526"/>
      <c r="PIS5" s="526"/>
      <c r="PIT5" s="526"/>
      <c r="PIU5" s="526"/>
      <c r="PIV5" s="526"/>
      <c r="PIW5" s="526"/>
      <c r="PIX5" s="526"/>
      <c r="PIY5" s="526"/>
      <c r="PIZ5" s="526"/>
      <c r="PJA5" s="526"/>
      <c r="PJB5" s="526"/>
      <c r="PJC5" s="526"/>
      <c r="PJD5" s="526"/>
      <c r="PJE5" s="526"/>
      <c r="PJF5" s="526"/>
      <c r="PJG5" s="526"/>
      <c r="PJH5" s="526"/>
      <c r="PJI5" s="526"/>
      <c r="PJJ5" s="526"/>
      <c r="PJK5" s="526"/>
      <c r="PJL5" s="526"/>
      <c r="PJM5" s="526"/>
      <c r="PJN5" s="526"/>
      <c r="PJO5" s="526"/>
      <c r="PJP5" s="526"/>
      <c r="PJQ5" s="526"/>
      <c r="PJR5" s="526"/>
      <c r="PJS5" s="526"/>
      <c r="PJT5" s="526"/>
      <c r="PJU5" s="526"/>
      <c r="PJV5" s="526"/>
      <c r="PJW5" s="526"/>
      <c r="PJX5" s="526"/>
      <c r="PJY5" s="526"/>
      <c r="PJZ5" s="526"/>
      <c r="PKA5" s="526"/>
      <c r="PKB5" s="526"/>
      <c r="PKC5" s="526"/>
      <c r="PKD5" s="526"/>
      <c r="PKE5" s="526"/>
      <c r="PKF5" s="526"/>
      <c r="PKG5" s="526"/>
      <c r="PKH5" s="526"/>
      <c r="PKI5" s="526"/>
      <c r="PKJ5" s="526"/>
      <c r="PKK5" s="526"/>
      <c r="PKL5" s="526"/>
      <c r="PKM5" s="526"/>
      <c r="PKN5" s="526"/>
      <c r="PKO5" s="526"/>
      <c r="PKP5" s="526"/>
      <c r="PKQ5" s="526"/>
      <c r="PKR5" s="526"/>
      <c r="PKS5" s="526"/>
      <c r="PKT5" s="526"/>
      <c r="PKU5" s="526"/>
      <c r="PKV5" s="526"/>
      <c r="PKW5" s="526"/>
      <c r="PKX5" s="526"/>
      <c r="PKY5" s="526"/>
      <c r="PKZ5" s="526"/>
      <c r="PLA5" s="526"/>
      <c r="PLB5" s="526"/>
      <c r="PLC5" s="526"/>
      <c r="PLD5" s="526"/>
      <c r="PLE5" s="526"/>
      <c r="PLF5" s="526"/>
      <c r="PLG5" s="526"/>
      <c r="PLH5" s="526"/>
      <c r="PLI5" s="526"/>
      <c r="PLJ5" s="526"/>
      <c r="PLK5" s="526"/>
      <c r="PLL5" s="526"/>
      <c r="PLM5" s="526"/>
      <c r="PLN5" s="526"/>
      <c r="PLO5" s="526"/>
      <c r="PLP5" s="526"/>
      <c r="PLQ5" s="526"/>
      <c r="PLR5" s="526"/>
      <c r="PLS5" s="526"/>
      <c r="PLT5" s="526"/>
      <c r="PLU5" s="526"/>
      <c r="PLV5" s="526"/>
      <c r="PLW5" s="526"/>
      <c r="PLX5" s="526"/>
      <c r="PLY5" s="526"/>
      <c r="PLZ5" s="526"/>
      <c r="PMA5" s="526"/>
      <c r="PMB5" s="526"/>
      <c r="PMC5" s="526"/>
      <c r="PMD5" s="526"/>
      <c r="PME5" s="526"/>
      <c r="PMF5" s="526"/>
      <c r="PMG5" s="526"/>
      <c r="PMH5" s="526"/>
      <c r="PMI5" s="526"/>
      <c r="PMJ5" s="526"/>
      <c r="PMK5" s="526"/>
      <c r="PML5" s="526"/>
      <c r="PMM5" s="526"/>
      <c r="PMN5" s="526"/>
      <c r="PMO5" s="526"/>
      <c r="PMP5" s="526"/>
      <c r="PMQ5" s="526"/>
      <c r="PMR5" s="526"/>
      <c r="PMS5" s="526"/>
      <c r="PMT5" s="526"/>
      <c r="PMU5" s="526"/>
      <c r="PMV5" s="526"/>
      <c r="PMW5" s="526"/>
      <c r="PMX5" s="526"/>
      <c r="PMY5" s="526"/>
      <c r="PMZ5" s="526"/>
      <c r="PNA5" s="526"/>
      <c r="PNB5" s="526"/>
      <c r="PNC5" s="526"/>
      <c r="PND5" s="526"/>
      <c r="PNE5" s="526"/>
      <c r="PNF5" s="526"/>
      <c r="PNG5" s="526"/>
      <c r="PNH5" s="526"/>
      <c r="PNI5" s="526"/>
      <c r="PNJ5" s="526"/>
      <c r="PNK5" s="526"/>
      <c r="PNL5" s="526"/>
      <c r="PNM5" s="526"/>
      <c r="PNN5" s="526"/>
      <c r="PNO5" s="526"/>
      <c r="PNP5" s="526"/>
      <c r="PNQ5" s="526"/>
      <c r="PNR5" s="526"/>
      <c r="PNS5" s="526"/>
      <c r="PNT5" s="526"/>
      <c r="PNU5" s="526"/>
      <c r="PNV5" s="526"/>
      <c r="PNW5" s="526"/>
      <c r="PNX5" s="526"/>
      <c r="PNY5" s="526"/>
      <c r="PNZ5" s="526"/>
      <c r="POA5" s="526"/>
      <c r="POB5" s="526"/>
      <c r="POC5" s="526"/>
      <c r="POD5" s="526"/>
      <c r="POE5" s="526"/>
      <c r="POF5" s="526"/>
      <c r="POG5" s="526"/>
      <c r="POH5" s="526"/>
      <c r="POI5" s="526"/>
      <c r="POJ5" s="526"/>
      <c r="POK5" s="526"/>
      <c r="POL5" s="526"/>
      <c r="POM5" s="526"/>
      <c r="PON5" s="526"/>
      <c r="POO5" s="526"/>
      <c r="POP5" s="526"/>
      <c r="POQ5" s="526"/>
      <c r="POR5" s="526"/>
      <c r="POS5" s="526"/>
      <c r="POT5" s="526"/>
      <c r="POU5" s="526"/>
      <c r="POV5" s="526"/>
      <c r="POW5" s="526"/>
      <c r="POX5" s="526"/>
      <c r="POY5" s="526"/>
      <c r="POZ5" s="526"/>
      <c r="PPA5" s="526"/>
      <c r="PPB5" s="526"/>
      <c r="PPC5" s="526"/>
      <c r="PPD5" s="526"/>
      <c r="PPE5" s="526"/>
      <c r="PPF5" s="526"/>
      <c r="PPG5" s="526"/>
      <c r="PPH5" s="526"/>
      <c r="PPI5" s="526"/>
      <c r="PPJ5" s="526"/>
      <c r="PPK5" s="526"/>
      <c r="PPL5" s="526"/>
      <c r="PPM5" s="526"/>
      <c r="PPN5" s="526"/>
      <c r="PPO5" s="526"/>
      <c r="PPP5" s="526"/>
      <c r="PPQ5" s="526"/>
      <c r="PPR5" s="526"/>
      <c r="PPS5" s="526"/>
      <c r="PPT5" s="526"/>
      <c r="PPU5" s="526"/>
      <c r="PPV5" s="526"/>
      <c r="PPW5" s="526"/>
      <c r="PPX5" s="526"/>
      <c r="PPY5" s="526"/>
      <c r="PPZ5" s="526"/>
      <c r="PQA5" s="526"/>
      <c r="PQB5" s="526"/>
      <c r="PQC5" s="526"/>
      <c r="PQD5" s="526"/>
      <c r="PQE5" s="526"/>
      <c r="PQF5" s="526"/>
      <c r="PQG5" s="526"/>
      <c r="PQH5" s="526"/>
      <c r="PQI5" s="526"/>
      <c r="PQJ5" s="526"/>
      <c r="PQK5" s="526"/>
      <c r="PQL5" s="526"/>
      <c r="PQM5" s="526"/>
      <c r="PQN5" s="526"/>
      <c r="PQO5" s="526"/>
      <c r="PQP5" s="526"/>
      <c r="PQQ5" s="526"/>
      <c r="PQR5" s="526"/>
      <c r="PQS5" s="526"/>
      <c r="PQT5" s="526"/>
      <c r="PQU5" s="526"/>
      <c r="PQV5" s="526"/>
      <c r="PQW5" s="526"/>
      <c r="PQX5" s="526"/>
      <c r="PQY5" s="526"/>
      <c r="PQZ5" s="526"/>
      <c r="PRA5" s="526"/>
      <c r="PRB5" s="526"/>
      <c r="PRC5" s="526"/>
      <c r="PRD5" s="526"/>
      <c r="PRE5" s="526"/>
      <c r="PRF5" s="526"/>
      <c r="PRG5" s="526"/>
      <c r="PRH5" s="526"/>
      <c r="PRI5" s="526"/>
      <c r="PRJ5" s="526"/>
      <c r="PRK5" s="526"/>
      <c r="PRL5" s="526"/>
      <c r="PRM5" s="526"/>
      <c r="PRN5" s="526"/>
      <c r="PRO5" s="526"/>
      <c r="PRP5" s="526"/>
      <c r="PRQ5" s="526"/>
      <c r="PRR5" s="526"/>
      <c r="PRS5" s="526"/>
      <c r="PRT5" s="526"/>
      <c r="PRU5" s="526"/>
      <c r="PRV5" s="526"/>
      <c r="PRW5" s="526"/>
      <c r="PRX5" s="526"/>
      <c r="PRY5" s="526"/>
      <c r="PRZ5" s="526"/>
      <c r="PSA5" s="526"/>
      <c r="PSB5" s="526"/>
      <c r="PSC5" s="526"/>
      <c r="PSD5" s="526"/>
      <c r="PSE5" s="526"/>
      <c r="PSF5" s="526"/>
      <c r="PSG5" s="526"/>
      <c r="PSH5" s="526"/>
      <c r="PSI5" s="526"/>
      <c r="PSJ5" s="526"/>
      <c r="PSK5" s="526"/>
      <c r="PSL5" s="526"/>
      <c r="PSM5" s="526"/>
      <c r="PSN5" s="526"/>
      <c r="PSO5" s="526"/>
      <c r="PSP5" s="526"/>
      <c r="PSQ5" s="526"/>
      <c r="PSR5" s="526"/>
      <c r="PSS5" s="526"/>
      <c r="PST5" s="526"/>
      <c r="PSU5" s="526"/>
      <c r="PSV5" s="526"/>
      <c r="PSW5" s="526"/>
      <c r="PSX5" s="526"/>
      <c r="PSY5" s="526"/>
      <c r="PSZ5" s="526"/>
      <c r="PTA5" s="526"/>
      <c r="PTB5" s="526"/>
      <c r="PTC5" s="526"/>
      <c r="PTD5" s="526"/>
      <c r="PTE5" s="526"/>
      <c r="PTF5" s="526"/>
      <c r="PTG5" s="526"/>
      <c r="PTH5" s="526"/>
      <c r="PTI5" s="526"/>
      <c r="PTJ5" s="526"/>
      <c r="PTK5" s="526"/>
      <c r="PTL5" s="526"/>
      <c r="PTM5" s="526"/>
      <c r="PTN5" s="526"/>
      <c r="PTO5" s="526"/>
      <c r="PTP5" s="526"/>
      <c r="PTQ5" s="526"/>
      <c r="PTR5" s="526"/>
      <c r="PTS5" s="526"/>
      <c r="PTT5" s="526"/>
      <c r="PTU5" s="526"/>
      <c r="PTV5" s="526"/>
      <c r="PTW5" s="526"/>
      <c r="PTX5" s="526"/>
      <c r="PTY5" s="526"/>
      <c r="PTZ5" s="526"/>
      <c r="PUA5" s="526"/>
      <c r="PUB5" s="526"/>
      <c r="PUC5" s="526"/>
      <c r="PUD5" s="526"/>
      <c r="PUE5" s="526"/>
      <c r="PUF5" s="526"/>
      <c r="PUG5" s="526"/>
      <c r="PUH5" s="526"/>
      <c r="PUI5" s="526"/>
      <c r="PUJ5" s="526"/>
      <c r="PUK5" s="526"/>
      <c r="PUL5" s="526"/>
      <c r="PUM5" s="526"/>
      <c r="PUN5" s="526"/>
      <c r="PUO5" s="526"/>
      <c r="PUP5" s="526"/>
      <c r="PUQ5" s="526"/>
      <c r="PUR5" s="526"/>
      <c r="PUS5" s="526"/>
      <c r="PUT5" s="526"/>
      <c r="PUU5" s="526"/>
      <c r="PUV5" s="526"/>
      <c r="PUW5" s="526"/>
      <c r="PUX5" s="526"/>
      <c r="PUY5" s="526"/>
      <c r="PUZ5" s="526"/>
      <c r="PVA5" s="526"/>
      <c r="PVB5" s="526"/>
      <c r="PVC5" s="526"/>
      <c r="PVD5" s="526"/>
      <c r="PVE5" s="526"/>
      <c r="PVF5" s="526"/>
      <c r="PVG5" s="526"/>
      <c r="PVH5" s="526"/>
      <c r="PVI5" s="526"/>
      <c r="PVJ5" s="526"/>
      <c r="PVK5" s="526"/>
      <c r="PVL5" s="526"/>
      <c r="PVM5" s="526"/>
      <c r="PVN5" s="526"/>
      <c r="PVO5" s="526"/>
      <c r="PVP5" s="526"/>
      <c r="PVQ5" s="526"/>
      <c r="PVR5" s="526"/>
      <c r="PVS5" s="526"/>
      <c r="PVT5" s="526"/>
      <c r="PVU5" s="526"/>
      <c r="PVV5" s="526"/>
      <c r="PVW5" s="526"/>
      <c r="PVX5" s="526"/>
      <c r="PVY5" s="526"/>
      <c r="PVZ5" s="526"/>
      <c r="PWA5" s="526"/>
      <c r="PWB5" s="526"/>
      <c r="PWC5" s="526"/>
      <c r="PWD5" s="526"/>
      <c r="PWE5" s="526"/>
      <c r="PWF5" s="526"/>
      <c r="PWG5" s="526"/>
      <c r="PWH5" s="526"/>
      <c r="PWI5" s="526"/>
      <c r="PWJ5" s="526"/>
      <c r="PWK5" s="526"/>
      <c r="PWL5" s="526"/>
      <c r="PWM5" s="526"/>
      <c r="PWN5" s="526"/>
      <c r="PWO5" s="526"/>
      <c r="PWP5" s="526"/>
      <c r="PWQ5" s="526"/>
      <c r="PWR5" s="526"/>
      <c r="PWS5" s="526"/>
      <c r="PWT5" s="526"/>
      <c r="PWU5" s="526"/>
      <c r="PWV5" s="526"/>
      <c r="PWW5" s="526"/>
      <c r="PWX5" s="526"/>
      <c r="PWY5" s="526"/>
      <c r="PWZ5" s="526"/>
      <c r="PXA5" s="526"/>
      <c r="PXB5" s="526"/>
      <c r="PXC5" s="526"/>
      <c r="PXD5" s="526"/>
      <c r="PXE5" s="526"/>
      <c r="PXF5" s="526"/>
      <c r="PXG5" s="526"/>
      <c r="PXH5" s="526"/>
      <c r="PXI5" s="526"/>
      <c r="PXJ5" s="526"/>
      <c r="PXK5" s="526"/>
      <c r="PXL5" s="526"/>
      <c r="PXM5" s="526"/>
      <c r="PXN5" s="526"/>
      <c r="PXO5" s="526"/>
      <c r="PXP5" s="526"/>
      <c r="PXQ5" s="526"/>
      <c r="PXR5" s="526"/>
      <c r="PXS5" s="526"/>
      <c r="PXT5" s="526"/>
      <c r="PXU5" s="526"/>
      <c r="PXV5" s="526"/>
      <c r="PXW5" s="526"/>
      <c r="PXX5" s="526"/>
      <c r="PXY5" s="526"/>
      <c r="PXZ5" s="526"/>
      <c r="PYA5" s="526"/>
      <c r="PYB5" s="526"/>
      <c r="PYC5" s="526"/>
      <c r="PYD5" s="526"/>
      <c r="PYE5" s="526"/>
      <c r="PYF5" s="526"/>
      <c r="PYG5" s="526"/>
      <c r="PYH5" s="526"/>
      <c r="PYI5" s="526"/>
      <c r="PYJ5" s="526"/>
      <c r="PYK5" s="526"/>
      <c r="PYL5" s="526"/>
      <c r="PYM5" s="526"/>
      <c r="PYN5" s="526"/>
      <c r="PYO5" s="526"/>
      <c r="PYP5" s="526"/>
      <c r="PYQ5" s="526"/>
      <c r="PYR5" s="526"/>
      <c r="PYS5" s="526"/>
      <c r="PYT5" s="526"/>
      <c r="PYU5" s="526"/>
      <c r="PYV5" s="526"/>
      <c r="PYW5" s="526"/>
      <c r="PYX5" s="526"/>
      <c r="PYY5" s="526"/>
      <c r="PYZ5" s="526"/>
      <c r="PZA5" s="526"/>
      <c r="PZB5" s="526"/>
      <c r="PZC5" s="526"/>
      <c r="PZD5" s="526"/>
      <c r="PZE5" s="526"/>
      <c r="PZF5" s="526"/>
      <c r="PZG5" s="526"/>
      <c r="PZH5" s="526"/>
      <c r="PZI5" s="526"/>
      <c r="PZJ5" s="526"/>
      <c r="PZK5" s="526"/>
      <c r="PZL5" s="526"/>
      <c r="PZM5" s="526"/>
      <c r="PZN5" s="526"/>
      <c r="PZO5" s="526"/>
      <c r="PZP5" s="526"/>
      <c r="PZQ5" s="526"/>
      <c r="PZR5" s="526"/>
      <c r="PZS5" s="526"/>
      <c r="PZT5" s="526"/>
      <c r="PZU5" s="526"/>
      <c r="PZV5" s="526"/>
      <c r="PZW5" s="526"/>
      <c r="PZX5" s="526"/>
      <c r="PZY5" s="526"/>
      <c r="PZZ5" s="526"/>
      <c r="QAA5" s="526"/>
      <c r="QAB5" s="526"/>
      <c r="QAC5" s="526"/>
      <c r="QAD5" s="526"/>
      <c r="QAE5" s="526"/>
      <c r="QAF5" s="526"/>
      <c r="QAG5" s="526"/>
      <c r="QAH5" s="526"/>
      <c r="QAI5" s="526"/>
      <c r="QAJ5" s="526"/>
      <c r="QAK5" s="526"/>
      <c r="QAL5" s="526"/>
      <c r="QAM5" s="526"/>
      <c r="QAN5" s="526"/>
      <c r="QAO5" s="526"/>
      <c r="QAP5" s="526"/>
      <c r="QAQ5" s="526"/>
      <c r="QAR5" s="526"/>
      <c r="QAS5" s="526"/>
      <c r="QAT5" s="526"/>
      <c r="QAU5" s="526"/>
      <c r="QAV5" s="526"/>
      <c r="QAW5" s="526"/>
      <c r="QAX5" s="526"/>
      <c r="QAY5" s="526"/>
      <c r="QAZ5" s="526"/>
      <c r="QBA5" s="526"/>
      <c r="QBB5" s="526"/>
      <c r="QBC5" s="526"/>
      <c r="QBD5" s="526"/>
      <c r="QBE5" s="526"/>
      <c r="QBF5" s="526"/>
      <c r="QBG5" s="526"/>
      <c r="QBH5" s="526"/>
      <c r="QBI5" s="526"/>
      <c r="QBJ5" s="526"/>
      <c r="QBK5" s="526"/>
      <c r="QBL5" s="526"/>
      <c r="QBM5" s="526"/>
      <c r="QBN5" s="526"/>
      <c r="QBO5" s="526"/>
      <c r="QBP5" s="526"/>
      <c r="QBQ5" s="526"/>
      <c r="QBR5" s="526"/>
      <c r="QBS5" s="526"/>
      <c r="QBT5" s="526"/>
      <c r="QBU5" s="526"/>
      <c r="QBV5" s="526"/>
      <c r="QBW5" s="526"/>
      <c r="QBX5" s="526"/>
      <c r="QBY5" s="526"/>
      <c r="QBZ5" s="526"/>
      <c r="QCA5" s="526"/>
      <c r="QCB5" s="526"/>
      <c r="QCC5" s="526"/>
      <c r="QCD5" s="526"/>
      <c r="QCE5" s="526"/>
      <c r="QCF5" s="526"/>
      <c r="QCG5" s="526"/>
      <c r="QCH5" s="526"/>
      <c r="QCI5" s="526"/>
      <c r="QCJ5" s="526"/>
      <c r="QCK5" s="526"/>
      <c r="QCL5" s="526"/>
      <c r="QCM5" s="526"/>
      <c r="QCN5" s="526"/>
      <c r="QCO5" s="526"/>
      <c r="QCP5" s="526"/>
      <c r="QCQ5" s="526"/>
      <c r="QCR5" s="526"/>
      <c r="QCS5" s="526"/>
      <c r="QCT5" s="526"/>
      <c r="QCU5" s="526"/>
      <c r="QCV5" s="526"/>
      <c r="QCW5" s="526"/>
      <c r="QCX5" s="526"/>
      <c r="QCY5" s="526"/>
      <c r="QCZ5" s="526"/>
      <c r="QDA5" s="526"/>
      <c r="QDB5" s="526"/>
      <c r="QDC5" s="526"/>
      <c r="QDD5" s="526"/>
      <c r="QDE5" s="526"/>
      <c r="QDF5" s="526"/>
      <c r="QDG5" s="526"/>
      <c r="QDH5" s="526"/>
      <c r="QDI5" s="526"/>
      <c r="QDJ5" s="526"/>
      <c r="QDK5" s="526"/>
      <c r="QDL5" s="526"/>
      <c r="QDM5" s="526"/>
      <c r="QDN5" s="526"/>
      <c r="QDO5" s="526"/>
      <c r="QDP5" s="526"/>
      <c r="QDQ5" s="526"/>
      <c r="QDR5" s="526"/>
      <c r="QDS5" s="526"/>
      <c r="QDT5" s="526"/>
      <c r="QDU5" s="526"/>
      <c r="QDV5" s="526"/>
      <c r="QDW5" s="526"/>
      <c r="QDX5" s="526"/>
      <c r="QDY5" s="526"/>
      <c r="QDZ5" s="526"/>
      <c r="QEA5" s="526"/>
      <c r="QEB5" s="526"/>
      <c r="QEC5" s="526"/>
      <c r="QED5" s="526"/>
      <c r="QEE5" s="526"/>
      <c r="QEF5" s="526"/>
      <c r="QEG5" s="526"/>
      <c r="QEH5" s="526"/>
      <c r="QEI5" s="526"/>
      <c r="QEJ5" s="526"/>
      <c r="QEK5" s="526"/>
      <c r="QEL5" s="526"/>
      <c r="QEM5" s="526"/>
      <c r="QEN5" s="526"/>
      <c r="QEO5" s="526"/>
      <c r="QEP5" s="526"/>
      <c r="QEQ5" s="526"/>
      <c r="QER5" s="526"/>
      <c r="QES5" s="526"/>
      <c r="QET5" s="526"/>
      <c r="QEU5" s="526"/>
      <c r="QEV5" s="526"/>
      <c r="QEW5" s="526"/>
      <c r="QEX5" s="526"/>
      <c r="QEY5" s="526"/>
      <c r="QEZ5" s="526"/>
      <c r="QFA5" s="526"/>
      <c r="QFB5" s="526"/>
      <c r="QFC5" s="526"/>
      <c r="QFD5" s="526"/>
      <c r="QFE5" s="526"/>
      <c r="QFF5" s="526"/>
      <c r="QFG5" s="526"/>
      <c r="QFH5" s="526"/>
      <c r="QFI5" s="526"/>
      <c r="QFJ5" s="526"/>
      <c r="QFK5" s="526"/>
      <c r="QFL5" s="526"/>
      <c r="QFM5" s="526"/>
      <c r="QFN5" s="526"/>
      <c r="QFO5" s="526"/>
      <c r="QFP5" s="526"/>
      <c r="QFQ5" s="526"/>
      <c r="QFR5" s="526"/>
      <c r="QFS5" s="526"/>
      <c r="QFT5" s="526"/>
      <c r="QFU5" s="526"/>
      <c r="QFV5" s="526"/>
      <c r="QFW5" s="526"/>
      <c r="QFX5" s="526"/>
      <c r="QFY5" s="526"/>
      <c r="QFZ5" s="526"/>
      <c r="QGA5" s="526"/>
      <c r="QGB5" s="526"/>
      <c r="QGC5" s="526"/>
      <c r="QGD5" s="526"/>
      <c r="QGE5" s="526"/>
      <c r="QGF5" s="526"/>
      <c r="QGG5" s="526"/>
      <c r="QGH5" s="526"/>
      <c r="QGI5" s="526"/>
      <c r="QGJ5" s="526"/>
      <c r="QGK5" s="526"/>
      <c r="QGL5" s="526"/>
      <c r="QGM5" s="526"/>
      <c r="QGN5" s="526"/>
      <c r="QGO5" s="526"/>
      <c r="QGP5" s="526"/>
      <c r="QGQ5" s="526"/>
      <c r="QGR5" s="526"/>
      <c r="QGS5" s="526"/>
      <c r="QGT5" s="526"/>
      <c r="QGU5" s="526"/>
      <c r="QGV5" s="526"/>
      <c r="QGW5" s="526"/>
      <c r="QGX5" s="526"/>
      <c r="QGY5" s="526"/>
      <c r="QGZ5" s="526"/>
      <c r="QHA5" s="526"/>
      <c r="QHB5" s="526"/>
      <c r="QHC5" s="526"/>
      <c r="QHD5" s="526"/>
      <c r="QHE5" s="526"/>
      <c r="QHF5" s="526"/>
      <c r="QHG5" s="526"/>
      <c r="QHH5" s="526"/>
      <c r="QHI5" s="526"/>
      <c r="QHJ5" s="526"/>
      <c r="QHK5" s="526"/>
      <c r="QHL5" s="526"/>
      <c r="QHM5" s="526"/>
      <c r="QHN5" s="526"/>
      <c r="QHO5" s="526"/>
      <c r="QHP5" s="526"/>
      <c r="QHQ5" s="526"/>
      <c r="QHR5" s="526"/>
      <c r="QHS5" s="526"/>
      <c r="QHT5" s="526"/>
      <c r="QHU5" s="526"/>
      <c r="QHV5" s="526"/>
      <c r="QHW5" s="526"/>
      <c r="QHX5" s="526"/>
      <c r="QHY5" s="526"/>
      <c r="QHZ5" s="526"/>
      <c r="QIA5" s="526"/>
      <c r="QIB5" s="526"/>
      <c r="QIC5" s="526"/>
      <c r="QID5" s="526"/>
      <c r="QIE5" s="526"/>
      <c r="QIF5" s="526"/>
      <c r="QIG5" s="526"/>
      <c r="QIH5" s="526"/>
      <c r="QII5" s="526"/>
      <c r="QIJ5" s="526"/>
      <c r="QIK5" s="526"/>
      <c r="QIL5" s="526"/>
      <c r="QIM5" s="526"/>
      <c r="QIN5" s="526"/>
      <c r="QIO5" s="526"/>
      <c r="QIP5" s="526"/>
      <c r="QIQ5" s="526"/>
      <c r="QIR5" s="526"/>
      <c r="QIS5" s="526"/>
      <c r="QIT5" s="526"/>
      <c r="QIU5" s="526"/>
      <c r="QIV5" s="526"/>
      <c r="QIW5" s="526"/>
      <c r="QIX5" s="526"/>
      <c r="QIY5" s="526"/>
      <c r="QIZ5" s="526"/>
      <c r="QJA5" s="526"/>
      <c r="QJB5" s="526"/>
      <c r="QJC5" s="526"/>
      <c r="QJD5" s="526"/>
      <c r="QJE5" s="526"/>
      <c r="QJF5" s="526"/>
      <c r="QJG5" s="526"/>
      <c r="QJH5" s="526"/>
      <c r="QJI5" s="526"/>
      <c r="QJJ5" s="526"/>
      <c r="QJK5" s="526"/>
      <c r="QJL5" s="526"/>
      <c r="QJM5" s="526"/>
      <c r="QJN5" s="526"/>
      <c r="QJO5" s="526"/>
      <c r="QJP5" s="526"/>
      <c r="QJQ5" s="526"/>
      <c r="QJR5" s="526"/>
      <c r="QJS5" s="526"/>
      <c r="QJT5" s="526"/>
      <c r="QJU5" s="526"/>
      <c r="QJV5" s="526"/>
      <c r="QJW5" s="526"/>
      <c r="QJX5" s="526"/>
      <c r="QJY5" s="526"/>
      <c r="QJZ5" s="526"/>
      <c r="QKA5" s="526"/>
      <c r="QKB5" s="526"/>
      <c r="QKC5" s="526"/>
      <c r="QKD5" s="526"/>
      <c r="QKE5" s="526"/>
      <c r="QKF5" s="526"/>
      <c r="QKG5" s="526"/>
      <c r="QKH5" s="526"/>
      <c r="QKI5" s="526"/>
      <c r="QKJ5" s="526"/>
      <c r="QKK5" s="526"/>
      <c r="QKL5" s="526"/>
      <c r="QKM5" s="526"/>
      <c r="QKN5" s="526"/>
      <c r="QKO5" s="526"/>
      <c r="QKP5" s="526"/>
      <c r="QKQ5" s="526"/>
      <c r="QKR5" s="526"/>
      <c r="QKS5" s="526"/>
      <c r="QKT5" s="526"/>
      <c r="QKU5" s="526"/>
      <c r="QKV5" s="526"/>
      <c r="QKW5" s="526"/>
      <c r="QKX5" s="526"/>
      <c r="QKY5" s="526"/>
      <c r="QKZ5" s="526"/>
      <c r="QLA5" s="526"/>
      <c r="QLB5" s="526"/>
      <c r="QLC5" s="526"/>
      <c r="QLD5" s="526"/>
      <c r="QLE5" s="526"/>
      <c r="QLF5" s="526"/>
      <c r="QLG5" s="526"/>
      <c r="QLH5" s="526"/>
      <c r="QLI5" s="526"/>
      <c r="QLJ5" s="526"/>
      <c r="QLK5" s="526"/>
      <c r="QLL5" s="526"/>
      <c r="QLM5" s="526"/>
      <c r="QLN5" s="526"/>
      <c r="QLO5" s="526"/>
      <c r="QLP5" s="526"/>
      <c r="QLQ5" s="526"/>
      <c r="QLR5" s="526"/>
      <c r="QLS5" s="526"/>
      <c r="QLT5" s="526"/>
      <c r="QLU5" s="526"/>
      <c r="QLV5" s="526"/>
      <c r="QLW5" s="526"/>
      <c r="QLX5" s="526"/>
      <c r="QLY5" s="526"/>
      <c r="QLZ5" s="526"/>
      <c r="QMA5" s="526"/>
      <c r="QMB5" s="526"/>
      <c r="QMC5" s="526"/>
      <c r="QMD5" s="526"/>
      <c r="QME5" s="526"/>
      <c r="QMF5" s="526"/>
      <c r="QMG5" s="526"/>
      <c r="QMH5" s="526"/>
      <c r="QMI5" s="526"/>
      <c r="QMJ5" s="526"/>
      <c r="QMK5" s="526"/>
      <c r="QML5" s="526"/>
      <c r="QMM5" s="526"/>
      <c r="QMN5" s="526"/>
      <c r="QMO5" s="526"/>
      <c r="QMP5" s="526"/>
      <c r="QMQ5" s="526"/>
      <c r="QMR5" s="526"/>
      <c r="QMS5" s="526"/>
      <c r="QMT5" s="526"/>
      <c r="QMU5" s="526"/>
      <c r="QMV5" s="526"/>
      <c r="QMW5" s="526"/>
      <c r="QMX5" s="526"/>
      <c r="QMY5" s="526"/>
      <c r="QMZ5" s="526"/>
      <c r="QNA5" s="526"/>
      <c r="QNB5" s="526"/>
      <c r="QNC5" s="526"/>
      <c r="QND5" s="526"/>
      <c r="QNE5" s="526"/>
      <c r="QNF5" s="526"/>
      <c r="QNG5" s="526"/>
      <c r="QNH5" s="526"/>
      <c r="QNI5" s="526"/>
      <c r="QNJ5" s="526"/>
      <c r="QNK5" s="526"/>
      <c r="QNL5" s="526"/>
      <c r="QNM5" s="526"/>
      <c r="QNN5" s="526"/>
      <c r="QNO5" s="526"/>
      <c r="QNP5" s="526"/>
      <c r="QNQ5" s="526"/>
      <c r="QNR5" s="526"/>
      <c r="QNS5" s="526"/>
      <c r="QNT5" s="526"/>
      <c r="QNU5" s="526"/>
      <c r="QNV5" s="526"/>
      <c r="QNW5" s="526"/>
      <c r="QNX5" s="526"/>
      <c r="QNY5" s="526"/>
      <c r="QNZ5" s="526"/>
      <c r="QOA5" s="526"/>
      <c r="QOB5" s="526"/>
      <c r="QOC5" s="526"/>
      <c r="QOD5" s="526"/>
      <c r="QOE5" s="526"/>
      <c r="QOF5" s="526"/>
      <c r="QOG5" s="526"/>
      <c r="QOH5" s="526"/>
      <c r="QOI5" s="526"/>
      <c r="QOJ5" s="526"/>
      <c r="QOK5" s="526"/>
      <c r="QOL5" s="526"/>
      <c r="QOM5" s="526"/>
      <c r="QON5" s="526"/>
      <c r="QOO5" s="526"/>
      <c r="QOP5" s="526"/>
      <c r="QOQ5" s="526"/>
      <c r="QOR5" s="526"/>
      <c r="QOS5" s="526"/>
      <c r="QOT5" s="526"/>
      <c r="QOU5" s="526"/>
      <c r="QOV5" s="526"/>
      <c r="QOW5" s="526"/>
      <c r="QOX5" s="526"/>
      <c r="QOY5" s="526"/>
      <c r="QOZ5" s="526"/>
      <c r="QPA5" s="526"/>
      <c r="QPB5" s="526"/>
      <c r="QPC5" s="526"/>
      <c r="QPD5" s="526"/>
      <c r="QPE5" s="526"/>
      <c r="QPF5" s="526"/>
      <c r="QPG5" s="526"/>
      <c r="QPH5" s="526"/>
      <c r="QPI5" s="526"/>
      <c r="QPJ5" s="526"/>
      <c r="QPK5" s="526"/>
      <c r="QPL5" s="526"/>
      <c r="QPM5" s="526"/>
      <c r="QPN5" s="526"/>
      <c r="QPO5" s="526"/>
      <c r="QPP5" s="526"/>
      <c r="QPQ5" s="526"/>
      <c r="QPR5" s="526"/>
      <c r="QPS5" s="526"/>
      <c r="QPT5" s="526"/>
      <c r="QPU5" s="526"/>
      <c r="QPV5" s="526"/>
      <c r="QPW5" s="526"/>
      <c r="QPX5" s="526"/>
      <c r="QPY5" s="526"/>
      <c r="QPZ5" s="526"/>
      <c r="QQA5" s="526"/>
      <c r="QQB5" s="526"/>
      <c r="QQC5" s="526"/>
      <c r="QQD5" s="526"/>
      <c r="QQE5" s="526"/>
      <c r="QQF5" s="526"/>
      <c r="QQG5" s="526"/>
      <c r="QQH5" s="526"/>
      <c r="QQI5" s="526"/>
      <c r="QQJ5" s="526"/>
      <c r="QQK5" s="526"/>
      <c r="QQL5" s="526"/>
      <c r="QQM5" s="526"/>
      <c r="QQN5" s="526"/>
      <c r="QQO5" s="526"/>
      <c r="QQP5" s="526"/>
      <c r="QQQ5" s="526"/>
      <c r="QQR5" s="526"/>
      <c r="QQS5" s="526"/>
      <c r="QQT5" s="526"/>
      <c r="QQU5" s="526"/>
      <c r="QQV5" s="526"/>
      <c r="QQW5" s="526"/>
      <c r="QQX5" s="526"/>
      <c r="QQY5" s="526"/>
      <c r="QQZ5" s="526"/>
      <c r="QRA5" s="526"/>
      <c r="QRB5" s="526"/>
      <c r="QRC5" s="526"/>
      <c r="QRD5" s="526"/>
      <c r="QRE5" s="526"/>
      <c r="QRF5" s="526"/>
      <c r="QRG5" s="526"/>
      <c r="QRH5" s="526"/>
      <c r="QRI5" s="526"/>
      <c r="QRJ5" s="526"/>
      <c r="QRK5" s="526"/>
      <c r="QRL5" s="526"/>
      <c r="QRM5" s="526"/>
      <c r="QRN5" s="526"/>
      <c r="QRO5" s="526"/>
      <c r="QRP5" s="526"/>
      <c r="QRQ5" s="526"/>
      <c r="QRR5" s="526"/>
      <c r="QRS5" s="526"/>
      <c r="QRT5" s="526"/>
      <c r="QRU5" s="526"/>
      <c r="QRV5" s="526"/>
      <c r="QRW5" s="526"/>
      <c r="QRX5" s="526"/>
      <c r="QRY5" s="526"/>
      <c r="QRZ5" s="526"/>
      <c r="QSA5" s="526"/>
      <c r="QSB5" s="526"/>
      <c r="QSC5" s="526"/>
      <c r="QSD5" s="526"/>
      <c r="QSE5" s="526"/>
      <c r="QSF5" s="526"/>
      <c r="QSG5" s="526"/>
      <c r="QSH5" s="526"/>
      <c r="QSI5" s="526"/>
      <c r="QSJ5" s="526"/>
      <c r="QSK5" s="526"/>
      <c r="QSL5" s="526"/>
      <c r="QSM5" s="526"/>
      <c r="QSN5" s="526"/>
      <c r="QSO5" s="526"/>
      <c r="QSP5" s="526"/>
      <c r="QSQ5" s="526"/>
      <c r="QSR5" s="526"/>
      <c r="QSS5" s="526"/>
      <c r="QST5" s="526"/>
      <c r="QSU5" s="526"/>
      <c r="QSV5" s="526"/>
      <c r="QSW5" s="526"/>
      <c r="QSX5" s="526"/>
      <c r="QSY5" s="526"/>
      <c r="QSZ5" s="526"/>
      <c r="QTA5" s="526"/>
      <c r="QTB5" s="526"/>
      <c r="QTC5" s="526"/>
      <c r="QTD5" s="526"/>
      <c r="QTE5" s="526"/>
      <c r="QTF5" s="526"/>
      <c r="QTG5" s="526"/>
      <c r="QTH5" s="526"/>
      <c r="QTI5" s="526"/>
      <c r="QTJ5" s="526"/>
      <c r="QTK5" s="526"/>
      <c r="QTL5" s="526"/>
      <c r="QTM5" s="526"/>
      <c r="QTN5" s="526"/>
      <c r="QTO5" s="526"/>
      <c r="QTP5" s="526"/>
      <c r="QTQ5" s="526"/>
      <c r="QTR5" s="526"/>
      <c r="QTS5" s="526"/>
      <c r="QTT5" s="526"/>
      <c r="QTU5" s="526"/>
      <c r="QTV5" s="526"/>
      <c r="QTW5" s="526"/>
      <c r="QTX5" s="526"/>
      <c r="QTY5" s="526"/>
      <c r="QTZ5" s="526"/>
      <c r="QUA5" s="526"/>
      <c r="QUB5" s="526"/>
      <c r="QUC5" s="526"/>
      <c r="QUD5" s="526"/>
      <c r="QUE5" s="526"/>
      <c r="QUF5" s="526"/>
      <c r="QUG5" s="526"/>
      <c r="QUH5" s="526"/>
      <c r="QUI5" s="526"/>
      <c r="QUJ5" s="526"/>
      <c r="QUK5" s="526"/>
      <c r="QUL5" s="526"/>
      <c r="QUM5" s="526"/>
      <c r="QUN5" s="526"/>
      <c r="QUO5" s="526"/>
      <c r="QUP5" s="526"/>
      <c r="QUQ5" s="526"/>
      <c r="QUR5" s="526"/>
      <c r="QUS5" s="526"/>
      <c r="QUT5" s="526"/>
      <c r="QUU5" s="526"/>
      <c r="QUV5" s="526"/>
      <c r="QUW5" s="526"/>
      <c r="QUX5" s="526"/>
      <c r="QUY5" s="526"/>
      <c r="QUZ5" s="526"/>
      <c r="QVA5" s="526"/>
      <c r="QVB5" s="526"/>
      <c r="QVC5" s="526"/>
      <c r="QVD5" s="526"/>
      <c r="QVE5" s="526"/>
      <c r="QVF5" s="526"/>
      <c r="QVG5" s="526"/>
      <c r="QVH5" s="526"/>
      <c r="QVI5" s="526"/>
      <c r="QVJ5" s="526"/>
      <c r="QVK5" s="526"/>
      <c r="QVL5" s="526"/>
      <c r="QVM5" s="526"/>
      <c r="QVN5" s="526"/>
      <c r="QVO5" s="526"/>
      <c r="QVP5" s="526"/>
      <c r="QVQ5" s="526"/>
      <c r="QVR5" s="526"/>
      <c r="QVS5" s="526"/>
      <c r="QVT5" s="526"/>
      <c r="QVU5" s="526"/>
      <c r="QVV5" s="526"/>
      <c r="QVW5" s="526"/>
      <c r="QVX5" s="526"/>
      <c r="QVY5" s="526"/>
      <c r="QVZ5" s="526"/>
      <c r="QWA5" s="526"/>
      <c r="QWB5" s="526"/>
      <c r="QWC5" s="526"/>
      <c r="QWD5" s="526"/>
      <c r="QWE5" s="526"/>
      <c r="QWF5" s="526"/>
      <c r="QWG5" s="526"/>
      <c r="QWH5" s="526"/>
      <c r="QWI5" s="526"/>
      <c r="QWJ5" s="526"/>
      <c r="QWK5" s="526"/>
      <c r="QWL5" s="526"/>
      <c r="QWM5" s="526"/>
      <c r="QWN5" s="526"/>
      <c r="QWO5" s="526"/>
      <c r="QWP5" s="526"/>
      <c r="QWQ5" s="526"/>
      <c r="QWR5" s="526"/>
      <c r="QWS5" s="526"/>
      <c r="QWT5" s="526"/>
      <c r="QWU5" s="526"/>
      <c r="QWV5" s="526"/>
      <c r="QWW5" s="526"/>
      <c r="QWX5" s="526"/>
      <c r="QWY5" s="526"/>
      <c r="QWZ5" s="526"/>
      <c r="QXA5" s="526"/>
      <c r="QXB5" s="526"/>
      <c r="QXC5" s="526"/>
      <c r="QXD5" s="526"/>
      <c r="QXE5" s="526"/>
      <c r="QXF5" s="526"/>
      <c r="QXG5" s="526"/>
      <c r="QXH5" s="526"/>
      <c r="QXI5" s="526"/>
      <c r="QXJ5" s="526"/>
      <c r="QXK5" s="526"/>
      <c r="QXL5" s="526"/>
      <c r="QXM5" s="526"/>
      <c r="QXN5" s="526"/>
      <c r="QXO5" s="526"/>
      <c r="QXP5" s="526"/>
      <c r="QXQ5" s="526"/>
      <c r="QXR5" s="526"/>
      <c r="QXS5" s="526"/>
      <c r="QXT5" s="526"/>
      <c r="QXU5" s="526"/>
      <c r="QXV5" s="526"/>
      <c r="QXW5" s="526"/>
      <c r="QXX5" s="526"/>
      <c r="QXY5" s="526"/>
      <c r="QXZ5" s="526"/>
      <c r="QYA5" s="526"/>
      <c r="QYB5" s="526"/>
      <c r="QYC5" s="526"/>
      <c r="QYD5" s="526"/>
      <c r="QYE5" s="526"/>
      <c r="QYF5" s="526"/>
      <c r="QYG5" s="526"/>
      <c r="QYH5" s="526"/>
      <c r="QYI5" s="526"/>
      <c r="QYJ5" s="526"/>
      <c r="QYK5" s="526"/>
      <c r="QYL5" s="526"/>
      <c r="QYM5" s="526"/>
      <c r="QYN5" s="526"/>
      <c r="QYO5" s="526"/>
      <c r="QYP5" s="526"/>
      <c r="QYQ5" s="526"/>
      <c r="QYR5" s="526"/>
      <c r="QYS5" s="526"/>
      <c r="QYT5" s="526"/>
      <c r="QYU5" s="526"/>
      <c r="QYV5" s="526"/>
      <c r="QYW5" s="526"/>
      <c r="QYX5" s="526"/>
      <c r="QYY5" s="526"/>
      <c r="QYZ5" s="526"/>
      <c r="QZA5" s="526"/>
      <c r="QZB5" s="526"/>
      <c r="QZC5" s="526"/>
      <c r="QZD5" s="526"/>
      <c r="QZE5" s="526"/>
      <c r="QZF5" s="526"/>
      <c r="QZG5" s="526"/>
      <c r="QZH5" s="526"/>
      <c r="QZI5" s="526"/>
      <c r="QZJ5" s="526"/>
      <c r="QZK5" s="526"/>
      <c r="QZL5" s="526"/>
      <c r="QZM5" s="526"/>
      <c r="QZN5" s="526"/>
      <c r="QZO5" s="526"/>
      <c r="QZP5" s="526"/>
      <c r="QZQ5" s="526"/>
      <c r="QZR5" s="526"/>
      <c r="QZS5" s="526"/>
      <c r="QZT5" s="526"/>
      <c r="QZU5" s="526"/>
      <c r="QZV5" s="526"/>
      <c r="QZW5" s="526"/>
      <c r="QZX5" s="526"/>
      <c r="QZY5" s="526"/>
      <c r="QZZ5" s="526"/>
      <c r="RAA5" s="526"/>
      <c r="RAB5" s="526"/>
      <c r="RAC5" s="526"/>
      <c r="RAD5" s="526"/>
      <c r="RAE5" s="526"/>
      <c r="RAF5" s="526"/>
      <c r="RAG5" s="526"/>
      <c r="RAH5" s="526"/>
      <c r="RAI5" s="526"/>
      <c r="RAJ5" s="526"/>
      <c r="RAK5" s="526"/>
      <c r="RAL5" s="526"/>
      <c r="RAM5" s="526"/>
      <c r="RAN5" s="526"/>
      <c r="RAO5" s="526"/>
      <c r="RAP5" s="526"/>
      <c r="RAQ5" s="526"/>
      <c r="RAR5" s="526"/>
      <c r="RAS5" s="526"/>
      <c r="RAT5" s="526"/>
      <c r="RAU5" s="526"/>
      <c r="RAV5" s="526"/>
      <c r="RAW5" s="526"/>
      <c r="RAX5" s="526"/>
      <c r="RAY5" s="526"/>
      <c r="RAZ5" s="526"/>
      <c r="RBA5" s="526"/>
      <c r="RBB5" s="526"/>
      <c r="RBC5" s="526"/>
      <c r="RBD5" s="526"/>
      <c r="RBE5" s="526"/>
      <c r="RBF5" s="526"/>
      <c r="RBG5" s="526"/>
      <c r="RBH5" s="526"/>
      <c r="RBI5" s="526"/>
      <c r="RBJ5" s="526"/>
      <c r="RBK5" s="526"/>
      <c r="RBL5" s="526"/>
      <c r="RBM5" s="526"/>
      <c r="RBN5" s="526"/>
      <c r="RBO5" s="526"/>
      <c r="RBP5" s="526"/>
      <c r="RBQ5" s="526"/>
      <c r="RBR5" s="526"/>
      <c r="RBS5" s="526"/>
      <c r="RBT5" s="526"/>
      <c r="RBU5" s="526"/>
      <c r="RBV5" s="526"/>
      <c r="RBW5" s="526"/>
      <c r="RBX5" s="526"/>
      <c r="RBY5" s="526"/>
      <c r="RBZ5" s="526"/>
      <c r="RCA5" s="526"/>
      <c r="RCB5" s="526"/>
      <c r="RCC5" s="526"/>
      <c r="RCD5" s="526"/>
      <c r="RCE5" s="526"/>
      <c r="RCF5" s="526"/>
      <c r="RCG5" s="526"/>
      <c r="RCH5" s="526"/>
      <c r="RCI5" s="526"/>
      <c r="RCJ5" s="526"/>
      <c r="RCK5" s="526"/>
      <c r="RCL5" s="526"/>
      <c r="RCM5" s="526"/>
      <c r="RCN5" s="526"/>
      <c r="RCO5" s="526"/>
      <c r="RCP5" s="526"/>
      <c r="RCQ5" s="526"/>
      <c r="RCR5" s="526"/>
      <c r="RCS5" s="526"/>
      <c r="RCT5" s="526"/>
      <c r="RCU5" s="526"/>
      <c r="RCV5" s="526"/>
      <c r="RCW5" s="526"/>
      <c r="RCX5" s="526"/>
      <c r="RCY5" s="526"/>
      <c r="RCZ5" s="526"/>
      <c r="RDA5" s="526"/>
      <c r="RDB5" s="526"/>
      <c r="RDC5" s="526"/>
      <c r="RDD5" s="526"/>
      <c r="RDE5" s="526"/>
      <c r="RDF5" s="526"/>
      <c r="RDG5" s="526"/>
      <c r="RDH5" s="526"/>
      <c r="RDI5" s="526"/>
      <c r="RDJ5" s="526"/>
      <c r="RDK5" s="526"/>
      <c r="RDL5" s="526"/>
      <c r="RDM5" s="526"/>
      <c r="RDN5" s="526"/>
      <c r="RDO5" s="526"/>
      <c r="RDP5" s="526"/>
      <c r="RDQ5" s="526"/>
      <c r="RDR5" s="526"/>
      <c r="RDS5" s="526"/>
      <c r="RDT5" s="526"/>
      <c r="RDU5" s="526"/>
      <c r="RDV5" s="526"/>
      <c r="RDW5" s="526"/>
      <c r="RDX5" s="526"/>
      <c r="RDY5" s="526"/>
      <c r="RDZ5" s="526"/>
      <c r="REA5" s="526"/>
      <c r="REB5" s="526"/>
      <c r="REC5" s="526"/>
      <c r="RED5" s="526"/>
      <c r="REE5" s="526"/>
      <c r="REF5" s="526"/>
      <c r="REG5" s="526"/>
      <c r="REH5" s="526"/>
      <c r="REI5" s="526"/>
      <c r="REJ5" s="526"/>
      <c r="REK5" s="526"/>
      <c r="REL5" s="526"/>
      <c r="REM5" s="526"/>
      <c r="REN5" s="526"/>
      <c r="REO5" s="526"/>
      <c r="REP5" s="526"/>
      <c r="REQ5" s="526"/>
      <c r="RER5" s="526"/>
      <c r="RES5" s="526"/>
      <c r="RET5" s="526"/>
      <c r="REU5" s="526"/>
      <c r="REV5" s="526"/>
      <c r="REW5" s="526"/>
      <c r="REX5" s="526"/>
      <c r="REY5" s="526"/>
      <c r="REZ5" s="526"/>
      <c r="RFA5" s="526"/>
      <c r="RFB5" s="526"/>
      <c r="RFC5" s="526"/>
      <c r="RFD5" s="526"/>
      <c r="RFE5" s="526"/>
      <c r="RFF5" s="526"/>
      <c r="RFG5" s="526"/>
      <c r="RFH5" s="526"/>
      <c r="RFI5" s="526"/>
      <c r="RFJ5" s="526"/>
      <c r="RFK5" s="526"/>
      <c r="RFL5" s="526"/>
      <c r="RFM5" s="526"/>
      <c r="RFN5" s="526"/>
      <c r="RFO5" s="526"/>
      <c r="RFP5" s="526"/>
      <c r="RFQ5" s="526"/>
      <c r="RFR5" s="526"/>
      <c r="RFS5" s="526"/>
      <c r="RFT5" s="526"/>
      <c r="RFU5" s="526"/>
      <c r="RFV5" s="526"/>
      <c r="RFW5" s="526"/>
      <c r="RFX5" s="526"/>
      <c r="RFY5" s="526"/>
      <c r="RFZ5" s="526"/>
      <c r="RGA5" s="526"/>
      <c r="RGB5" s="526"/>
      <c r="RGC5" s="526"/>
      <c r="RGD5" s="526"/>
      <c r="RGE5" s="526"/>
      <c r="RGF5" s="526"/>
      <c r="RGG5" s="526"/>
      <c r="RGH5" s="526"/>
      <c r="RGI5" s="526"/>
      <c r="RGJ5" s="526"/>
      <c r="RGK5" s="526"/>
      <c r="RGL5" s="526"/>
      <c r="RGM5" s="526"/>
      <c r="RGN5" s="526"/>
      <c r="RGO5" s="526"/>
      <c r="RGP5" s="526"/>
      <c r="RGQ5" s="526"/>
      <c r="RGR5" s="526"/>
      <c r="RGS5" s="526"/>
      <c r="RGT5" s="526"/>
      <c r="RGU5" s="526"/>
      <c r="RGV5" s="526"/>
      <c r="RGW5" s="526"/>
      <c r="RGX5" s="526"/>
      <c r="RGY5" s="526"/>
      <c r="RGZ5" s="526"/>
      <c r="RHA5" s="526"/>
      <c r="RHB5" s="526"/>
      <c r="RHC5" s="526"/>
      <c r="RHD5" s="526"/>
      <c r="RHE5" s="526"/>
      <c r="RHF5" s="526"/>
      <c r="RHG5" s="526"/>
      <c r="RHH5" s="526"/>
      <c r="RHI5" s="526"/>
      <c r="RHJ5" s="526"/>
      <c r="RHK5" s="526"/>
      <c r="RHL5" s="526"/>
      <c r="RHM5" s="526"/>
      <c r="RHN5" s="526"/>
      <c r="RHO5" s="526"/>
      <c r="RHP5" s="526"/>
      <c r="RHQ5" s="526"/>
      <c r="RHR5" s="526"/>
      <c r="RHS5" s="526"/>
      <c r="RHT5" s="526"/>
      <c r="RHU5" s="526"/>
      <c r="RHV5" s="526"/>
      <c r="RHW5" s="526"/>
      <c r="RHX5" s="526"/>
      <c r="RHY5" s="526"/>
      <c r="RHZ5" s="526"/>
      <c r="RIA5" s="526"/>
      <c r="RIB5" s="526"/>
      <c r="RIC5" s="526"/>
      <c r="RID5" s="526"/>
      <c r="RIE5" s="526"/>
      <c r="RIF5" s="526"/>
      <c r="RIG5" s="526"/>
      <c r="RIH5" s="526"/>
      <c r="RII5" s="526"/>
      <c r="RIJ5" s="526"/>
      <c r="RIK5" s="526"/>
      <c r="RIL5" s="526"/>
      <c r="RIM5" s="526"/>
      <c r="RIN5" s="526"/>
      <c r="RIO5" s="526"/>
      <c r="RIP5" s="526"/>
      <c r="RIQ5" s="526"/>
      <c r="RIR5" s="526"/>
      <c r="RIS5" s="526"/>
      <c r="RIT5" s="526"/>
      <c r="RIU5" s="526"/>
      <c r="RIV5" s="526"/>
      <c r="RIW5" s="526"/>
      <c r="RIX5" s="526"/>
      <c r="RIY5" s="526"/>
      <c r="RIZ5" s="526"/>
      <c r="RJA5" s="526"/>
      <c r="RJB5" s="526"/>
      <c r="RJC5" s="526"/>
      <c r="RJD5" s="526"/>
      <c r="RJE5" s="526"/>
      <c r="RJF5" s="526"/>
      <c r="RJG5" s="526"/>
      <c r="RJH5" s="526"/>
      <c r="RJI5" s="526"/>
      <c r="RJJ5" s="526"/>
      <c r="RJK5" s="526"/>
      <c r="RJL5" s="526"/>
      <c r="RJM5" s="526"/>
      <c r="RJN5" s="526"/>
      <c r="RJO5" s="526"/>
      <c r="RJP5" s="526"/>
      <c r="RJQ5" s="526"/>
      <c r="RJR5" s="526"/>
      <c r="RJS5" s="526"/>
      <c r="RJT5" s="526"/>
      <c r="RJU5" s="526"/>
      <c r="RJV5" s="526"/>
      <c r="RJW5" s="526"/>
      <c r="RJX5" s="526"/>
      <c r="RJY5" s="526"/>
      <c r="RJZ5" s="526"/>
      <c r="RKA5" s="526"/>
      <c r="RKB5" s="526"/>
      <c r="RKC5" s="526"/>
      <c r="RKD5" s="526"/>
      <c r="RKE5" s="526"/>
      <c r="RKF5" s="526"/>
      <c r="RKG5" s="526"/>
      <c r="RKH5" s="526"/>
      <c r="RKI5" s="526"/>
      <c r="RKJ5" s="526"/>
      <c r="RKK5" s="526"/>
      <c r="RKL5" s="526"/>
      <c r="RKM5" s="526"/>
      <c r="RKN5" s="526"/>
      <c r="RKO5" s="526"/>
      <c r="RKP5" s="526"/>
      <c r="RKQ5" s="526"/>
      <c r="RKR5" s="526"/>
      <c r="RKS5" s="526"/>
      <c r="RKT5" s="526"/>
      <c r="RKU5" s="526"/>
      <c r="RKV5" s="526"/>
      <c r="RKW5" s="526"/>
      <c r="RKX5" s="526"/>
      <c r="RKY5" s="526"/>
      <c r="RKZ5" s="526"/>
      <c r="RLA5" s="526"/>
      <c r="RLB5" s="526"/>
      <c r="RLC5" s="526"/>
      <c r="RLD5" s="526"/>
      <c r="RLE5" s="526"/>
      <c r="RLF5" s="526"/>
      <c r="RLG5" s="526"/>
      <c r="RLH5" s="526"/>
      <c r="RLI5" s="526"/>
      <c r="RLJ5" s="526"/>
      <c r="RLK5" s="526"/>
      <c r="RLL5" s="526"/>
      <c r="RLM5" s="526"/>
      <c r="RLN5" s="526"/>
      <c r="RLO5" s="526"/>
      <c r="RLP5" s="526"/>
      <c r="RLQ5" s="526"/>
      <c r="RLR5" s="526"/>
      <c r="RLS5" s="526"/>
      <c r="RLT5" s="526"/>
      <c r="RLU5" s="526"/>
      <c r="RLV5" s="526"/>
      <c r="RLW5" s="526"/>
      <c r="RLX5" s="526"/>
      <c r="RLY5" s="526"/>
      <c r="RLZ5" s="526"/>
      <c r="RMA5" s="526"/>
      <c r="RMB5" s="526"/>
      <c r="RMC5" s="526"/>
      <c r="RMD5" s="526"/>
      <c r="RME5" s="526"/>
      <c r="RMF5" s="526"/>
      <c r="RMG5" s="526"/>
      <c r="RMH5" s="526"/>
      <c r="RMI5" s="526"/>
      <c r="RMJ5" s="526"/>
      <c r="RMK5" s="526"/>
      <c r="RML5" s="526"/>
      <c r="RMM5" s="526"/>
      <c r="RMN5" s="526"/>
      <c r="RMO5" s="526"/>
      <c r="RMP5" s="526"/>
      <c r="RMQ5" s="526"/>
      <c r="RMR5" s="526"/>
      <c r="RMS5" s="526"/>
      <c r="RMT5" s="526"/>
      <c r="RMU5" s="526"/>
      <c r="RMV5" s="526"/>
      <c r="RMW5" s="526"/>
      <c r="RMX5" s="526"/>
      <c r="RMY5" s="526"/>
      <c r="RMZ5" s="526"/>
      <c r="RNA5" s="526"/>
      <c r="RNB5" s="526"/>
      <c r="RNC5" s="526"/>
      <c r="RND5" s="526"/>
      <c r="RNE5" s="526"/>
      <c r="RNF5" s="526"/>
      <c r="RNG5" s="526"/>
      <c r="RNH5" s="526"/>
      <c r="RNI5" s="526"/>
      <c r="RNJ5" s="526"/>
      <c r="RNK5" s="526"/>
      <c r="RNL5" s="526"/>
      <c r="RNM5" s="526"/>
      <c r="RNN5" s="526"/>
      <c r="RNO5" s="526"/>
      <c r="RNP5" s="526"/>
      <c r="RNQ5" s="526"/>
      <c r="RNR5" s="526"/>
      <c r="RNS5" s="526"/>
      <c r="RNT5" s="526"/>
      <c r="RNU5" s="526"/>
      <c r="RNV5" s="526"/>
      <c r="RNW5" s="526"/>
      <c r="RNX5" s="526"/>
      <c r="RNY5" s="526"/>
      <c r="RNZ5" s="526"/>
      <c r="ROA5" s="526"/>
      <c r="ROB5" s="526"/>
      <c r="ROC5" s="526"/>
      <c r="ROD5" s="526"/>
      <c r="ROE5" s="526"/>
      <c r="ROF5" s="526"/>
      <c r="ROG5" s="526"/>
      <c r="ROH5" s="526"/>
      <c r="ROI5" s="526"/>
      <c r="ROJ5" s="526"/>
      <c r="ROK5" s="526"/>
      <c r="ROL5" s="526"/>
      <c r="ROM5" s="526"/>
      <c r="RON5" s="526"/>
      <c r="ROO5" s="526"/>
      <c r="ROP5" s="526"/>
      <c r="ROQ5" s="526"/>
      <c r="ROR5" s="526"/>
      <c r="ROS5" s="526"/>
      <c r="ROT5" s="526"/>
      <c r="ROU5" s="526"/>
      <c r="ROV5" s="526"/>
      <c r="ROW5" s="526"/>
      <c r="ROX5" s="526"/>
      <c r="ROY5" s="526"/>
      <c r="ROZ5" s="526"/>
      <c r="RPA5" s="526"/>
      <c r="RPB5" s="526"/>
      <c r="RPC5" s="526"/>
      <c r="RPD5" s="526"/>
      <c r="RPE5" s="526"/>
      <c r="RPF5" s="526"/>
      <c r="RPG5" s="526"/>
      <c r="RPH5" s="526"/>
      <c r="RPI5" s="526"/>
      <c r="RPJ5" s="526"/>
      <c r="RPK5" s="526"/>
      <c r="RPL5" s="526"/>
      <c r="RPM5" s="526"/>
      <c r="RPN5" s="526"/>
      <c r="RPO5" s="526"/>
      <c r="RPP5" s="526"/>
      <c r="RPQ5" s="526"/>
      <c r="RPR5" s="526"/>
      <c r="RPS5" s="526"/>
      <c r="RPT5" s="526"/>
      <c r="RPU5" s="526"/>
      <c r="RPV5" s="526"/>
      <c r="RPW5" s="526"/>
      <c r="RPX5" s="526"/>
      <c r="RPY5" s="526"/>
      <c r="RPZ5" s="526"/>
      <c r="RQA5" s="526"/>
      <c r="RQB5" s="526"/>
      <c r="RQC5" s="526"/>
      <c r="RQD5" s="526"/>
      <c r="RQE5" s="526"/>
      <c r="RQF5" s="526"/>
      <c r="RQG5" s="526"/>
      <c r="RQH5" s="526"/>
      <c r="RQI5" s="526"/>
      <c r="RQJ5" s="526"/>
      <c r="RQK5" s="526"/>
      <c r="RQL5" s="526"/>
      <c r="RQM5" s="526"/>
      <c r="RQN5" s="526"/>
      <c r="RQO5" s="526"/>
      <c r="RQP5" s="526"/>
      <c r="RQQ5" s="526"/>
      <c r="RQR5" s="526"/>
      <c r="RQS5" s="526"/>
      <c r="RQT5" s="526"/>
      <c r="RQU5" s="526"/>
      <c r="RQV5" s="526"/>
      <c r="RQW5" s="526"/>
      <c r="RQX5" s="526"/>
      <c r="RQY5" s="526"/>
      <c r="RQZ5" s="526"/>
      <c r="RRA5" s="526"/>
      <c r="RRB5" s="526"/>
      <c r="RRC5" s="526"/>
      <c r="RRD5" s="526"/>
      <c r="RRE5" s="526"/>
      <c r="RRF5" s="526"/>
      <c r="RRG5" s="526"/>
      <c r="RRH5" s="526"/>
      <c r="RRI5" s="526"/>
      <c r="RRJ5" s="526"/>
      <c r="RRK5" s="526"/>
      <c r="RRL5" s="526"/>
      <c r="RRM5" s="526"/>
      <c r="RRN5" s="526"/>
      <c r="RRO5" s="526"/>
      <c r="RRP5" s="526"/>
      <c r="RRQ5" s="526"/>
      <c r="RRR5" s="526"/>
      <c r="RRS5" s="526"/>
      <c r="RRT5" s="526"/>
      <c r="RRU5" s="526"/>
      <c r="RRV5" s="526"/>
      <c r="RRW5" s="526"/>
      <c r="RRX5" s="526"/>
      <c r="RRY5" s="526"/>
      <c r="RRZ5" s="526"/>
      <c r="RSA5" s="526"/>
      <c r="RSB5" s="526"/>
      <c r="RSC5" s="526"/>
      <c r="RSD5" s="526"/>
      <c r="RSE5" s="526"/>
      <c r="RSF5" s="526"/>
      <c r="RSG5" s="526"/>
      <c r="RSH5" s="526"/>
      <c r="RSI5" s="526"/>
      <c r="RSJ5" s="526"/>
      <c r="RSK5" s="526"/>
      <c r="RSL5" s="526"/>
      <c r="RSM5" s="526"/>
      <c r="RSN5" s="526"/>
      <c r="RSO5" s="526"/>
      <c r="RSP5" s="526"/>
      <c r="RSQ5" s="526"/>
      <c r="RSR5" s="526"/>
      <c r="RSS5" s="526"/>
      <c r="RST5" s="526"/>
      <c r="RSU5" s="526"/>
      <c r="RSV5" s="526"/>
      <c r="RSW5" s="526"/>
      <c r="RSX5" s="526"/>
      <c r="RSY5" s="526"/>
      <c r="RSZ5" s="526"/>
      <c r="RTA5" s="526"/>
      <c r="RTB5" s="526"/>
      <c r="RTC5" s="526"/>
      <c r="RTD5" s="526"/>
      <c r="RTE5" s="526"/>
      <c r="RTF5" s="526"/>
      <c r="RTG5" s="526"/>
      <c r="RTH5" s="526"/>
      <c r="RTI5" s="526"/>
      <c r="RTJ5" s="526"/>
      <c r="RTK5" s="526"/>
      <c r="RTL5" s="526"/>
      <c r="RTM5" s="526"/>
      <c r="RTN5" s="526"/>
      <c r="RTO5" s="526"/>
      <c r="RTP5" s="526"/>
      <c r="RTQ5" s="526"/>
      <c r="RTR5" s="526"/>
      <c r="RTS5" s="526"/>
      <c r="RTT5" s="526"/>
      <c r="RTU5" s="526"/>
      <c r="RTV5" s="526"/>
      <c r="RTW5" s="526"/>
      <c r="RTX5" s="526"/>
      <c r="RTY5" s="526"/>
      <c r="RTZ5" s="526"/>
      <c r="RUA5" s="526"/>
      <c r="RUB5" s="526"/>
      <c r="RUC5" s="526"/>
      <c r="RUD5" s="526"/>
      <c r="RUE5" s="526"/>
      <c r="RUF5" s="526"/>
      <c r="RUG5" s="526"/>
      <c r="RUH5" s="526"/>
      <c r="RUI5" s="526"/>
      <c r="RUJ5" s="526"/>
      <c r="RUK5" s="526"/>
      <c r="RUL5" s="526"/>
      <c r="RUM5" s="526"/>
      <c r="RUN5" s="526"/>
      <c r="RUO5" s="526"/>
      <c r="RUP5" s="526"/>
      <c r="RUQ5" s="526"/>
      <c r="RUR5" s="526"/>
      <c r="RUS5" s="526"/>
      <c r="RUT5" s="526"/>
      <c r="RUU5" s="526"/>
      <c r="RUV5" s="526"/>
      <c r="RUW5" s="526"/>
      <c r="RUX5" s="526"/>
      <c r="RUY5" s="526"/>
      <c r="RUZ5" s="526"/>
      <c r="RVA5" s="526"/>
      <c r="RVB5" s="526"/>
      <c r="RVC5" s="526"/>
      <c r="RVD5" s="526"/>
      <c r="RVE5" s="526"/>
      <c r="RVF5" s="526"/>
      <c r="RVG5" s="526"/>
      <c r="RVH5" s="526"/>
      <c r="RVI5" s="526"/>
      <c r="RVJ5" s="526"/>
      <c r="RVK5" s="526"/>
      <c r="RVL5" s="526"/>
      <c r="RVM5" s="526"/>
      <c r="RVN5" s="526"/>
      <c r="RVO5" s="526"/>
      <c r="RVP5" s="526"/>
      <c r="RVQ5" s="526"/>
      <c r="RVR5" s="526"/>
      <c r="RVS5" s="526"/>
      <c r="RVT5" s="526"/>
      <c r="RVU5" s="526"/>
      <c r="RVV5" s="526"/>
      <c r="RVW5" s="526"/>
      <c r="RVX5" s="526"/>
      <c r="RVY5" s="526"/>
      <c r="RVZ5" s="526"/>
      <c r="RWA5" s="526"/>
      <c r="RWB5" s="526"/>
      <c r="RWC5" s="526"/>
      <c r="RWD5" s="526"/>
      <c r="RWE5" s="526"/>
      <c r="RWF5" s="526"/>
      <c r="RWG5" s="526"/>
      <c r="RWH5" s="526"/>
      <c r="RWI5" s="526"/>
      <c r="RWJ5" s="526"/>
      <c r="RWK5" s="526"/>
      <c r="RWL5" s="526"/>
      <c r="RWM5" s="526"/>
      <c r="RWN5" s="526"/>
      <c r="RWO5" s="526"/>
      <c r="RWP5" s="526"/>
      <c r="RWQ5" s="526"/>
      <c r="RWR5" s="526"/>
      <c r="RWS5" s="526"/>
      <c r="RWT5" s="526"/>
      <c r="RWU5" s="526"/>
      <c r="RWV5" s="526"/>
      <c r="RWW5" s="526"/>
      <c r="RWX5" s="526"/>
      <c r="RWY5" s="526"/>
      <c r="RWZ5" s="526"/>
      <c r="RXA5" s="526"/>
      <c r="RXB5" s="526"/>
      <c r="RXC5" s="526"/>
      <c r="RXD5" s="526"/>
      <c r="RXE5" s="526"/>
      <c r="RXF5" s="526"/>
      <c r="RXG5" s="526"/>
      <c r="RXH5" s="526"/>
      <c r="RXI5" s="526"/>
      <c r="RXJ5" s="526"/>
      <c r="RXK5" s="526"/>
      <c r="RXL5" s="526"/>
      <c r="RXM5" s="526"/>
      <c r="RXN5" s="526"/>
      <c r="RXO5" s="526"/>
      <c r="RXP5" s="526"/>
      <c r="RXQ5" s="526"/>
      <c r="RXR5" s="526"/>
      <c r="RXS5" s="526"/>
      <c r="RXT5" s="526"/>
      <c r="RXU5" s="526"/>
      <c r="RXV5" s="526"/>
      <c r="RXW5" s="526"/>
      <c r="RXX5" s="526"/>
      <c r="RXY5" s="526"/>
      <c r="RXZ5" s="526"/>
      <c r="RYA5" s="526"/>
      <c r="RYB5" s="526"/>
      <c r="RYC5" s="526"/>
      <c r="RYD5" s="526"/>
      <c r="RYE5" s="526"/>
      <c r="RYF5" s="526"/>
      <c r="RYG5" s="526"/>
      <c r="RYH5" s="526"/>
      <c r="RYI5" s="526"/>
      <c r="RYJ5" s="526"/>
      <c r="RYK5" s="526"/>
      <c r="RYL5" s="526"/>
      <c r="RYM5" s="526"/>
      <c r="RYN5" s="526"/>
      <c r="RYO5" s="526"/>
      <c r="RYP5" s="526"/>
      <c r="RYQ5" s="526"/>
      <c r="RYR5" s="526"/>
      <c r="RYS5" s="526"/>
      <c r="RYT5" s="526"/>
      <c r="RYU5" s="526"/>
      <c r="RYV5" s="526"/>
      <c r="RYW5" s="526"/>
      <c r="RYX5" s="526"/>
      <c r="RYY5" s="526"/>
      <c r="RYZ5" s="526"/>
      <c r="RZA5" s="526"/>
      <c r="RZB5" s="526"/>
      <c r="RZC5" s="526"/>
      <c r="RZD5" s="526"/>
      <c r="RZE5" s="526"/>
      <c r="RZF5" s="526"/>
      <c r="RZG5" s="526"/>
      <c r="RZH5" s="526"/>
      <c r="RZI5" s="526"/>
      <c r="RZJ5" s="526"/>
      <c r="RZK5" s="526"/>
      <c r="RZL5" s="526"/>
      <c r="RZM5" s="526"/>
      <c r="RZN5" s="526"/>
      <c r="RZO5" s="526"/>
      <c r="RZP5" s="526"/>
      <c r="RZQ5" s="526"/>
      <c r="RZR5" s="526"/>
      <c r="RZS5" s="526"/>
      <c r="RZT5" s="526"/>
      <c r="RZU5" s="526"/>
      <c r="RZV5" s="526"/>
      <c r="RZW5" s="526"/>
      <c r="RZX5" s="526"/>
      <c r="RZY5" s="526"/>
      <c r="RZZ5" s="526"/>
      <c r="SAA5" s="526"/>
      <c r="SAB5" s="526"/>
      <c r="SAC5" s="526"/>
      <c r="SAD5" s="526"/>
      <c r="SAE5" s="526"/>
      <c r="SAF5" s="526"/>
      <c r="SAG5" s="526"/>
      <c r="SAH5" s="526"/>
      <c r="SAI5" s="526"/>
      <c r="SAJ5" s="526"/>
      <c r="SAK5" s="526"/>
      <c r="SAL5" s="526"/>
      <c r="SAM5" s="526"/>
      <c r="SAN5" s="526"/>
      <c r="SAO5" s="526"/>
      <c r="SAP5" s="526"/>
      <c r="SAQ5" s="526"/>
      <c r="SAR5" s="526"/>
      <c r="SAS5" s="526"/>
      <c r="SAT5" s="526"/>
      <c r="SAU5" s="526"/>
      <c r="SAV5" s="526"/>
      <c r="SAW5" s="526"/>
      <c r="SAX5" s="526"/>
      <c r="SAY5" s="526"/>
      <c r="SAZ5" s="526"/>
      <c r="SBA5" s="526"/>
      <c r="SBB5" s="526"/>
      <c r="SBC5" s="526"/>
      <c r="SBD5" s="526"/>
      <c r="SBE5" s="526"/>
      <c r="SBF5" s="526"/>
      <c r="SBG5" s="526"/>
      <c r="SBH5" s="526"/>
      <c r="SBI5" s="526"/>
      <c r="SBJ5" s="526"/>
      <c r="SBK5" s="526"/>
      <c r="SBL5" s="526"/>
      <c r="SBM5" s="526"/>
      <c r="SBN5" s="526"/>
      <c r="SBO5" s="526"/>
      <c r="SBP5" s="526"/>
      <c r="SBQ5" s="526"/>
      <c r="SBR5" s="526"/>
      <c r="SBS5" s="526"/>
      <c r="SBT5" s="526"/>
      <c r="SBU5" s="526"/>
      <c r="SBV5" s="526"/>
      <c r="SBW5" s="526"/>
      <c r="SBX5" s="526"/>
      <c r="SBY5" s="526"/>
      <c r="SBZ5" s="526"/>
      <c r="SCA5" s="526"/>
      <c r="SCB5" s="526"/>
      <c r="SCC5" s="526"/>
      <c r="SCD5" s="526"/>
      <c r="SCE5" s="526"/>
      <c r="SCF5" s="526"/>
      <c r="SCG5" s="526"/>
      <c r="SCH5" s="526"/>
      <c r="SCI5" s="526"/>
      <c r="SCJ5" s="526"/>
      <c r="SCK5" s="526"/>
      <c r="SCL5" s="526"/>
      <c r="SCM5" s="526"/>
      <c r="SCN5" s="526"/>
      <c r="SCO5" s="526"/>
      <c r="SCP5" s="526"/>
      <c r="SCQ5" s="526"/>
      <c r="SCR5" s="526"/>
      <c r="SCS5" s="526"/>
      <c r="SCT5" s="526"/>
      <c r="SCU5" s="526"/>
      <c r="SCV5" s="526"/>
      <c r="SCW5" s="526"/>
      <c r="SCX5" s="526"/>
      <c r="SCY5" s="526"/>
      <c r="SCZ5" s="526"/>
      <c r="SDA5" s="526"/>
      <c r="SDB5" s="526"/>
      <c r="SDC5" s="526"/>
      <c r="SDD5" s="526"/>
      <c r="SDE5" s="526"/>
      <c r="SDF5" s="526"/>
      <c r="SDG5" s="526"/>
      <c r="SDH5" s="526"/>
      <c r="SDI5" s="526"/>
      <c r="SDJ5" s="526"/>
      <c r="SDK5" s="526"/>
      <c r="SDL5" s="526"/>
      <c r="SDM5" s="526"/>
      <c r="SDN5" s="526"/>
      <c r="SDO5" s="526"/>
      <c r="SDP5" s="526"/>
      <c r="SDQ5" s="526"/>
      <c r="SDR5" s="526"/>
      <c r="SDS5" s="526"/>
      <c r="SDT5" s="526"/>
      <c r="SDU5" s="526"/>
      <c r="SDV5" s="526"/>
      <c r="SDW5" s="526"/>
      <c r="SDX5" s="526"/>
      <c r="SDY5" s="526"/>
      <c r="SDZ5" s="526"/>
      <c r="SEA5" s="526"/>
      <c r="SEB5" s="526"/>
      <c r="SEC5" s="526"/>
      <c r="SED5" s="526"/>
      <c r="SEE5" s="526"/>
      <c r="SEF5" s="526"/>
      <c r="SEG5" s="526"/>
      <c r="SEH5" s="526"/>
      <c r="SEI5" s="526"/>
      <c r="SEJ5" s="526"/>
      <c r="SEK5" s="526"/>
      <c r="SEL5" s="526"/>
      <c r="SEM5" s="526"/>
      <c r="SEN5" s="526"/>
      <c r="SEO5" s="526"/>
      <c r="SEP5" s="526"/>
      <c r="SEQ5" s="526"/>
      <c r="SER5" s="526"/>
      <c r="SES5" s="526"/>
      <c r="SET5" s="526"/>
      <c r="SEU5" s="526"/>
      <c r="SEV5" s="526"/>
      <c r="SEW5" s="526"/>
      <c r="SEX5" s="526"/>
      <c r="SEY5" s="526"/>
      <c r="SEZ5" s="526"/>
      <c r="SFA5" s="526"/>
      <c r="SFB5" s="526"/>
      <c r="SFC5" s="526"/>
      <c r="SFD5" s="526"/>
      <c r="SFE5" s="526"/>
      <c r="SFF5" s="526"/>
      <c r="SFG5" s="526"/>
      <c r="SFH5" s="526"/>
      <c r="SFI5" s="526"/>
      <c r="SFJ5" s="526"/>
      <c r="SFK5" s="526"/>
      <c r="SFL5" s="526"/>
      <c r="SFM5" s="526"/>
      <c r="SFN5" s="526"/>
      <c r="SFO5" s="526"/>
      <c r="SFP5" s="526"/>
      <c r="SFQ5" s="526"/>
      <c r="SFR5" s="526"/>
      <c r="SFS5" s="526"/>
      <c r="SFT5" s="526"/>
      <c r="SFU5" s="526"/>
      <c r="SFV5" s="526"/>
      <c r="SFW5" s="526"/>
      <c r="SFX5" s="526"/>
      <c r="SFY5" s="526"/>
      <c r="SFZ5" s="526"/>
      <c r="SGA5" s="526"/>
      <c r="SGB5" s="526"/>
      <c r="SGC5" s="526"/>
      <c r="SGD5" s="526"/>
      <c r="SGE5" s="526"/>
      <c r="SGF5" s="526"/>
      <c r="SGG5" s="526"/>
      <c r="SGH5" s="526"/>
      <c r="SGI5" s="526"/>
      <c r="SGJ5" s="526"/>
      <c r="SGK5" s="526"/>
      <c r="SGL5" s="526"/>
      <c r="SGM5" s="526"/>
      <c r="SGN5" s="526"/>
      <c r="SGO5" s="526"/>
      <c r="SGP5" s="526"/>
      <c r="SGQ5" s="526"/>
      <c r="SGR5" s="526"/>
      <c r="SGS5" s="526"/>
      <c r="SGT5" s="526"/>
      <c r="SGU5" s="526"/>
      <c r="SGV5" s="526"/>
      <c r="SGW5" s="526"/>
      <c r="SGX5" s="526"/>
      <c r="SGY5" s="526"/>
      <c r="SGZ5" s="526"/>
      <c r="SHA5" s="526"/>
      <c r="SHB5" s="526"/>
      <c r="SHC5" s="526"/>
      <c r="SHD5" s="526"/>
      <c r="SHE5" s="526"/>
      <c r="SHF5" s="526"/>
      <c r="SHG5" s="526"/>
      <c r="SHH5" s="526"/>
      <c r="SHI5" s="526"/>
      <c r="SHJ5" s="526"/>
      <c r="SHK5" s="526"/>
      <c r="SHL5" s="526"/>
      <c r="SHM5" s="526"/>
      <c r="SHN5" s="526"/>
      <c r="SHO5" s="526"/>
      <c r="SHP5" s="526"/>
      <c r="SHQ5" s="526"/>
      <c r="SHR5" s="526"/>
      <c r="SHS5" s="526"/>
      <c r="SHT5" s="526"/>
      <c r="SHU5" s="526"/>
      <c r="SHV5" s="526"/>
      <c r="SHW5" s="526"/>
      <c r="SHX5" s="526"/>
      <c r="SHY5" s="526"/>
      <c r="SHZ5" s="526"/>
      <c r="SIA5" s="526"/>
      <c r="SIB5" s="526"/>
      <c r="SIC5" s="526"/>
      <c r="SID5" s="526"/>
      <c r="SIE5" s="526"/>
      <c r="SIF5" s="526"/>
      <c r="SIG5" s="526"/>
      <c r="SIH5" s="526"/>
      <c r="SII5" s="526"/>
      <c r="SIJ5" s="526"/>
      <c r="SIK5" s="526"/>
      <c r="SIL5" s="526"/>
      <c r="SIM5" s="526"/>
      <c r="SIN5" s="526"/>
      <c r="SIO5" s="526"/>
      <c r="SIP5" s="526"/>
      <c r="SIQ5" s="526"/>
      <c r="SIR5" s="526"/>
      <c r="SIS5" s="526"/>
      <c r="SIT5" s="526"/>
      <c r="SIU5" s="526"/>
      <c r="SIV5" s="526"/>
      <c r="SIW5" s="526"/>
      <c r="SIX5" s="526"/>
      <c r="SIY5" s="526"/>
      <c r="SIZ5" s="526"/>
      <c r="SJA5" s="526"/>
      <c r="SJB5" s="526"/>
      <c r="SJC5" s="526"/>
      <c r="SJD5" s="526"/>
      <c r="SJE5" s="526"/>
      <c r="SJF5" s="526"/>
      <c r="SJG5" s="526"/>
      <c r="SJH5" s="526"/>
      <c r="SJI5" s="526"/>
      <c r="SJJ5" s="526"/>
      <c r="SJK5" s="526"/>
      <c r="SJL5" s="526"/>
      <c r="SJM5" s="526"/>
      <c r="SJN5" s="526"/>
      <c r="SJO5" s="526"/>
      <c r="SJP5" s="526"/>
      <c r="SJQ5" s="526"/>
      <c r="SJR5" s="526"/>
      <c r="SJS5" s="526"/>
      <c r="SJT5" s="526"/>
      <c r="SJU5" s="526"/>
      <c r="SJV5" s="526"/>
      <c r="SJW5" s="526"/>
      <c r="SJX5" s="526"/>
      <c r="SJY5" s="526"/>
      <c r="SJZ5" s="526"/>
      <c r="SKA5" s="526"/>
      <c r="SKB5" s="526"/>
      <c r="SKC5" s="526"/>
      <c r="SKD5" s="526"/>
      <c r="SKE5" s="526"/>
      <c r="SKF5" s="526"/>
      <c r="SKG5" s="526"/>
      <c r="SKH5" s="526"/>
      <c r="SKI5" s="526"/>
      <c r="SKJ5" s="526"/>
      <c r="SKK5" s="526"/>
      <c r="SKL5" s="526"/>
      <c r="SKM5" s="526"/>
      <c r="SKN5" s="526"/>
      <c r="SKO5" s="526"/>
      <c r="SKP5" s="526"/>
      <c r="SKQ5" s="526"/>
      <c r="SKR5" s="526"/>
      <c r="SKS5" s="526"/>
      <c r="SKT5" s="526"/>
      <c r="SKU5" s="526"/>
      <c r="SKV5" s="526"/>
      <c r="SKW5" s="526"/>
      <c r="SKX5" s="526"/>
      <c r="SKY5" s="526"/>
      <c r="SKZ5" s="526"/>
      <c r="SLA5" s="526"/>
      <c r="SLB5" s="526"/>
      <c r="SLC5" s="526"/>
      <c r="SLD5" s="526"/>
      <c r="SLE5" s="526"/>
      <c r="SLF5" s="526"/>
      <c r="SLG5" s="526"/>
      <c r="SLH5" s="526"/>
      <c r="SLI5" s="526"/>
      <c r="SLJ5" s="526"/>
      <c r="SLK5" s="526"/>
      <c r="SLL5" s="526"/>
      <c r="SLM5" s="526"/>
      <c r="SLN5" s="526"/>
      <c r="SLO5" s="526"/>
      <c r="SLP5" s="526"/>
      <c r="SLQ5" s="526"/>
      <c r="SLR5" s="526"/>
      <c r="SLS5" s="526"/>
      <c r="SLT5" s="526"/>
      <c r="SLU5" s="526"/>
      <c r="SLV5" s="526"/>
      <c r="SLW5" s="526"/>
      <c r="SLX5" s="526"/>
      <c r="SLY5" s="526"/>
      <c r="SLZ5" s="526"/>
      <c r="SMA5" s="526"/>
      <c r="SMB5" s="526"/>
      <c r="SMC5" s="526"/>
      <c r="SMD5" s="526"/>
      <c r="SME5" s="526"/>
      <c r="SMF5" s="526"/>
      <c r="SMG5" s="526"/>
      <c r="SMH5" s="526"/>
      <c r="SMI5" s="526"/>
      <c r="SMJ5" s="526"/>
      <c r="SMK5" s="526"/>
      <c r="SML5" s="526"/>
      <c r="SMM5" s="526"/>
      <c r="SMN5" s="526"/>
      <c r="SMO5" s="526"/>
      <c r="SMP5" s="526"/>
      <c r="SMQ5" s="526"/>
      <c r="SMR5" s="526"/>
      <c r="SMS5" s="526"/>
      <c r="SMT5" s="526"/>
      <c r="SMU5" s="526"/>
      <c r="SMV5" s="526"/>
      <c r="SMW5" s="526"/>
      <c r="SMX5" s="526"/>
      <c r="SMY5" s="526"/>
      <c r="SMZ5" s="526"/>
      <c r="SNA5" s="526"/>
      <c r="SNB5" s="526"/>
      <c r="SNC5" s="526"/>
      <c r="SND5" s="526"/>
      <c r="SNE5" s="526"/>
      <c r="SNF5" s="526"/>
      <c r="SNG5" s="526"/>
      <c r="SNH5" s="526"/>
      <c r="SNI5" s="526"/>
      <c r="SNJ5" s="526"/>
      <c r="SNK5" s="526"/>
      <c r="SNL5" s="526"/>
      <c r="SNM5" s="526"/>
      <c r="SNN5" s="526"/>
      <c r="SNO5" s="526"/>
      <c r="SNP5" s="526"/>
      <c r="SNQ5" s="526"/>
      <c r="SNR5" s="526"/>
      <c r="SNS5" s="526"/>
      <c r="SNT5" s="526"/>
      <c r="SNU5" s="526"/>
      <c r="SNV5" s="526"/>
      <c r="SNW5" s="526"/>
      <c r="SNX5" s="526"/>
      <c r="SNY5" s="526"/>
      <c r="SNZ5" s="526"/>
      <c r="SOA5" s="526"/>
      <c r="SOB5" s="526"/>
      <c r="SOC5" s="526"/>
      <c r="SOD5" s="526"/>
      <c r="SOE5" s="526"/>
      <c r="SOF5" s="526"/>
      <c r="SOG5" s="526"/>
      <c r="SOH5" s="526"/>
      <c r="SOI5" s="526"/>
      <c r="SOJ5" s="526"/>
      <c r="SOK5" s="526"/>
      <c r="SOL5" s="526"/>
      <c r="SOM5" s="526"/>
      <c r="SON5" s="526"/>
      <c r="SOO5" s="526"/>
      <c r="SOP5" s="526"/>
      <c r="SOQ5" s="526"/>
      <c r="SOR5" s="526"/>
      <c r="SOS5" s="526"/>
      <c r="SOT5" s="526"/>
      <c r="SOU5" s="526"/>
      <c r="SOV5" s="526"/>
      <c r="SOW5" s="526"/>
      <c r="SOX5" s="526"/>
      <c r="SOY5" s="526"/>
      <c r="SOZ5" s="526"/>
      <c r="SPA5" s="526"/>
      <c r="SPB5" s="526"/>
      <c r="SPC5" s="526"/>
      <c r="SPD5" s="526"/>
      <c r="SPE5" s="526"/>
      <c r="SPF5" s="526"/>
      <c r="SPG5" s="526"/>
      <c r="SPH5" s="526"/>
      <c r="SPI5" s="526"/>
      <c r="SPJ5" s="526"/>
      <c r="SPK5" s="526"/>
      <c r="SPL5" s="526"/>
      <c r="SPM5" s="526"/>
      <c r="SPN5" s="526"/>
      <c r="SPO5" s="526"/>
      <c r="SPP5" s="526"/>
      <c r="SPQ5" s="526"/>
      <c r="SPR5" s="526"/>
      <c r="SPS5" s="526"/>
      <c r="SPT5" s="526"/>
      <c r="SPU5" s="526"/>
      <c r="SPV5" s="526"/>
      <c r="SPW5" s="526"/>
      <c r="SPX5" s="526"/>
      <c r="SPY5" s="526"/>
      <c r="SPZ5" s="526"/>
      <c r="SQA5" s="526"/>
      <c r="SQB5" s="526"/>
      <c r="SQC5" s="526"/>
      <c r="SQD5" s="526"/>
      <c r="SQE5" s="526"/>
      <c r="SQF5" s="526"/>
      <c r="SQG5" s="526"/>
      <c r="SQH5" s="526"/>
      <c r="SQI5" s="526"/>
      <c r="SQJ5" s="526"/>
      <c r="SQK5" s="526"/>
      <c r="SQL5" s="526"/>
      <c r="SQM5" s="526"/>
      <c r="SQN5" s="526"/>
      <c r="SQO5" s="526"/>
      <c r="SQP5" s="526"/>
      <c r="SQQ5" s="526"/>
      <c r="SQR5" s="526"/>
      <c r="SQS5" s="526"/>
      <c r="SQT5" s="526"/>
      <c r="SQU5" s="526"/>
      <c r="SQV5" s="526"/>
      <c r="SQW5" s="526"/>
      <c r="SQX5" s="526"/>
      <c r="SQY5" s="526"/>
      <c r="SQZ5" s="526"/>
      <c r="SRA5" s="526"/>
      <c r="SRB5" s="526"/>
      <c r="SRC5" s="526"/>
      <c r="SRD5" s="526"/>
      <c r="SRE5" s="526"/>
      <c r="SRF5" s="526"/>
      <c r="SRG5" s="526"/>
      <c r="SRH5" s="526"/>
      <c r="SRI5" s="526"/>
      <c r="SRJ5" s="526"/>
      <c r="SRK5" s="526"/>
      <c r="SRL5" s="526"/>
      <c r="SRM5" s="526"/>
      <c r="SRN5" s="526"/>
      <c r="SRO5" s="526"/>
      <c r="SRP5" s="526"/>
      <c r="SRQ5" s="526"/>
      <c r="SRR5" s="526"/>
      <c r="SRS5" s="526"/>
      <c r="SRT5" s="526"/>
      <c r="SRU5" s="526"/>
      <c r="SRV5" s="526"/>
      <c r="SRW5" s="526"/>
      <c r="SRX5" s="526"/>
      <c r="SRY5" s="526"/>
      <c r="SRZ5" s="526"/>
      <c r="SSA5" s="526"/>
      <c r="SSB5" s="526"/>
      <c r="SSC5" s="526"/>
      <c r="SSD5" s="526"/>
      <c r="SSE5" s="526"/>
      <c r="SSF5" s="526"/>
      <c r="SSG5" s="526"/>
      <c r="SSH5" s="526"/>
      <c r="SSI5" s="526"/>
      <c r="SSJ5" s="526"/>
      <c r="SSK5" s="526"/>
      <c r="SSL5" s="526"/>
      <c r="SSM5" s="526"/>
      <c r="SSN5" s="526"/>
      <c r="SSO5" s="526"/>
      <c r="SSP5" s="526"/>
      <c r="SSQ5" s="526"/>
      <c r="SSR5" s="526"/>
      <c r="SSS5" s="526"/>
      <c r="SST5" s="526"/>
      <c r="SSU5" s="526"/>
      <c r="SSV5" s="526"/>
      <c r="SSW5" s="526"/>
      <c r="SSX5" s="526"/>
      <c r="SSY5" s="526"/>
      <c r="SSZ5" s="526"/>
      <c r="STA5" s="526"/>
      <c r="STB5" s="526"/>
      <c r="STC5" s="526"/>
      <c r="STD5" s="526"/>
      <c r="STE5" s="526"/>
      <c r="STF5" s="526"/>
      <c r="STG5" s="526"/>
      <c r="STH5" s="526"/>
      <c r="STI5" s="526"/>
      <c r="STJ5" s="526"/>
      <c r="STK5" s="526"/>
      <c r="STL5" s="526"/>
      <c r="STM5" s="526"/>
      <c r="STN5" s="526"/>
      <c r="STO5" s="526"/>
      <c r="STP5" s="526"/>
      <c r="STQ5" s="526"/>
      <c r="STR5" s="526"/>
      <c r="STS5" s="526"/>
      <c r="STT5" s="526"/>
      <c r="STU5" s="526"/>
      <c r="STV5" s="526"/>
      <c r="STW5" s="526"/>
      <c r="STX5" s="526"/>
      <c r="STY5" s="526"/>
      <c r="STZ5" s="526"/>
      <c r="SUA5" s="526"/>
      <c r="SUB5" s="526"/>
      <c r="SUC5" s="526"/>
      <c r="SUD5" s="526"/>
      <c r="SUE5" s="526"/>
      <c r="SUF5" s="526"/>
      <c r="SUG5" s="526"/>
      <c r="SUH5" s="526"/>
      <c r="SUI5" s="526"/>
      <c r="SUJ5" s="526"/>
      <c r="SUK5" s="526"/>
      <c r="SUL5" s="526"/>
      <c r="SUM5" s="526"/>
      <c r="SUN5" s="526"/>
      <c r="SUO5" s="526"/>
      <c r="SUP5" s="526"/>
      <c r="SUQ5" s="526"/>
      <c r="SUR5" s="526"/>
      <c r="SUS5" s="526"/>
      <c r="SUT5" s="526"/>
      <c r="SUU5" s="526"/>
      <c r="SUV5" s="526"/>
      <c r="SUW5" s="526"/>
      <c r="SUX5" s="526"/>
      <c r="SUY5" s="526"/>
      <c r="SUZ5" s="526"/>
      <c r="SVA5" s="526"/>
      <c r="SVB5" s="526"/>
      <c r="SVC5" s="526"/>
      <c r="SVD5" s="526"/>
      <c r="SVE5" s="526"/>
      <c r="SVF5" s="526"/>
      <c r="SVG5" s="526"/>
      <c r="SVH5" s="526"/>
      <c r="SVI5" s="526"/>
      <c r="SVJ5" s="526"/>
      <c r="SVK5" s="526"/>
      <c r="SVL5" s="526"/>
      <c r="SVM5" s="526"/>
      <c r="SVN5" s="526"/>
      <c r="SVO5" s="526"/>
      <c r="SVP5" s="526"/>
      <c r="SVQ5" s="526"/>
      <c r="SVR5" s="526"/>
      <c r="SVS5" s="526"/>
      <c r="SVT5" s="526"/>
      <c r="SVU5" s="526"/>
      <c r="SVV5" s="526"/>
      <c r="SVW5" s="526"/>
      <c r="SVX5" s="526"/>
      <c r="SVY5" s="526"/>
      <c r="SVZ5" s="526"/>
      <c r="SWA5" s="526"/>
      <c r="SWB5" s="526"/>
      <c r="SWC5" s="526"/>
      <c r="SWD5" s="526"/>
      <c r="SWE5" s="526"/>
      <c r="SWF5" s="526"/>
      <c r="SWG5" s="526"/>
      <c r="SWH5" s="526"/>
      <c r="SWI5" s="526"/>
      <c r="SWJ5" s="526"/>
      <c r="SWK5" s="526"/>
      <c r="SWL5" s="526"/>
      <c r="SWM5" s="526"/>
      <c r="SWN5" s="526"/>
      <c r="SWO5" s="526"/>
      <c r="SWP5" s="526"/>
      <c r="SWQ5" s="526"/>
      <c r="SWR5" s="526"/>
      <c r="SWS5" s="526"/>
      <c r="SWT5" s="526"/>
      <c r="SWU5" s="526"/>
      <c r="SWV5" s="526"/>
      <c r="SWW5" s="526"/>
      <c r="SWX5" s="526"/>
      <c r="SWY5" s="526"/>
      <c r="SWZ5" s="526"/>
      <c r="SXA5" s="526"/>
      <c r="SXB5" s="526"/>
      <c r="SXC5" s="526"/>
      <c r="SXD5" s="526"/>
      <c r="SXE5" s="526"/>
      <c r="SXF5" s="526"/>
      <c r="SXG5" s="526"/>
      <c r="SXH5" s="526"/>
      <c r="SXI5" s="526"/>
      <c r="SXJ5" s="526"/>
      <c r="SXK5" s="526"/>
      <c r="SXL5" s="526"/>
      <c r="SXM5" s="526"/>
      <c r="SXN5" s="526"/>
      <c r="SXO5" s="526"/>
      <c r="SXP5" s="526"/>
      <c r="SXQ5" s="526"/>
      <c r="SXR5" s="526"/>
      <c r="SXS5" s="526"/>
      <c r="SXT5" s="526"/>
      <c r="SXU5" s="526"/>
      <c r="SXV5" s="526"/>
      <c r="SXW5" s="526"/>
      <c r="SXX5" s="526"/>
      <c r="SXY5" s="526"/>
      <c r="SXZ5" s="526"/>
      <c r="SYA5" s="526"/>
      <c r="SYB5" s="526"/>
      <c r="SYC5" s="526"/>
      <c r="SYD5" s="526"/>
      <c r="SYE5" s="526"/>
      <c r="SYF5" s="526"/>
      <c r="SYG5" s="526"/>
      <c r="SYH5" s="526"/>
      <c r="SYI5" s="526"/>
      <c r="SYJ5" s="526"/>
      <c r="SYK5" s="526"/>
      <c r="SYL5" s="526"/>
      <c r="SYM5" s="526"/>
      <c r="SYN5" s="526"/>
      <c r="SYO5" s="526"/>
      <c r="SYP5" s="526"/>
      <c r="SYQ5" s="526"/>
      <c r="SYR5" s="526"/>
      <c r="SYS5" s="526"/>
      <c r="SYT5" s="526"/>
      <c r="SYU5" s="526"/>
      <c r="SYV5" s="526"/>
      <c r="SYW5" s="526"/>
      <c r="SYX5" s="526"/>
      <c r="SYY5" s="526"/>
      <c r="SYZ5" s="526"/>
      <c r="SZA5" s="526"/>
      <c r="SZB5" s="526"/>
      <c r="SZC5" s="526"/>
      <c r="SZD5" s="526"/>
      <c r="SZE5" s="526"/>
      <c r="SZF5" s="526"/>
      <c r="SZG5" s="526"/>
      <c r="SZH5" s="526"/>
      <c r="SZI5" s="526"/>
      <c r="SZJ5" s="526"/>
      <c r="SZK5" s="526"/>
      <c r="SZL5" s="526"/>
      <c r="SZM5" s="526"/>
      <c r="SZN5" s="526"/>
      <c r="SZO5" s="526"/>
      <c r="SZP5" s="526"/>
      <c r="SZQ5" s="526"/>
      <c r="SZR5" s="526"/>
      <c r="SZS5" s="526"/>
      <c r="SZT5" s="526"/>
      <c r="SZU5" s="526"/>
      <c r="SZV5" s="526"/>
      <c r="SZW5" s="526"/>
      <c r="SZX5" s="526"/>
      <c r="SZY5" s="526"/>
      <c r="SZZ5" s="526"/>
      <c r="TAA5" s="526"/>
      <c r="TAB5" s="526"/>
      <c r="TAC5" s="526"/>
      <c r="TAD5" s="526"/>
      <c r="TAE5" s="526"/>
      <c r="TAF5" s="526"/>
      <c r="TAG5" s="526"/>
      <c r="TAH5" s="526"/>
      <c r="TAI5" s="526"/>
      <c r="TAJ5" s="526"/>
      <c r="TAK5" s="526"/>
      <c r="TAL5" s="526"/>
      <c r="TAM5" s="526"/>
      <c r="TAN5" s="526"/>
      <c r="TAO5" s="526"/>
      <c r="TAP5" s="526"/>
      <c r="TAQ5" s="526"/>
      <c r="TAR5" s="526"/>
      <c r="TAS5" s="526"/>
      <c r="TAT5" s="526"/>
      <c r="TAU5" s="526"/>
      <c r="TAV5" s="526"/>
      <c r="TAW5" s="526"/>
      <c r="TAX5" s="526"/>
      <c r="TAY5" s="526"/>
      <c r="TAZ5" s="526"/>
      <c r="TBA5" s="526"/>
      <c r="TBB5" s="526"/>
      <c r="TBC5" s="526"/>
      <c r="TBD5" s="526"/>
      <c r="TBE5" s="526"/>
      <c r="TBF5" s="526"/>
      <c r="TBG5" s="526"/>
      <c r="TBH5" s="526"/>
      <c r="TBI5" s="526"/>
      <c r="TBJ5" s="526"/>
      <c r="TBK5" s="526"/>
      <c r="TBL5" s="526"/>
      <c r="TBM5" s="526"/>
      <c r="TBN5" s="526"/>
      <c r="TBO5" s="526"/>
      <c r="TBP5" s="526"/>
      <c r="TBQ5" s="526"/>
      <c r="TBR5" s="526"/>
      <c r="TBS5" s="526"/>
      <c r="TBT5" s="526"/>
      <c r="TBU5" s="526"/>
      <c r="TBV5" s="526"/>
      <c r="TBW5" s="526"/>
      <c r="TBX5" s="526"/>
      <c r="TBY5" s="526"/>
      <c r="TBZ5" s="526"/>
      <c r="TCA5" s="526"/>
      <c r="TCB5" s="526"/>
      <c r="TCC5" s="526"/>
      <c r="TCD5" s="526"/>
      <c r="TCE5" s="526"/>
      <c r="TCF5" s="526"/>
      <c r="TCG5" s="526"/>
      <c r="TCH5" s="526"/>
      <c r="TCI5" s="526"/>
      <c r="TCJ5" s="526"/>
      <c r="TCK5" s="526"/>
      <c r="TCL5" s="526"/>
      <c r="TCM5" s="526"/>
      <c r="TCN5" s="526"/>
      <c r="TCO5" s="526"/>
      <c r="TCP5" s="526"/>
      <c r="TCQ5" s="526"/>
      <c r="TCR5" s="526"/>
      <c r="TCS5" s="526"/>
      <c r="TCT5" s="526"/>
      <c r="TCU5" s="526"/>
      <c r="TCV5" s="526"/>
      <c r="TCW5" s="526"/>
      <c r="TCX5" s="526"/>
      <c r="TCY5" s="526"/>
      <c r="TCZ5" s="526"/>
      <c r="TDA5" s="526"/>
      <c r="TDB5" s="526"/>
      <c r="TDC5" s="526"/>
      <c r="TDD5" s="526"/>
      <c r="TDE5" s="526"/>
      <c r="TDF5" s="526"/>
      <c r="TDG5" s="526"/>
      <c r="TDH5" s="526"/>
      <c r="TDI5" s="526"/>
      <c r="TDJ5" s="526"/>
      <c r="TDK5" s="526"/>
      <c r="TDL5" s="526"/>
      <c r="TDM5" s="526"/>
      <c r="TDN5" s="526"/>
      <c r="TDO5" s="526"/>
      <c r="TDP5" s="526"/>
      <c r="TDQ5" s="526"/>
      <c r="TDR5" s="526"/>
      <c r="TDS5" s="526"/>
      <c r="TDT5" s="526"/>
      <c r="TDU5" s="526"/>
      <c r="TDV5" s="526"/>
      <c r="TDW5" s="526"/>
      <c r="TDX5" s="526"/>
      <c r="TDY5" s="526"/>
      <c r="TDZ5" s="526"/>
      <c r="TEA5" s="526"/>
      <c r="TEB5" s="526"/>
      <c r="TEC5" s="526"/>
      <c r="TED5" s="526"/>
      <c r="TEE5" s="526"/>
      <c r="TEF5" s="526"/>
      <c r="TEG5" s="526"/>
      <c r="TEH5" s="526"/>
      <c r="TEI5" s="526"/>
      <c r="TEJ5" s="526"/>
      <c r="TEK5" s="526"/>
      <c r="TEL5" s="526"/>
      <c r="TEM5" s="526"/>
      <c r="TEN5" s="526"/>
      <c r="TEO5" s="526"/>
      <c r="TEP5" s="526"/>
      <c r="TEQ5" s="526"/>
      <c r="TER5" s="526"/>
      <c r="TES5" s="526"/>
      <c r="TET5" s="526"/>
      <c r="TEU5" s="526"/>
      <c r="TEV5" s="526"/>
      <c r="TEW5" s="526"/>
      <c r="TEX5" s="526"/>
      <c r="TEY5" s="526"/>
      <c r="TEZ5" s="526"/>
      <c r="TFA5" s="526"/>
      <c r="TFB5" s="526"/>
      <c r="TFC5" s="526"/>
      <c r="TFD5" s="526"/>
      <c r="TFE5" s="526"/>
      <c r="TFF5" s="526"/>
      <c r="TFG5" s="526"/>
      <c r="TFH5" s="526"/>
      <c r="TFI5" s="526"/>
      <c r="TFJ5" s="526"/>
      <c r="TFK5" s="526"/>
      <c r="TFL5" s="526"/>
      <c r="TFM5" s="526"/>
      <c r="TFN5" s="526"/>
      <c r="TFO5" s="526"/>
      <c r="TFP5" s="526"/>
      <c r="TFQ5" s="526"/>
      <c r="TFR5" s="526"/>
      <c r="TFS5" s="526"/>
      <c r="TFT5" s="526"/>
      <c r="TFU5" s="526"/>
      <c r="TFV5" s="526"/>
      <c r="TFW5" s="526"/>
      <c r="TFX5" s="526"/>
      <c r="TFY5" s="526"/>
      <c r="TFZ5" s="526"/>
      <c r="TGA5" s="526"/>
      <c r="TGB5" s="526"/>
      <c r="TGC5" s="526"/>
      <c r="TGD5" s="526"/>
      <c r="TGE5" s="526"/>
      <c r="TGF5" s="526"/>
      <c r="TGG5" s="526"/>
      <c r="TGH5" s="526"/>
      <c r="TGI5" s="526"/>
      <c r="TGJ5" s="526"/>
      <c r="TGK5" s="526"/>
      <c r="TGL5" s="526"/>
      <c r="TGM5" s="526"/>
      <c r="TGN5" s="526"/>
      <c r="TGO5" s="526"/>
      <c r="TGP5" s="526"/>
      <c r="TGQ5" s="526"/>
      <c r="TGR5" s="526"/>
      <c r="TGS5" s="526"/>
      <c r="TGT5" s="526"/>
      <c r="TGU5" s="526"/>
      <c r="TGV5" s="526"/>
      <c r="TGW5" s="526"/>
      <c r="TGX5" s="526"/>
      <c r="TGY5" s="526"/>
      <c r="TGZ5" s="526"/>
      <c r="THA5" s="526"/>
      <c r="THB5" s="526"/>
      <c r="THC5" s="526"/>
      <c r="THD5" s="526"/>
      <c r="THE5" s="526"/>
      <c r="THF5" s="526"/>
      <c r="THG5" s="526"/>
      <c r="THH5" s="526"/>
      <c r="THI5" s="526"/>
      <c r="THJ5" s="526"/>
      <c r="THK5" s="526"/>
      <c r="THL5" s="526"/>
      <c r="THM5" s="526"/>
      <c r="THN5" s="526"/>
      <c r="THO5" s="526"/>
      <c r="THP5" s="526"/>
      <c r="THQ5" s="526"/>
      <c r="THR5" s="526"/>
      <c r="THS5" s="526"/>
      <c r="THT5" s="526"/>
      <c r="THU5" s="526"/>
      <c r="THV5" s="526"/>
      <c r="THW5" s="526"/>
      <c r="THX5" s="526"/>
      <c r="THY5" s="526"/>
      <c r="THZ5" s="526"/>
      <c r="TIA5" s="526"/>
      <c r="TIB5" s="526"/>
      <c r="TIC5" s="526"/>
      <c r="TID5" s="526"/>
      <c r="TIE5" s="526"/>
      <c r="TIF5" s="526"/>
      <c r="TIG5" s="526"/>
      <c r="TIH5" s="526"/>
      <c r="TII5" s="526"/>
      <c r="TIJ5" s="526"/>
      <c r="TIK5" s="526"/>
      <c r="TIL5" s="526"/>
      <c r="TIM5" s="526"/>
      <c r="TIN5" s="526"/>
      <c r="TIO5" s="526"/>
      <c r="TIP5" s="526"/>
      <c r="TIQ5" s="526"/>
      <c r="TIR5" s="526"/>
      <c r="TIS5" s="526"/>
      <c r="TIT5" s="526"/>
      <c r="TIU5" s="526"/>
      <c r="TIV5" s="526"/>
      <c r="TIW5" s="526"/>
      <c r="TIX5" s="526"/>
      <c r="TIY5" s="526"/>
      <c r="TIZ5" s="526"/>
      <c r="TJA5" s="526"/>
      <c r="TJB5" s="526"/>
      <c r="TJC5" s="526"/>
      <c r="TJD5" s="526"/>
      <c r="TJE5" s="526"/>
      <c r="TJF5" s="526"/>
      <c r="TJG5" s="526"/>
      <c r="TJH5" s="526"/>
      <c r="TJI5" s="526"/>
      <c r="TJJ5" s="526"/>
      <c r="TJK5" s="526"/>
      <c r="TJL5" s="526"/>
      <c r="TJM5" s="526"/>
      <c r="TJN5" s="526"/>
      <c r="TJO5" s="526"/>
      <c r="TJP5" s="526"/>
      <c r="TJQ5" s="526"/>
      <c r="TJR5" s="526"/>
      <c r="TJS5" s="526"/>
      <c r="TJT5" s="526"/>
      <c r="TJU5" s="526"/>
      <c r="TJV5" s="526"/>
      <c r="TJW5" s="526"/>
      <c r="TJX5" s="526"/>
      <c r="TJY5" s="526"/>
      <c r="TJZ5" s="526"/>
      <c r="TKA5" s="526"/>
      <c r="TKB5" s="526"/>
      <c r="TKC5" s="526"/>
      <c r="TKD5" s="526"/>
      <c r="TKE5" s="526"/>
      <c r="TKF5" s="526"/>
      <c r="TKG5" s="526"/>
      <c r="TKH5" s="526"/>
      <c r="TKI5" s="526"/>
      <c r="TKJ5" s="526"/>
      <c r="TKK5" s="526"/>
      <c r="TKL5" s="526"/>
      <c r="TKM5" s="526"/>
      <c r="TKN5" s="526"/>
      <c r="TKO5" s="526"/>
      <c r="TKP5" s="526"/>
      <c r="TKQ5" s="526"/>
      <c r="TKR5" s="526"/>
      <c r="TKS5" s="526"/>
      <c r="TKT5" s="526"/>
      <c r="TKU5" s="526"/>
      <c r="TKV5" s="526"/>
      <c r="TKW5" s="526"/>
      <c r="TKX5" s="526"/>
      <c r="TKY5" s="526"/>
      <c r="TKZ5" s="526"/>
      <c r="TLA5" s="526"/>
      <c r="TLB5" s="526"/>
      <c r="TLC5" s="526"/>
      <c r="TLD5" s="526"/>
      <c r="TLE5" s="526"/>
      <c r="TLF5" s="526"/>
      <c r="TLG5" s="526"/>
      <c r="TLH5" s="526"/>
      <c r="TLI5" s="526"/>
      <c r="TLJ5" s="526"/>
      <c r="TLK5" s="526"/>
      <c r="TLL5" s="526"/>
      <c r="TLM5" s="526"/>
      <c r="TLN5" s="526"/>
      <c r="TLO5" s="526"/>
      <c r="TLP5" s="526"/>
      <c r="TLQ5" s="526"/>
      <c r="TLR5" s="526"/>
      <c r="TLS5" s="526"/>
      <c r="TLT5" s="526"/>
      <c r="TLU5" s="526"/>
      <c r="TLV5" s="526"/>
      <c r="TLW5" s="526"/>
      <c r="TLX5" s="526"/>
      <c r="TLY5" s="526"/>
      <c r="TLZ5" s="526"/>
      <c r="TMA5" s="526"/>
      <c r="TMB5" s="526"/>
      <c r="TMC5" s="526"/>
      <c r="TMD5" s="526"/>
      <c r="TME5" s="526"/>
      <c r="TMF5" s="526"/>
      <c r="TMG5" s="526"/>
      <c r="TMH5" s="526"/>
      <c r="TMI5" s="526"/>
      <c r="TMJ5" s="526"/>
      <c r="TMK5" s="526"/>
      <c r="TML5" s="526"/>
      <c r="TMM5" s="526"/>
      <c r="TMN5" s="526"/>
      <c r="TMO5" s="526"/>
      <c r="TMP5" s="526"/>
      <c r="TMQ5" s="526"/>
      <c r="TMR5" s="526"/>
      <c r="TMS5" s="526"/>
      <c r="TMT5" s="526"/>
      <c r="TMU5" s="526"/>
      <c r="TMV5" s="526"/>
      <c r="TMW5" s="526"/>
      <c r="TMX5" s="526"/>
      <c r="TMY5" s="526"/>
      <c r="TMZ5" s="526"/>
      <c r="TNA5" s="526"/>
      <c r="TNB5" s="526"/>
      <c r="TNC5" s="526"/>
      <c r="TND5" s="526"/>
      <c r="TNE5" s="526"/>
      <c r="TNF5" s="526"/>
      <c r="TNG5" s="526"/>
      <c r="TNH5" s="526"/>
      <c r="TNI5" s="526"/>
      <c r="TNJ5" s="526"/>
      <c r="TNK5" s="526"/>
      <c r="TNL5" s="526"/>
      <c r="TNM5" s="526"/>
      <c r="TNN5" s="526"/>
      <c r="TNO5" s="526"/>
      <c r="TNP5" s="526"/>
      <c r="TNQ5" s="526"/>
      <c r="TNR5" s="526"/>
      <c r="TNS5" s="526"/>
      <c r="TNT5" s="526"/>
      <c r="TNU5" s="526"/>
      <c r="TNV5" s="526"/>
      <c r="TNW5" s="526"/>
      <c r="TNX5" s="526"/>
      <c r="TNY5" s="526"/>
      <c r="TNZ5" s="526"/>
      <c r="TOA5" s="526"/>
      <c r="TOB5" s="526"/>
      <c r="TOC5" s="526"/>
      <c r="TOD5" s="526"/>
      <c r="TOE5" s="526"/>
      <c r="TOF5" s="526"/>
      <c r="TOG5" s="526"/>
      <c r="TOH5" s="526"/>
      <c r="TOI5" s="526"/>
      <c r="TOJ5" s="526"/>
      <c r="TOK5" s="526"/>
      <c r="TOL5" s="526"/>
      <c r="TOM5" s="526"/>
      <c r="TON5" s="526"/>
      <c r="TOO5" s="526"/>
      <c r="TOP5" s="526"/>
      <c r="TOQ5" s="526"/>
      <c r="TOR5" s="526"/>
      <c r="TOS5" s="526"/>
      <c r="TOT5" s="526"/>
      <c r="TOU5" s="526"/>
      <c r="TOV5" s="526"/>
      <c r="TOW5" s="526"/>
      <c r="TOX5" s="526"/>
      <c r="TOY5" s="526"/>
      <c r="TOZ5" s="526"/>
      <c r="TPA5" s="526"/>
      <c r="TPB5" s="526"/>
      <c r="TPC5" s="526"/>
      <c r="TPD5" s="526"/>
      <c r="TPE5" s="526"/>
      <c r="TPF5" s="526"/>
      <c r="TPG5" s="526"/>
      <c r="TPH5" s="526"/>
      <c r="TPI5" s="526"/>
      <c r="TPJ5" s="526"/>
      <c r="TPK5" s="526"/>
      <c r="TPL5" s="526"/>
      <c r="TPM5" s="526"/>
      <c r="TPN5" s="526"/>
      <c r="TPO5" s="526"/>
      <c r="TPP5" s="526"/>
      <c r="TPQ5" s="526"/>
      <c r="TPR5" s="526"/>
      <c r="TPS5" s="526"/>
      <c r="TPT5" s="526"/>
      <c r="TPU5" s="526"/>
      <c r="TPV5" s="526"/>
      <c r="TPW5" s="526"/>
      <c r="TPX5" s="526"/>
      <c r="TPY5" s="526"/>
      <c r="TPZ5" s="526"/>
      <c r="TQA5" s="526"/>
      <c r="TQB5" s="526"/>
      <c r="TQC5" s="526"/>
      <c r="TQD5" s="526"/>
      <c r="TQE5" s="526"/>
      <c r="TQF5" s="526"/>
      <c r="TQG5" s="526"/>
      <c r="TQH5" s="526"/>
      <c r="TQI5" s="526"/>
      <c r="TQJ5" s="526"/>
      <c r="TQK5" s="526"/>
      <c r="TQL5" s="526"/>
      <c r="TQM5" s="526"/>
      <c r="TQN5" s="526"/>
      <c r="TQO5" s="526"/>
      <c r="TQP5" s="526"/>
      <c r="TQQ5" s="526"/>
      <c r="TQR5" s="526"/>
      <c r="TQS5" s="526"/>
      <c r="TQT5" s="526"/>
      <c r="TQU5" s="526"/>
      <c r="TQV5" s="526"/>
      <c r="TQW5" s="526"/>
      <c r="TQX5" s="526"/>
      <c r="TQY5" s="526"/>
      <c r="TQZ5" s="526"/>
      <c r="TRA5" s="526"/>
      <c r="TRB5" s="526"/>
      <c r="TRC5" s="526"/>
      <c r="TRD5" s="526"/>
      <c r="TRE5" s="526"/>
      <c r="TRF5" s="526"/>
      <c r="TRG5" s="526"/>
      <c r="TRH5" s="526"/>
      <c r="TRI5" s="526"/>
      <c r="TRJ5" s="526"/>
      <c r="TRK5" s="526"/>
      <c r="TRL5" s="526"/>
      <c r="TRM5" s="526"/>
      <c r="TRN5" s="526"/>
      <c r="TRO5" s="526"/>
      <c r="TRP5" s="526"/>
      <c r="TRQ5" s="526"/>
      <c r="TRR5" s="526"/>
      <c r="TRS5" s="526"/>
      <c r="TRT5" s="526"/>
      <c r="TRU5" s="526"/>
      <c r="TRV5" s="526"/>
      <c r="TRW5" s="526"/>
      <c r="TRX5" s="526"/>
      <c r="TRY5" s="526"/>
      <c r="TRZ5" s="526"/>
      <c r="TSA5" s="526"/>
      <c r="TSB5" s="526"/>
      <c r="TSC5" s="526"/>
      <c r="TSD5" s="526"/>
      <c r="TSE5" s="526"/>
      <c r="TSF5" s="526"/>
      <c r="TSG5" s="526"/>
      <c r="TSH5" s="526"/>
      <c r="TSI5" s="526"/>
      <c r="TSJ5" s="526"/>
      <c r="TSK5" s="526"/>
      <c r="TSL5" s="526"/>
      <c r="TSM5" s="526"/>
      <c r="TSN5" s="526"/>
      <c r="TSO5" s="526"/>
      <c r="TSP5" s="526"/>
      <c r="TSQ5" s="526"/>
      <c r="TSR5" s="526"/>
      <c r="TSS5" s="526"/>
      <c r="TST5" s="526"/>
      <c r="TSU5" s="526"/>
      <c r="TSV5" s="526"/>
      <c r="TSW5" s="526"/>
      <c r="TSX5" s="526"/>
      <c r="TSY5" s="526"/>
      <c r="TSZ5" s="526"/>
      <c r="TTA5" s="526"/>
      <c r="TTB5" s="526"/>
      <c r="TTC5" s="526"/>
      <c r="TTD5" s="526"/>
      <c r="TTE5" s="526"/>
      <c r="TTF5" s="526"/>
      <c r="TTG5" s="526"/>
      <c r="TTH5" s="526"/>
      <c r="TTI5" s="526"/>
      <c r="TTJ5" s="526"/>
      <c r="TTK5" s="526"/>
      <c r="TTL5" s="526"/>
      <c r="TTM5" s="526"/>
      <c r="TTN5" s="526"/>
      <c r="TTO5" s="526"/>
      <c r="TTP5" s="526"/>
      <c r="TTQ5" s="526"/>
      <c r="TTR5" s="526"/>
      <c r="TTS5" s="526"/>
      <c r="TTT5" s="526"/>
      <c r="TTU5" s="526"/>
      <c r="TTV5" s="526"/>
      <c r="TTW5" s="526"/>
      <c r="TTX5" s="526"/>
      <c r="TTY5" s="526"/>
      <c r="TTZ5" s="526"/>
      <c r="TUA5" s="526"/>
      <c r="TUB5" s="526"/>
      <c r="TUC5" s="526"/>
      <c r="TUD5" s="526"/>
      <c r="TUE5" s="526"/>
      <c r="TUF5" s="526"/>
      <c r="TUG5" s="526"/>
      <c r="TUH5" s="526"/>
      <c r="TUI5" s="526"/>
      <c r="TUJ5" s="526"/>
      <c r="TUK5" s="526"/>
      <c r="TUL5" s="526"/>
      <c r="TUM5" s="526"/>
      <c r="TUN5" s="526"/>
      <c r="TUO5" s="526"/>
      <c r="TUP5" s="526"/>
      <c r="TUQ5" s="526"/>
      <c r="TUR5" s="526"/>
      <c r="TUS5" s="526"/>
      <c r="TUT5" s="526"/>
      <c r="TUU5" s="526"/>
      <c r="TUV5" s="526"/>
      <c r="TUW5" s="526"/>
      <c r="TUX5" s="526"/>
      <c r="TUY5" s="526"/>
      <c r="TUZ5" s="526"/>
      <c r="TVA5" s="526"/>
      <c r="TVB5" s="526"/>
      <c r="TVC5" s="526"/>
      <c r="TVD5" s="526"/>
      <c r="TVE5" s="526"/>
      <c r="TVF5" s="526"/>
      <c r="TVG5" s="526"/>
      <c r="TVH5" s="526"/>
      <c r="TVI5" s="526"/>
      <c r="TVJ5" s="526"/>
      <c r="TVK5" s="526"/>
      <c r="TVL5" s="526"/>
      <c r="TVM5" s="526"/>
      <c r="TVN5" s="526"/>
      <c r="TVO5" s="526"/>
      <c r="TVP5" s="526"/>
      <c r="TVQ5" s="526"/>
      <c r="TVR5" s="526"/>
      <c r="TVS5" s="526"/>
      <c r="TVT5" s="526"/>
      <c r="TVU5" s="526"/>
      <c r="TVV5" s="526"/>
      <c r="TVW5" s="526"/>
      <c r="TVX5" s="526"/>
      <c r="TVY5" s="526"/>
      <c r="TVZ5" s="526"/>
      <c r="TWA5" s="526"/>
      <c r="TWB5" s="526"/>
      <c r="TWC5" s="526"/>
      <c r="TWD5" s="526"/>
      <c r="TWE5" s="526"/>
      <c r="TWF5" s="526"/>
      <c r="TWG5" s="526"/>
      <c r="TWH5" s="526"/>
      <c r="TWI5" s="526"/>
      <c r="TWJ5" s="526"/>
      <c r="TWK5" s="526"/>
      <c r="TWL5" s="526"/>
      <c r="TWM5" s="526"/>
      <c r="TWN5" s="526"/>
      <c r="TWO5" s="526"/>
      <c r="TWP5" s="526"/>
      <c r="TWQ5" s="526"/>
      <c r="TWR5" s="526"/>
      <c r="TWS5" s="526"/>
      <c r="TWT5" s="526"/>
      <c r="TWU5" s="526"/>
      <c r="TWV5" s="526"/>
      <c r="TWW5" s="526"/>
      <c r="TWX5" s="526"/>
      <c r="TWY5" s="526"/>
      <c r="TWZ5" s="526"/>
      <c r="TXA5" s="526"/>
      <c r="TXB5" s="526"/>
      <c r="TXC5" s="526"/>
      <c r="TXD5" s="526"/>
      <c r="TXE5" s="526"/>
      <c r="TXF5" s="526"/>
      <c r="TXG5" s="526"/>
      <c r="TXH5" s="526"/>
      <c r="TXI5" s="526"/>
      <c r="TXJ5" s="526"/>
      <c r="TXK5" s="526"/>
      <c r="TXL5" s="526"/>
      <c r="TXM5" s="526"/>
      <c r="TXN5" s="526"/>
      <c r="TXO5" s="526"/>
      <c r="TXP5" s="526"/>
      <c r="TXQ5" s="526"/>
      <c r="TXR5" s="526"/>
      <c r="TXS5" s="526"/>
      <c r="TXT5" s="526"/>
      <c r="TXU5" s="526"/>
      <c r="TXV5" s="526"/>
      <c r="TXW5" s="526"/>
      <c r="TXX5" s="526"/>
      <c r="TXY5" s="526"/>
      <c r="TXZ5" s="526"/>
      <c r="TYA5" s="526"/>
      <c r="TYB5" s="526"/>
      <c r="TYC5" s="526"/>
      <c r="TYD5" s="526"/>
      <c r="TYE5" s="526"/>
      <c r="TYF5" s="526"/>
      <c r="TYG5" s="526"/>
      <c r="TYH5" s="526"/>
      <c r="TYI5" s="526"/>
      <c r="TYJ5" s="526"/>
      <c r="TYK5" s="526"/>
      <c r="TYL5" s="526"/>
      <c r="TYM5" s="526"/>
      <c r="TYN5" s="526"/>
      <c r="TYO5" s="526"/>
      <c r="TYP5" s="526"/>
      <c r="TYQ5" s="526"/>
      <c r="TYR5" s="526"/>
      <c r="TYS5" s="526"/>
      <c r="TYT5" s="526"/>
      <c r="TYU5" s="526"/>
      <c r="TYV5" s="526"/>
      <c r="TYW5" s="526"/>
      <c r="TYX5" s="526"/>
      <c r="TYY5" s="526"/>
      <c r="TYZ5" s="526"/>
      <c r="TZA5" s="526"/>
      <c r="TZB5" s="526"/>
      <c r="TZC5" s="526"/>
      <c r="TZD5" s="526"/>
      <c r="TZE5" s="526"/>
      <c r="TZF5" s="526"/>
      <c r="TZG5" s="526"/>
      <c r="TZH5" s="526"/>
      <c r="TZI5" s="526"/>
      <c r="TZJ5" s="526"/>
      <c r="TZK5" s="526"/>
      <c r="TZL5" s="526"/>
      <c r="TZM5" s="526"/>
      <c r="TZN5" s="526"/>
      <c r="TZO5" s="526"/>
      <c r="TZP5" s="526"/>
      <c r="TZQ5" s="526"/>
      <c r="TZR5" s="526"/>
      <c r="TZS5" s="526"/>
      <c r="TZT5" s="526"/>
      <c r="TZU5" s="526"/>
      <c r="TZV5" s="526"/>
      <c r="TZW5" s="526"/>
      <c r="TZX5" s="526"/>
      <c r="TZY5" s="526"/>
      <c r="TZZ5" s="526"/>
      <c r="UAA5" s="526"/>
      <c r="UAB5" s="526"/>
      <c r="UAC5" s="526"/>
      <c r="UAD5" s="526"/>
      <c r="UAE5" s="526"/>
      <c r="UAF5" s="526"/>
      <c r="UAG5" s="526"/>
      <c r="UAH5" s="526"/>
      <c r="UAI5" s="526"/>
      <c r="UAJ5" s="526"/>
      <c r="UAK5" s="526"/>
      <c r="UAL5" s="526"/>
      <c r="UAM5" s="526"/>
      <c r="UAN5" s="526"/>
      <c r="UAO5" s="526"/>
      <c r="UAP5" s="526"/>
      <c r="UAQ5" s="526"/>
      <c r="UAR5" s="526"/>
      <c r="UAS5" s="526"/>
      <c r="UAT5" s="526"/>
      <c r="UAU5" s="526"/>
      <c r="UAV5" s="526"/>
      <c r="UAW5" s="526"/>
      <c r="UAX5" s="526"/>
      <c r="UAY5" s="526"/>
      <c r="UAZ5" s="526"/>
      <c r="UBA5" s="526"/>
      <c r="UBB5" s="526"/>
      <c r="UBC5" s="526"/>
      <c r="UBD5" s="526"/>
      <c r="UBE5" s="526"/>
      <c r="UBF5" s="526"/>
      <c r="UBG5" s="526"/>
      <c r="UBH5" s="526"/>
      <c r="UBI5" s="526"/>
      <c r="UBJ5" s="526"/>
      <c r="UBK5" s="526"/>
      <c r="UBL5" s="526"/>
      <c r="UBM5" s="526"/>
      <c r="UBN5" s="526"/>
      <c r="UBO5" s="526"/>
      <c r="UBP5" s="526"/>
      <c r="UBQ5" s="526"/>
      <c r="UBR5" s="526"/>
      <c r="UBS5" s="526"/>
      <c r="UBT5" s="526"/>
      <c r="UBU5" s="526"/>
      <c r="UBV5" s="526"/>
      <c r="UBW5" s="526"/>
      <c r="UBX5" s="526"/>
      <c r="UBY5" s="526"/>
      <c r="UBZ5" s="526"/>
      <c r="UCA5" s="526"/>
      <c r="UCB5" s="526"/>
      <c r="UCC5" s="526"/>
      <c r="UCD5" s="526"/>
      <c r="UCE5" s="526"/>
      <c r="UCF5" s="526"/>
      <c r="UCG5" s="526"/>
      <c r="UCH5" s="526"/>
      <c r="UCI5" s="526"/>
      <c r="UCJ5" s="526"/>
      <c r="UCK5" s="526"/>
      <c r="UCL5" s="526"/>
      <c r="UCM5" s="526"/>
      <c r="UCN5" s="526"/>
      <c r="UCO5" s="526"/>
      <c r="UCP5" s="526"/>
      <c r="UCQ5" s="526"/>
      <c r="UCR5" s="526"/>
      <c r="UCS5" s="526"/>
      <c r="UCT5" s="526"/>
      <c r="UCU5" s="526"/>
      <c r="UCV5" s="526"/>
      <c r="UCW5" s="526"/>
      <c r="UCX5" s="526"/>
      <c r="UCY5" s="526"/>
      <c r="UCZ5" s="526"/>
      <c r="UDA5" s="526"/>
      <c r="UDB5" s="526"/>
      <c r="UDC5" s="526"/>
      <c r="UDD5" s="526"/>
      <c r="UDE5" s="526"/>
      <c r="UDF5" s="526"/>
      <c r="UDG5" s="526"/>
      <c r="UDH5" s="526"/>
      <c r="UDI5" s="526"/>
      <c r="UDJ5" s="526"/>
      <c r="UDK5" s="526"/>
      <c r="UDL5" s="526"/>
      <c r="UDM5" s="526"/>
      <c r="UDN5" s="526"/>
      <c r="UDO5" s="526"/>
      <c r="UDP5" s="526"/>
      <c r="UDQ5" s="526"/>
      <c r="UDR5" s="526"/>
      <c r="UDS5" s="526"/>
      <c r="UDT5" s="526"/>
      <c r="UDU5" s="526"/>
      <c r="UDV5" s="526"/>
      <c r="UDW5" s="526"/>
      <c r="UDX5" s="526"/>
      <c r="UDY5" s="526"/>
      <c r="UDZ5" s="526"/>
      <c r="UEA5" s="526"/>
      <c r="UEB5" s="526"/>
      <c r="UEC5" s="526"/>
      <c r="UED5" s="526"/>
      <c r="UEE5" s="526"/>
      <c r="UEF5" s="526"/>
      <c r="UEG5" s="526"/>
      <c r="UEH5" s="526"/>
      <c r="UEI5" s="526"/>
      <c r="UEJ5" s="526"/>
      <c r="UEK5" s="526"/>
      <c r="UEL5" s="526"/>
      <c r="UEM5" s="526"/>
      <c r="UEN5" s="526"/>
      <c r="UEO5" s="526"/>
      <c r="UEP5" s="526"/>
      <c r="UEQ5" s="526"/>
      <c r="UER5" s="526"/>
      <c r="UES5" s="526"/>
      <c r="UET5" s="526"/>
      <c r="UEU5" s="526"/>
      <c r="UEV5" s="526"/>
      <c r="UEW5" s="526"/>
      <c r="UEX5" s="526"/>
      <c r="UEY5" s="526"/>
      <c r="UEZ5" s="526"/>
      <c r="UFA5" s="526"/>
      <c r="UFB5" s="526"/>
      <c r="UFC5" s="526"/>
      <c r="UFD5" s="526"/>
      <c r="UFE5" s="526"/>
      <c r="UFF5" s="526"/>
      <c r="UFG5" s="526"/>
      <c r="UFH5" s="526"/>
      <c r="UFI5" s="526"/>
      <c r="UFJ5" s="526"/>
      <c r="UFK5" s="526"/>
      <c r="UFL5" s="526"/>
      <c r="UFM5" s="526"/>
      <c r="UFN5" s="526"/>
      <c r="UFO5" s="526"/>
      <c r="UFP5" s="526"/>
      <c r="UFQ5" s="526"/>
      <c r="UFR5" s="526"/>
      <c r="UFS5" s="526"/>
      <c r="UFT5" s="526"/>
      <c r="UFU5" s="526"/>
      <c r="UFV5" s="526"/>
      <c r="UFW5" s="526"/>
      <c r="UFX5" s="526"/>
      <c r="UFY5" s="526"/>
      <c r="UFZ5" s="526"/>
      <c r="UGA5" s="526"/>
      <c r="UGB5" s="526"/>
      <c r="UGC5" s="526"/>
      <c r="UGD5" s="526"/>
      <c r="UGE5" s="526"/>
      <c r="UGF5" s="526"/>
      <c r="UGG5" s="526"/>
      <c r="UGH5" s="526"/>
      <c r="UGI5" s="526"/>
      <c r="UGJ5" s="526"/>
      <c r="UGK5" s="526"/>
      <c r="UGL5" s="526"/>
      <c r="UGM5" s="526"/>
      <c r="UGN5" s="526"/>
      <c r="UGO5" s="526"/>
      <c r="UGP5" s="526"/>
      <c r="UGQ5" s="526"/>
      <c r="UGR5" s="526"/>
      <c r="UGS5" s="526"/>
      <c r="UGT5" s="526"/>
      <c r="UGU5" s="526"/>
      <c r="UGV5" s="526"/>
      <c r="UGW5" s="526"/>
      <c r="UGX5" s="526"/>
      <c r="UGY5" s="526"/>
      <c r="UGZ5" s="526"/>
      <c r="UHA5" s="526"/>
      <c r="UHB5" s="526"/>
      <c r="UHC5" s="526"/>
      <c r="UHD5" s="526"/>
      <c r="UHE5" s="526"/>
      <c r="UHF5" s="526"/>
      <c r="UHG5" s="526"/>
      <c r="UHH5" s="526"/>
      <c r="UHI5" s="526"/>
      <c r="UHJ5" s="526"/>
      <c r="UHK5" s="526"/>
      <c r="UHL5" s="526"/>
      <c r="UHM5" s="526"/>
      <c r="UHN5" s="526"/>
      <c r="UHO5" s="526"/>
      <c r="UHP5" s="526"/>
      <c r="UHQ5" s="526"/>
      <c r="UHR5" s="526"/>
      <c r="UHS5" s="526"/>
      <c r="UHT5" s="526"/>
      <c r="UHU5" s="526"/>
      <c r="UHV5" s="526"/>
      <c r="UHW5" s="526"/>
      <c r="UHX5" s="526"/>
      <c r="UHY5" s="526"/>
      <c r="UHZ5" s="526"/>
      <c r="UIA5" s="526"/>
      <c r="UIB5" s="526"/>
      <c r="UIC5" s="526"/>
      <c r="UID5" s="526"/>
      <c r="UIE5" s="526"/>
      <c r="UIF5" s="526"/>
      <c r="UIG5" s="526"/>
      <c r="UIH5" s="526"/>
      <c r="UII5" s="526"/>
      <c r="UIJ5" s="526"/>
      <c r="UIK5" s="526"/>
      <c r="UIL5" s="526"/>
      <c r="UIM5" s="526"/>
      <c r="UIN5" s="526"/>
      <c r="UIO5" s="526"/>
      <c r="UIP5" s="526"/>
      <c r="UIQ5" s="526"/>
      <c r="UIR5" s="526"/>
      <c r="UIS5" s="526"/>
      <c r="UIT5" s="526"/>
      <c r="UIU5" s="526"/>
      <c r="UIV5" s="526"/>
      <c r="UIW5" s="526"/>
      <c r="UIX5" s="526"/>
      <c r="UIY5" s="526"/>
      <c r="UIZ5" s="526"/>
      <c r="UJA5" s="526"/>
      <c r="UJB5" s="526"/>
      <c r="UJC5" s="526"/>
      <c r="UJD5" s="526"/>
      <c r="UJE5" s="526"/>
      <c r="UJF5" s="526"/>
      <c r="UJG5" s="526"/>
      <c r="UJH5" s="526"/>
      <c r="UJI5" s="526"/>
      <c r="UJJ5" s="526"/>
      <c r="UJK5" s="526"/>
      <c r="UJL5" s="526"/>
      <c r="UJM5" s="526"/>
      <c r="UJN5" s="526"/>
      <c r="UJO5" s="526"/>
      <c r="UJP5" s="526"/>
      <c r="UJQ5" s="526"/>
      <c r="UJR5" s="526"/>
      <c r="UJS5" s="526"/>
      <c r="UJT5" s="526"/>
      <c r="UJU5" s="526"/>
      <c r="UJV5" s="526"/>
      <c r="UJW5" s="526"/>
      <c r="UJX5" s="526"/>
      <c r="UJY5" s="526"/>
      <c r="UJZ5" s="526"/>
      <c r="UKA5" s="526"/>
      <c r="UKB5" s="526"/>
      <c r="UKC5" s="526"/>
      <c r="UKD5" s="526"/>
      <c r="UKE5" s="526"/>
      <c r="UKF5" s="526"/>
      <c r="UKG5" s="526"/>
      <c r="UKH5" s="526"/>
      <c r="UKI5" s="526"/>
      <c r="UKJ5" s="526"/>
      <c r="UKK5" s="526"/>
      <c r="UKL5" s="526"/>
      <c r="UKM5" s="526"/>
      <c r="UKN5" s="526"/>
      <c r="UKO5" s="526"/>
      <c r="UKP5" s="526"/>
      <c r="UKQ5" s="526"/>
      <c r="UKR5" s="526"/>
      <c r="UKS5" s="526"/>
      <c r="UKT5" s="526"/>
      <c r="UKU5" s="526"/>
      <c r="UKV5" s="526"/>
      <c r="UKW5" s="526"/>
      <c r="UKX5" s="526"/>
      <c r="UKY5" s="526"/>
      <c r="UKZ5" s="526"/>
      <c r="ULA5" s="526"/>
      <c r="ULB5" s="526"/>
      <c r="ULC5" s="526"/>
      <c r="ULD5" s="526"/>
      <c r="ULE5" s="526"/>
      <c r="ULF5" s="526"/>
      <c r="ULG5" s="526"/>
      <c r="ULH5" s="526"/>
      <c r="ULI5" s="526"/>
      <c r="ULJ5" s="526"/>
      <c r="ULK5" s="526"/>
      <c r="ULL5" s="526"/>
      <c r="ULM5" s="526"/>
      <c r="ULN5" s="526"/>
      <c r="ULO5" s="526"/>
      <c r="ULP5" s="526"/>
      <c r="ULQ5" s="526"/>
      <c r="ULR5" s="526"/>
      <c r="ULS5" s="526"/>
      <c r="ULT5" s="526"/>
      <c r="ULU5" s="526"/>
      <c r="ULV5" s="526"/>
      <c r="ULW5" s="526"/>
      <c r="ULX5" s="526"/>
      <c r="ULY5" s="526"/>
      <c r="ULZ5" s="526"/>
      <c r="UMA5" s="526"/>
      <c r="UMB5" s="526"/>
      <c r="UMC5" s="526"/>
      <c r="UMD5" s="526"/>
      <c r="UME5" s="526"/>
      <c r="UMF5" s="526"/>
      <c r="UMG5" s="526"/>
      <c r="UMH5" s="526"/>
      <c r="UMI5" s="526"/>
      <c r="UMJ5" s="526"/>
      <c r="UMK5" s="526"/>
      <c r="UML5" s="526"/>
      <c r="UMM5" s="526"/>
      <c r="UMN5" s="526"/>
      <c r="UMO5" s="526"/>
      <c r="UMP5" s="526"/>
      <c r="UMQ5" s="526"/>
      <c r="UMR5" s="526"/>
      <c r="UMS5" s="526"/>
      <c r="UMT5" s="526"/>
      <c r="UMU5" s="526"/>
      <c r="UMV5" s="526"/>
      <c r="UMW5" s="526"/>
      <c r="UMX5" s="526"/>
      <c r="UMY5" s="526"/>
      <c r="UMZ5" s="526"/>
      <c r="UNA5" s="526"/>
      <c r="UNB5" s="526"/>
      <c r="UNC5" s="526"/>
      <c r="UND5" s="526"/>
      <c r="UNE5" s="526"/>
      <c r="UNF5" s="526"/>
      <c r="UNG5" s="526"/>
      <c r="UNH5" s="526"/>
      <c r="UNI5" s="526"/>
      <c r="UNJ5" s="526"/>
      <c r="UNK5" s="526"/>
      <c r="UNL5" s="526"/>
      <c r="UNM5" s="526"/>
      <c r="UNN5" s="526"/>
      <c r="UNO5" s="526"/>
      <c r="UNP5" s="526"/>
      <c r="UNQ5" s="526"/>
      <c r="UNR5" s="526"/>
      <c r="UNS5" s="526"/>
      <c r="UNT5" s="526"/>
      <c r="UNU5" s="526"/>
      <c r="UNV5" s="526"/>
      <c r="UNW5" s="526"/>
      <c r="UNX5" s="526"/>
      <c r="UNY5" s="526"/>
      <c r="UNZ5" s="526"/>
      <c r="UOA5" s="526"/>
      <c r="UOB5" s="526"/>
      <c r="UOC5" s="526"/>
      <c r="UOD5" s="526"/>
      <c r="UOE5" s="526"/>
      <c r="UOF5" s="526"/>
      <c r="UOG5" s="526"/>
      <c r="UOH5" s="526"/>
      <c r="UOI5" s="526"/>
      <c r="UOJ5" s="526"/>
      <c r="UOK5" s="526"/>
      <c r="UOL5" s="526"/>
      <c r="UOM5" s="526"/>
      <c r="UON5" s="526"/>
      <c r="UOO5" s="526"/>
      <c r="UOP5" s="526"/>
      <c r="UOQ5" s="526"/>
      <c r="UOR5" s="526"/>
      <c r="UOS5" s="526"/>
      <c r="UOT5" s="526"/>
      <c r="UOU5" s="526"/>
      <c r="UOV5" s="526"/>
      <c r="UOW5" s="526"/>
      <c r="UOX5" s="526"/>
      <c r="UOY5" s="526"/>
      <c r="UOZ5" s="526"/>
      <c r="UPA5" s="526"/>
      <c r="UPB5" s="526"/>
      <c r="UPC5" s="526"/>
      <c r="UPD5" s="526"/>
      <c r="UPE5" s="526"/>
      <c r="UPF5" s="526"/>
      <c r="UPG5" s="526"/>
      <c r="UPH5" s="526"/>
      <c r="UPI5" s="526"/>
      <c r="UPJ5" s="526"/>
      <c r="UPK5" s="526"/>
      <c r="UPL5" s="526"/>
      <c r="UPM5" s="526"/>
      <c r="UPN5" s="526"/>
      <c r="UPO5" s="526"/>
      <c r="UPP5" s="526"/>
      <c r="UPQ5" s="526"/>
      <c r="UPR5" s="526"/>
      <c r="UPS5" s="526"/>
      <c r="UPT5" s="526"/>
      <c r="UPU5" s="526"/>
      <c r="UPV5" s="526"/>
      <c r="UPW5" s="526"/>
      <c r="UPX5" s="526"/>
      <c r="UPY5" s="526"/>
      <c r="UPZ5" s="526"/>
      <c r="UQA5" s="526"/>
      <c r="UQB5" s="526"/>
      <c r="UQC5" s="526"/>
      <c r="UQD5" s="526"/>
      <c r="UQE5" s="526"/>
      <c r="UQF5" s="526"/>
      <c r="UQG5" s="526"/>
      <c r="UQH5" s="526"/>
      <c r="UQI5" s="526"/>
      <c r="UQJ5" s="526"/>
      <c r="UQK5" s="526"/>
      <c r="UQL5" s="526"/>
      <c r="UQM5" s="526"/>
      <c r="UQN5" s="526"/>
      <c r="UQO5" s="526"/>
      <c r="UQP5" s="526"/>
      <c r="UQQ5" s="526"/>
      <c r="UQR5" s="526"/>
      <c r="UQS5" s="526"/>
      <c r="UQT5" s="526"/>
      <c r="UQU5" s="526"/>
      <c r="UQV5" s="526"/>
      <c r="UQW5" s="526"/>
      <c r="UQX5" s="526"/>
      <c r="UQY5" s="526"/>
      <c r="UQZ5" s="526"/>
      <c r="URA5" s="526"/>
      <c r="URB5" s="526"/>
      <c r="URC5" s="526"/>
      <c r="URD5" s="526"/>
      <c r="URE5" s="526"/>
      <c r="URF5" s="526"/>
      <c r="URG5" s="526"/>
      <c r="URH5" s="526"/>
      <c r="URI5" s="526"/>
      <c r="URJ5" s="526"/>
      <c r="URK5" s="526"/>
      <c r="URL5" s="526"/>
      <c r="URM5" s="526"/>
      <c r="URN5" s="526"/>
      <c r="URO5" s="526"/>
      <c r="URP5" s="526"/>
      <c r="URQ5" s="526"/>
      <c r="URR5" s="526"/>
      <c r="URS5" s="526"/>
      <c r="URT5" s="526"/>
      <c r="URU5" s="526"/>
      <c r="URV5" s="526"/>
      <c r="URW5" s="526"/>
      <c r="URX5" s="526"/>
      <c r="URY5" s="526"/>
      <c r="URZ5" s="526"/>
      <c r="USA5" s="526"/>
      <c r="USB5" s="526"/>
      <c r="USC5" s="526"/>
      <c r="USD5" s="526"/>
      <c r="USE5" s="526"/>
      <c r="USF5" s="526"/>
      <c r="USG5" s="526"/>
      <c r="USH5" s="526"/>
      <c r="USI5" s="526"/>
      <c r="USJ5" s="526"/>
      <c r="USK5" s="526"/>
      <c r="USL5" s="526"/>
      <c r="USM5" s="526"/>
      <c r="USN5" s="526"/>
      <c r="USO5" s="526"/>
      <c r="USP5" s="526"/>
      <c r="USQ5" s="526"/>
      <c r="USR5" s="526"/>
      <c r="USS5" s="526"/>
      <c r="UST5" s="526"/>
      <c r="USU5" s="526"/>
      <c r="USV5" s="526"/>
      <c r="USW5" s="526"/>
      <c r="USX5" s="526"/>
      <c r="USY5" s="526"/>
      <c r="USZ5" s="526"/>
      <c r="UTA5" s="526"/>
      <c r="UTB5" s="526"/>
      <c r="UTC5" s="526"/>
      <c r="UTD5" s="526"/>
      <c r="UTE5" s="526"/>
      <c r="UTF5" s="526"/>
      <c r="UTG5" s="526"/>
      <c r="UTH5" s="526"/>
      <c r="UTI5" s="526"/>
      <c r="UTJ5" s="526"/>
      <c r="UTK5" s="526"/>
      <c r="UTL5" s="526"/>
      <c r="UTM5" s="526"/>
      <c r="UTN5" s="526"/>
      <c r="UTO5" s="526"/>
      <c r="UTP5" s="526"/>
      <c r="UTQ5" s="526"/>
      <c r="UTR5" s="526"/>
      <c r="UTS5" s="526"/>
      <c r="UTT5" s="526"/>
      <c r="UTU5" s="526"/>
      <c r="UTV5" s="526"/>
      <c r="UTW5" s="526"/>
      <c r="UTX5" s="526"/>
      <c r="UTY5" s="526"/>
      <c r="UTZ5" s="526"/>
      <c r="UUA5" s="526"/>
      <c r="UUB5" s="526"/>
      <c r="UUC5" s="526"/>
      <c r="UUD5" s="526"/>
      <c r="UUE5" s="526"/>
      <c r="UUF5" s="526"/>
      <c r="UUG5" s="526"/>
      <c r="UUH5" s="526"/>
      <c r="UUI5" s="526"/>
      <c r="UUJ5" s="526"/>
      <c r="UUK5" s="526"/>
      <c r="UUL5" s="526"/>
      <c r="UUM5" s="526"/>
      <c r="UUN5" s="526"/>
      <c r="UUO5" s="526"/>
      <c r="UUP5" s="526"/>
      <c r="UUQ5" s="526"/>
      <c r="UUR5" s="526"/>
      <c r="UUS5" s="526"/>
      <c r="UUT5" s="526"/>
      <c r="UUU5" s="526"/>
      <c r="UUV5" s="526"/>
      <c r="UUW5" s="526"/>
      <c r="UUX5" s="526"/>
      <c r="UUY5" s="526"/>
      <c r="UUZ5" s="526"/>
      <c r="UVA5" s="526"/>
      <c r="UVB5" s="526"/>
      <c r="UVC5" s="526"/>
      <c r="UVD5" s="526"/>
      <c r="UVE5" s="526"/>
      <c r="UVF5" s="526"/>
      <c r="UVG5" s="526"/>
      <c r="UVH5" s="526"/>
      <c r="UVI5" s="526"/>
      <c r="UVJ5" s="526"/>
      <c r="UVK5" s="526"/>
      <c r="UVL5" s="526"/>
      <c r="UVM5" s="526"/>
      <c r="UVN5" s="526"/>
      <c r="UVO5" s="526"/>
      <c r="UVP5" s="526"/>
      <c r="UVQ5" s="526"/>
      <c r="UVR5" s="526"/>
      <c r="UVS5" s="526"/>
      <c r="UVT5" s="526"/>
      <c r="UVU5" s="526"/>
      <c r="UVV5" s="526"/>
      <c r="UVW5" s="526"/>
      <c r="UVX5" s="526"/>
      <c r="UVY5" s="526"/>
      <c r="UVZ5" s="526"/>
      <c r="UWA5" s="526"/>
      <c r="UWB5" s="526"/>
      <c r="UWC5" s="526"/>
      <c r="UWD5" s="526"/>
      <c r="UWE5" s="526"/>
      <c r="UWF5" s="526"/>
      <c r="UWG5" s="526"/>
      <c r="UWH5" s="526"/>
      <c r="UWI5" s="526"/>
      <c r="UWJ5" s="526"/>
      <c r="UWK5" s="526"/>
      <c r="UWL5" s="526"/>
      <c r="UWM5" s="526"/>
      <c r="UWN5" s="526"/>
      <c r="UWO5" s="526"/>
      <c r="UWP5" s="526"/>
      <c r="UWQ5" s="526"/>
      <c r="UWR5" s="526"/>
      <c r="UWS5" s="526"/>
      <c r="UWT5" s="526"/>
      <c r="UWU5" s="526"/>
      <c r="UWV5" s="526"/>
      <c r="UWW5" s="526"/>
      <c r="UWX5" s="526"/>
      <c r="UWY5" s="526"/>
      <c r="UWZ5" s="526"/>
      <c r="UXA5" s="526"/>
      <c r="UXB5" s="526"/>
      <c r="UXC5" s="526"/>
      <c r="UXD5" s="526"/>
      <c r="UXE5" s="526"/>
      <c r="UXF5" s="526"/>
      <c r="UXG5" s="526"/>
      <c r="UXH5" s="526"/>
      <c r="UXI5" s="526"/>
      <c r="UXJ5" s="526"/>
      <c r="UXK5" s="526"/>
      <c r="UXL5" s="526"/>
      <c r="UXM5" s="526"/>
      <c r="UXN5" s="526"/>
      <c r="UXO5" s="526"/>
      <c r="UXP5" s="526"/>
      <c r="UXQ5" s="526"/>
      <c r="UXR5" s="526"/>
      <c r="UXS5" s="526"/>
      <c r="UXT5" s="526"/>
      <c r="UXU5" s="526"/>
      <c r="UXV5" s="526"/>
      <c r="UXW5" s="526"/>
      <c r="UXX5" s="526"/>
      <c r="UXY5" s="526"/>
      <c r="UXZ5" s="526"/>
      <c r="UYA5" s="526"/>
      <c r="UYB5" s="526"/>
      <c r="UYC5" s="526"/>
      <c r="UYD5" s="526"/>
      <c r="UYE5" s="526"/>
      <c r="UYF5" s="526"/>
      <c r="UYG5" s="526"/>
      <c r="UYH5" s="526"/>
      <c r="UYI5" s="526"/>
      <c r="UYJ5" s="526"/>
      <c r="UYK5" s="526"/>
      <c r="UYL5" s="526"/>
      <c r="UYM5" s="526"/>
      <c r="UYN5" s="526"/>
      <c r="UYO5" s="526"/>
      <c r="UYP5" s="526"/>
      <c r="UYQ5" s="526"/>
      <c r="UYR5" s="526"/>
      <c r="UYS5" s="526"/>
      <c r="UYT5" s="526"/>
      <c r="UYU5" s="526"/>
      <c r="UYV5" s="526"/>
      <c r="UYW5" s="526"/>
      <c r="UYX5" s="526"/>
      <c r="UYY5" s="526"/>
      <c r="UYZ5" s="526"/>
      <c r="UZA5" s="526"/>
      <c r="UZB5" s="526"/>
      <c r="UZC5" s="526"/>
      <c r="UZD5" s="526"/>
      <c r="UZE5" s="526"/>
      <c r="UZF5" s="526"/>
      <c r="UZG5" s="526"/>
      <c r="UZH5" s="526"/>
      <c r="UZI5" s="526"/>
      <c r="UZJ5" s="526"/>
      <c r="UZK5" s="526"/>
      <c r="UZL5" s="526"/>
      <c r="UZM5" s="526"/>
      <c r="UZN5" s="526"/>
      <c r="UZO5" s="526"/>
      <c r="UZP5" s="526"/>
      <c r="UZQ5" s="526"/>
      <c r="UZR5" s="526"/>
      <c r="UZS5" s="526"/>
      <c r="UZT5" s="526"/>
      <c r="UZU5" s="526"/>
      <c r="UZV5" s="526"/>
      <c r="UZW5" s="526"/>
      <c r="UZX5" s="526"/>
      <c r="UZY5" s="526"/>
      <c r="UZZ5" s="526"/>
      <c r="VAA5" s="526"/>
      <c r="VAB5" s="526"/>
      <c r="VAC5" s="526"/>
      <c r="VAD5" s="526"/>
      <c r="VAE5" s="526"/>
      <c r="VAF5" s="526"/>
      <c r="VAG5" s="526"/>
      <c r="VAH5" s="526"/>
      <c r="VAI5" s="526"/>
      <c r="VAJ5" s="526"/>
      <c r="VAK5" s="526"/>
      <c r="VAL5" s="526"/>
      <c r="VAM5" s="526"/>
      <c r="VAN5" s="526"/>
      <c r="VAO5" s="526"/>
      <c r="VAP5" s="526"/>
      <c r="VAQ5" s="526"/>
      <c r="VAR5" s="526"/>
      <c r="VAS5" s="526"/>
      <c r="VAT5" s="526"/>
      <c r="VAU5" s="526"/>
      <c r="VAV5" s="526"/>
      <c r="VAW5" s="526"/>
      <c r="VAX5" s="526"/>
      <c r="VAY5" s="526"/>
      <c r="VAZ5" s="526"/>
      <c r="VBA5" s="526"/>
      <c r="VBB5" s="526"/>
      <c r="VBC5" s="526"/>
      <c r="VBD5" s="526"/>
      <c r="VBE5" s="526"/>
      <c r="VBF5" s="526"/>
      <c r="VBG5" s="526"/>
      <c r="VBH5" s="526"/>
      <c r="VBI5" s="526"/>
      <c r="VBJ5" s="526"/>
      <c r="VBK5" s="526"/>
      <c r="VBL5" s="526"/>
      <c r="VBM5" s="526"/>
      <c r="VBN5" s="526"/>
      <c r="VBO5" s="526"/>
      <c r="VBP5" s="526"/>
      <c r="VBQ5" s="526"/>
      <c r="VBR5" s="526"/>
      <c r="VBS5" s="526"/>
      <c r="VBT5" s="526"/>
      <c r="VBU5" s="526"/>
      <c r="VBV5" s="526"/>
      <c r="VBW5" s="526"/>
      <c r="VBX5" s="526"/>
      <c r="VBY5" s="526"/>
      <c r="VBZ5" s="526"/>
      <c r="VCA5" s="526"/>
      <c r="VCB5" s="526"/>
      <c r="VCC5" s="526"/>
      <c r="VCD5" s="526"/>
      <c r="VCE5" s="526"/>
      <c r="VCF5" s="526"/>
      <c r="VCG5" s="526"/>
      <c r="VCH5" s="526"/>
      <c r="VCI5" s="526"/>
      <c r="VCJ5" s="526"/>
      <c r="VCK5" s="526"/>
      <c r="VCL5" s="526"/>
      <c r="VCM5" s="526"/>
      <c r="VCN5" s="526"/>
      <c r="VCO5" s="526"/>
      <c r="VCP5" s="526"/>
      <c r="VCQ5" s="526"/>
      <c r="VCR5" s="526"/>
      <c r="VCS5" s="526"/>
      <c r="VCT5" s="526"/>
      <c r="VCU5" s="526"/>
      <c r="VCV5" s="526"/>
      <c r="VCW5" s="526"/>
      <c r="VCX5" s="526"/>
      <c r="VCY5" s="526"/>
      <c r="VCZ5" s="526"/>
      <c r="VDA5" s="526"/>
      <c r="VDB5" s="526"/>
      <c r="VDC5" s="526"/>
      <c r="VDD5" s="526"/>
      <c r="VDE5" s="526"/>
      <c r="VDF5" s="526"/>
      <c r="VDG5" s="526"/>
      <c r="VDH5" s="526"/>
      <c r="VDI5" s="526"/>
      <c r="VDJ5" s="526"/>
      <c r="VDK5" s="526"/>
      <c r="VDL5" s="526"/>
      <c r="VDM5" s="526"/>
      <c r="VDN5" s="526"/>
      <c r="VDO5" s="526"/>
      <c r="VDP5" s="526"/>
      <c r="VDQ5" s="526"/>
      <c r="VDR5" s="526"/>
      <c r="VDS5" s="526"/>
      <c r="VDT5" s="526"/>
      <c r="VDU5" s="526"/>
      <c r="VDV5" s="526"/>
      <c r="VDW5" s="526"/>
      <c r="VDX5" s="526"/>
      <c r="VDY5" s="526"/>
      <c r="VDZ5" s="526"/>
      <c r="VEA5" s="526"/>
      <c r="VEB5" s="526"/>
      <c r="VEC5" s="526"/>
      <c r="VED5" s="526"/>
      <c r="VEE5" s="526"/>
      <c r="VEF5" s="526"/>
      <c r="VEG5" s="526"/>
      <c r="VEH5" s="526"/>
      <c r="VEI5" s="526"/>
      <c r="VEJ5" s="526"/>
      <c r="VEK5" s="526"/>
      <c r="VEL5" s="526"/>
      <c r="VEM5" s="526"/>
      <c r="VEN5" s="526"/>
      <c r="VEO5" s="526"/>
      <c r="VEP5" s="526"/>
      <c r="VEQ5" s="526"/>
      <c r="VER5" s="526"/>
      <c r="VES5" s="526"/>
      <c r="VET5" s="526"/>
      <c r="VEU5" s="526"/>
      <c r="VEV5" s="526"/>
      <c r="VEW5" s="526"/>
      <c r="VEX5" s="526"/>
      <c r="VEY5" s="526"/>
      <c r="VEZ5" s="526"/>
      <c r="VFA5" s="526"/>
      <c r="VFB5" s="526"/>
      <c r="VFC5" s="526"/>
      <c r="VFD5" s="526"/>
      <c r="VFE5" s="526"/>
      <c r="VFF5" s="526"/>
      <c r="VFG5" s="526"/>
      <c r="VFH5" s="526"/>
      <c r="VFI5" s="526"/>
      <c r="VFJ5" s="526"/>
      <c r="VFK5" s="526"/>
      <c r="VFL5" s="526"/>
      <c r="VFM5" s="526"/>
      <c r="VFN5" s="526"/>
      <c r="VFO5" s="526"/>
      <c r="VFP5" s="526"/>
      <c r="VFQ5" s="526"/>
      <c r="VFR5" s="526"/>
      <c r="VFS5" s="526"/>
      <c r="VFT5" s="526"/>
      <c r="VFU5" s="526"/>
      <c r="VFV5" s="526"/>
      <c r="VFW5" s="526"/>
      <c r="VFX5" s="526"/>
      <c r="VFY5" s="526"/>
      <c r="VFZ5" s="526"/>
      <c r="VGA5" s="526"/>
      <c r="VGB5" s="526"/>
      <c r="VGC5" s="526"/>
      <c r="VGD5" s="526"/>
      <c r="VGE5" s="526"/>
      <c r="VGF5" s="526"/>
      <c r="VGG5" s="526"/>
      <c r="VGH5" s="526"/>
      <c r="VGI5" s="526"/>
      <c r="VGJ5" s="526"/>
      <c r="VGK5" s="526"/>
      <c r="VGL5" s="526"/>
      <c r="VGM5" s="526"/>
      <c r="VGN5" s="526"/>
      <c r="VGO5" s="526"/>
      <c r="VGP5" s="526"/>
      <c r="VGQ5" s="526"/>
      <c r="VGR5" s="526"/>
      <c r="VGS5" s="526"/>
      <c r="VGT5" s="526"/>
      <c r="VGU5" s="526"/>
      <c r="VGV5" s="526"/>
      <c r="VGW5" s="526"/>
      <c r="VGX5" s="526"/>
      <c r="VGY5" s="526"/>
      <c r="VGZ5" s="526"/>
      <c r="VHA5" s="526"/>
      <c r="VHB5" s="526"/>
      <c r="VHC5" s="526"/>
      <c r="VHD5" s="526"/>
      <c r="VHE5" s="526"/>
      <c r="VHF5" s="526"/>
      <c r="VHG5" s="526"/>
      <c r="VHH5" s="526"/>
      <c r="VHI5" s="526"/>
      <c r="VHJ5" s="526"/>
      <c r="VHK5" s="526"/>
      <c r="VHL5" s="526"/>
      <c r="VHM5" s="526"/>
      <c r="VHN5" s="526"/>
      <c r="VHO5" s="526"/>
      <c r="VHP5" s="526"/>
      <c r="VHQ5" s="526"/>
      <c r="VHR5" s="526"/>
      <c r="VHS5" s="526"/>
      <c r="VHT5" s="526"/>
      <c r="VHU5" s="526"/>
      <c r="VHV5" s="526"/>
      <c r="VHW5" s="526"/>
      <c r="VHX5" s="526"/>
      <c r="VHY5" s="526"/>
      <c r="VHZ5" s="526"/>
      <c r="VIA5" s="526"/>
      <c r="VIB5" s="526"/>
      <c r="VIC5" s="526"/>
      <c r="VID5" s="526"/>
      <c r="VIE5" s="526"/>
      <c r="VIF5" s="526"/>
      <c r="VIG5" s="526"/>
      <c r="VIH5" s="526"/>
      <c r="VII5" s="526"/>
      <c r="VIJ5" s="526"/>
      <c r="VIK5" s="526"/>
      <c r="VIL5" s="526"/>
      <c r="VIM5" s="526"/>
      <c r="VIN5" s="526"/>
      <c r="VIO5" s="526"/>
      <c r="VIP5" s="526"/>
      <c r="VIQ5" s="526"/>
      <c r="VIR5" s="526"/>
      <c r="VIS5" s="526"/>
      <c r="VIT5" s="526"/>
      <c r="VIU5" s="526"/>
      <c r="VIV5" s="526"/>
      <c r="VIW5" s="526"/>
      <c r="VIX5" s="526"/>
      <c r="VIY5" s="526"/>
      <c r="VIZ5" s="526"/>
      <c r="VJA5" s="526"/>
      <c r="VJB5" s="526"/>
      <c r="VJC5" s="526"/>
      <c r="VJD5" s="526"/>
      <c r="VJE5" s="526"/>
      <c r="VJF5" s="526"/>
      <c r="VJG5" s="526"/>
      <c r="VJH5" s="526"/>
      <c r="VJI5" s="526"/>
      <c r="VJJ5" s="526"/>
      <c r="VJK5" s="526"/>
      <c r="VJL5" s="526"/>
      <c r="VJM5" s="526"/>
      <c r="VJN5" s="526"/>
      <c r="VJO5" s="526"/>
      <c r="VJP5" s="526"/>
      <c r="VJQ5" s="526"/>
      <c r="VJR5" s="526"/>
      <c r="VJS5" s="526"/>
      <c r="VJT5" s="526"/>
      <c r="VJU5" s="526"/>
      <c r="VJV5" s="526"/>
      <c r="VJW5" s="526"/>
      <c r="VJX5" s="526"/>
      <c r="VJY5" s="526"/>
      <c r="VJZ5" s="526"/>
      <c r="VKA5" s="526"/>
      <c r="VKB5" s="526"/>
      <c r="VKC5" s="526"/>
      <c r="VKD5" s="526"/>
      <c r="VKE5" s="526"/>
      <c r="VKF5" s="526"/>
      <c r="VKG5" s="526"/>
      <c r="VKH5" s="526"/>
      <c r="VKI5" s="526"/>
      <c r="VKJ5" s="526"/>
      <c r="VKK5" s="526"/>
      <c r="VKL5" s="526"/>
      <c r="VKM5" s="526"/>
      <c r="VKN5" s="526"/>
      <c r="VKO5" s="526"/>
      <c r="VKP5" s="526"/>
      <c r="VKQ5" s="526"/>
      <c r="VKR5" s="526"/>
      <c r="VKS5" s="526"/>
      <c r="VKT5" s="526"/>
      <c r="VKU5" s="526"/>
      <c r="VKV5" s="526"/>
      <c r="VKW5" s="526"/>
      <c r="VKX5" s="526"/>
      <c r="VKY5" s="526"/>
      <c r="VKZ5" s="526"/>
      <c r="VLA5" s="526"/>
      <c r="VLB5" s="526"/>
      <c r="VLC5" s="526"/>
      <c r="VLD5" s="526"/>
      <c r="VLE5" s="526"/>
      <c r="VLF5" s="526"/>
      <c r="VLG5" s="526"/>
      <c r="VLH5" s="526"/>
      <c r="VLI5" s="526"/>
      <c r="VLJ5" s="526"/>
      <c r="VLK5" s="526"/>
      <c r="VLL5" s="526"/>
      <c r="VLM5" s="526"/>
      <c r="VLN5" s="526"/>
      <c r="VLO5" s="526"/>
      <c r="VLP5" s="526"/>
      <c r="VLQ5" s="526"/>
      <c r="VLR5" s="526"/>
      <c r="VLS5" s="526"/>
      <c r="VLT5" s="526"/>
      <c r="VLU5" s="526"/>
      <c r="VLV5" s="526"/>
      <c r="VLW5" s="526"/>
      <c r="VLX5" s="526"/>
      <c r="VLY5" s="526"/>
      <c r="VLZ5" s="526"/>
      <c r="VMA5" s="526"/>
      <c r="VMB5" s="526"/>
      <c r="VMC5" s="526"/>
      <c r="VMD5" s="526"/>
      <c r="VME5" s="526"/>
      <c r="VMF5" s="526"/>
      <c r="VMG5" s="526"/>
      <c r="VMH5" s="526"/>
      <c r="VMI5" s="526"/>
      <c r="VMJ5" s="526"/>
      <c r="VMK5" s="526"/>
      <c r="VML5" s="526"/>
      <c r="VMM5" s="526"/>
      <c r="VMN5" s="526"/>
      <c r="VMO5" s="526"/>
      <c r="VMP5" s="526"/>
      <c r="VMQ5" s="526"/>
      <c r="VMR5" s="526"/>
      <c r="VMS5" s="526"/>
      <c r="VMT5" s="526"/>
      <c r="VMU5" s="526"/>
      <c r="VMV5" s="526"/>
      <c r="VMW5" s="526"/>
      <c r="VMX5" s="526"/>
      <c r="VMY5" s="526"/>
      <c r="VMZ5" s="526"/>
      <c r="VNA5" s="526"/>
      <c r="VNB5" s="526"/>
      <c r="VNC5" s="526"/>
      <c r="VND5" s="526"/>
      <c r="VNE5" s="526"/>
      <c r="VNF5" s="526"/>
      <c r="VNG5" s="526"/>
      <c r="VNH5" s="526"/>
      <c r="VNI5" s="526"/>
      <c r="VNJ5" s="526"/>
      <c r="VNK5" s="526"/>
      <c r="VNL5" s="526"/>
      <c r="VNM5" s="526"/>
      <c r="VNN5" s="526"/>
      <c r="VNO5" s="526"/>
      <c r="VNP5" s="526"/>
      <c r="VNQ5" s="526"/>
      <c r="VNR5" s="526"/>
      <c r="VNS5" s="526"/>
      <c r="VNT5" s="526"/>
      <c r="VNU5" s="526"/>
      <c r="VNV5" s="526"/>
      <c r="VNW5" s="526"/>
      <c r="VNX5" s="526"/>
      <c r="VNY5" s="526"/>
      <c r="VNZ5" s="526"/>
      <c r="VOA5" s="526"/>
      <c r="VOB5" s="526"/>
      <c r="VOC5" s="526"/>
      <c r="VOD5" s="526"/>
      <c r="VOE5" s="526"/>
      <c r="VOF5" s="526"/>
      <c r="VOG5" s="526"/>
      <c r="VOH5" s="526"/>
      <c r="VOI5" s="526"/>
      <c r="VOJ5" s="526"/>
      <c r="VOK5" s="526"/>
      <c r="VOL5" s="526"/>
      <c r="VOM5" s="526"/>
      <c r="VON5" s="526"/>
      <c r="VOO5" s="526"/>
      <c r="VOP5" s="526"/>
      <c r="VOQ5" s="526"/>
      <c r="VOR5" s="526"/>
      <c r="VOS5" s="526"/>
      <c r="VOT5" s="526"/>
      <c r="VOU5" s="526"/>
      <c r="VOV5" s="526"/>
      <c r="VOW5" s="526"/>
      <c r="VOX5" s="526"/>
      <c r="VOY5" s="526"/>
      <c r="VOZ5" s="526"/>
      <c r="VPA5" s="526"/>
      <c r="VPB5" s="526"/>
      <c r="VPC5" s="526"/>
      <c r="VPD5" s="526"/>
      <c r="VPE5" s="526"/>
      <c r="VPF5" s="526"/>
      <c r="VPG5" s="526"/>
      <c r="VPH5" s="526"/>
      <c r="VPI5" s="526"/>
      <c r="VPJ5" s="526"/>
      <c r="VPK5" s="526"/>
      <c r="VPL5" s="526"/>
      <c r="VPM5" s="526"/>
      <c r="VPN5" s="526"/>
      <c r="VPO5" s="526"/>
      <c r="VPP5" s="526"/>
      <c r="VPQ5" s="526"/>
      <c r="VPR5" s="526"/>
      <c r="VPS5" s="526"/>
      <c r="VPT5" s="526"/>
      <c r="VPU5" s="526"/>
      <c r="VPV5" s="526"/>
      <c r="VPW5" s="526"/>
      <c r="VPX5" s="526"/>
      <c r="VPY5" s="526"/>
      <c r="VPZ5" s="526"/>
      <c r="VQA5" s="526"/>
      <c r="VQB5" s="526"/>
      <c r="VQC5" s="526"/>
      <c r="VQD5" s="526"/>
      <c r="VQE5" s="526"/>
      <c r="VQF5" s="526"/>
      <c r="VQG5" s="526"/>
      <c r="VQH5" s="526"/>
      <c r="VQI5" s="526"/>
      <c r="VQJ5" s="526"/>
      <c r="VQK5" s="526"/>
      <c r="VQL5" s="526"/>
      <c r="VQM5" s="526"/>
      <c r="VQN5" s="526"/>
      <c r="VQO5" s="526"/>
      <c r="VQP5" s="526"/>
      <c r="VQQ5" s="526"/>
      <c r="VQR5" s="526"/>
      <c r="VQS5" s="526"/>
      <c r="VQT5" s="526"/>
      <c r="VQU5" s="526"/>
      <c r="VQV5" s="526"/>
      <c r="VQW5" s="526"/>
      <c r="VQX5" s="526"/>
      <c r="VQY5" s="526"/>
      <c r="VQZ5" s="526"/>
      <c r="VRA5" s="526"/>
      <c r="VRB5" s="526"/>
      <c r="VRC5" s="526"/>
      <c r="VRD5" s="526"/>
      <c r="VRE5" s="526"/>
      <c r="VRF5" s="526"/>
      <c r="VRG5" s="526"/>
      <c r="VRH5" s="526"/>
      <c r="VRI5" s="526"/>
      <c r="VRJ5" s="526"/>
      <c r="VRK5" s="526"/>
      <c r="VRL5" s="526"/>
      <c r="VRM5" s="526"/>
      <c r="VRN5" s="526"/>
      <c r="VRO5" s="526"/>
      <c r="VRP5" s="526"/>
      <c r="VRQ5" s="526"/>
      <c r="VRR5" s="526"/>
      <c r="VRS5" s="526"/>
      <c r="VRT5" s="526"/>
      <c r="VRU5" s="526"/>
      <c r="VRV5" s="526"/>
      <c r="VRW5" s="526"/>
      <c r="VRX5" s="526"/>
      <c r="VRY5" s="526"/>
      <c r="VRZ5" s="526"/>
      <c r="VSA5" s="526"/>
      <c r="VSB5" s="526"/>
      <c r="VSC5" s="526"/>
      <c r="VSD5" s="526"/>
      <c r="VSE5" s="526"/>
      <c r="VSF5" s="526"/>
      <c r="VSG5" s="526"/>
      <c r="VSH5" s="526"/>
      <c r="VSI5" s="526"/>
      <c r="VSJ5" s="526"/>
      <c r="VSK5" s="526"/>
      <c r="VSL5" s="526"/>
      <c r="VSM5" s="526"/>
      <c r="VSN5" s="526"/>
      <c r="VSO5" s="526"/>
      <c r="VSP5" s="526"/>
      <c r="VSQ5" s="526"/>
      <c r="VSR5" s="526"/>
      <c r="VSS5" s="526"/>
      <c r="VST5" s="526"/>
      <c r="VSU5" s="526"/>
      <c r="VSV5" s="526"/>
      <c r="VSW5" s="526"/>
      <c r="VSX5" s="526"/>
      <c r="VSY5" s="526"/>
      <c r="VSZ5" s="526"/>
      <c r="VTA5" s="526"/>
      <c r="VTB5" s="526"/>
      <c r="VTC5" s="526"/>
      <c r="VTD5" s="526"/>
      <c r="VTE5" s="526"/>
      <c r="VTF5" s="526"/>
      <c r="VTG5" s="526"/>
      <c r="VTH5" s="526"/>
      <c r="VTI5" s="526"/>
      <c r="VTJ5" s="526"/>
      <c r="VTK5" s="526"/>
      <c r="VTL5" s="526"/>
      <c r="VTM5" s="526"/>
      <c r="VTN5" s="526"/>
      <c r="VTO5" s="526"/>
      <c r="VTP5" s="526"/>
      <c r="VTQ5" s="526"/>
      <c r="VTR5" s="526"/>
      <c r="VTS5" s="526"/>
      <c r="VTT5" s="526"/>
      <c r="VTU5" s="526"/>
      <c r="VTV5" s="526"/>
      <c r="VTW5" s="526"/>
      <c r="VTX5" s="526"/>
      <c r="VTY5" s="526"/>
      <c r="VTZ5" s="526"/>
      <c r="VUA5" s="526"/>
      <c r="VUB5" s="526"/>
      <c r="VUC5" s="526"/>
      <c r="VUD5" s="526"/>
      <c r="VUE5" s="526"/>
      <c r="VUF5" s="526"/>
      <c r="VUG5" s="526"/>
      <c r="VUH5" s="526"/>
      <c r="VUI5" s="526"/>
      <c r="VUJ5" s="526"/>
      <c r="VUK5" s="526"/>
      <c r="VUL5" s="526"/>
      <c r="VUM5" s="526"/>
      <c r="VUN5" s="526"/>
      <c r="VUO5" s="526"/>
      <c r="VUP5" s="526"/>
      <c r="VUQ5" s="526"/>
      <c r="VUR5" s="526"/>
      <c r="VUS5" s="526"/>
      <c r="VUT5" s="526"/>
      <c r="VUU5" s="526"/>
      <c r="VUV5" s="526"/>
      <c r="VUW5" s="526"/>
      <c r="VUX5" s="526"/>
      <c r="VUY5" s="526"/>
      <c r="VUZ5" s="526"/>
      <c r="VVA5" s="526"/>
      <c r="VVB5" s="526"/>
      <c r="VVC5" s="526"/>
      <c r="VVD5" s="526"/>
      <c r="VVE5" s="526"/>
      <c r="VVF5" s="526"/>
      <c r="VVG5" s="526"/>
      <c r="VVH5" s="526"/>
      <c r="VVI5" s="526"/>
      <c r="VVJ5" s="526"/>
      <c r="VVK5" s="526"/>
      <c r="VVL5" s="526"/>
      <c r="VVM5" s="526"/>
      <c r="VVN5" s="526"/>
      <c r="VVO5" s="526"/>
      <c r="VVP5" s="526"/>
      <c r="VVQ5" s="526"/>
      <c r="VVR5" s="526"/>
      <c r="VVS5" s="526"/>
      <c r="VVT5" s="526"/>
      <c r="VVU5" s="526"/>
      <c r="VVV5" s="526"/>
      <c r="VVW5" s="526"/>
      <c r="VVX5" s="526"/>
      <c r="VVY5" s="526"/>
      <c r="VVZ5" s="526"/>
      <c r="VWA5" s="526"/>
      <c r="VWB5" s="526"/>
      <c r="VWC5" s="526"/>
      <c r="VWD5" s="526"/>
      <c r="VWE5" s="526"/>
      <c r="VWF5" s="526"/>
      <c r="VWG5" s="526"/>
      <c r="VWH5" s="526"/>
      <c r="VWI5" s="526"/>
      <c r="VWJ5" s="526"/>
      <c r="VWK5" s="526"/>
      <c r="VWL5" s="526"/>
      <c r="VWM5" s="526"/>
      <c r="VWN5" s="526"/>
      <c r="VWO5" s="526"/>
      <c r="VWP5" s="526"/>
      <c r="VWQ5" s="526"/>
      <c r="VWR5" s="526"/>
      <c r="VWS5" s="526"/>
      <c r="VWT5" s="526"/>
      <c r="VWU5" s="526"/>
      <c r="VWV5" s="526"/>
      <c r="VWW5" s="526"/>
      <c r="VWX5" s="526"/>
      <c r="VWY5" s="526"/>
      <c r="VWZ5" s="526"/>
      <c r="VXA5" s="526"/>
      <c r="VXB5" s="526"/>
      <c r="VXC5" s="526"/>
      <c r="VXD5" s="526"/>
      <c r="VXE5" s="526"/>
      <c r="VXF5" s="526"/>
      <c r="VXG5" s="526"/>
      <c r="VXH5" s="526"/>
      <c r="VXI5" s="526"/>
      <c r="VXJ5" s="526"/>
      <c r="VXK5" s="526"/>
      <c r="VXL5" s="526"/>
      <c r="VXM5" s="526"/>
      <c r="VXN5" s="526"/>
      <c r="VXO5" s="526"/>
      <c r="VXP5" s="526"/>
      <c r="VXQ5" s="526"/>
      <c r="VXR5" s="526"/>
      <c r="VXS5" s="526"/>
      <c r="VXT5" s="526"/>
      <c r="VXU5" s="526"/>
      <c r="VXV5" s="526"/>
      <c r="VXW5" s="526"/>
      <c r="VXX5" s="526"/>
      <c r="VXY5" s="526"/>
      <c r="VXZ5" s="526"/>
      <c r="VYA5" s="526"/>
      <c r="VYB5" s="526"/>
      <c r="VYC5" s="526"/>
      <c r="VYD5" s="526"/>
      <c r="VYE5" s="526"/>
      <c r="VYF5" s="526"/>
      <c r="VYG5" s="526"/>
      <c r="VYH5" s="526"/>
      <c r="VYI5" s="526"/>
      <c r="VYJ5" s="526"/>
      <c r="VYK5" s="526"/>
      <c r="VYL5" s="526"/>
      <c r="VYM5" s="526"/>
      <c r="VYN5" s="526"/>
      <c r="VYO5" s="526"/>
      <c r="VYP5" s="526"/>
      <c r="VYQ5" s="526"/>
      <c r="VYR5" s="526"/>
      <c r="VYS5" s="526"/>
      <c r="VYT5" s="526"/>
      <c r="VYU5" s="526"/>
      <c r="VYV5" s="526"/>
      <c r="VYW5" s="526"/>
      <c r="VYX5" s="526"/>
      <c r="VYY5" s="526"/>
      <c r="VYZ5" s="526"/>
      <c r="VZA5" s="526"/>
      <c r="VZB5" s="526"/>
      <c r="VZC5" s="526"/>
      <c r="VZD5" s="526"/>
      <c r="VZE5" s="526"/>
      <c r="VZF5" s="526"/>
      <c r="VZG5" s="526"/>
      <c r="VZH5" s="526"/>
      <c r="VZI5" s="526"/>
      <c r="VZJ5" s="526"/>
      <c r="VZK5" s="526"/>
      <c r="VZL5" s="526"/>
      <c r="VZM5" s="526"/>
      <c r="VZN5" s="526"/>
      <c r="VZO5" s="526"/>
      <c r="VZP5" s="526"/>
      <c r="VZQ5" s="526"/>
      <c r="VZR5" s="526"/>
      <c r="VZS5" s="526"/>
      <c r="VZT5" s="526"/>
      <c r="VZU5" s="526"/>
      <c r="VZV5" s="526"/>
      <c r="VZW5" s="526"/>
      <c r="VZX5" s="526"/>
      <c r="VZY5" s="526"/>
      <c r="VZZ5" s="526"/>
      <c r="WAA5" s="526"/>
      <c r="WAB5" s="526"/>
      <c r="WAC5" s="526"/>
      <c r="WAD5" s="526"/>
      <c r="WAE5" s="526"/>
      <c r="WAF5" s="526"/>
      <c r="WAG5" s="526"/>
      <c r="WAH5" s="526"/>
      <c r="WAI5" s="526"/>
      <c r="WAJ5" s="526"/>
      <c r="WAK5" s="526"/>
      <c r="WAL5" s="526"/>
      <c r="WAM5" s="526"/>
      <c r="WAN5" s="526"/>
      <c r="WAO5" s="526"/>
      <c r="WAP5" s="526"/>
      <c r="WAQ5" s="526"/>
      <c r="WAR5" s="526"/>
      <c r="WAS5" s="526"/>
      <c r="WAT5" s="526"/>
      <c r="WAU5" s="526"/>
      <c r="WAV5" s="526"/>
      <c r="WAW5" s="526"/>
      <c r="WAX5" s="526"/>
      <c r="WAY5" s="526"/>
      <c r="WAZ5" s="526"/>
      <c r="WBA5" s="526"/>
      <c r="WBB5" s="526"/>
      <c r="WBC5" s="526"/>
      <c r="WBD5" s="526"/>
      <c r="WBE5" s="526"/>
      <c r="WBF5" s="526"/>
      <c r="WBG5" s="526"/>
      <c r="WBH5" s="526"/>
      <c r="WBI5" s="526"/>
      <c r="WBJ5" s="526"/>
      <c r="WBK5" s="526"/>
      <c r="WBL5" s="526"/>
      <c r="WBM5" s="526"/>
      <c r="WBN5" s="526"/>
      <c r="WBO5" s="526"/>
      <c r="WBP5" s="526"/>
      <c r="WBQ5" s="526"/>
      <c r="WBR5" s="526"/>
      <c r="WBS5" s="526"/>
      <c r="WBT5" s="526"/>
      <c r="WBU5" s="526"/>
      <c r="WBV5" s="526"/>
      <c r="WBW5" s="526"/>
      <c r="WBX5" s="526"/>
      <c r="WBY5" s="526"/>
      <c r="WBZ5" s="526"/>
      <c r="WCA5" s="526"/>
      <c r="WCB5" s="526"/>
      <c r="WCC5" s="526"/>
      <c r="WCD5" s="526"/>
      <c r="WCE5" s="526"/>
      <c r="WCF5" s="526"/>
      <c r="WCG5" s="526"/>
      <c r="WCH5" s="526"/>
      <c r="WCI5" s="526"/>
      <c r="WCJ5" s="526"/>
      <c r="WCK5" s="526"/>
      <c r="WCL5" s="526"/>
      <c r="WCM5" s="526"/>
      <c r="WCN5" s="526"/>
      <c r="WCO5" s="526"/>
      <c r="WCP5" s="526"/>
      <c r="WCQ5" s="526"/>
      <c r="WCR5" s="526"/>
      <c r="WCS5" s="526"/>
      <c r="WCT5" s="526"/>
      <c r="WCU5" s="526"/>
      <c r="WCV5" s="526"/>
      <c r="WCW5" s="526"/>
      <c r="WCX5" s="526"/>
      <c r="WCY5" s="526"/>
      <c r="WCZ5" s="526"/>
      <c r="WDA5" s="526"/>
      <c r="WDB5" s="526"/>
      <c r="WDC5" s="526"/>
      <c r="WDD5" s="526"/>
      <c r="WDE5" s="526"/>
      <c r="WDF5" s="526"/>
      <c r="WDG5" s="526"/>
      <c r="WDH5" s="526"/>
      <c r="WDI5" s="526"/>
      <c r="WDJ5" s="526"/>
      <c r="WDK5" s="526"/>
      <c r="WDL5" s="526"/>
      <c r="WDM5" s="526"/>
      <c r="WDN5" s="526"/>
      <c r="WDO5" s="526"/>
      <c r="WDP5" s="526"/>
      <c r="WDQ5" s="526"/>
      <c r="WDR5" s="526"/>
      <c r="WDS5" s="526"/>
      <c r="WDT5" s="526"/>
      <c r="WDU5" s="526"/>
      <c r="WDV5" s="526"/>
      <c r="WDW5" s="526"/>
      <c r="WDX5" s="526"/>
      <c r="WDY5" s="526"/>
      <c r="WDZ5" s="526"/>
      <c r="WEA5" s="526"/>
      <c r="WEB5" s="526"/>
      <c r="WEC5" s="526"/>
      <c r="WED5" s="526"/>
      <c r="WEE5" s="526"/>
      <c r="WEF5" s="526"/>
      <c r="WEG5" s="526"/>
      <c r="WEH5" s="526"/>
      <c r="WEI5" s="526"/>
      <c r="WEJ5" s="526"/>
      <c r="WEK5" s="526"/>
      <c r="WEL5" s="526"/>
      <c r="WEM5" s="526"/>
      <c r="WEN5" s="526"/>
      <c r="WEO5" s="526"/>
      <c r="WEP5" s="526"/>
      <c r="WEQ5" s="526"/>
      <c r="WER5" s="526"/>
      <c r="WES5" s="526"/>
      <c r="WET5" s="526"/>
      <c r="WEU5" s="526"/>
      <c r="WEV5" s="526"/>
      <c r="WEW5" s="526"/>
      <c r="WEX5" s="526"/>
      <c r="WEY5" s="526"/>
      <c r="WEZ5" s="526"/>
      <c r="WFA5" s="526"/>
      <c r="WFB5" s="526"/>
      <c r="WFC5" s="526"/>
      <c r="WFD5" s="526"/>
      <c r="WFE5" s="526"/>
      <c r="WFF5" s="526"/>
      <c r="WFG5" s="526"/>
      <c r="WFH5" s="526"/>
      <c r="WFI5" s="526"/>
      <c r="WFJ5" s="526"/>
      <c r="WFK5" s="526"/>
      <c r="WFL5" s="526"/>
      <c r="WFM5" s="526"/>
      <c r="WFN5" s="526"/>
      <c r="WFO5" s="526"/>
      <c r="WFP5" s="526"/>
      <c r="WFQ5" s="526"/>
      <c r="WFR5" s="526"/>
      <c r="WFS5" s="526"/>
      <c r="WFT5" s="526"/>
      <c r="WFU5" s="526"/>
      <c r="WFV5" s="526"/>
      <c r="WFW5" s="526"/>
      <c r="WFX5" s="526"/>
      <c r="WFY5" s="526"/>
      <c r="WFZ5" s="526"/>
      <c r="WGA5" s="526"/>
      <c r="WGB5" s="526"/>
      <c r="WGC5" s="526"/>
      <c r="WGD5" s="526"/>
      <c r="WGE5" s="526"/>
      <c r="WGF5" s="526"/>
      <c r="WGG5" s="526"/>
      <c r="WGH5" s="526"/>
      <c r="WGI5" s="526"/>
      <c r="WGJ5" s="526"/>
      <c r="WGK5" s="526"/>
      <c r="WGL5" s="526"/>
      <c r="WGM5" s="526"/>
      <c r="WGN5" s="526"/>
      <c r="WGO5" s="526"/>
      <c r="WGP5" s="526"/>
      <c r="WGQ5" s="526"/>
      <c r="WGR5" s="526"/>
      <c r="WGS5" s="526"/>
      <c r="WGT5" s="526"/>
      <c r="WGU5" s="526"/>
      <c r="WGV5" s="526"/>
      <c r="WGW5" s="526"/>
      <c r="WGX5" s="526"/>
      <c r="WGY5" s="526"/>
      <c r="WGZ5" s="526"/>
      <c r="WHA5" s="526"/>
      <c r="WHB5" s="526"/>
      <c r="WHC5" s="526"/>
      <c r="WHD5" s="526"/>
      <c r="WHE5" s="526"/>
      <c r="WHF5" s="526"/>
      <c r="WHG5" s="526"/>
      <c r="WHH5" s="526"/>
      <c r="WHI5" s="526"/>
      <c r="WHJ5" s="526"/>
      <c r="WHK5" s="526"/>
      <c r="WHL5" s="526"/>
      <c r="WHM5" s="526"/>
      <c r="WHN5" s="526"/>
      <c r="WHO5" s="526"/>
      <c r="WHP5" s="526"/>
      <c r="WHQ5" s="526"/>
      <c r="WHR5" s="526"/>
      <c r="WHS5" s="526"/>
      <c r="WHT5" s="526"/>
      <c r="WHU5" s="526"/>
      <c r="WHV5" s="526"/>
      <c r="WHW5" s="526"/>
      <c r="WHX5" s="526"/>
      <c r="WHY5" s="526"/>
      <c r="WHZ5" s="526"/>
      <c r="WIA5" s="526"/>
      <c r="WIB5" s="526"/>
      <c r="WIC5" s="526"/>
      <c r="WID5" s="526"/>
      <c r="WIE5" s="526"/>
      <c r="WIF5" s="526"/>
      <c r="WIG5" s="526"/>
      <c r="WIH5" s="526"/>
      <c r="WII5" s="526"/>
      <c r="WIJ5" s="526"/>
      <c r="WIK5" s="526"/>
      <c r="WIL5" s="526"/>
      <c r="WIM5" s="526"/>
      <c r="WIN5" s="526"/>
      <c r="WIO5" s="526"/>
      <c r="WIP5" s="526"/>
      <c r="WIQ5" s="526"/>
      <c r="WIR5" s="526"/>
      <c r="WIS5" s="526"/>
      <c r="WIT5" s="526"/>
      <c r="WIU5" s="526"/>
      <c r="WIV5" s="526"/>
      <c r="WIW5" s="526"/>
      <c r="WIX5" s="526"/>
      <c r="WIY5" s="526"/>
      <c r="WIZ5" s="526"/>
      <c r="WJA5" s="526"/>
      <c r="WJB5" s="526"/>
      <c r="WJC5" s="526"/>
      <c r="WJD5" s="526"/>
      <c r="WJE5" s="526"/>
      <c r="WJF5" s="526"/>
      <c r="WJG5" s="526"/>
      <c r="WJH5" s="526"/>
      <c r="WJI5" s="526"/>
      <c r="WJJ5" s="526"/>
      <c r="WJK5" s="526"/>
      <c r="WJL5" s="526"/>
      <c r="WJM5" s="526"/>
      <c r="WJN5" s="526"/>
      <c r="WJO5" s="526"/>
      <c r="WJP5" s="526"/>
      <c r="WJQ5" s="526"/>
      <c r="WJR5" s="526"/>
      <c r="WJS5" s="526"/>
      <c r="WJT5" s="526"/>
      <c r="WJU5" s="526"/>
      <c r="WJV5" s="526"/>
      <c r="WJW5" s="526"/>
      <c r="WJX5" s="526"/>
      <c r="WJY5" s="526"/>
      <c r="WJZ5" s="526"/>
      <c r="WKA5" s="526"/>
      <c r="WKB5" s="526"/>
      <c r="WKC5" s="526"/>
      <c r="WKD5" s="526"/>
      <c r="WKE5" s="526"/>
      <c r="WKF5" s="526"/>
      <c r="WKG5" s="526"/>
      <c r="WKH5" s="526"/>
      <c r="WKI5" s="526"/>
      <c r="WKJ5" s="526"/>
      <c r="WKK5" s="526"/>
      <c r="WKL5" s="526"/>
      <c r="WKM5" s="526"/>
      <c r="WKN5" s="526"/>
      <c r="WKO5" s="526"/>
      <c r="WKP5" s="526"/>
      <c r="WKQ5" s="526"/>
      <c r="WKR5" s="526"/>
      <c r="WKS5" s="526"/>
      <c r="WKT5" s="526"/>
      <c r="WKU5" s="526"/>
      <c r="WKV5" s="526"/>
      <c r="WKW5" s="526"/>
      <c r="WKX5" s="526"/>
      <c r="WKY5" s="526"/>
      <c r="WKZ5" s="526"/>
      <c r="WLA5" s="526"/>
      <c r="WLB5" s="526"/>
      <c r="WLC5" s="526"/>
      <c r="WLD5" s="526"/>
      <c r="WLE5" s="526"/>
      <c r="WLF5" s="526"/>
      <c r="WLG5" s="526"/>
      <c r="WLH5" s="526"/>
      <c r="WLI5" s="526"/>
      <c r="WLJ5" s="526"/>
      <c r="WLK5" s="526"/>
      <c r="WLL5" s="526"/>
      <c r="WLM5" s="526"/>
      <c r="WLN5" s="526"/>
      <c r="WLO5" s="526"/>
      <c r="WLP5" s="526"/>
      <c r="WLQ5" s="526"/>
      <c r="WLR5" s="526"/>
      <c r="WLS5" s="526"/>
      <c r="WLT5" s="526"/>
      <c r="WLU5" s="526"/>
      <c r="WLV5" s="526"/>
      <c r="WLW5" s="526"/>
      <c r="WLX5" s="526"/>
      <c r="WLY5" s="526"/>
      <c r="WLZ5" s="526"/>
      <c r="WMA5" s="526"/>
      <c r="WMB5" s="526"/>
      <c r="WMC5" s="526"/>
      <c r="WMD5" s="526"/>
      <c r="WME5" s="526"/>
      <c r="WMF5" s="526"/>
      <c r="WMG5" s="526"/>
      <c r="WMH5" s="526"/>
      <c r="WMI5" s="526"/>
      <c r="WMJ5" s="526"/>
      <c r="WMK5" s="526"/>
      <c r="WML5" s="526"/>
      <c r="WMM5" s="526"/>
      <c r="WMN5" s="526"/>
      <c r="WMO5" s="526"/>
      <c r="WMP5" s="526"/>
      <c r="WMQ5" s="526"/>
      <c r="WMR5" s="526"/>
      <c r="WMS5" s="526"/>
      <c r="WMT5" s="526"/>
      <c r="WMU5" s="526"/>
      <c r="WMV5" s="526"/>
      <c r="WMW5" s="526"/>
      <c r="WMX5" s="526"/>
      <c r="WMY5" s="526"/>
      <c r="WMZ5" s="526"/>
      <c r="WNA5" s="526"/>
      <c r="WNB5" s="526"/>
      <c r="WNC5" s="526"/>
      <c r="WND5" s="526"/>
      <c r="WNE5" s="526"/>
      <c r="WNF5" s="526"/>
      <c r="WNG5" s="526"/>
      <c r="WNH5" s="526"/>
      <c r="WNI5" s="526"/>
      <c r="WNJ5" s="526"/>
      <c r="WNK5" s="526"/>
      <c r="WNL5" s="526"/>
      <c r="WNM5" s="526"/>
      <c r="WNN5" s="526"/>
      <c r="WNO5" s="526"/>
      <c r="WNP5" s="526"/>
      <c r="WNQ5" s="526"/>
      <c r="WNR5" s="526"/>
      <c r="WNS5" s="526"/>
      <c r="WNT5" s="526"/>
      <c r="WNU5" s="526"/>
      <c r="WNV5" s="526"/>
      <c r="WNW5" s="526"/>
      <c r="WNX5" s="526"/>
      <c r="WNY5" s="526"/>
      <c r="WNZ5" s="526"/>
      <c r="WOA5" s="526"/>
      <c r="WOB5" s="526"/>
      <c r="WOC5" s="526"/>
      <c r="WOD5" s="526"/>
      <c r="WOE5" s="526"/>
      <c r="WOF5" s="526"/>
      <c r="WOG5" s="526"/>
      <c r="WOH5" s="526"/>
      <c r="WOI5" s="526"/>
      <c r="WOJ5" s="526"/>
      <c r="WOK5" s="526"/>
      <c r="WOL5" s="526"/>
      <c r="WOM5" s="526"/>
      <c r="WON5" s="526"/>
      <c r="WOO5" s="526"/>
      <c r="WOP5" s="526"/>
      <c r="WOQ5" s="526"/>
      <c r="WOR5" s="526"/>
      <c r="WOS5" s="526"/>
      <c r="WOT5" s="526"/>
      <c r="WOU5" s="526"/>
      <c r="WOV5" s="526"/>
      <c r="WOW5" s="526"/>
      <c r="WOX5" s="526"/>
      <c r="WOY5" s="526"/>
      <c r="WOZ5" s="526"/>
      <c r="WPA5" s="526"/>
      <c r="WPB5" s="526"/>
      <c r="WPC5" s="526"/>
      <c r="WPD5" s="526"/>
      <c r="WPE5" s="526"/>
      <c r="WPF5" s="526"/>
      <c r="WPG5" s="526"/>
      <c r="WPH5" s="526"/>
      <c r="WPI5" s="526"/>
      <c r="WPJ5" s="526"/>
      <c r="WPK5" s="526"/>
      <c r="WPL5" s="526"/>
      <c r="WPM5" s="526"/>
      <c r="WPN5" s="526"/>
      <c r="WPO5" s="526"/>
      <c r="WPP5" s="526"/>
      <c r="WPQ5" s="526"/>
      <c r="WPR5" s="526"/>
      <c r="WPS5" s="526"/>
      <c r="WPT5" s="526"/>
      <c r="WPU5" s="526"/>
      <c r="WPV5" s="526"/>
      <c r="WPW5" s="526"/>
      <c r="WPX5" s="526"/>
      <c r="WPY5" s="526"/>
      <c r="WPZ5" s="526"/>
      <c r="WQA5" s="526"/>
      <c r="WQB5" s="526"/>
      <c r="WQC5" s="526"/>
      <c r="WQD5" s="526"/>
      <c r="WQE5" s="526"/>
      <c r="WQF5" s="526"/>
      <c r="WQG5" s="526"/>
      <c r="WQH5" s="526"/>
      <c r="WQI5" s="526"/>
      <c r="WQJ5" s="526"/>
      <c r="WQK5" s="526"/>
      <c r="WQL5" s="526"/>
      <c r="WQM5" s="526"/>
      <c r="WQN5" s="526"/>
      <c r="WQO5" s="526"/>
      <c r="WQP5" s="526"/>
      <c r="WQQ5" s="526"/>
      <c r="WQR5" s="526"/>
      <c r="WQS5" s="526"/>
      <c r="WQT5" s="526"/>
      <c r="WQU5" s="526"/>
      <c r="WQV5" s="526"/>
      <c r="WQW5" s="526"/>
      <c r="WQX5" s="526"/>
      <c r="WQY5" s="526"/>
      <c r="WQZ5" s="526"/>
      <c r="WRA5" s="526"/>
      <c r="WRB5" s="526"/>
      <c r="WRC5" s="526"/>
      <c r="WRD5" s="526"/>
      <c r="WRE5" s="526"/>
      <c r="WRF5" s="526"/>
      <c r="WRG5" s="526"/>
      <c r="WRH5" s="526"/>
      <c r="WRI5" s="526"/>
      <c r="WRJ5" s="526"/>
      <c r="WRK5" s="526"/>
      <c r="WRL5" s="526"/>
      <c r="WRM5" s="526"/>
      <c r="WRN5" s="526"/>
      <c r="WRO5" s="526"/>
      <c r="WRP5" s="526"/>
      <c r="WRQ5" s="526"/>
      <c r="WRR5" s="526"/>
      <c r="WRS5" s="526"/>
      <c r="WRT5" s="526"/>
      <c r="WRU5" s="526"/>
      <c r="WRV5" s="526"/>
      <c r="WRW5" s="526"/>
      <c r="WRX5" s="526"/>
      <c r="WRY5" s="526"/>
      <c r="WRZ5" s="526"/>
      <c r="WSA5" s="526"/>
      <c r="WSB5" s="526"/>
      <c r="WSC5" s="526"/>
      <c r="WSD5" s="526"/>
      <c r="WSE5" s="526"/>
      <c r="WSF5" s="526"/>
      <c r="WSG5" s="526"/>
      <c r="WSH5" s="526"/>
      <c r="WSI5" s="526"/>
      <c r="WSJ5" s="526"/>
      <c r="WSK5" s="526"/>
      <c r="WSL5" s="526"/>
      <c r="WSM5" s="526"/>
      <c r="WSN5" s="526"/>
      <c r="WSO5" s="526"/>
      <c r="WSP5" s="526"/>
      <c r="WSQ5" s="526"/>
      <c r="WSR5" s="526"/>
      <c r="WSS5" s="526"/>
      <c r="WST5" s="526"/>
      <c r="WSU5" s="526"/>
      <c r="WSV5" s="526"/>
      <c r="WSW5" s="526"/>
      <c r="WSX5" s="526"/>
      <c r="WSY5" s="526"/>
      <c r="WSZ5" s="526"/>
      <c r="WTA5" s="526"/>
      <c r="WTB5" s="526"/>
      <c r="WTC5" s="526"/>
      <c r="WTD5" s="526"/>
      <c r="WTE5" s="526"/>
      <c r="WTF5" s="526"/>
      <c r="WTG5" s="526"/>
      <c r="WTH5" s="526"/>
      <c r="WTI5" s="526"/>
      <c r="WTJ5" s="526"/>
      <c r="WTK5" s="526"/>
      <c r="WTL5" s="526"/>
      <c r="WTM5" s="526"/>
      <c r="WTN5" s="526"/>
      <c r="WTO5" s="526"/>
      <c r="WTP5" s="526"/>
      <c r="WTQ5" s="526"/>
      <c r="WTR5" s="526"/>
      <c r="WTS5" s="526"/>
      <c r="WTT5" s="526"/>
      <c r="WTU5" s="526"/>
      <c r="WTV5" s="526"/>
      <c r="WTW5" s="526"/>
      <c r="WTX5" s="526"/>
      <c r="WTY5" s="526"/>
      <c r="WTZ5" s="526"/>
      <c r="WUA5" s="526"/>
      <c r="WUB5" s="526"/>
      <c r="WUC5" s="526"/>
      <c r="WUD5" s="526"/>
      <c r="WUE5" s="526"/>
      <c r="WUF5" s="526"/>
      <c r="WUG5" s="526"/>
      <c r="WUH5" s="526"/>
      <c r="WUI5" s="526"/>
      <c r="WUJ5" s="526"/>
      <c r="WUK5" s="526"/>
      <c r="WUL5" s="526"/>
      <c r="WUM5" s="526"/>
      <c r="WUN5" s="526"/>
      <c r="WUO5" s="526"/>
      <c r="WUP5" s="526"/>
      <c r="WUQ5" s="526"/>
      <c r="WUR5" s="526"/>
      <c r="WUS5" s="526"/>
      <c r="WUT5" s="526"/>
      <c r="WUU5" s="526"/>
      <c r="WUV5" s="526"/>
      <c r="WUW5" s="526"/>
      <c r="WUX5" s="526"/>
      <c r="WUY5" s="526"/>
      <c r="WUZ5" s="526"/>
      <c r="WVA5" s="526"/>
      <c r="WVB5" s="526"/>
      <c r="WVC5" s="526"/>
      <c r="WVD5" s="526"/>
      <c r="WVE5" s="526"/>
      <c r="WVF5" s="526"/>
      <c r="WVG5" s="526"/>
      <c r="WVH5" s="526"/>
      <c r="WVI5" s="526"/>
      <c r="WVJ5" s="526"/>
      <c r="WVK5" s="526"/>
      <c r="WVL5" s="526"/>
      <c r="WVM5" s="526"/>
      <c r="WVN5" s="526"/>
      <c r="WVO5" s="526"/>
      <c r="WVP5" s="526"/>
      <c r="WVQ5" s="526"/>
      <c r="WVR5" s="526"/>
      <c r="WVS5" s="526"/>
      <c r="WVT5" s="526"/>
      <c r="WVU5" s="526"/>
      <c r="WVV5" s="526"/>
      <c r="WVW5" s="526"/>
      <c r="WVX5" s="526"/>
      <c r="WVY5" s="526"/>
      <c r="WVZ5" s="526"/>
      <c r="WWA5" s="526"/>
      <c r="WWB5" s="526"/>
      <c r="WWC5" s="526"/>
      <c r="WWD5" s="526"/>
      <c r="WWE5" s="526"/>
      <c r="WWF5" s="526"/>
      <c r="WWG5" s="526"/>
      <c r="WWH5" s="526"/>
      <c r="WWI5" s="526"/>
      <c r="WWJ5" s="526"/>
      <c r="WWK5" s="526"/>
      <c r="WWL5" s="526"/>
      <c r="WWM5" s="526"/>
      <c r="WWN5" s="526"/>
      <c r="WWO5" s="526"/>
      <c r="WWP5" s="526"/>
      <c r="WWQ5" s="526"/>
      <c r="WWR5" s="526"/>
      <c r="WWS5" s="526"/>
      <c r="WWT5" s="526"/>
      <c r="WWU5" s="526"/>
      <c r="WWV5" s="526"/>
      <c r="WWW5" s="526"/>
      <c r="WWX5" s="526"/>
      <c r="WWY5" s="526"/>
      <c r="WWZ5" s="526"/>
      <c r="WXA5" s="526"/>
      <c r="WXB5" s="526"/>
      <c r="WXC5" s="526"/>
      <c r="WXD5" s="526"/>
      <c r="WXE5" s="526"/>
      <c r="WXF5" s="526"/>
      <c r="WXG5" s="526"/>
      <c r="WXH5" s="526"/>
      <c r="WXI5" s="526"/>
      <c r="WXJ5" s="526"/>
      <c r="WXK5" s="526"/>
      <c r="WXL5" s="526"/>
      <c r="WXM5" s="526"/>
      <c r="WXN5" s="526"/>
      <c r="WXO5" s="526"/>
      <c r="WXP5" s="526"/>
      <c r="WXQ5" s="526"/>
      <c r="WXR5" s="526"/>
      <c r="WXS5" s="526"/>
      <c r="WXT5" s="526"/>
      <c r="WXU5" s="526"/>
      <c r="WXV5" s="526"/>
      <c r="WXW5" s="526"/>
      <c r="WXX5" s="526"/>
      <c r="WXY5" s="526"/>
      <c r="WXZ5" s="526"/>
      <c r="WYA5" s="526"/>
      <c r="WYB5" s="526"/>
      <c r="WYC5" s="526"/>
      <c r="WYD5" s="526"/>
      <c r="WYE5" s="526"/>
      <c r="WYF5" s="526"/>
      <c r="WYG5" s="526"/>
      <c r="WYH5" s="526"/>
      <c r="WYI5" s="526"/>
      <c r="WYJ5" s="526"/>
      <c r="WYK5" s="526"/>
      <c r="WYL5" s="526"/>
      <c r="WYM5" s="526"/>
      <c r="WYN5" s="526"/>
      <c r="WYO5" s="526"/>
      <c r="WYP5" s="526"/>
      <c r="WYQ5" s="526"/>
      <c r="WYR5" s="526"/>
      <c r="WYS5" s="526"/>
      <c r="WYT5" s="526"/>
      <c r="WYU5" s="526"/>
      <c r="WYV5" s="526"/>
      <c r="WYW5" s="526"/>
      <c r="WYX5" s="526"/>
      <c r="WYY5" s="526"/>
      <c r="WYZ5" s="526"/>
      <c r="WZA5" s="526"/>
      <c r="WZB5" s="526"/>
      <c r="WZC5" s="526"/>
      <c r="WZD5" s="526"/>
      <c r="WZE5" s="526"/>
      <c r="WZF5" s="526"/>
      <c r="WZG5" s="526"/>
      <c r="WZH5" s="526"/>
      <c r="WZI5" s="526"/>
      <c r="WZJ5" s="526"/>
      <c r="WZK5" s="526"/>
      <c r="WZL5" s="526"/>
      <c r="WZM5" s="526"/>
      <c r="WZN5" s="526"/>
      <c r="WZO5" s="526"/>
      <c r="WZP5" s="526"/>
      <c r="WZQ5" s="526"/>
      <c r="WZR5" s="526"/>
      <c r="WZS5" s="526"/>
      <c r="WZT5" s="526"/>
      <c r="WZU5" s="526"/>
      <c r="WZV5" s="526"/>
      <c r="WZW5" s="526"/>
      <c r="WZX5" s="526"/>
      <c r="WZY5" s="526"/>
      <c r="WZZ5" s="526"/>
      <c r="XAA5" s="526"/>
      <c r="XAB5" s="526"/>
      <c r="XAC5" s="526"/>
      <c r="XAD5" s="526"/>
      <c r="XAE5" s="526"/>
      <c r="XAF5" s="526"/>
      <c r="XAG5" s="526"/>
      <c r="XAH5" s="526"/>
      <c r="XAI5" s="526"/>
      <c r="XAJ5" s="526"/>
      <c r="XAK5" s="526"/>
      <c r="XAL5" s="526"/>
      <c r="XAM5" s="526"/>
      <c r="XAN5" s="526"/>
      <c r="XAO5" s="526"/>
      <c r="XAP5" s="526"/>
      <c r="XAQ5" s="526"/>
      <c r="XAR5" s="526"/>
      <c r="XAS5" s="526"/>
      <c r="XAT5" s="526"/>
      <c r="XAU5" s="526"/>
      <c r="XAV5" s="526"/>
      <c r="XAW5" s="526"/>
      <c r="XAX5" s="526"/>
      <c r="XAY5" s="526"/>
      <c r="XAZ5" s="526"/>
      <c r="XBA5" s="526"/>
      <c r="XBB5" s="526"/>
      <c r="XBC5" s="526"/>
      <c r="XBD5" s="526"/>
      <c r="XBE5" s="526"/>
      <c r="XBF5" s="526"/>
      <c r="XBG5" s="526"/>
      <c r="XBH5" s="526"/>
      <c r="XBI5" s="526"/>
      <c r="XBJ5" s="526"/>
      <c r="XBK5" s="526"/>
      <c r="XBL5" s="526"/>
      <c r="XBM5" s="526"/>
      <c r="XBN5" s="526"/>
      <c r="XBO5" s="526"/>
      <c r="XBP5" s="526"/>
      <c r="XBQ5" s="526"/>
      <c r="XBR5" s="526"/>
      <c r="XBS5" s="526"/>
      <c r="XBT5" s="526"/>
      <c r="XBU5" s="526"/>
      <c r="XBV5" s="526"/>
      <c r="XBW5" s="526"/>
      <c r="XBX5" s="526"/>
      <c r="XBY5" s="526"/>
      <c r="XBZ5" s="526"/>
      <c r="XCA5" s="526"/>
      <c r="XCB5" s="526"/>
      <c r="XCC5" s="526"/>
      <c r="XCD5" s="526"/>
      <c r="XCE5" s="526"/>
      <c r="XCF5" s="526"/>
      <c r="XCG5" s="526"/>
      <c r="XCH5" s="526"/>
      <c r="XCI5" s="526"/>
      <c r="XCJ5" s="526"/>
      <c r="XCK5" s="526"/>
      <c r="XCL5" s="526"/>
      <c r="XCM5" s="526"/>
      <c r="XCN5" s="526"/>
      <c r="XCO5" s="526"/>
      <c r="XCP5" s="526"/>
      <c r="XCQ5" s="526"/>
      <c r="XCR5" s="526"/>
      <c r="XCS5" s="526"/>
      <c r="XCT5" s="526"/>
      <c r="XCU5" s="526"/>
      <c r="XCV5" s="526"/>
      <c r="XCW5" s="526"/>
      <c r="XCX5" s="526"/>
      <c r="XCY5" s="526"/>
      <c r="XCZ5" s="526"/>
      <c r="XDA5" s="526"/>
      <c r="XDB5" s="526"/>
      <c r="XDC5" s="526"/>
      <c r="XDD5" s="526"/>
      <c r="XDE5" s="526"/>
      <c r="XDF5" s="526"/>
      <c r="XDG5" s="526"/>
      <c r="XDH5" s="526"/>
      <c r="XDI5" s="526"/>
      <c r="XDJ5" s="526"/>
      <c r="XDK5" s="526"/>
      <c r="XDL5" s="526"/>
      <c r="XDM5" s="526"/>
      <c r="XDN5" s="526"/>
      <c r="XDO5" s="526"/>
      <c r="XDP5" s="526"/>
      <c r="XDQ5" s="526"/>
      <c r="XDR5" s="526"/>
      <c r="XDS5" s="526"/>
      <c r="XDT5" s="526"/>
      <c r="XDU5" s="526"/>
      <c r="XDV5" s="526"/>
      <c r="XDW5" s="526"/>
      <c r="XDX5" s="526"/>
      <c r="XDY5" s="526"/>
      <c r="XDZ5" s="526"/>
      <c r="XEA5" s="526"/>
      <c r="XEB5" s="526"/>
      <c r="XEC5" s="526"/>
      <c r="XED5" s="526"/>
      <c r="XEE5" s="526"/>
      <c r="XEF5" s="526"/>
      <c r="XEG5" s="526"/>
      <c r="XEH5" s="526"/>
      <c r="XEI5" s="526"/>
      <c r="XEJ5" s="526"/>
      <c r="XEK5" s="526"/>
      <c r="XEL5" s="526"/>
      <c r="XEM5" s="526"/>
      <c r="XEN5" s="526"/>
      <c r="XEO5" s="526"/>
      <c r="XEP5" s="526"/>
      <c r="XEQ5" s="526"/>
      <c r="XER5" s="526"/>
      <c r="XES5" s="526"/>
      <c r="XET5" s="526"/>
      <c r="XEU5" s="526"/>
      <c r="XEV5" s="526"/>
      <c r="XEW5" s="526"/>
      <c r="XEX5" s="526"/>
      <c r="XEY5" s="526"/>
      <c r="XEZ5" s="526"/>
      <c r="XFA5" s="526"/>
      <c r="XFB5" s="526"/>
    </row>
    <row r="6" s="524" customFormat="1" ht="15.75" customHeight="1" spans="1:16382">
      <c r="A6" s="541" t="s">
        <v>77</v>
      </c>
      <c r="B6" s="542">
        <f>B7+B21</f>
        <v>316000</v>
      </c>
      <c r="C6" s="542">
        <f>C7+C21</f>
        <v>370469</v>
      </c>
      <c r="D6" s="542">
        <v>378000</v>
      </c>
      <c r="E6" s="538">
        <f t="shared" ref="E6:E39" si="0">(D6-B6)/B6*100</f>
        <v>19.620253164557</v>
      </c>
      <c r="F6" s="591">
        <f t="shared" ref="F6:F39" si="1">(D6-C6)/C6*100</f>
        <v>2.03282865772845</v>
      </c>
      <c r="G6" s="593" t="s">
        <v>78</v>
      </c>
      <c r="H6" s="490">
        <f>SUM(H7:H31)</f>
        <v>1078487.8212</v>
      </c>
      <c r="I6" s="490">
        <f>SUM(I7:I31)</f>
        <v>998525</v>
      </c>
      <c r="J6" s="490">
        <f>SUM(J7:J31)</f>
        <v>1340325.051975</v>
      </c>
      <c r="K6" s="576">
        <f t="shared" ref="K6:K33" si="2">(J6-H6)/H6*100</f>
        <v>24.2781815082214</v>
      </c>
      <c r="L6" s="578">
        <f t="shared" ref="L6:L38" si="3">(J6-I6)/I6*100</f>
        <v>34.2304951778874</v>
      </c>
      <c r="M6" s="526"/>
      <c r="N6" s="526"/>
      <c r="O6" s="526"/>
      <c r="P6" s="526"/>
      <c r="Q6" s="526"/>
      <c r="R6" s="526"/>
      <c r="S6" s="526"/>
      <c r="T6" s="526"/>
      <c r="U6" s="526"/>
      <c r="V6" s="526"/>
      <c r="W6" s="526"/>
      <c r="X6" s="526"/>
      <c r="Y6" s="526"/>
      <c r="Z6" s="526"/>
      <c r="AA6" s="526"/>
      <c r="AB6" s="526"/>
      <c r="AC6" s="526"/>
      <c r="AD6" s="526"/>
      <c r="AE6" s="526"/>
      <c r="AF6" s="526"/>
      <c r="AG6" s="526"/>
      <c r="AH6" s="526"/>
      <c r="AI6" s="526"/>
      <c r="AJ6" s="526"/>
      <c r="AK6" s="526"/>
      <c r="AL6" s="526"/>
      <c r="AM6" s="526"/>
      <c r="AN6" s="526"/>
      <c r="AO6" s="526"/>
      <c r="AP6" s="526"/>
      <c r="AQ6" s="526"/>
      <c r="AR6" s="526"/>
      <c r="AS6" s="526"/>
      <c r="AT6" s="526"/>
      <c r="AU6" s="526"/>
      <c r="AV6" s="526"/>
      <c r="AW6" s="526"/>
      <c r="AX6" s="526"/>
      <c r="AY6" s="526"/>
      <c r="AZ6" s="526"/>
      <c r="BA6" s="526"/>
      <c r="BB6" s="526"/>
      <c r="BC6" s="526"/>
      <c r="BD6" s="526"/>
      <c r="BE6" s="526"/>
      <c r="BF6" s="526"/>
      <c r="BG6" s="526"/>
      <c r="BH6" s="526"/>
      <c r="BI6" s="526"/>
      <c r="BJ6" s="526"/>
      <c r="BK6" s="526"/>
      <c r="BL6" s="526"/>
      <c r="BM6" s="526"/>
      <c r="BN6" s="526"/>
      <c r="BO6" s="526"/>
      <c r="BP6" s="526"/>
      <c r="BQ6" s="526"/>
      <c r="BR6" s="526"/>
      <c r="BS6" s="526"/>
      <c r="BT6" s="526"/>
      <c r="BU6" s="526"/>
      <c r="BV6" s="526"/>
      <c r="BW6" s="526"/>
      <c r="BX6" s="526"/>
      <c r="BY6" s="526"/>
      <c r="BZ6" s="526"/>
      <c r="CA6" s="526"/>
      <c r="CB6" s="526"/>
      <c r="CC6" s="526"/>
      <c r="CD6" s="526"/>
      <c r="CE6" s="526"/>
      <c r="CF6" s="526"/>
      <c r="CG6" s="526"/>
      <c r="CH6" s="526"/>
      <c r="CI6" s="526"/>
      <c r="CJ6" s="526"/>
      <c r="CK6" s="526"/>
      <c r="CL6" s="526"/>
      <c r="CM6" s="526"/>
      <c r="CN6" s="526"/>
      <c r="CO6" s="526"/>
      <c r="CP6" s="526"/>
      <c r="CQ6" s="526"/>
      <c r="CR6" s="526"/>
      <c r="CS6" s="526"/>
      <c r="CT6" s="526"/>
      <c r="CU6" s="526"/>
      <c r="CV6" s="526"/>
      <c r="CW6" s="526"/>
      <c r="CX6" s="526"/>
      <c r="CY6" s="526"/>
      <c r="CZ6" s="526"/>
      <c r="DA6" s="526"/>
      <c r="DB6" s="526"/>
      <c r="DC6" s="526"/>
      <c r="DD6" s="526"/>
      <c r="DE6" s="526"/>
      <c r="DF6" s="526"/>
      <c r="DG6" s="526"/>
      <c r="DH6" s="526"/>
      <c r="DI6" s="526"/>
      <c r="DJ6" s="526"/>
      <c r="DK6" s="526"/>
      <c r="DL6" s="526"/>
      <c r="DM6" s="526"/>
      <c r="DN6" s="526"/>
      <c r="DO6" s="526"/>
      <c r="DP6" s="526"/>
      <c r="DQ6" s="526"/>
      <c r="DR6" s="526"/>
      <c r="DS6" s="526"/>
      <c r="DT6" s="526"/>
      <c r="DU6" s="526"/>
      <c r="DV6" s="526"/>
      <c r="DW6" s="526"/>
      <c r="DX6" s="526"/>
      <c r="DY6" s="526"/>
      <c r="DZ6" s="526"/>
      <c r="EA6" s="526"/>
      <c r="EB6" s="526"/>
      <c r="EC6" s="526"/>
      <c r="ED6" s="526"/>
      <c r="EE6" s="526"/>
      <c r="EF6" s="526"/>
      <c r="EG6" s="526"/>
      <c r="EH6" s="526"/>
      <c r="EI6" s="526"/>
      <c r="EJ6" s="526"/>
      <c r="EK6" s="526"/>
      <c r="EL6" s="526"/>
      <c r="EM6" s="526"/>
      <c r="EN6" s="526"/>
      <c r="EO6" s="526"/>
      <c r="EP6" s="526"/>
      <c r="EQ6" s="526"/>
      <c r="ER6" s="526"/>
      <c r="ES6" s="526"/>
      <c r="ET6" s="526"/>
      <c r="EU6" s="526"/>
      <c r="EV6" s="526"/>
      <c r="EW6" s="526"/>
      <c r="EX6" s="526"/>
      <c r="EY6" s="526"/>
      <c r="EZ6" s="526"/>
      <c r="FA6" s="526"/>
      <c r="FB6" s="526"/>
      <c r="FC6" s="526"/>
      <c r="FD6" s="526"/>
      <c r="FE6" s="526"/>
      <c r="FF6" s="526"/>
      <c r="FG6" s="526"/>
      <c r="FH6" s="526"/>
      <c r="FI6" s="526"/>
      <c r="FJ6" s="526"/>
      <c r="FK6" s="526"/>
      <c r="FL6" s="526"/>
      <c r="FM6" s="526"/>
      <c r="FN6" s="526"/>
      <c r="FO6" s="526"/>
      <c r="FP6" s="526"/>
      <c r="FQ6" s="526"/>
      <c r="FR6" s="526"/>
      <c r="FS6" s="526"/>
      <c r="FT6" s="526"/>
      <c r="FU6" s="526"/>
      <c r="FV6" s="526"/>
      <c r="FW6" s="526"/>
      <c r="FX6" s="526"/>
      <c r="FY6" s="526"/>
      <c r="FZ6" s="526"/>
      <c r="GA6" s="526"/>
      <c r="GB6" s="526"/>
      <c r="GC6" s="526"/>
      <c r="GD6" s="526"/>
      <c r="GE6" s="526"/>
      <c r="GF6" s="526"/>
      <c r="GG6" s="526"/>
      <c r="GH6" s="526"/>
      <c r="GI6" s="526"/>
      <c r="GJ6" s="526"/>
      <c r="GK6" s="526"/>
      <c r="GL6" s="526"/>
      <c r="GM6" s="526"/>
      <c r="GN6" s="526"/>
      <c r="GO6" s="526"/>
      <c r="GP6" s="526"/>
      <c r="GQ6" s="526"/>
      <c r="GR6" s="526"/>
      <c r="GS6" s="526"/>
      <c r="GT6" s="526"/>
      <c r="GU6" s="526"/>
      <c r="GV6" s="526"/>
      <c r="GW6" s="526"/>
      <c r="GX6" s="526"/>
      <c r="GY6" s="526"/>
      <c r="GZ6" s="526"/>
      <c r="HA6" s="526"/>
      <c r="HB6" s="526"/>
      <c r="HC6" s="526"/>
      <c r="HD6" s="526"/>
      <c r="HE6" s="526"/>
      <c r="HF6" s="526"/>
      <c r="HG6" s="526"/>
      <c r="HH6" s="526"/>
      <c r="HI6" s="526"/>
      <c r="HJ6" s="526"/>
      <c r="HK6" s="526"/>
      <c r="HL6" s="526"/>
      <c r="HM6" s="526"/>
      <c r="HN6" s="526"/>
      <c r="HO6" s="526"/>
      <c r="HP6" s="526"/>
      <c r="HQ6" s="526"/>
      <c r="HR6" s="526"/>
      <c r="HS6" s="526"/>
      <c r="HT6" s="526"/>
      <c r="HU6" s="526"/>
      <c r="HV6" s="526"/>
      <c r="HW6" s="526"/>
      <c r="HX6" s="526"/>
      <c r="HY6" s="526"/>
      <c r="HZ6" s="526"/>
      <c r="IA6" s="526"/>
      <c r="IB6" s="526"/>
      <c r="IC6" s="526"/>
      <c r="ID6" s="526"/>
      <c r="IE6" s="526"/>
      <c r="IF6" s="526"/>
      <c r="IG6" s="526"/>
      <c r="IH6" s="526"/>
      <c r="II6" s="526"/>
      <c r="IJ6" s="526"/>
      <c r="IK6" s="526"/>
      <c r="IL6" s="526"/>
      <c r="IM6" s="526"/>
      <c r="IN6" s="526"/>
      <c r="IO6" s="526"/>
      <c r="IP6" s="526"/>
      <c r="IQ6" s="526"/>
      <c r="IR6" s="526"/>
      <c r="IS6" s="526"/>
      <c r="IT6" s="526"/>
      <c r="IU6" s="526"/>
      <c r="IV6" s="526"/>
      <c r="IW6" s="526"/>
      <c r="IX6" s="526"/>
      <c r="IY6" s="526"/>
      <c r="IZ6" s="526"/>
      <c r="JA6" s="526"/>
      <c r="JB6" s="526"/>
      <c r="JC6" s="526"/>
      <c r="JD6" s="526"/>
      <c r="JE6" s="526"/>
      <c r="JF6" s="526"/>
      <c r="JG6" s="526"/>
      <c r="JH6" s="526"/>
      <c r="JI6" s="526"/>
      <c r="JJ6" s="526"/>
      <c r="JK6" s="526"/>
      <c r="JL6" s="526"/>
      <c r="JM6" s="526"/>
      <c r="JN6" s="526"/>
      <c r="JO6" s="526"/>
      <c r="JP6" s="526"/>
      <c r="JQ6" s="526"/>
      <c r="JR6" s="526"/>
      <c r="JS6" s="526"/>
      <c r="JT6" s="526"/>
      <c r="JU6" s="526"/>
      <c r="JV6" s="526"/>
      <c r="JW6" s="526"/>
      <c r="JX6" s="526"/>
      <c r="JY6" s="526"/>
      <c r="JZ6" s="526"/>
      <c r="KA6" s="526"/>
      <c r="KB6" s="526"/>
      <c r="KC6" s="526"/>
      <c r="KD6" s="526"/>
      <c r="KE6" s="526"/>
      <c r="KF6" s="526"/>
      <c r="KG6" s="526"/>
      <c r="KH6" s="526"/>
      <c r="KI6" s="526"/>
      <c r="KJ6" s="526"/>
      <c r="KK6" s="526"/>
      <c r="KL6" s="526"/>
      <c r="KM6" s="526"/>
      <c r="KN6" s="526"/>
      <c r="KO6" s="526"/>
      <c r="KP6" s="526"/>
      <c r="KQ6" s="526"/>
      <c r="KR6" s="526"/>
      <c r="KS6" s="526"/>
      <c r="KT6" s="526"/>
      <c r="KU6" s="526"/>
      <c r="KV6" s="526"/>
      <c r="KW6" s="526"/>
      <c r="KX6" s="526"/>
      <c r="KY6" s="526"/>
      <c r="KZ6" s="526"/>
      <c r="LA6" s="526"/>
      <c r="LB6" s="526"/>
      <c r="LC6" s="526"/>
      <c r="LD6" s="526"/>
      <c r="LE6" s="526"/>
      <c r="LF6" s="526"/>
      <c r="LG6" s="526"/>
      <c r="LH6" s="526"/>
      <c r="LI6" s="526"/>
      <c r="LJ6" s="526"/>
      <c r="LK6" s="526"/>
      <c r="LL6" s="526"/>
      <c r="LM6" s="526"/>
      <c r="LN6" s="526"/>
      <c r="LO6" s="526"/>
      <c r="LP6" s="526"/>
      <c r="LQ6" s="526"/>
      <c r="LR6" s="526"/>
      <c r="LS6" s="526"/>
      <c r="LT6" s="526"/>
      <c r="LU6" s="526"/>
      <c r="LV6" s="526"/>
      <c r="LW6" s="526"/>
      <c r="LX6" s="526"/>
      <c r="LY6" s="526"/>
      <c r="LZ6" s="526"/>
      <c r="MA6" s="526"/>
      <c r="MB6" s="526"/>
      <c r="MC6" s="526"/>
      <c r="MD6" s="526"/>
      <c r="ME6" s="526"/>
      <c r="MF6" s="526"/>
      <c r="MG6" s="526"/>
      <c r="MH6" s="526"/>
      <c r="MI6" s="526"/>
      <c r="MJ6" s="526"/>
      <c r="MK6" s="526"/>
      <c r="ML6" s="526"/>
      <c r="MM6" s="526"/>
      <c r="MN6" s="526"/>
      <c r="MO6" s="526"/>
      <c r="MP6" s="526"/>
      <c r="MQ6" s="526"/>
      <c r="MR6" s="526"/>
      <c r="MS6" s="526"/>
      <c r="MT6" s="526"/>
      <c r="MU6" s="526"/>
      <c r="MV6" s="526"/>
      <c r="MW6" s="526"/>
      <c r="MX6" s="526"/>
      <c r="MY6" s="526"/>
      <c r="MZ6" s="526"/>
      <c r="NA6" s="526"/>
      <c r="NB6" s="526"/>
      <c r="NC6" s="526"/>
      <c r="ND6" s="526"/>
      <c r="NE6" s="526"/>
      <c r="NF6" s="526"/>
      <c r="NG6" s="526"/>
      <c r="NH6" s="526"/>
      <c r="NI6" s="526"/>
      <c r="NJ6" s="526"/>
      <c r="NK6" s="526"/>
      <c r="NL6" s="526"/>
      <c r="NM6" s="526"/>
      <c r="NN6" s="526"/>
      <c r="NO6" s="526"/>
      <c r="NP6" s="526"/>
      <c r="NQ6" s="526"/>
      <c r="NR6" s="526"/>
      <c r="NS6" s="526"/>
      <c r="NT6" s="526"/>
      <c r="NU6" s="526"/>
      <c r="NV6" s="526"/>
      <c r="NW6" s="526"/>
      <c r="NX6" s="526"/>
      <c r="NY6" s="526"/>
      <c r="NZ6" s="526"/>
      <c r="OA6" s="526"/>
      <c r="OB6" s="526"/>
      <c r="OC6" s="526"/>
      <c r="OD6" s="526"/>
      <c r="OE6" s="526"/>
      <c r="OF6" s="526"/>
      <c r="OG6" s="526"/>
      <c r="OH6" s="526"/>
      <c r="OI6" s="526"/>
      <c r="OJ6" s="526"/>
      <c r="OK6" s="526"/>
      <c r="OL6" s="526"/>
      <c r="OM6" s="526"/>
      <c r="ON6" s="526"/>
      <c r="OO6" s="526"/>
      <c r="OP6" s="526"/>
      <c r="OQ6" s="526"/>
      <c r="OR6" s="526"/>
      <c r="OS6" s="526"/>
      <c r="OT6" s="526"/>
      <c r="OU6" s="526"/>
      <c r="OV6" s="526"/>
      <c r="OW6" s="526"/>
      <c r="OX6" s="526"/>
      <c r="OY6" s="526"/>
      <c r="OZ6" s="526"/>
      <c r="PA6" s="526"/>
      <c r="PB6" s="526"/>
      <c r="PC6" s="526"/>
      <c r="PD6" s="526"/>
      <c r="PE6" s="526"/>
      <c r="PF6" s="526"/>
      <c r="PG6" s="526"/>
      <c r="PH6" s="526"/>
      <c r="PI6" s="526"/>
      <c r="PJ6" s="526"/>
      <c r="PK6" s="526"/>
      <c r="PL6" s="526"/>
      <c r="PM6" s="526"/>
      <c r="PN6" s="526"/>
      <c r="PO6" s="526"/>
      <c r="PP6" s="526"/>
      <c r="PQ6" s="526"/>
      <c r="PR6" s="526"/>
      <c r="PS6" s="526"/>
      <c r="PT6" s="526"/>
      <c r="PU6" s="526"/>
      <c r="PV6" s="526"/>
      <c r="PW6" s="526"/>
      <c r="PX6" s="526"/>
      <c r="PY6" s="526"/>
      <c r="PZ6" s="526"/>
      <c r="QA6" s="526"/>
      <c r="QB6" s="526"/>
      <c r="QC6" s="526"/>
      <c r="QD6" s="526"/>
      <c r="QE6" s="526"/>
      <c r="QF6" s="526"/>
      <c r="QG6" s="526"/>
      <c r="QH6" s="526"/>
      <c r="QI6" s="526"/>
      <c r="QJ6" s="526"/>
      <c r="QK6" s="526"/>
      <c r="QL6" s="526"/>
      <c r="QM6" s="526"/>
      <c r="QN6" s="526"/>
      <c r="QO6" s="526"/>
      <c r="QP6" s="526"/>
      <c r="QQ6" s="526"/>
      <c r="QR6" s="526"/>
      <c r="QS6" s="526"/>
      <c r="QT6" s="526"/>
      <c r="QU6" s="526"/>
      <c r="QV6" s="526"/>
      <c r="QW6" s="526"/>
      <c r="QX6" s="526"/>
      <c r="QY6" s="526"/>
      <c r="QZ6" s="526"/>
      <c r="RA6" s="526"/>
      <c r="RB6" s="526"/>
      <c r="RC6" s="526"/>
      <c r="RD6" s="526"/>
      <c r="RE6" s="526"/>
      <c r="RF6" s="526"/>
      <c r="RG6" s="526"/>
      <c r="RH6" s="526"/>
      <c r="RI6" s="526"/>
      <c r="RJ6" s="526"/>
      <c r="RK6" s="526"/>
      <c r="RL6" s="526"/>
      <c r="RM6" s="526"/>
      <c r="RN6" s="526"/>
      <c r="RO6" s="526"/>
      <c r="RP6" s="526"/>
      <c r="RQ6" s="526"/>
      <c r="RR6" s="526"/>
      <c r="RS6" s="526"/>
      <c r="RT6" s="526"/>
      <c r="RU6" s="526"/>
      <c r="RV6" s="526"/>
      <c r="RW6" s="526"/>
      <c r="RX6" s="526"/>
      <c r="RY6" s="526"/>
      <c r="RZ6" s="526"/>
      <c r="SA6" s="526"/>
      <c r="SB6" s="526"/>
      <c r="SC6" s="526"/>
      <c r="SD6" s="526"/>
      <c r="SE6" s="526"/>
      <c r="SF6" s="526"/>
      <c r="SG6" s="526"/>
      <c r="SH6" s="526"/>
      <c r="SI6" s="526"/>
      <c r="SJ6" s="526"/>
      <c r="SK6" s="526"/>
      <c r="SL6" s="526"/>
      <c r="SM6" s="526"/>
      <c r="SN6" s="526"/>
      <c r="SO6" s="526"/>
      <c r="SP6" s="526"/>
      <c r="SQ6" s="526"/>
      <c r="SR6" s="526"/>
      <c r="SS6" s="526"/>
      <c r="ST6" s="526"/>
      <c r="SU6" s="526"/>
      <c r="SV6" s="526"/>
      <c r="SW6" s="526"/>
      <c r="SX6" s="526"/>
      <c r="SY6" s="526"/>
      <c r="SZ6" s="526"/>
      <c r="TA6" s="526"/>
      <c r="TB6" s="526"/>
      <c r="TC6" s="526"/>
      <c r="TD6" s="526"/>
      <c r="TE6" s="526"/>
      <c r="TF6" s="526"/>
      <c r="TG6" s="526"/>
      <c r="TH6" s="526"/>
      <c r="TI6" s="526"/>
      <c r="TJ6" s="526"/>
      <c r="TK6" s="526"/>
      <c r="TL6" s="526"/>
      <c r="TM6" s="526"/>
      <c r="TN6" s="526"/>
      <c r="TO6" s="526"/>
      <c r="TP6" s="526"/>
      <c r="TQ6" s="526"/>
      <c r="TR6" s="526"/>
      <c r="TS6" s="526"/>
      <c r="TT6" s="526"/>
      <c r="TU6" s="526"/>
      <c r="TV6" s="526"/>
      <c r="TW6" s="526"/>
      <c r="TX6" s="526"/>
      <c r="TY6" s="526"/>
      <c r="TZ6" s="526"/>
      <c r="UA6" s="526"/>
      <c r="UB6" s="526"/>
      <c r="UC6" s="526"/>
      <c r="UD6" s="526"/>
      <c r="UE6" s="526"/>
      <c r="UF6" s="526"/>
      <c r="UG6" s="526"/>
      <c r="UH6" s="526"/>
      <c r="UI6" s="526"/>
      <c r="UJ6" s="526"/>
      <c r="UK6" s="526"/>
      <c r="UL6" s="526"/>
      <c r="UM6" s="526"/>
      <c r="UN6" s="526"/>
      <c r="UO6" s="526"/>
      <c r="UP6" s="526"/>
      <c r="UQ6" s="526"/>
      <c r="UR6" s="526"/>
      <c r="US6" s="526"/>
      <c r="UT6" s="526"/>
      <c r="UU6" s="526"/>
      <c r="UV6" s="526"/>
      <c r="UW6" s="526"/>
      <c r="UX6" s="526"/>
      <c r="UY6" s="526"/>
      <c r="UZ6" s="526"/>
      <c r="VA6" s="526"/>
      <c r="VB6" s="526"/>
      <c r="VC6" s="526"/>
      <c r="VD6" s="526"/>
      <c r="VE6" s="526"/>
      <c r="VF6" s="526"/>
      <c r="VG6" s="526"/>
      <c r="VH6" s="526"/>
      <c r="VI6" s="526"/>
      <c r="VJ6" s="526"/>
      <c r="VK6" s="526"/>
      <c r="VL6" s="526"/>
      <c r="VM6" s="526"/>
      <c r="VN6" s="526"/>
      <c r="VO6" s="526"/>
      <c r="VP6" s="526"/>
      <c r="VQ6" s="526"/>
      <c r="VR6" s="526"/>
      <c r="VS6" s="526"/>
      <c r="VT6" s="526"/>
      <c r="VU6" s="526"/>
      <c r="VV6" s="526"/>
      <c r="VW6" s="526"/>
      <c r="VX6" s="526"/>
      <c r="VY6" s="526"/>
      <c r="VZ6" s="526"/>
      <c r="WA6" s="526"/>
      <c r="WB6" s="526"/>
      <c r="WC6" s="526"/>
      <c r="WD6" s="526"/>
      <c r="WE6" s="526"/>
      <c r="WF6" s="526"/>
      <c r="WG6" s="526"/>
      <c r="WH6" s="526"/>
      <c r="WI6" s="526"/>
      <c r="WJ6" s="526"/>
      <c r="WK6" s="526"/>
      <c r="WL6" s="526"/>
      <c r="WM6" s="526"/>
      <c r="WN6" s="526"/>
      <c r="WO6" s="526"/>
      <c r="WP6" s="526"/>
      <c r="WQ6" s="526"/>
      <c r="WR6" s="526"/>
      <c r="WS6" s="526"/>
      <c r="WT6" s="526"/>
      <c r="WU6" s="526"/>
      <c r="WV6" s="526"/>
      <c r="WW6" s="526"/>
      <c r="WX6" s="526"/>
      <c r="WY6" s="526"/>
      <c r="WZ6" s="526"/>
      <c r="XA6" s="526"/>
      <c r="XB6" s="526"/>
      <c r="XC6" s="526"/>
      <c r="XD6" s="526"/>
      <c r="XE6" s="526"/>
      <c r="XF6" s="526"/>
      <c r="XG6" s="526"/>
      <c r="XH6" s="526"/>
      <c r="XI6" s="526"/>
      <c r="XJ6" s="526"/>
      <c r="XK6" s="526"/>
      <c r="XL6" s="526"/>
      <c r="XM6" s="526"/>
      <c r="XN6" s="526"/>
      <c r="XO6" s="526"/>
      <c r="XP6" s="526"/>
      <c r="XQ6" s="526"/>
      <c r="XR6" s="526"/>
      <c r="XS6" s="526"/>
      <c r="XT6" s="526"/>
      <c r="XU6" s="526"/>
      <c r="XV6" s="526"/>
      <c r="XW6" s="526"/>
      <c r="XX6" s="526"/>
      <c r="XY6" s="526"/>
      <c r="XZ6" s="526"/>
      <c r="YA6" s="526"/>
      <c r="YB6" s="526"/>
      <c r="YC6" s="526"/>
      <c r="YD6" s="526"/>
      <c r="YE6" s="526"/>
      <c r="YF6" s="526"/>
      <c r="YG6" s="526"/>
      <c r="YH6" s="526"/>
      <c r="YI6" s="526"/>
      <c r="YJ6" s="526"/>
      <c r="YK6" s="526"/>
      <c r="YL6" s="526"/>
      <c r="YM6" s="526"/>
      <c r="YN6" s="526"/>
      <c r="YO6" s="526"/>
      <c r="YP6" s="526"/>
      <c r="YQ6" s="526"/>
      <c r="YR6" s="526"/>
      <c r="YS6" s="526"/>
      <c r="YT6" s="526"/>
      <c r="YU6" s="526"/>
      <c r="YV6" s="526"/>
      <c r="YW6" s="526"/>
      <c r="YX6" s="526"/>
      <c r="YY6" s="526"/>
      <c r="YZ6" s="526"/>
      <c r="ZA6" s="526"/>
      <c r="ZB6" s="526"/>
      <c r="ZC6" s="526"/>
      <c r="ZD6" s="526"/>
      <c r="ZE6" s="526"/>
      <c r="ZF6" s="526"/>
      <c r="ZG6" s="526"/>
      <c r="ZH6" s="526"/>
      <c r="ZI6" s="526"/>
      <c r="ZJ6" s="526"/>
      <c r="ZK6" s="526"/>
      <c r="ZL6" s="526"/>
      <c r="ZM6" s="526"/>
      <c r="ZN6" s="526"/>
      <c r="ZO6" s="526"/>
      <c r="ZP6" s="526"/>
      <c r="ZQ6" s="526"/>
      <c r="ZR6" s="526"/>
      <c r="ZS6" s="526"/>
      <c r="ZT6" s="526"/>
      <c r="ZU6" s="526"/>
      <c r="ZV6" s="526"/>
      <c r="ZW6" s="526"/>
      <c r="ZX6" s="526"/>
      <c r="ZY6" s="526"/>
      <c r="ZZ6" s="526"/>
      <c r="AAA6" s="526"/>
      <c r="AAB6" s="526"/>
      <c r="AAC6" s="526"/>
      <c r="AAD6" s="526"/>
      <c r="AAE6" s="526"/>
      <c r="AAF6" s="526"/>
      <c r="AAG6" s="526"/>
      <c r="AAH6" s="526"/>
      <c r="AAI6" s="526"/>
      <c r="AAJ6" s="526"/>
      <c r="AAK6" s="526"/>
      <c r="AAL6" s="526"/>
      <c r="AAM6" s="526"/>
      <c r="AAN6" s="526"/>
      <c r="AAO6" s="526"/>
      <c r="AAP6" s="526"/>
      <c r="AAQ6" s="526"/>
      <c r="AAR6" s="526"/>
      <c r="AAS6" s="526"/>
      <c r="AAT6" s="526"/>
      <c r="AAU6" s="526"/>
      <c r="AAV6" s="526"/>
      <c r="AAW6" s="526"/>
      <c r="AAX6" s="526"/>
      <c r="AAY6" s="526"/>
      <c r="AAZ6" s="526"/>
      <c r="ABA6" s="526"/>
      <c r="ABB6" s="526"/>
      <c r="ABC6" s="526"/>
      <c r="ABD6" s="526"/>
      <c r="ABE6" s="526"/>
      <c r="ABF6" s="526"/>
      <c r="ABG6" s="526"/>
      <c r="ABH6" s="526"/>
      <c r="ABI6" s="526"/>
      <c r="ABJ6" s="526"/>
      <c r="ABK6" s="526"/>
      <c r="ABL6" s="526"/>
      <c r="ABM6" s="526"/>
      <c r="ABN6" s="526"/>
      <c r="ABO6" s="526"/>
      <c r="ABP6" s="526"/>
      <c r="ABQ6" s="526"/>
      <c r="ABR6" s="526"/>
      <c r="ABS6" s="526"/>
      <c r="ABT6" s="526"/>
      <c r="ABU6" s="526"/>
      <c r="ABV6" s="526"/>
      <c r="ABW6" s="526"/>
      <c r="ABX6" s="526"/>
      <c r="ABY6" s="526"/>
      <c r="ABZ6" s="526"/>
      <c r="ACA6" s="526"/>
      <c r="ACB6" s="526"/>
      <c r="ACC6" s="526"/>
      <c r="ACD6" s="526"/>
      <c r="ACE6" s="526"/>
      <c r="ACF6" s="526"/>
      <c r="ACG6" s="526"/>
      <c r="ACH6" s="526"/>
      <c r="ACI6" s="526"/>
      <c r="ACJ6" s="526"/>
      <c r="ACK6" s="526"/>
      <c r="ACL6" s="526"/>
      <c r="ACM6" s="526"/>
      <c r="ACN6" s="526"/>
      <c r="ACO6" s="526"/>
      <c r="ACP6" s="526"/>
      <c r="ACQ6" s="526"/>
      <c r="ACR6" s="526"/>
      <c r="ACS6" s="526"/>
      <c r="ACT6" s="526"/>
      <c r="ACU6" s="526"/>
      <c r="ACV6" s="526"/>
      <c r="ACW6" s="526"/>
      <c r="ACX6" s="526"/>
      <c r="ACY6" s="526"/>
      <c r="ACZ6" s="526"/>
      <c r="ADA6" s="526"/>
      <c r="ADB6" s="526"/>
      <c r="ADC6" s="526"/>
      <c r="ADD6" s="526"/>
      <c r="ADE6" s="526"/>
      <c r="ADF6" s="526"/>
      <c r="ADG6" s="526"/>
      <c r="ADH6" s="526"/>
      <c r="ADI6" s="526"/>
      <c r="ADJ6" s="526"/>
      <c r="ADK6" s="526"/>
      <c r="ADL6" s="526"/>
      <c r="ADM6" s="526"/>
      <c r="ADN6" s="526"/>
      <c r="ADO6" s="526"/>
      <c r="ADP6" s="526"/>
      <c r="ADQ6" s="526"/>
      <c r="ADR6" s="526"/>
      <c r="ADS6" s="526"/>
      <c r="ADT6" s="526"/>
      <c r="ADU6" s="526"/>
      <c r="ADV6" s="526"/>
      <c r="ADW6" s="526"/>
      <c r="ADX6" s="526"/>
      <c r="ADY6" s="526"/>
      <c r="ADZ6" s="526"/>
      <c r="AEA6" s="526"/>
      <c r="AEB6" s="526"/>
      <c r="AEC6" s="526"/>
      <c r="AED6" s="526"/>
      <c r="AEE6" s="526"/>
      <c r="AEF6" s="526"/>
      <c r="AEG6" s="526"/>
      <c r="AEH6" s="526"/>
      <c r="AEI6" s="526"/>
      <c r="AEJ6" s="526"/>
      <c r="AEK6" s="526"/>
      <c r="AEL6" s="526"/>
      <c r="AEM6" s="526"/>
      <c r="AEN6" s="526"/>
      <c r="AEO6" s="526"/>
      <c r="AEP6" s="526"/>
      <c r="AEQ6" s="526"/>
      <c r="AER6" s="526"/>
      <c r="AES6" s="526"/>
      <c r="AET6" s="526"/>
      <c r="AEU6" s="526"/>
      <c r="AEV6" s="526"/>
      <c r="AEW6" s="526"/>
      <c r="AEX6" s="526"/>
      <c r="AEY6" s="526"/>
      <c r="AEZ6" s="526"/>
      <c r="AFA6" s="526"/>
      <c r="AFB6" s="526"/>
      <c r="AFC6" s="526"/>
      <c r="AFD6" s="526"/>
      <c r="AFE6" s="526"/>
      <c r="AFF6" s="526"/>
      <c r="AFG6" s="526"/>
      <c r="AFH6" s="526"/>
      <c r="AFI6" s="526"/>
      <c r="AFJ6" s="526"/>
      <c r="AFK6" s="526"/>
      <c r="AFL6" s="526"/>
      <c r="AFM6" s="526"/>
      <c r="AFN6" s="526"/>
      <c r="AFO6" s="526"/>
      <c r="AFP6" s="526"/>
      <c r="AFQ6" s="526"/>
      <c r="AFR6" s="526"/>
      <c r="AFS6" s="526"/>
      <c r="AFT6" s="526"/>
      <c r="AFU6" s="526"/>
      <c r="AFV6" s="526"/>
      <c r="AFW6" s="526"/>
      <c r="AFX6" s="526"/>
      <c r="AFY6" s="526"/>
      <c r="AFZ6" s="526"/>
      <c r="AGA6" s="526"/>
      <c r="AGB6" s="526"/>
      <c r="AGC6" s="526"/>
      <c r="AGD6" s="526"/>
      <c r="AGE6" s="526"/>
      <c r="AGF6" s="526"/>
      <c r="AGG6" s="526"/>
      <c r="AGH6" s="526"/>
      <c r="AGI6" s="526"/>
      <c r="AGJ6" s="526"/>
      <c r="AGK6" s="526"/>
      <c r="AGL6" s="526"/>
      <c r="AGM6" s="526"/>
      <c r="AGN6" s="526"/>
      <c r="AGO6" s="526"/>
      <c r="AGP6" s="526"/>
      <c r="AGQ6" s="526"/>
      <c r="AGR6" s="526"/>
      <c r="AGS6" s="526"/>
      <c r="AGT6" s="526"/>
      <c r="AGU6" s="526"/>
      <c r="AGV6" s="526"/>
      <c r="AGW6" s="526"/>
      <c r="AGX6" s="526"/>
      <c r="AGY6" s="526"/>
      <c r="AGZ6" s="526"/>
      <c r="AHA6" s="526"/>
      <c r="AHB6" s="526"/>
      <c r="AHC6" s="526"/>
      <c r="AHD6" s="526"/>
      <c r="AHE6" s="526"/>
      <c r="AHF6" s="526"/>
      <c r="AHG6" s="526"/>
      <c r="AHH6" s="526"/>
      <c r="AHI6" s="526"/>
      <c r="AHJ6" s="526"/>
      <c r="AHK6" s="526"/>
      <c r="AHL6" s="526"/>
      <c r="AHM6" s="526"/>
      <c r="AHN6" s="526"/>
      <c r="AHO6" s="526"/>
      <c r="AHP6" s="526"/>
      <c r="AHQ6" s="526"/>
      <c r="AHR6" s="526"/>
      <c r="AHS6" s="526"/>
      <c r="AHT6" s="526"/>
      <c r="AHU6" s="526"/>
      <c r="AHV6" s="526"/>
      <c r="AHW6" s="526"/>
      <c r="AHX6" s="526"/>
      <c r="AHY6" s="526"/>
      <c r="AHZ6" s="526"/>
      <c r="AIA6" s="526"/>
      <c r="AIB6" s="526"/>
      <c r="AIC6" s="526"/>
      <c r="AID6" s="526"/>
      <c r="AIE6" s="526"/>
      <c r="AIF6" s="526"/>
      <c r="AIG6" s="526"/>
      <c r="AIH6" s="526"/>
      <c r="AII6" s="526"/>
      <c r="AIJ6" s="526"/>
      <c r="AIK6" s="526"/>
      <c r="AIL6" s="526"/>
      <c r="AIM6" s="526"/>
      <c r="AIN6" s="526"/>
      <c r="AIO6" s="526"/>
      <c r="AIP6" s="526"/>
      <c r="AIQ6" s="526"/>
      <c r="AIR6" s="526"/>
      <c r="AIS6" s="526"/>
      <c r="AIT6" s="526"/>
      <c r="AIU6" s="526"/>
      <c r="AIV6" s="526"/>
      <c r="AIW6" s="526"/>
      <c r="AIX6" s="526"/>
      <c r="AIY6" s="526"/>
      <c r="AIZ6" s="526"/>
      <c r="AJA6" s="526"/>
      <c r="AJB6" s="526"/>
      <c r="AJC6" s="526"/>
      <c r="AJD6" s="526"/>
      <c r="AJE6" s="526"/>
      <c r="AJF6" s="526"/>
      <c r="AJG6" s="526"/>
      <c r="AJH6" s="526"/>
      <c r="AJI6" s="526"/>
      <c r="AJJ6" s="526"/>
      <c r="AJK6" s="526"/>
      <c r="AJL6" s="526"/>
      <c r="AJM6" s="526"/>
      <c r="AJN6" s="526"/>
      <c r="AJO6" s="526"/>
      <c r="AJP6" s="526"/>
      <c r="AJQ6" s="526"/>
      <c r="AJR6" s="526"/>
      <c r="AJS6" s="526"/>
      <c r="AJT6" s="526"/>
      <c r="AJU6" s="526"/>
      <c r="AJV6" s="526"/>
      <c r="AJW6" s="526"/>
      <c r="AJX6" s="526"/>
      <c r="AJY6" s="526"/>
      <c r="AJZ6" s="526"/>
      <c r="AKA6" s="526"/>
      <c r="AKB6" s="526"/>
      <c r="AKC6" s="526"/>
      <c r="AKD6" s="526"/>
      <c r="AKE6" s="526"/>
      <c r="AKF6" s="526"/>
      <c r="AKG6" s="526"/>
      <c r="AKH6" s="526"/>
      <c r="AKI6" s="526"/>
      <c r="AKJ6" s="526"/>
      <c r="AKK6" s="526"/>
      <c r="AKL6" s="526"/>
      <c r="AKM6" s="526"/>
      <c r="AKN6" s="526"/>
      <c r="AKO6" s="526"/>
      <c r="AKP6" s="526"/>
      <c r="AKQ6" s="526"/>
      <c r="AKR6" s="526"/>
      <c r="AKS6" s="526"/>
      <c r="AKT6" s="526"/>
      <c r="AKU6" s="526"/>
      <c r="AKV6" s="526"/>
      <c r="AKW6" s="526"/>
      <c r="AKX6" s="526"/>
      <c r="AKY6" s="526"/>
      <c r="AKZ6" s="526"/>
      <c r="ALA6" s="526"/>
      <c r="ALB6" s="526"/>
      <c r="ALC6" s="526"/>
      <c r="ALD6" s="526"/>
      <c r="ALE6" s="526"/>
      <c r="ALF6" s="526"/>
      <c r="ALG6" s="526"/>
      <c r="ALH6" s="526"/>
      <c r="ALI6" s="526"/>
      <c r="ALJ6" s="526"/>
      <c r="ALK6" s="526"/>
      <c r="ALL6" s="526"/>
      <c r="ALM6" s="526"/>
      <c r="ALN6" s="526"/>
      <c r="ALO6" s="526"/>
      <c r="ALP6" s="526"/>
      <c r="ALQ6" s="526"/>
      <c r="ALR6" s="526"/>
      <c r="ALS6" s="526"/>
      <c r="ALT6" s="526"/>
      <c r="ALU6" s="526"/>
      <c r="ALV6" s="526"/>
      <c r="ALW6" s="526"/>
      <c r="ALX6" s="526"/>
      <c r="ALY6" s="526"/>
      <c r="ALZ6" s="526"/>
      <c r="AMA6" s="526"/>
      <c r="AMB6" s="526"/>
      <c r="AMC6" s="526"/>
      <c r="AMD6" s="526"/>
      <c r="AME6" s="526"/>
      <c r="AMF6" s="526"/>
      <c r="AMG6" s="526"/>
      <c r="AMH6" s="526"/>
      <c r="AMI6" s="526"/>
      <c r="AMJ6" s="526"/>
      <c r="AMK6" s="526"/>
      <c r="AML6" s="526"/>
      <c r="AMM6" s="526"/>
      <c r="AMN6" s="526"/>
      <c r="AMO6" s="526"/>
      <c r="AMP6" s="526"/>
      <c r="AMQ6" s="526"/>
      <c r="AMR6" s="526"/>
      <c r="AMS6" s="526"/>
      <c r="AMT6" s="526"/>
      <c r="AMU6" s="526"/>
      <c r="AMV6" s="526"/>
      <c r="AMW6" s="526"/>
      <c r="AMX6" s="526"/>
      <c r="AMY6" s="526"/>
      <c r="AMZ6" s="526"/>
      <c r="ANA6" s="526"/>
      <c r="ANB6" s="526"/>
      <c r="ANC6" s="526"/>
      <c r="AND6" s="526"/>
      <c r="ANE6" s="526"/>
      <c r="ANF6" s="526"/>
      <c r="ANG6" s="526"/>
      <c r="ANH6" s="526"/>
      <c r="ANI6" s="526"/>
      <c r="ANJ6" s="526"/>
      <c r="ANK6" s="526"/>
      <c r="ANL6" s="526"/>
      <c r="ANM6" s="526"/>
      <c r="ANN6" s="526"/>
      <c r="ANO6" s="526"/>
      <c r="ANP6" s="526"/>
      <c r="ANQ6" s="526"/>
      <c r="ANR6" s="526"/>
      <c r="ANS6" s="526"/>
      <c r="ANT6" s="526"/>
      <c r="ANU6" s="526"/>
      <c r="ANV6" s="526"/>
      <c r="ANW6" s="526"/>
      <c r="ANX6" s="526"/>
      <c r="ANY6" s="526"/>
      <c r="ANZ6" s="526"/>
      <c r="AOA6" s="526"/>
      <c r="AOB6" s="526"/>
      <c r="AOC6" s="526"/>
      <c r="AOD6" s="526"/>
      <c r="AOE6" s="526"/>
      <c r="AOF6" s="526"/>
      <c r="AOG6" s="526"/>
      <c r="AOH6" s="526"/>
      <c r="AOI6" s="526"/>
      <c r="AOJ6" s="526"/>
      <c r="AOK6" s="526"/>
      <c r="AOL6" s="526"/>
      <c r="AOM6" s="526"/>
      <c r="AON6" s="526"/>
      <c r="AOO6" s="526"/>
      <c r="AOP6" s="526"/>
      <c r="AOQ6" s="526"/>
      <c r="AOR6" s="526"/>
      <c r="AOS6" s="526"/>
      <c r="AOT6" s="526"/>
      <c r="AOU6" s="526"/>
      <c r="AOV6" s="526"/>
      <c r="AOW6" s="526"/>
      <c r="AOX6" s="526"/>
      <c r="AOY6" s="526"/>
      <c r="AOZ6" s="526"/>
      <c r="APA6" s="526"/>
      <c r="APB6" s="526"/>
      <c r="APC6" s="526"/>
      <c r="APD6" s="526"/>
      <c r="APE6" s="526"/>
      <c r="APF6" s="526"/>
      <c r="APG6" s="526"/>
      <c r="APH6" s="526"/>
      <c r="API6" s="526"/>
      <c r="APJ6" s="526"/>
      <c r="APK6" s="526"/>
      <c r="APL6" s="526"/>
      <c r="APM6" s="526"/>
      <c r="APN6" s="526"/>
      <c r="APO6" s="526"/>
      <c r="APP6" s="526"/>
      <c r="APQ6" s="526"/>
      <c r="APR6" s="526"/>
      <c r="APS6" s="526"/>
      <c r="APT6" s="526"/>
      <c r="APU6" s="526"/>
      <c r="APV6" s="526"/>
      <c r="APW6" s="526"/>
      <c r="APX6" s="526"/>
      <c r="APY6" s="526"/>
      <c r="APZ6" s="526"/>
      <c r="AQA6" s="526"/>
      <c r="AQB6" s="526"/>
      <c r="AQC6" s="526"/>
      <c r="AQD6" s="526"/>
      <c r="AQE6" s="526"/>
      <c r="AQF6" s="526"/>
      <c r="AQG6" s="526"/>
      <c r="AQH6" s="526"/>
      <c r="AQI6" s="526"/>
      <c r="AQJ6" s="526"/>
      <c r="AQK6" s="526"/>
      <c r="AQL6" s="526"/>
      <c r="AQM6" s="526"/>
      <c r="AQN6" s="526"/>
      <c r="AQO6" s="526"/>
      <c r="AQP6" s="526"/>
      <c r="AQQ6" s="526"/>
      <c r="AQR6" s="526"/>
      <c r="AQS6" s="526"/>
      <c r="AQT6" s="526"/>
      <c r="AQU6" s="526"/>
      <c r="AQV6" s="526"/>
      <c r="AQW6" s="526"/>
      <c r="AQX6" s="526"/>
      <c r="AQY6" s="526"/>
      <c r="AQZ6" s="526"/>
      <c r="ARA6" s="526"/>
      <c r="ARB6" s="526"/>
      <c r="ARC6" s="526"/>
      <c r="ARD6" s="526"/>
      <c r="ARE6" s="526"/>
      <c r="ARF6" s="526"/>
      <c r="ARG6" s="526"/>
      <c r="ARH6" s="526"/>
      <c r="ARI6" s="526"/>
      <c r="ARJ6" s="526"/>
      <c r="ARK6" s="526"/>
      <c r="ARL6" s="526"/>
      <c r="ARM6" s="526"/>
      <c r="ARN6" s="526"/>
      <c r="ARO6" s="526"/>
      <c r="ARP6" s="526"/>
      <c r="ARQ6" s="526"/>
      <c r="ARR6" s="526"/>
      <c r="ARS6" s="526"/>
      <c r="ART6" s="526"/>
      <c r="ARU6" s="526"/>
      <c r="ARV6" s="526"/>
      <c r="ARW6" s="526"/>
      <c r="ARX6" s="526"/>
      <c r="ARY6" s="526"/>
      <c r="ARZ6" s="526"/>
      <c r="ASA6" s="526"/>
      <c r="ASB6" s="526"/>
      <c r="ASC6" s="526"/>
      <c r="ASD6" s="526"/>
      <c r="ASE6" s="526"/>
      <c r="ASF6" s="526"/>
      <c r="ASG6" s="526"/>
      <c r="ASH6" s="526"/>
      <c r="ASI6" s="526"/>
      <c r="ASJ6" s="526"/>
      <c r="ASK6" s="526"/>
      <c r="ASL6" s="526"/>
      <c r="ASM6" s="526"/>
      <c r="ASN6" s="526"/>
      <c r="ASO6" s="526"/>
      <c r="ASP6" s="526"/>
      <c r="ASQ6" s="526"/>
      <c r="ASR6" s="526"/>
      <c r="ASS6" s="526"/>
      <c r="AST6" s="526"/>
      <c r="ASU6" s="526"/>
      <c r="ASV6" s="526"/>
      <c r="ASW6" s="526"/>
      <c r="ASX6" s="526"/>
      <c r="ASY6" s="526"/>
      <c r="ASZ6" s="526"/>
      <c r="ATA6" s="526"/>
      <c r="ATB6" s="526"/>
      <c r="ATC6" s="526"/>
      <c r="ATD6" s="526"/>
      <c r="ATE6" s="526"/>
      <c r="ATF6" s="526"/>
      <c r="ATG6" s="526"/>
      <c r="ATH6" s="526"/>
      <c r="ATI6" s="526"/>
      <c r="ATJ6" s="526"/>
      <c r="ATK6" s="526"/>
      <c r="ATL6" s="526"/>
      <c r="ATM6" s="526"/>
      <c r="ATN6" s="526"/>
      <c r="ATO6" s="526"/>
      <c r="ATP6" s="526"/>
      <c r="ATQ6" s="526"/>
      <c r="ATR6" s="526"/>
      <c r="ATS6" s="526"/>
      <c r="ATT6" s="526"/>
      <c r="ATU6" s="526"/>
      <c r="ATV6" s="526"/>
      <c r="ATW6" s="526"/>
      <c r="ATX6" s="526"/>
      <c r="ATY6" s="526"/>
      <c r="ATZ6" s="526"/>
      <c r="AUA6" s="526"/>
      <c r="AUB6" s="526"/>
      <c r="AUC6" s="526"/>
      <c r="AUD6" s="526"/>
      <c r="AUE6" s="526"/>
      <c r="AUF6" s="526"/>
      <c r="AUG6" s="526"/>
      <c r="AUH6" s="526"/>
      <c r="AUI6" s="526"/>
      <c r="AUJ6" s="526"/>
      <c r="AUK6" s="526"/>
      <c r="AUL6" s="526"/>
      <c r="AUM6" s="526"/>
      <c r="AUN6" s="526"/>
      <c r="AUO6" s="526"/>
      <c r="AUP6" s="526"/>
      <c r="AUQ6" s="526"/>
      <c r="AUR6" s="526"/>
      <c r="AUS6" s="526"/>
      <c r="AUT6" s="526"/>
      <c r="AUU6" s="526"/>
      <c r="AUV6" s="526"/>
      <c r="AUW6" s="526"/>
      <c r="AUX6" s="526"/>
      <c r="AUY6" s="526"/>
      <c r="AUZ6" s="526"/>
      <c r="AVA6" s="526"/>
      <c r="AVB6" s="526"/>
      <c r="AVC6" s="526"/>
      <c r="AVD6" s="526"/>
      <c r="AVE6" s="526"/>
      <c r="AVF6" s="526"/>
      <c r="AVG6" s="526"/>
      <c r="AVH6" s="526"/>
      <c r="AVI6" s="526"/>
      <c r="AVJ6" s="526"/>
      <c r="AVK6" s="526"/>
      <c r="AVL6" s="526"/>
      <c r="AVM6" s="526"/>
      <c r="AVN6" s="526"/>
      <c r="AVO6" s="526"/>
      <c r="AVP6" s="526"/>
      <c r="AVQ6" s="526"/>
      <c r="AVR6" s="526"/>
      <c r="AVS6" s="526"/>
      <c r="AVT6" s="526"/>
      <c r="AVU6" s="526"/>
      <c r="AVV6" s="526"/>
      <c r="AVW6" s="526"/>
      <c r="AVX6" s="526"/>
      <c r="AVY6" s="526"/>
      <c r="AVZ6" s="526"/>
      <c r="AWA6" s="526"/>
      <c r="AWB6" s="526"/>
      <c r="AWC6" s="526"/>
      <c r="AWD6" s="526"/>
      <c r="AWE6" s="526"/>
      <c r="AWF6" s="526"/>
      <c r="AWG6" s="526"/>
      <c r="AWH6" s="526"/>
      <c r="AWI6" s="526"/>
      <c r="AWJ6" s="526"/>
      <c r="AWK6" s="526"/>
      <c r="AWL6" s="526"/>
      <c r="AWM6" s="526"/>
      <c r="AWN6" s="526"/>
      <c r="AWO6" s="526"/>
      <c r="AWP6" s="526"/>
      <c r="AWQ6" s="526"/>
      <c r="AWR6" s="526"/>
      <c r="AWS6" s="526"/>
      <c r="AWT6" s="526"/>
      <c r="AWU6" s="526"/>
      <c r="AWV6" s="526"/>
      <c r="AWW6" s="526"/>
      <c r="AWX6" s="526"/>
      <c r="AWY6" s="526"/>
      <c r="AWZ6" s="526"/>
      <c r="AXA6" s="526"/>
      <c r="AXB6" s="526"/>
      <c r="AXC6" s="526"/>
      <c r="AXD6" s="526"/>
      <c r="AXE6" s="526"/>
      <c r="AXF6" s="526"/>
      <c r="AXG6" s="526"/>
      <c r="AXH6" s="526"/>
      <c r="AXI6" s="526"/>
      <c r="AXJ6" s="526"/>
      <c r="AXK6" s="526"/>
      <c r="AXL6" s="526"/>
      <c r="AXM6" s="526"/>
      <c r="AXN6" s="526"/>
      <c r="AXO6" s="526"/>
      <c r="AXP6" s="526"/>
      <c r="AXQ6" s="526"/>
      <c r="AXR6" s="526"/>
      <c r="AXS6" s="526"/>
      <c r="AXT6" s="526"/>
      <c r="AXU6" s="526"/>
      <c r="AXV6" s="526"/>
      <c r="AXW6" s="526"/>
      <c r="AXX6" s="526"/>
      <c r="AXY6" s="526"/>
      <c r="AXZ6" s="526"/>
      <c r="AYA6" s="526"/>
      <c r="AYB6" s="526"/>
      <c r="AYC6" s="526"/>
      <c r="AYD6" s="526"/>
      <c r="AYE6" s="526"/>
      <c r="AYF6" s="526"/>
      <c r="AYG6" s="526"/>
      <c r="AYH6" s="526"/>
      <c r="AYI6" s="526"/>
      <c r="AYJ6" s="526"/>
      <c r="AYK6" s="526"/>
      <c r="AYL6" s="526"/>
      <c r="AYM6" s="526"/>
      <c r="AYN6" s="526"/>
      <c r="AYO6" s="526"/>
      <c r="AYP6" s="526"/>
      <c r="AYQ6" s="526"/>
      <c r="AYR6" s="526"/>
      <c r="AYS6" s="526"/>
      <c r="AYT6" s="526"/>
      <c r="AYU6" s="526"/>
      <c r="AYV6" s="526"/>
      <c r="AYW6" s="526"/>
      <c r="AYX6" s="526"/>
      <c r="AYY6" s="526"/>
      <c r="AYZ6" s="526"/>
      <c r="AZA6" s="526"/>
      <c r="AZB6" s="526"/>
      <c r="AZC6" s="526"/>
      <c r="AZD6" s="526"/>
      <c r="AZE6" s="526"/>
      <c r="AZF6" s="526"/>
      <c r="AZG6" s="526"/>
      <c r="AZH6" s="526"/>
      <c r="AZI6" s="526"/>
      <c r="AZJ6" s="526"/>
      <c r="AZK6" s="526"/>
      <c r="AZL6" s="526"/>
      <c r="AZM6" s="526"/>
      <c r="AZN6" s="526"/>
      <c r="AZO6" s="526"/>
      <c r="AZP6" s="526"/>
      <c r="AZQ6" s="526"/>
      <c r="AZR6" s="526"/>
      <c r="AZS6" s="526"/>
      <c r="AZT6" s="526"/>
      <c r="AZU6" s="526"/>
      <c r="AZV6" s="526"/>
      <c r="AZW6" s="526"/>
      <c r="AZX6" s="526"/>
      <c r="AZY6" s="526"/>
      <c r="AZZ6" s="526"/>
      <c r="BAA6" s="526"/>
      <c r="BAB6" s="526"/>
      <c r="BAC6" s="526"/>
      <c r="BAD6" s="526"/>
      <c r="BAE6" s="526"/>
      <c r="BAF6" s="526"/>
      <c r="BAG6" s="526"/>
      <c r="BAH6" s="526"/>
      <c r="BAI6" s="526"/>
      <c r="BAJ6" s="526"/>
      <c r="BAK6" s="526"/>
      <c r="BAL6" s="526"/>
      <c r="BAM6" s="526"/>
      <c r="BAN6" s="526"/>
      <c r="BAO6" s="526"/>
      <c r="BAP6" s="526"/>
      <c r="BAQ6" s="526"/>
      <c r="BAR6" s="526"/>
      <c r="BAS6" s="526"/>
      <c r="BAT6" s="526"/>
      <c r="BAU6" s="526"/>
      <c r="BAV6" s="526"/>
      <c r="BAW6" s="526"/>
      <c r="BAX6" s="526"/>
      <c r="BAY6" s="526"/>
      <c r="BAZ6" s="526"/>
      <c r="BBA6" s="526"/>
      <c r="BBB6" s="526"/>
      <c r="BBC6" s="526"/>
      <c r="BBD6" s="526"/>
      <c r="BBE6" s="526"/>
      <c r="BBF6" s="526"/>
      <c r="BBG6" s="526"/>
      <c r="BBH6" s="526"/>
      <c r="BBI6" s="526"/>
      <c r="BBJ6" s="526"/>
      <c r="BBK6" s="526"/>
      <c r="BBL6" s="526"/>
      <c r="BBM6" s="526"/>
      <c r="BBN6" s="526"/>
      <c r="BBO6" s="526"/>
      <c r="BBP6" s="526"/>
      <c r="BBQ6" s="526"/>
      <c r="BBR6" s="526"/>
      <c r="BBS6" s="526"/>
      <c r="BBT6" s="526"/>
      <c r="BBU6" s="526"/>
      <c r="BBV6" s="526"/>
      <c r="BBW6" s="526"/>
      <c r="BBX6" s="526"/>
      <c r="BBY6" s="526"/>
      <c r="BBZ6" s="526"/>
      <c r="BCA6" s="526"/>
      <c r="BCB6" s="526"/>
      <c r="BCC6" s="526"/>
      <c r="BCD6" s="526"/>
      <c r="BCE6" s="526"/>
      <c r="BCF6" s="526"/>
      <c r="BCG6" s="526"/>
      <c r="BCH6" s="526"/>
      <c r="BCI6" s="526"/>
      <c r="BCJ6" s="526"/>
      <c r="BCK6" s="526"/>
      <c r="BCL6" s="526"/>
      <c r="BCM6" s="526"/>
      <c r="BCN6" s="526"/>
      <c r="BCO6" s="526"/>
      <c r="BCP6" s="526"/>
      <c r="BCQ6" s="526"/>
      <c r="BCR6" s="526"/>
      <c r="BCS6" s="526"/>
      <c r="BCT6" s="526"/>
      <c r="BCU6" s="526"/>
      <c r="BCV6" s="526"/>
      <c r="BCW6" s="526"/>
      <c r="BCX6" s="526"/>
      <c r="BCY6" s="526"/>
      <c r="BCZ6" s="526"/>
      <c r="BDA6" s="526"/>
      <c r="BDB6" s="526"/>
      <c r="BDC6" s="526"/>
      <c r="BDD6" s="526"/>
      <c r="BDE6" s="526"/>
      <c r="BDF6" s="526"/>
      <c r="BDG6" s="526"/>
      <c r="BDH6" s="526"/>
      <c r="BDI6" s="526"/>
      <c r="BDJ6" s="526"/>
      <c r="BDK6" s="526"/>
      <c r="BDL6" s="526"/>
      <c r="BDM6" s="526"/>
      <c r="BDN6" s="526"/>
      <c r="BDO6" s="526"/>
      <c r="BDP6" s="526"/>
      <c r="BDQ6" s="526"/>
      <c r="BDR6" s="526"/>
      <c r="BDS6" s="526"/>
      <c r="BDT6" s="526"/>
      <c r="BDU6" s="526"/>
      <c r="BDV6" s="526"/>
      <c r="BDW6" s="526"/>
      <c r="BDX6" s="526"/>
      <c r="BDY6" s="526"/>
      <c r="BDZ6" s="526"/>
      <c r="BEA6" s="526"/>
      <c r="BEB6" s="526"/>
      <c r="BEC6" s="526"/>
      <c r="BED6" s="526"/>
      <c r="BEE6" s="526"/>
      <c r="BEF6" s="526"/>
      <c r="BEG6" s="526"/>
      <c r="BEH6" s="526"/>
      <c r="BEI6" s="526"/>
      <c r="BEJ6" s="526"/>
      <c r="BEK6" s="526"/>
      <c r="BEL6" s="526"/>
      <c r="BEM6" s="526"/>
      <c r="BEN6" s="526"/>
      <c r="BEO6" s="526"/>
      <c r="BEP6" s="526"/>
      <c r="BEQ6" s="526"/>
      <c r="BER6" s="526"/>
      <c r="BES6" s="526"/>
      <c r="BET6" s="526"/>
      <c r="BEU6" s="526"/>
      <c r="BEV6" s="526"/>
      <c r="BEW6" s="526"/>
      <c r="BEX6" s="526"/>
      <c r="BEY6" s="526"/>
      <c r="BEZ6" s="526"/>
      <c r="BFA6" s="526"/>
      <c r="BFB6" s="526"/>
      <c r="BFC6" s="526"/>
      <c r="BFD6" s="526"/>
      <c r="BFE6" s="526"/>
      <c r="BFF6" s="526"/>
      <c r="BFG6" s="526"/>
      <c r="BFH6" s="526"/>
      <c r="BFI6" s="526"/>
      <c r="BFJ6" s="526"/>
      <c r="BFK6" s="526"/>
      <c r="BFL6" s="526"/>
      <c r="BFM6" s="526"/>
      <c r="BFN6" s="526"/>
      <c r="BFO6" s="526"/>
      <c r="BFP6" s="526"/>
      <c r="BFQ6" s="526"/>
      <c r="BFR6" s="526"/>
      <c r="BFS6" s="526"/>
      <c r="BFT6" s="526"/>
      <c r="BFU6" s="526"/>
      <c r="BFV6" s="526"/>
      <c r="BFW6" s="526"/>
      <c r="BFX6" s="526"/>
      <c r="BFY6" s="526"/>
      <c r="BFZ6" s="526"/>
      <c r="BGA6" s="526"/>
      <c r="BGB6" s="526"/>
      <c r="BGC6" s="526"/>
      <c r="BGD6" s="526"/>
      <c r="BGE6" s="526"/>
      <c r="BGF6" s="526"/>
      <c r="BGG6" s="526"/>
      <c r="BGH6" s="526"/>
      <c r="BGI6" s="526"/>
      <c r="BGJ6" s="526"/>
      <c r="BGK6" s="526"/>
      <c r="BGL6" s="526"/>
      <c r="BGM6" s="526"/>
      <c r="BGN6" s="526"/>
      <c r="BGO6" s="526"/>
      <c r="BGP6" s="526"/>
      <c r="BGQ6" s="526"/>
      <c r="BGR6" s="526"/>
      <c r="BGS6" s="526"/>
      <c r="BGT6" s="526"/>
      <c r="BGU6" s="526"/>
      <c r="BGV6" s="526"/>
      <c r="BGW6" s="526"/>
      <c r="BGX6" s="526"/>
      <c r="BGY6" s="526"/>
      <c r="BGZ6" s="526"/>
      <c r="BHA6" s="526"/>
      <c r="BHB6" s="526"/>
      <c r="BHC6" s="526"/>
      <c r="BHD6" s="526"/>
      <c r="BHE6" s="526"/>
      <c r="BHF6" s="526"/>
      <c r="BHG6" s="526"/>
      <c r="BHH6" s="526"/>
      <c r="BHI6" s="526"/>
      <c r="BHJ6" s="526"/>
      <c r="BHK6" s="526"/>
      <c r="BHL6" s="526"/>
      <c r="BHM6" s="526"/>
      <c r="BHN6" s="526"/>
      <c r="BHO6" s="526"/>
      <c r="BHP6" s="526"/>
      <c r="BHQ6" s="526"/>
      <c r="BHR6" s="526"/>
      <c r="BHS6" s="526"/>
      <c r="BHT6" s="526"/>
      <c r="BHU6" s="526"/>
      <c r="BHV6" s="526"/>
      <c r="BHW6" s="526"/>
      <c r="BHX6" s="526"/>
      <c r="BHY6" s="526"/>
      <c r="BHZ6" s="526"/>
      <c r="BIA6" s="526"/>
      <c r="BIB6" s="526"/>
      <c r="BIC6" s="526"/>
      <c r="BID6" s="526"/>
      <c r="BIE6" s="526"/>
      <c r="BIF6" s="526"/>
      <c r="BIG6" s="526"/>
      <c r="BIH6" s="526"/>
      <c r="BII6" s="526"/>
      <c r="BIJ6" s="526"/>
      <c r="BIK6" s="526"/>
      <c r="BIL6" s="526"/>
      <c r="BIM6" s="526"/>
      <c r="BIN6" s="526"/>
      <c r="BIO6" s="526"/>
      <c r="BIP6" s="526"/>
      <c r="BIQ6" s="526"/>
      <c r="BIR6" s="526"/>
      <c r="BIS6" s="526"/>
      <c r="BIT6" s="526"/>
      <c r="BIU6" s="526"/>
      <c r="BIV6" s="526"/>
      <c r="BIW6" s="526"/>
      <c r="BIX6" s="526"/>
      <c r="BIY6" s="526"/>
      <c r="BIZ6" s="526"/>
      <c r="BJA6" s="526"/>
      <c r="BJB6" s="526"/>
      <c r="BJC6" s="526"/>
      <c r="BJD6" s="526"/>
      <c r="BJE6" s="526"/>
      <c r="BJF6" s="526"/>
      <c r="BJG6" s="526"/>
      <c r="BJH6" s="526"/>
      <c r="BJI6" s="526"/>
      <c r="BJJ6" s="526"/>
      <c r="BJK6" s="526"/>
      <c r="BJL6" s="526"/>
      <c r="BJM6" s="526"/>
      <c r="BJN6" s="526"/>
      <c r="BJO6" s="526"/>
      <c r="BJP6" s="526"/>
      <c r="BJQ6" s="526"/>
      <c r="BJR6" s="526"/>
      <c r="BJS6" s="526"/>
      <c r="BJT6" s="526"/>
      <c r="BJU6" s="526"/>
      <c r="BJV6" s="526"/>
      <c r="BJW6" s="526"/>
      <c r="BJX6" s="526"/>
      <c r="BJY6" s="526"/>
      <c r="BJZ6" s="526"/>
      <c r="BKA6" s="526"/>
      <c r="BKB6" s="526"/>
      <c r="BKC6" s="526"/>
      <c r="BKD6" s="526"/>
      <c r="BKE6" s="526"/>
      <c r="BKF6" s="526"/>
      <c r="BKG6" s="526"/>
      <c r="BKH6" s="526"/>
      <c r="BKI6" s="526"/>
      <c r="BKJ6" s="526"/>
      <c r="BKK6" s="526"/>
      <c r="BKL6" s="526"/>
      <c r="BKM6" s="526"/>
      <c r="BKN6" s="526"/>
      <c r="BKO6" s="526"/>
      <c r="BKP6" s="526"/>
      <c r="BKQ6" s="526"/>
      <c r="BKR6" s="526"/>
      <c r="BKS6" s="526"/>
      <c r="BKT6" s="526"/>
      <c r="BKU6" s="526"/>
      <c r="BKV6" s="526"/>
      <c r="BKW6" s="526"/>
      <c r="BKX6" s="526"/>
      <c r="BKY6" s="526"/>
      <c r="BKZ6" s="526"/>
      <c r="BLA6" s="526"/>
      <c r="BLB6" s="526"/>
      <c r="BLC6" s="526"/>
      <c r="BLD6" s="526"/>
      <c r="BLE6" s="526"/>
      <c r="BLF6" s="526"/>
      <c r="BLG6" s="526"/>
      <c r="BLH6" s="526"/>
      <c r="BLI6" s="526"/>
      <c r="BLJ6" s="526"/>
      <c r="BLK6" s="526"/>
      <c r="BLL6" s="526"/>
      <c r="BLM6" s="526"/>
      <c r="BLN6" s="526"/>
      <c r="BLO6" s="526"/>
      <c r="BLP6" s="526"/>
      <c r="BLQ6" s="526"/>
      <c r="BLR6" s="526"/>
      <c r="BLS6" s="526"/>
      <c r="BLT6" s="526"/>
      <c r="BLU6" s="526"/>
      <c r="BLV6" s="526"/>
      <c r="BLW6" s="526"/>
      <c r="BLX6" s="526"/>
      <c r="BLY6" s="526"/>
      <c r="BLZ6" s="526"/>
      <c r="BMA6" s="526"/>
      <c r="BMB6" s="526"/>
      <c r="BMC6" s="526"/>
      <c r="BMD6" s="526"/>
      <c r="BME6" s="526"/>
      <c r="BMF6" s="526"/>
      <c r="BMG6" s="526"/>
      <c r="BMH6" s="526"/>
      <c r="BMI6" s="526"/>
      <c r="BMJ6" s="526"/>
      <c r="BMK6" s="526"/>
      <c r="BML6" s="526"/>
      <c r="BMM6" s="526"/>
      <c r="BMN6" s="526"/>
      <c r="BMO6" s="526"/>
      <c r="BMP6" s="526"/>
      <c r="BMQ6" s="526"/>
      <c r="BMR6" s="526"/>
      <c r="BMS6" s="526"/>
      <c r="BMT6" s="526"/>
      <c r="BMU6" s="526"/>
      <c r="BMV6" s="526"/>
      <c r="BMW6" s="526"/>
      <c r="BMX6" s="526"/>
      <c r="BMY6" s="526"/>
      <c r="BMZ6" s="526"/>
      <c r="BNA6" s="526"/>
      <c r="BNB6" s="526"/>
      <c r="BNC6" s="526"/>
      <c r="BND6" s="526"/>
      <c r="BNE6" s="526"/>
      <c r="BNF6" s="526"/>
      <c r="BNG6" s="526"/>
      <c r="BNH6" s="526"/>
      <c r="BNI6" s="526"/>
      <c r="BNJ6" s="526"/>
      <c r="BNK6" s="526"/>
      <c r="BNL6" s="526"/>
      <c r="BNM6" s="526"/>
      <c r="BNN6" s="526"/>
      <c r="BNO6" s="526"/>
      <c r="BNP6" s="526"/>
      <c r="BNQ6" s="526"/>
      <c r="BNR6" s="526"/>
      <c r="BNS6" s="526"/>
      <c r="BNT6" s="526"/>
      <c r="BNU6" s="526"/>
      <c r="BNV6" s="526"/>
      <c r="BNW6" s="526"/>
      <c r="BNX6" s="526"/>
      <c r="BNY6" s="526"/>
      <c r="BNZ6" s="526"/>
      <c r="BOA6" s="526"/>
      <c r="BOB6" s="526"/>
      <c r="BOC6" s="526"/>
      <c r="BOD6" s="526"/>
      <c r="BOE6" s="526"/>
      <c r="BOF6" s="526"/>
      <c r="BOG6" s="526"/>
      <c r="BOH6" s="526"/>
      <c r="BOI6" s="526"/>
      <c r="BOJ6" s="526"/>
      <c r="BOK6" s="526"/>
      <c r="BOL6" s="526"/>
      <c r="BOM6" s="526"/>
      <c r="BON6" s="526"/>
      <c r="BOO6" s="526"/>
      <c r="BOP6" s="526"/>
      <c r="BOQ6" s="526"/>
      <c r="BOR6" s="526"/>
      <c r="BOS6" s="526"/>
      <c r="BOT6" s="526"/>
      <c r="BOU6" s="526"/>
      <c r="BOV6" s="526"/>
      <c r="BOW6" s="526"/>
      <c r="BOX6" s="526"/>
      <c r="BOY6" s="526"/>
      <c r="BOZ6" s="526"/>
      <c r="BPA6" s="526"/>
      <c r="BPB6" s="526"/>
      <c r="BPC6" s="526"/>
      <c r="BPD6" s="526"/>
      <c r="BPE6" s="526"/>
      <c r="BPF6" s="526"/>
      <c r="BPG6" s="526"/>
      <c r="BPH6" s="526"/>
      <c r="BPI6" s="526"/>
      <c r="BPJ6" s="526"/>
      <c r="BPK6" s="526"/>
      <c r="BPL6" s="526"/>
      <c r="BPM6" s="526"/>
      <c r="BPN6" s="526"/>
      <c r="BPO6" s="526"/>
      <c r="BPP6" s="526"/>
      <c r="BPQ6" s="526"/>
      <c r="BPR6" s="526"/>
      <c r="BPS6" s="526"/>
      <c r="BPT6" s="526"/>
      <c r="BPU6" s="526"/>
      <c r="BPV6" s="526"/>
      <c r="BPW6" s="526"/>
      <c r="BPX6" s="526"/>
      <c r="BPY6" s="526"/>
      <c r="BPZ6" s="526"/>
      <c r="BQA6" s="526"/>
      <c r="BQB6" s="526"/>
      <c r="BQC6" s="526"/>
      <c r="BQD6" s="526"/>
      <c r="BQE6" s="526"/>
      <c r="BQF6" s="526"/>
      <c r="BQG6" s="526"/>
      <c r="BQH6" s="526"/>
      <c r="BQI6" s="526"/>
      <c r="BQJ6" s="526"/>
      <c r="BQK6" s="526"/>
      <c r="BQL6" s="526"/>
      <c r="BQM6" s="526"/>
      <c r="BQN6" s="526"/>
      <c r="BQO6" s="526"/>
      <c r="BQP6" s="526"/>
      <c r="BQQ6" s="526"/>
      <c r="BQR6" s="526"/>
      <c r="BQS6" s="526"/>
      <c r="BQT6" s="526"/>
      <c r="BQU6" s="526"/>
      <c r="BQV6" s="526"/>
      <c r="BQW6" s="526"/>
      <c r="BQX6" s="526"/>
      <c r="BQY6" s="526"/>
      <c r="BQZ6" s="526"/>
      <c r="BRA6" s="526"/>
      <c r="BRB6" s="526"/>
      <c r="BRC6" s="526"/>
      <c r="BRD6" s="526"/>
      <c r="BRE6" s="526"/>
      <c r="BRF6" s="526"/>
      <c r="BRG6" s="526"/>
      <c r="BRH6" s="526"/>
      <c r="BRI6" s="526"/>
      <c r="BRJ6" s="526"/>
      <c r="BRK6" s="526"/>
      <c r="BRL6" s="526"/>
      <c r="BRM6" s="526"/>
      <c r="BRN6" s="526"/>
      <c r="BRO6" s="526"/>
      <c r="BRP6" s="526"/>
      <c r="BRQ6" s="526"/>
      <c r="BRR6" s="526"/>
      <c r="BRS6" s="526"/>
      <c r="BRT6" s="526"/>
      <c r="BRU6" s="526"/>
      <c r="BRV6" s="526"/>
      <c r="BRW6" s="526"/>
      <c r="BRX6" s="526"/>
      <c r="BRY6" s="526"/>
      <c r="BRZ6" s="526"/>
      <c r="BSA6" s="526"/>
      <c r="BSB6" s="526"/>
      <c r="BSC6" s="526"/>
      <c r="BSD6" s="526"/>
      <c r="BSE6" s="526"/>
      <c r="BSF6" s="526"/>
      <c r="BSG6" s="526"/>
      <c r="BSH6" s="526"/>
      <c r="BSI6" s="526"/>
      <c r="BSJ6" s="526"/>
      <c r="BSK6" s="526"/>
      <c r="BSL6" s="526"/>
      <c r="BSM6" s="526"/>
      <c r="BSN6" s="526"/>
      <c r="BSO6" s="526"/>
      <c r="BSP6" s="526"/>
      <c r="BSQ6" s="526"/>
      <c r="BSR6" s="526"/>
      <c r="BSS6" s="526"/>
      <c r="BST6" s="526"/>
      <c r="BSU6" s="526"/>
      <c r="BSV6" s="526"/>
      <c r="BSW6" s="526"/>
      <c r="BSX6" s="526"/>
      <c r="BSY6" s="526"/>
      <c r="BSZ6" s="526"/>
      <c r="BTA6" s="526"/>
      <c r="BTB6" s="526"/>
      <c r="BTC6" s="526"/>
      <c r="BTD6" s="526"/>
      <c r="BTE6" s="526"/>
      <c r="BTF6" s="526"/>
      <c r="BTG6" s="526"/>
      <c r="BTH6" s="526"/>
      <c r="BTI6" s="526"/>
      <c r="BTJ6" s="526"/>
      <c r="BTK6" s="526"/>
      <c r="BTL6" s="526"/>
      <c r="BTM6" s="526"/>
      <c r="BTN6" s="526"/>
      <c r="BTO6" s="526"/>
      <c r="BTP6" s="526"/>
      <c r="BTQ6" s="526"/>
      <c r="BTR6" s="526"/>
      <c r="BTS6" s="526"/>
      <c r="BTT6" s="526"/>
      <c r="BTU6" s="526"/>
      <c r="BTV6" s="526"/>
      <c r="BTW6" s="526"/>
      <c r="BTX6" s="526"/>
      <c r="BTY6" s="526"/>
      <c r="BTZ6" s="526"/>
      <c r="BUA6" s="526"/>
      <c r="BUB6" s="526"/>
      <c r="BUC6" s="526"/>
      <c r="BUD6" s="526"/>
      <c r="BUE6" s="526"/>
      <c r="BUF6" s="526"/>
      <c r="BUG6" s="526"/>
      <c r="BUH6" s="526"/>
      <c r="BUI6" s="526"/>
      <c r="BUJ6" s="526"/>
      <c r="BUK6" s="526"/>
      <c r="BUL6" s="526"/>
      <c r="BUM6" s="526"/>
      <c r="BUN6" s="526"/>
      <c r="BUO6" s="526"/>
      <c r="BUP6" s="526"/>
      <c r="BUQ6" s="526"/>
      <c r="BUR6" s="526"/>
      <c r="BUS6" s="526"/>
      <c r="BUT6" s="526"/>
      <c r="BUU6" s="526"/>
      <c r="BUV6" s="526"/>
      <c r="BUW6" s="526"/>
      <c r="BUX6" s="526"/>
      <c r="BUY6" s="526"/>
      <c r="BUZ6" s="526"/>
      <c r="BVA6" s="526"/>
      <c r="BVB6" s="526"/>
      <c r="BVC6" s="526"/>
      <c r="BVD6" s="526"/>
      <c r="BVE6" s="526"/>
      <c r="BVF6" s="526"/>
      <c r="BVG6" s="526"/>
      <c r="BVH6" s="526"/>
      <c r="BVI6" s="526"/>
      <c r="BVJ6" s="526"/>
      <c r="BVK6" s="526"/>
      <c r="BVL6" s="526"/>
      <c r="BVM6" s="526"/>
      <c r="BVN6" s="526"/>
      <c r="BVO6" s="526"/>
      <c r="BVP6" s="526"/>
      <c r="BVQ6" s="526"/>
      <c r="BVR6" s="526"/>
      <c r="BVS6" s="526"/>
      <c r="BVT6" s="526"/>
      <c r="BVU6" s="526"/>
      <c r="BVV6" s="526"/>
      <c r="BVW6" s="526"/>
      <c r="BVX6" s="526"/>
      <c r="BVY6" s="526"/>
      <c r="BVZ6" s="526"/>
      <c r="BWA6" s="526"/>
      <c r="BWB6" s="526"/>
      <c r="BWC6" s="526"/>
      <c r="BWD6" s="526"/>
      <c r="BWE6" s="526"/>
      <c r="BWF6" s="526"/>
      <c r="BWG6" s="526"/>
      <c r="BWH6" s="526"/>
      <c r="BWI6" s="526"/>
      <c r="BWJ6" s="526"/>
      <c r="BWK6" s="526"/>
      <c r="BWL6" s="526"/>
      <c r="BWM6" s="526"/>
      <c r="BWN6" s="526"/>
      <c r="BWO6" s="526"/>
      <c r="BWP6" s="526"/>
      <c r="BWQ6" s="526"/>
      <c r="BWR6" s="526"/>
      <c r="BWS6" s="526"/>
      <c r="BWT6" s="526"/>
      <c r="BWU6" s="526"/>
      <c r="BWV6" s="526"/>
      <c r="BWW6" s="526"/>
      <c r="BWX6" s="526"/>
      <c r="BWY6" s="526"/>
      <c r="BWZ6" s="526"/>
      <c r="BXA6" s="526"/>
      <c r="BXB6" s="526"/>
      <c r="BXC6" s="526"/>
      <c r="BXD6" s="526"/>
      <c r="BXE6" s="526"/>
      <c r="BXF6" s="526"/>
      <c r="BXG6" s="526"/>
      <c r="BXH6" s="526"/>
      <c r="BXI6" s="526"/>
      <c r="BXJ6" s="526"/>
      <c r="BXK6" s="526"/>
      <c r="BXL6" s="526"/>
      <c r="BXM6" s="526"/>
      <c r="BXN6" s="526"/>
      <c r="BXO6" s="526"/>
      <c r="BXP6" s="526"/>
      <c r="BXQ6" s="526"/>
      <c r="BXR6" s="526"/>
      <c r="BXS6" s="526"/>
      <c r="BXT6" s="526"/>
      <c r="BXU6" s="526"/>
      <c r="BXV6" s="526"/>
      <c r="BXW6" s="526"/>
      <c r="BXX6" s="526"/>
      <c r="BXY6" s="526"/>
      <c r="BXZ6" s="526"/>
      <c r="BYA6" s="526"/>
      <c r="BYB6" s="526"/>
      <c r="BYC6" s="526"/>
      <c r="BYD6" s="526"/>
      <c r="BYE6" s="526"/>
      <c r="BYF6" s="526"/>
      <c r="BYG6" s="526"/>
      <c r="BYH6" s="526"/>
      <c r="BYI6" s="526"/>
      <c r="BYJ6" s="526"/>
      <c r="BYK6" s="526"/>
      <c r="BYL6" s="526"/>
      <c r="BYM6" s="526"/>
      <c r="BYN6" s="526"/>
      <c r="BYO6" s="526"/>
      <c r="BYP6" s="526"/>
      <c r="BYQ6" s="526"/>
      <c r="BYR6" s="526"/>
      <c r="BYS6" s="526"/>
      <c r="BYT6" s="526"/>
      <c r="BYU6" s="526"/>
      <c r="BYV6" s="526"/>
      <c r="BYW6" s="526"/>
      <c r="BYX6" s="526"/>
      <c r="BYY6" s="526"/>
      <c r="BYZ6" s="526"/>
      <c r="BZA6" s="526"/>
      <c r="BZB6" s="526"/>
      <c r="BZC6" s="526"/>
      <c r="BZD6" s="526"/>
      <c r="BZE6" s="526"/>
      <c r="BZF6" s="526"/>
      <c r="BZG6" s="526"/>
      <c r="BZH6" s="526"/>
      <c r="BZI6" s="526"/>
      <c r="BZJ6" s="526"/>
      <c r="BZK6" s="526"/>
      <c r="BZL6" s="526"/>
      <c r="BZM6" s="526"/>
      <c r="BZN6" s="526"/>
      <c r="BZO6" s="526"/>
      <c r="BZP6" s="526"/>
      <c r="BZQ6" s="526"/>
      <c r="BZR6" s="526"/>
      <c r="BZS6" s="526"/>
      <c r="BZT6" s="526"/>
      <c r="BZU6" s="526"/>
      <c r="BZV6" s="526"/>
      <c r="BZW6" s="526"/>
      <c r="BZX6" s="526"/>
      <c r="BZY6" s="526"/>
      <c r="BZZ6" s="526"/>
      <c r="CAA6" s="526"/>
      <c r="CAB6" s="526"/>
      <c r="CAC6" s="526"/>
      <c r="CAD6" s="526"/>
      <c r="CAE6" s="526"/>
      <c r="CAF6" s="526"/>
      <c r="CAG6" s="526"/>
      <c r="CAH6" s="526"/>
      <c r="CAI6" s="526"/>
      <c r="CAJ6" s="526"/>
      <c r="CAK6" s="526"/>
      <c r="CAL6" s="526"/>
      <c r="CAM6" s="526"/>
      <c r="CAN6" s="526"/>
      <c r="CAO6" s="526"/>
      <c r="CAP6" s="526"/>
      <c r="CAQ6" s="526"/>
      <c r="CAR6" s="526"/>
      <c r="CAS6" s="526"/>
      <c r="CAT6" s="526"/>
      <c r="CAU6" s="526"/>
      <c r="CAV6" s="526"/>
      <c r="CAW6" s="526"/>
      <c r="CAX6" s="526"/>
      <c r="CAY6" s="526"/>
      <c r="CAZ6" s="526"/>
      <c r="CBA6" s="526"/>
      <c r="CBB6" s="526"/>
      <c r="CBC6" s="526"/>
      <c r="CBD6" s="526"/>
      <c r="CBE6" s="526"/>
      <c r="CBF6" s="526"/>
      <c r="CBG6" s="526"/>
      <c r="CBH6" s="526"/>
      <c r="CBI6" s="526"/>
      <c r="CBJ6" s="526"/>
      <c r="CBK6" s="526"/>
      <c r="CBL6" s="526"/>
      <c r="CBM6" s="526"/>
      <c r="CBN6" s="526"/>
      <c r="CBO6" s="526"/>
      <c r="CBP6" s="526"/>
      <c r="CBQ6" s="526"/>
      <c r="CBR6" s="526"/>
      <c r="CBS6" s="526"/>
      <c r="CBT6" s="526"/>
      <c r="CBU6" s="526"/>
      <c r="CBV6" s="526"/>
      <c r="CBW6" s="526"/>
      <c r="CBX6" s="526"/>
      <c r="CBY6" s="526"/>
      <c r="CBZ6" s="526"/>
      <c r="CCA6" s="526"/>
      <c r="CCB6" s="526"/>
      <c r="CCC6" s="526"/>
      <c r="CCD6" s="526"/>
      <c r="CCE6" s="526"/>
      <c r="CCF6" s="526"/>
      <c r="CCG6" s="526"/>
      <c r="CCH6" s="526"/>
      <c r="CCI6" s="526"/>
      <c r="CCJ6" s="526"/>
      <c r="CCK6" s="526"/>
      <c r="CCL6" s="526"/>
      <c r="CCM6" s="526"/>
      <c r="CCN6" s="526"/>
      <c r="CCO6" s="526"/>
      <c r="CCP6" s="526"/>
      <c r="CCQ6" s="526"/>
      <c r="CCR6" s="526"/>
      <c r="CCS6" s="526"/>
      <c r="CCT6" s="526"/>
      <c r="CCU6" s="526"/>
      <c r="CCV6" s="526"/>
      <c r="CCW6" s="526"/>
      <c r="CCX6" s="526"/>
      <c r="CCY6" s="526"/>
      <c r="CCZ6" s="526"/>
      <c r="CDA6" s="526"/>
      <c r="CDB6" s="526"/>
      <c r="CDC6" s="526"/>
      <c r="CDD6" s="526"/>
      <c r="CDE6" s="526"/>
      <c r="CDF6" s="526"/>
      <c r="CDG6" s="526"/>
      <c r="CDH6" s="526"/>
      <c r="CDI6" s="526"/>
      <c r="CDJ6" s="526"/>
      <c r="CDK6" s="526"/>
      <c r="CDL6" s="526"/>
      <c r="CDM6" s="526"/>
      <c r="CDN6" s="526"/>
      <c r="CDO6" s="526"/>
      <c r="CDP6" s="526"/>
      <c r="CDQ6" s="526"/>
      <c r="CDR6" s="526"/>
      <c r="CDS6" s="526"/>
      <c r="CDT6" s="526"/>
      <c r="CDU6" s="526"/>
      <c r="CDV6" s="526"/>
      <c r="CDW6" s="526"/>
      <c r="CDX6" s="526"/>
      <c r="CDY6" s="526"/>
      <c r="CDZ6" s="526"/>
      <c r="CEA6" s="526"/>
      <c r="CEB6" s="526"/>
      <c r="CEC6" s="526"/>
      <c r="CED6" s="526"/>
      <c r="CEE6" s="526"/>
      <c r="CEF6" s="526"/>
      <c r="CEG6" s="526"/>
      <c r="CEH6" s="526"/>
      <c r="CEI6" s="526"/>
      <c r="CEJ6" s="526"/>
      <c r="CEK6" s="526"/>
      <c r="CEL6" s="526"/>
      <c r="CEM6" s="526"/>
      <c r="CEN6" s="526"/>
      <c r="CEO6" s="526"/>
      <c r="CEP6" s="526"/>
      <c r="CEQ6" s="526"/>
      <c r="CER6" s="526"/>
      <c r="CES6" s="526"/>
      <c r="CET6" s="526"/>
      <c r="CEU6" s="526"/>
      <c r="CEV6" s="526"/>
      <c r="CEW6" s="526"/>
      <c r="CEX6" s="526"/>
      <c r="CEY6" s="526"/>
      <c r="CEZ6" s="526"/>
      <c r="CFA6" s="526"/>
      <c r="CFB6" s="526"/>
      <c r="CFC6" s="526"/>
      <c r="CFD6" s="526"/>
      <c r="CFE6" s="526"/>
      <c r="CFF6" s="526"/>
      <c r="CFG6" s="526"/>
      <c r="CFH6" s="526"/>
      <c r="CFI6" s="526"/>
      <c r="CFJ6" s="526"/>
      <c r="CFK6" s="526"/>
      <c r="CFL6" s="526"/>
      <c r="CFM6" s="526"/>
      <c r="CFN6" s="526"/>
      <c r="CFO6" s="526"/>
      <c r="CFP6" s="526"/>
      <c r="CFQ6" s="526"/>
      <c r="CFR6" s="526"/>
      <c r="CFS6" s="526"/>
      <c r="CFT6" s="526"/>
      <c r="CFU6" s="526"/>
      <c r="CFV6" s="526"/>
      <c r="CFW6" s="526"/>
      <c r="CFX6" s="526"/>
      <c r="CFY6" s="526"/>
      <c r="CFZ6" s="526"/>
      <c r="CGA6" s="526"/>
      <c r="CGB6" s="526"/>
      <c r="CGC6" s="526"/>
      <c r="CGD6" s="526"/>
      <c r="CGE6" s="526"/>
      <c r="CGF6" s="526"/>
      <c r="CGG6" s="526"/>
      <c r="CGH6" s="526"/>
      <c r="CGI6" s="526"/>
      <c r="CGJ6" s="526"/>
      <c r="CGK6" s="526"/>
      <c r="CGL6" s="526"/>
      <c r="CGM6" s="526"/>
      <c r="CGN6" s="526"/>
      <c r="CGO6" s="526"/>
      <c r="CGP6" s="526"/>
      <c r="CGQ6" s="526"/>
      <c r="CGR6" s="526"/>
      <c r="CGS6" s="526"/>
      <c r="CGT6" s="526"/>
      <c r="CGU6" s="526"/>
      <c r="CGV6" s="526"/>
      <c r="CGW6" s="526"/>
      <c r="CGX6" s="526"/>
      <c r="CGY6" s="526"/>
      <c r="CGZ6" s="526"/>
      <c r="CHA6" s="526"/>
      <c r="CHB6" s="526"/>
      <c r="CHC6" s="526"/>
      <c r="CHD6" s="526"/>
      <c r="CHE6" s="526"/>
      <c r="CHF6" s="526"/>
      <c r="CHG6" s="526"/>
      <c r="CHH6" s="526"/>
      <c r="CHI6" s="526"/>
      <c r="CHJ6" s="526"/>
      <c r="CHK6" s="526"/>
      <c r="CHL6" s="526"/>
      <c r="CHM6" s="526"/>
      <c r="CHN6" s="526"/>
      <c r="CHO6" s="526"/>
      <c r="CHP6" s="526"/>
      <c r="CHQ6" s="526"/>
      <c r="CHR6" s="526"/>
      <c r="CHS6" s="526"/>
      <c r="CHT6" s="526"/>
      <c r="CHU6" s="526"/>
      <c r="CHV6" s="526"/>
      <c r="CHW6" s="526"/>
      <c r="CHX6" s="526"/>
      <c r="CHY6" s="526"/>
      <c r="CHZ6" s="526"/>
      <c r="CIA6" s="526"/>
      <c r="CIB6" s="526"/>
      <c r="CIC6" s="526"/>
      <c r="CID6" s="526"/>
      <c r="CIE6" s="526"/>
      <c r="CIF6" s="526"/>
      <c r="CIG6" s="526"/>
      <c r="CIH6" s="526"/>
      <c r="CII6" s="526"/>
      <c r="CIJ6" s="526"/>
      <c r="CIK6" s="526"/>
      <c r="CIL6" s="526"/>
      <c r="CIM6" s="526"/>
      <c r="CIN6" s="526"/>
      <c r="CIO6" s="526"/>
      <c r="CIP6" s="526"/>
      <c r="CIQ6" s="526"/>
      <c r="CIR6" s="526"/>
      <c r="CIS6" s="526"/>
      <c r="CIT6" s="526"/>
      <c r="CIU6" s="526"/>
      <c r="CIV6" s="526"/>
      <c r="CIW6" s="526"/>
      <c r="CIX6" s="526"/>
      <c r="CIY6" s="526"/>
      <c r="CIZ6" s="526"/>
      <c r="CJA6" s="526"/>
      <c r="CJB6" s="526"/>
      <c r="CJC6" s="526"/>
      <c r="CJD6" s="526"/>
      <c r="CJE6" s="526"/>
      <c r="CJF6" s="526"/>
      <c r="CJG6" s="526"/>
      <c r="CJH6" s="526"/>
      <c r="CJI6" s="526"/>
      <c r="CJJ6" s="526"/>
      <c r="CJK6" s="526"/>
      <c r="CJL6" s="526"/>
      <c r="CJM6" s="526"/>
      <c r="CJN6" s="526"/>
      <c r="CJO6" s="526"/>
      <c r="CJP6" s="526"/>
      <c r="CJQ6" s="526"/>
      <c r="CJR6" s="526"/>
      <c r="CJS6" s="526"/>
      <c r="CJT6" s="526"/>
      <c r="CJU6" s="526"/>
      <c r="CJV6" s="526"/>
      <c r="CJW6" s="526"/>
      <c r="CJX6" s="526"/>
      <c r="CJY6" s="526"/>
      <c r="CJZ6" s="526"/>
      <c r="CKA6" s="526"/>
      <c r="CKB6" s="526"/>
      <c r="CKC6" s="526"/>
      <c r="CKD6" s="526"/>
      <c r="CKE6" s="526"/>
      <c r="CKF6" s="526"/>
      <c r="CKG6" s="526"/>
      <c r="CKH6" s="526"/>
      <c r="CKI6" s="526"/>
      <c r="CKJ6" s="526"/>
      <c r="CKK6" s="526"/>
      <c r="CKL6" s="526"/>
      <c r="CKM6" s="526"/>
      <c r="CKN6" s="526"/>
      <c r="CKO6" s="526"/>
      <c r="CKP6" s="526"/>
      <c r="CKQ6" s="526"/>
      <c r="CKR6" s="526"/>
      <c r="CKS6" s="526"/>
      <c r="CKT6" s="526"/>
      <c r="CKU6" s="526"/>
      <c r="CKV6" s="526"/>
      <c r="CKW6" s="526"/>
      <c r="CKX6" s="526"/>
      <c r="CKY6" s="526"/>
      <c r="CKZ6" s="526"/>
      <c r="CLA6" s="526"/>
      <c r="CLB6" s="526"/>
      <c r="CLC6" s="526"/>
      <c r="CLD6" s="526"/>
      <c r="CLE6" s="526"/>
      <c r="CLF6" s="526"/>
      <c r="CLG6" s="526"/>
      <c r="CLH6" s="526"/>
      <c r="CLI6" s="526"/>
      <c r="CLJ6" s="526"/>
      <c r="CLK6" s="526"/>
      <c r="CLL6" s="526"/>
      <c r="CLM6" s="526"/>
      <c r="CLN6" s="526"/>
      <c r="CLO6" s="526"/>
      <c r="CLP6" s="526"/>
      <c r="CLQ6" s="526"/>
      <c r="CLR6" s="526"/>
      <c r="CLS6" s="526"/>
      <c r="CLT6" s="526"/>
      <c r="CLU6" s="526"/>
      <c r="CLV6" s="526"/>
      <c r="CLW6" s="526"/>
      <c r="CLX6" s="526"/>
      <c r="CLY6" s="526"/>
      <c r="CLZ6" s="526"/>
      <c r="CMA6" s="526"/>
      <c r="CMB6" s="526"/>
      <c r="CMC6" s="526"/>
      <c r="CMD6" s="526"/>
      <c r="CME6" s="526"/>
      <c r="CMF6" s="526"/>
      <c r="CMG6" s="526"/>
      <c r="CMH6" s="526"/>
      <c r="CMI6" s="526"/>
      <c r="CMJ6" s="526"/>
      <c r="CMK6" s="526"/>
      <c r="CML6" s="526"/>
      <c r="CMM6" s="526"/>
      <c r="CMN6" s="526"/>
      <c r="CMO6" s="526"/>
      <c r="CMP6" s="526"/>
      <c r="CMQ6" s="526"/>
      <c r="CMR6" s="526"/>
      <c r="CMS6" s="526"/>
      <c r="CMT6" s="526"/>
      <c r="CMU6" s="526"/>
      <c r="CMV6" s="526"/>
      <c r="CMW6" s="526"/>
      <c r="CMX6" s="526"/>
      <c r="CMY6" s="526"/>
      <c r="CMZ6" s="526"/>
      <c r="CNA6" s="526"/>
      <c r="CNB6" s="526"/>
      <c r="CNC6" s="526"/>
      <c r="CND6" s="526"/>
      <c r="CNE6" s="526"/>
      <c r="CNF6" s="526"/>
      <c r="CNG6" s="526"/>
      <c r="CNH6" s="526"/>
      <c r="CNI6" s="526"/>
      <c r="CNJ6" s="526"/>
      <c r="CNK6" s="526"/>
      <c r="CNL6" s="526"/>
      <c r="CNM6" s="526"/>
      <c r="CNN6" s="526"/>
      <c r="CNO6" s="526"/>
      <c r="CNP6" s="526"/>
      <c r="CNQ6" s="526"/>
      <c r="CNR6" s="526"/>
      <c r="CNS6" s="526"/>
      <c r="CNT6" s="526"/>
      <c r="CNU6" s="526"/>
      <c r="CNV6" s="526"/>
      <c r="CNW6" s="526"/>
      <c r="CNX6" s="526"/>
      <c r="CNY6" s="526"/>
      <c r="CNZ6" s="526"/>
      <c r="COA6" s="526"/>
      <c r="COB6" s="526"/>
      <c r="COC6" s="526"/>
      <c r="COD6" s="526"/>
      <c r="COE6" s="526"/>
      <c r="COF6" s="526"/>
      <c r="COG6" s="526"/>
      <c r="COH6" s="526"/>
      <c r="COI6" s="526"/>
      <c r="COJ6" s="526"/>
      <c r="COK6" s="526"/>
      <c r="COL6" s="526"/>
      <c r="COM6" s="526"/>
      <c r="CON6" s="526"/>
      <c r="COO6" s="526"/>
      <c r="COP6" s="526"/>
      <c r="COQ6" s="526"/>
      <c r="COR6" s="526"/>
      <c r="COS6" s="526"/>
      <c r="COT6" s="526"/>
      <c r="COU6" s="526"/>
      <c r="COV6" s="526"/>
      <c r="COW6" s="526"/>
      <c r="COX6" s="526"/>
      <c r="COY6" s="526"/>
      <c r="COZ6" s="526"/>
      <c r="CPA6" s="526"/>
      <c r="CPB6" s="526"/>
      <c r="CPC6" s="526"/>
      <c r="CPD6" s="526"/>
      <c r="CPE6" s="526"/>
      <c r="CPF6" s="526"/>
      <c r="CPG6" s="526"/>
      <c r="CPH6" s="526"/>
      <c r="CPI6" s="526"/>
      <c r="CPJ6" s="526"/>
      <c r="CPK6" s="526"/>
      <c r="CPL6" s="526"/>
      <c r="CPM6" s="526"/>
      <c r="CPN6" s="526"/>
      <c r="CPO6" s="526"/>
      <c r="CPP6" s="526"/>
      <c r="CPQ6" s="526"/>
      <c r="CPR6" s="526"/>
      <c r="CPS6" s="526"/>
      <c r="CPT6" s="526"/>
      <c r="CPU6" s="526"/>
      <c r="CPV6" s="526"/>
      <c r="CPW6" s="526"/>
      <c r="CPX6" s="526"/>
      <c r="CPY6" s="526"/>
      <c r="CPZ6" s="526"/>
      <c r="CQA6" s="526"/>
      <c r="CQB6" s="526"/>
      <c r="CQC6" s="526"/>
      <c r="CQD6" s="526"/>
      <c r="CQE6" s="526"/>
      <c r="CQF6" s="526"/>
      <c r="CQG6" s="526"/>
      <c r="CQH6" s="526"/>
      <c r="CQI6" s="526"/>
      <c r="CQJ6" s="526"/>
      <c r="CQK6" s="526"/>
      <c r="CQL6" s="526"/>
      <c r="CQM6" s="526"/>
      <c r="CQN6" s="526"/>
      <c r="CQO6" s="526"/>
      <c r="CQP6" s="526"/>
      <c r="CQQ6" s="526"/>
      <c r="CQR6" s="526"/>
      <c r="CQS6" s="526"/>
      <c r="CQT6" s="526"/>
      <c r="CQU6" s="526"/>
      <c r="CQV6" s="526"/>
      <c r="CQW6" s="526"/>
      <c r="CQX6" s="526"/>
      <c r="CQY6" s="526"/>
      <c r="CQZ6" s="526"/>
      <c r="CRA6" s="526"/>
      <c r="CRB6" s="526"/>
      <c r="CRC6" s="526"/>
      <c r="CRD6" s="526"/>
      <c r="CRE6" s="526"/>
      <c r="CRF6" s="526"/>
      <c r="CRG6" s="526"/>
      <c r="CRH6" s="526"/>
      <c r="CRI6" s="526"/>
      <c r="CRJ6" s="526"/>
      <c r="CRK6" s="526"/>
      <c r="CRL6" s="526"/>
      <c r="CRM6" s="526"/>
      <c r="CRN6" s="526"/>
      <c r="CRO6" s="526"/>
      <c r="CRP6" s="526"/>
      <c r="CRQ6" s="526"/>
      <c r="CRR6" s="526"/>
      <c r="CRS6" s="526"/>
      <c r="CRT6" s="526"/>
      <c r="CRU6" s="526"/>
      <c r="CRV6" s="526"/>
      <c r="CRW6" s="526"/>
      <c r="CRX6" s="526"/>
      <c r="CRY6" s="526"/>
      <c r="CRZ6" s="526"/>
      <c r="CSA6" s="526"/>
      <c r="CSB6" s="526"/>
      <c r="CSC6" s="526"/>
      <c r="CSD6" s="526"/>
      <c r="CSE6" s="526"/>
      <c r="CSF6" s="526"/>
      <c r="CSG6" s="526"/>
      <c r="CSH6" s="526"/>
      <c r="CSI6" s="526"/>
      <c r="CSJ6" s="526"/>
      <c r="CSK6" s="526"/>
      <c r="CSL6" s="526"/>
      <c r="CSM6" s="526"/>
      <c r="CSN6" s="526"/>
      <c r="CSO6" s="526"/>
      <c r="CSP6" s="526"/>
      <c r="CSQ6" s="526"/>
      <c r="CSR6" s="526"/>
      <c r="CSS6" s="526"/>
      <c r="CST6" s="526"/>
      <c r="CSU6" s="526"/>
      <c r="CSV6" s="526"/>
      <c r="CSW6" s="526"/>
      <c r="CSX6" s="526"/>
      <c r="CSY6" s="526"/>
      <c r="CSZ6" s="526"/>
      <c r="CTA6" s="526"/>
      <c r="CTB6" s="526"/>
      <c r="CTC6" s="526"/>
      <c r="CTD6" s="526"/>
      <c r="CTE6" s="526"/>
      <c r="CTF6" s="526"/>
      <c r="CTG6" s="526"/>
      <c r="CTH6" s="526"/>
      <c r="CTI6" s="526"/>
      <c r="CTJ6" s="526"/>
      <c r="CTK6" s="526"/>
      <c r="CTL6" s="526"/>
      <c r="CTM6" s="526"/>
      <c r="CTN6" s="526"/>
      <c r="CTO6" s="526"/>
      <c r="CTP6" s="526"/>
      <c r="CTQ6" s="526"/>
      <c r="CTR6" s="526"/>
      <c r="CTS6" s="526"/>
      <c r="CTT6" s="526"/>
      <c r="CTU6" s="526"/>
      <c r="CTV6" s="526"/>
      <c r="CTW6" s="526"/>
      <c r="CTX6" s="526"/>
      <c r="CTY6" s="526"/>
      <c r="CTZ6" s="526"/>
      <c r="CUA6" s="526"/>
      <c r="CUB6" s="526"/>
      <c r="CUC6" s="526"/>
      <c r="CUD6" s="526"/>
      <c r="CUE6" s="526"/>
      <c r="CUF6" s="526"/>
      <c r="CUG6" s="526"/>
      <c r="CUH6" s="526"/>
      <c r="CUI6" s="526"/>
      <c r="CUJ6" s="526"/>
      <c r="CUK6" s="526"/>
      <c r="CUL6" s="526"/>
      <c r="CUM6" s="526"/>
      <c r="CUN6" s="526"/>
      <c r="CUO6" s="526"/>
      <c r="CUP6" s="526"/>
      <c r="CUQ6" s="526"/>
      <c r="CUR6" s="526"/>
      <c r="CUS6" s="526"/>
      <c r="CUT6" s="526"/>
      <c r="CUU6" s="526"/>
      <c r="CUV6" s="526"/>
      <c r="CUW6" s="526"/>
      <c r="CUX6" s="526"/>
      <c r="CUY6" s="526"/>
      <c r="CUZ6" s="526"/>
      <c r="CVA6" s="526"/>
      <c r="CVB6" s="526"/>
      <c r="CVC6" s="526"/>
      <c r="CVD6" s="526"/>
      <c r="CVE6" s="526"/>
      <c r="CVF6" s="526"/>
      <c r="CVG6" s="526"/>
      <c r="CVH6" s="526"/>
      <c r="CVI6" s="526"/>
      <c r="CVJ6" s="526"/>
      <c r="CVK6" s="526"/>
      <c r="CVL6" s="526"/>
      <c r="CVM6" s="526"/>
      <c r="CVN6" s="526"/>
      <c r="CVO6" s="526"/>
      <c r="CVP6" s="526"/>
      <c r="CVQ6" s="526"/>
      <c r="CVR6" s="526"/>
      <c r="CVS6" s="526"/>
      <c r="CVT6" s="526"/>
      <c r="CVU6" s="526"/>
      <c r="CVV6" s="526"/>
      <c r="CVW6" s="526"/>
      <c r="CVX6" s="526"/>
      <c r="CVY6" s="526"/>
      <c r="CVZ6" s="526"/>
      <c r="CWA6" s="526"/>
      <c r="CWB6" s="526"/>
      <c r="CWC6" s="526"/>
      <c r="CWD6" s="526"/>
      <c r="CWE6" s="526"/>
      <c r="CWF6" s="526"/>
      <c r="CWG6" s="526"/>
      <c r="CWH6" s="526"/>
      <c r="CWI6" s="526"/>
      <c r="CWJ6" s="526"/>
      <c r="CWK6" s="526"/>
      <c r="CWL6" s="526"/>
      <c r="CWM6" s="526"/>
      <c r="CWN6" s="526"/>
      <c r="CWO6" s="526"/>
      <c r="CWP6" s="526"/>
      <c r="CWQ6" s="526"/>
      <c r="CWR6" s="526"/>
      <c r="CWS6" s="526"/>
      <c r="CWT6" s="526"/>
      <c r="CWU6" s="526"/>
      <c r="CWV6" s="526"/>
      <c r="CWW6" s="526"/>
      <c r="CWX6" s="526"/>
      <c r="CWY6" s="526"/>
      <c r="CWZ6" s="526"/>
      <c r="CXA6" s="526"/>
      <c r="CXB6" s="526"/>
      <c r="CXC6" s="526"/>
      <c r="CXD6" s="526"/>
      <c r="CXE6" s="526"/>
      <c r="CXF6" s="526"/>
      <c r="CXG6" s="526"/>
      <c r="CXH6" s="526"/>
      <c r="CXI6" s="526"/>
      <c r="CXJ6" s="526"/>
      <c r="CXK6" s="526"/>
      <c r="CXL6" s="526"/>
      <c r="CXM6" s="526"/>
      <c r="CXN6" s="526"/>
      <c r="CXO6" s="526"/>
      <c r="CXP6" s="526"/>
      <c r="CXQ6" s="526"/>
      <c r="CXR6" s="526"/>
      <c r="CXS6" s="526"/>
      <c r="CXT6" s="526"/>
      <c r="CXU6" s="526"/>
      <c r="CXV6" s="526"/>
      <c r="CXW6" s="526"/>
      <c r="CXX6" s="526"/>
      <c r="CXY6" s="526"/>
      <c r="CXZ6" s="526"/>
      <c r="CYA6" s="526"/>
      <c r="CYB6" s="526"/>
      <c r="CYC6" s="526"/>
      <c r="CYD6" s="526"/>
      <c r="CYE6" s="526"/>
      <c r="CYF6" s="526"/>
      <c r="CYG6" s="526"/>
      <c r="CYH6" s="526"/>
      <c r="CYI6" s="526"/>
      <c r="CYJ6" s="526"/>
      <c r="CYK6" s="526"/>
      <c r="CYL6" s="526"/>
      <c r="CYM6" s="526"/>
      <c r="CYN6" s="526"/>
      <c r="CYO6" s="526"/>
      <c r="CYP6" s="526"/>
      <c r="CYQ6" s="526"/>
      <c r="CYR6" s="526"/>
      <c r="CYS6" s="526"/>
      <c r="CYT6" s="526"/>
      <c r="CYU6" s="526"/>
      <c r="CYV6" s="526"/>
      <c r="CYW6" s="526"/>
      <c r="CYX6" s="526"/>
      <c r="CYY6" s="526"/>
      <c r="CYZ6" s="526"/>
      <c r="CZA6" s="526"/>
      <c r="CZB6" s="526"/>
      <c r="CZC6" s="526"/>
      <c r="CZD6" s="526"/>
      <c r="CZE6" s="526"/>
      <c r="CZF6" s="526"/>
      <c r="CZG6" s="526"/>
      <c r="CZH6" s="526"/>
      <c r="CZI6" s="526"/>
      <c r="CZJ6" s="526"/>
      <c r="CZK6" s="526"/>
      <c r="CZL6" s="526"/>
      <c r="CZM6" s="526"/>
      <c r="CZN6" s="526"/>
      <c r="CZO6" s="526"/>
      <c r="CZP6" s="526"/>
      <c r="CZQ6" s="526"/>
      <c r="CZR6" s="526"/>
      <c r="CZS6" s="526"/>
      <c r="CZT6" s="526"/>
      <c r="CZU6" s="526"/>
      <c r="CZV6" s="526"/>
      <c r="CZW6" s="526"/>
      <c r="CZX6" s="526"/>
      <c r="CZY6" s="526"/>
      <c r="CZZ6" s="526"/>
      <c r="DAA6" s="526"/>
      <c r="DAB6" s="526"/>
      <c r="DAC6" s="526"/>
      <c r="DAD6" s="526"/>
      <c r="DAE6" s="526"/>
      <c r="DAF6" s="526"/>
      <c r="DAG6" s="526"/>
      <c r="DAH6" s="526"/>
      <c r="DAI6" s="526"/>
      <c r="DAJ6" s="526"/>
      <c r="DAK6" s="526"/>
      <c r="DAL6" s="526"/>
      <c r="DAM6" s="526"/>
      <c r="DAN6" s="526"/>
      <c r="DAO6" s="526"/>
      <c r="DAP6" s="526"/>
      <c r="DAQ6" s="526"/>
      <c r="DAR6" s="526"/>
      <c r="DAS6" s="526"/>
      <c r="DAT6" s="526"/>
      <c r="DAU6" s="526"/>
      <c r="DAV6" s="526"/>
      <c r="DAW6" s="526"/>
      <c r="DAX6" s="526"/>
      <c r="DAY6" s="526"/>
      <c r="DAZ6" s="526"/>
      <c r="DBA6" s="526"/>
      <c r="DBB6" s="526"/>
      <c r="DBC6" s="526"/>
      <c r="DBD6" s="526"/>
      <c r="DBE6" s="526"/>
      <c r="DBF6" s="526"/>
      <c r="DBG6" s="526"/>
      <c r="DBH6" s="526"/>
      <c r="DBI6" s="526"/>
      <c r="DBJ6" s="526"/>
      <c r="DBK6" s="526"/>
      <c r="DBL6" s="526"/>
      <c r="DBM6" s="526"/>
      <c r="DBN6" s="526"/>
      <c r="DBO6" s="526"/>
      <c r="DBP6" s="526"/>
      <c r="DBQ6" s="526"/>
      <c r="DBR6" s="526"/>
      <c r="DBS6" s="526"/>
      <c r="DBT6" s="526"/>
      <c r="DBU6" s="526"/>
      <c r="DBV6" s="526"/>
      <c r="DBW6" s="526"/>
      <c r="DBX6" s="526"/>
      <c r="DBY6" s="526"/>
      <c r="DBZ6" s="526"/>
      <c r="DCA6" s="526"/>
      <c r="DCB6" s="526"/>
      <c r="DCC6" s="526"/>
      <c r="DCD6" s="526"/>
      <c r="DCE6" s="526"/>
      <c r="DCF6" s="526"/>
      <c r="DCG6" s="526"/>
      <c r="DCH6" s="526"/>
      <c r="DCI6" s="526"/>
      <c r="DCJ6" s="526"/>
      <c r="DCK6" s="526"/>
      <c r="DCL6" s="526"/>
      <c r="DCM6" s="526"/>
      <c r="DCN6" s="526"/>
      <c r="DCO6" s="526"/>
      <c r="DCP6" s="526"/>
      <c r="DCQ6" s="526"/>
      <c r="DCR6" s="526"/>
      <c r="DCS6" s="526"/>
      <c r="DCT6" s="526"/>
      <c r="DCU6" s="526"/>
      <c r="DCV6" s="526"/>
      <c r="DCW6" s="526"/>
      <c r="DCX6" s="526"/>
      <c r="DCY6" s="526"/>
      <c r="DCZ6" s="526"/>
      <c r="DDA6" s="526"/>
      <c r="DDB6" s="526"/>
      <c r="DDC6" s="526"/>
      <c r="DDD6" s="526"/>
      <c r="DDE6" s="526"/>
      <c r="DDF6" s="526"/>
      <c r="DDG6" s="526"/>
      <c r="DDH6" s="526"/>
      <c r="DDI6" s="526"/>
      <c r="DDJ6" s="526"/>
      <c r="DDK6" s="526"/>
      <c r="DDL6" s="526"/>
      <c r="DDM6" s="526"/>
      <c r="DDN6" s="526"/>
      <c r="DDO6" s="526"/>
      <c r="DDP6" s="526"/>
      <c r="DDQ6" s="526"/>
      <c r="DDR6" s="526"/>
      <c r="DDS6" s="526"/>
      <c r="DDT6" s="526"/>
      <c r="DDU6" s="526"/>
      <c r="DDV6" s="526"/>
      <c r="DDW6" s="526"/>
      <c r="DDX6" s="526"/>
      <c r="DDY6" s="526"/>
      <c r="DDZ6" s="526"/>
      <c r="DEA6" s="526"/>
      <c r="DEB6" s="526"/>
      <c r="DEC6" s="526"/>
      <c r="DED6" s="526"/>
      <c r="DEE6" s="526"/>
      <c r="DEF6" s="526"/>
      <c r="DEG6" s="526"/>
      <c r="DEH6" s="526"/>
      <c r="DEI6" s="526"/>
      <c r="DEJ6" s="526"/>
      <c r="DEK6" s="526"/>
      <c r="DEL6" s="526"/>
      <c r="DEM6" s="526"/>
      <c r="DEN6" s="526"/>
      <c r="DEO6" s="526"/>
      <c r="DEP6" s="526"/>
      <c r="DEQ6" s="526"/>
      <c r="DER6" s="526"/>
      <c r="DES6" s="526"/>
      <c r="DET6" s="526"/>
      <c r="DEU6" s="526"/>
      <c r="DEV6" s="526"/>
      <c r="DEW6" s="526"/>
      <c r="DEX6" s="526"/>
      <c r="DEY6" s="526"/>
      <c r="DEZ6" s="526"/>
      <c r="DFA6" s="526"/>
      <c r="DFB6" s="526"/>
      <c r="DFC6" s="526"/>
      <c r="DFD6" s="526"/>
      <c r="DFE6" s="526"/>
      <c r="DFF6" s="526"/>
      <c r="DFG6" s="526"/>
      <c r="DFH6" s="526"/>
      <c r="DFI6" s="526"/>
      <c r="DFJ6" s="526"/>
      <c r="DFK6" s="526"/>
      <c r="DFL6" s="526"/>
      <c r="DFM6" s="526"/>
      <c r="DFN6" s="526"/>
      <c r="DFO6" s="526"/>
      <c r="DFP6" s="526"/>
      <c r="DFQ6" s="526"/>
      <c r="DFR6" s="526"/>
      <c r="DFS6" s="526"/>
      <c r="DFT6" s="526"/>
      <c r="DFU6" s="526"/>
      <c r="DFV6" s="526"/>
      <c r="DFW6" s="526"/>
      <c r="DFX6" s="526"/>
      <c r="DFY6" s="526"/>
      <c r="DFZ6" s="526"/>
      <c r="DGA6" s="526"/>
      <c r="DGB6" s="526"/>
      <c r="DGC6" s="526"/>
      <c r="DGD6" s="526"/>
      <c r="DGE6" s="526"/>
      <c r="DGF6" s="526"/>
      <c r="DGG6" s="526"/>
      <c r="DGH6" s="526"/>
      <c r="DGI6" s="526"/>
      <c r="DGJ6" s="526"/>
      <c r="DGK6" s="526"/>
      <c r="DGL6" s="526"/>
      <c r="DGM6" s="526"/>
      <c r="DGN6" s="526"/>
      <c r="DGO6" s="526"/>
      <c r="DGP6" s="526"/>
      <c r="DGQ6" s="526"/>
      <c r="DGR6" s="526"/>
      <c r="DGS6" s="526"/>
      <c r="DGT6" s="526"/>
      <c r="DGU6" s="526"/>
      <c r="DGV6" s="526"/>
      <c r="DGW6" s="526"/>
      <c r="DGX6" s="526"/>
      <c r="DGY6" s="526"/>
      <c r="DGZ6" s="526"/>
      <c r="DHA6" s="526"/>
      <c r="DHB6" s="526"/>
      <c r="DHC6" s="526"/>
      <c r="DHD6" s="526"/>
      <c r="DHE6" s="526"/>
      <c r="DHF6" s="526"/>
      <c r="DHG6" s="526"/>
      <c r="DHH6" s="526"/>
      <c r="DHI6" s="526"/>
      <c r="DHJ6" s="526"/>
      <c r="DHK6" s="526"/>
      <c r="DHL6" s="526"/>
      <c r="DHM6" s="526"/>
      <c r="DHN6" s="526"/>
      <c r="DHO6" s="526"/>
      <c r="DHP6" s="526"/>
      <c r="DHQ6" s="526"/>
      <c r="DHR6" s="526"/>
      <c r="DHS6" s="526"/>
      <c r="DHT6" s="526"/>
      <c r="DHU6" s="526"/>
      <c r="DHV6" s="526"/>
      <c r="DHW6" s="526"/>
      <c r="DHX6" s="526"/>
      <c r="DHY6" s="526"/>
      <c r="DHZ6" s="526"/>
      <c r="DIA6" s="526"/>
      <c r="DIB6" s="526"/>
      <c r="DIC6" s="526"/>
      <c r="DID6" s="526"/>
      <c r="DIE6" s="526"/>
      <c r="DIF6" s="526"/>
      <c r="DIG6" s="526"/>
      <c r="DIH6" s="526"/>
      <c r="DII6" s="526"/>
      <c r="DIJ6" s="526"/>
      <c r="DIK6" s="526"/>
      <c r="DIL6" s="526"/>
      <c r="DIM6" s="526"/>
      <c r="DIN6" s="526"/>
      <c r="DIO6" s="526"/>
      <c r="DIP6" s="526"/>
      <c r="DIQ6" s="526"/>
      <c r="DIR6" s="526"/>
      <c r="DIS6" s="526"/>
      <c r="DIT6" s="526"/>
      <c r="DIU6" s="526"/>
      <c r="DIV6" s="526"/>
      <c r="DIW6" s="526"/>
      <c r="DIX6" s="526"/>
      <c r="DIY6" s="526"/>
      <c r="DIZ6" s="526"/>
      <c r="DJA6" s="526"/>
      <c r="DJB6" s="526"/>
      <c r="DJC6" s="526"/>
      <c r="DJD6" s="526"/>
      <c r="DJE6" s="526"/>
      <c r="DJF6" s="526"/>
      <c r="DJG6" s="526"/>
      <c r="DJH6" s="526"/>
      <c r="DJI6" s="526"/>
      <c r="DJJ6" s="526"/>
      <c r="DJK6" s="526"/>
      <c r="DJL6" s="526"/>
      <c r="DJM6" s="526"/>
      <c r="DJN6" s="526"/>
      <c r="DJO6" s="526"/>
      <c r="DJP6" s="526"/>
      <c r="DJQ6" s="526"/>
      <c r="DJR6" s="526"/>
      <c r="DJS6" s="526"/>
      <c r="DJT6" s="526"/>
      <c r="DJU6" s="526"/>
      <c r="DJV6" s="526"/>
      <c r="DJW6" s="526"/>
      <c r="DJX6" s="526"/>
      <c r="DJY6" s="526"/>
      <c r="DJZ6" s="526"/>
      <c r="DKA6" s="526"/>
      <c r="DKB6" s="526"/>
      <c r="DKC6" s="526"/>
      <c r="DKD6" s="526"/>
      <c r="DKE6" s="526"/>
      <c r="DKF6" s="526"/>
      <c r="DKG6" s="526"/>
      <c r="DKH6" s="526"/>
      <c r="DKI6" s="526"/>
      <c r="DKJ6" s="526"/>
      <c r="DKK6" s="526"/>
      <c r="DKL6" s="526"/>
      <c r="DKM6" s="526"/>
      <c r="DKN6" s="526"/>
      <c r="DKO6" s="526"/>
      <c r="DKP6" s="526"/>
      <c r="DKQ6" s="526"/>
      <c r="DKR6" s="526"/>
      <c r="DKS6" s="526"/>
      <c r="DKT6" s="526"/>
      <c r="DKU6" s="526"/>
      <c r="DKV6" s="526"/>
      <c r="DKW6" s="526"/>
      <c r="DKX6" s="526"/>
      <c r="DKY6" s="526"/>
      <c r="DKZ6" s="526"/>
      <c r="DLA6" s="526"/>
      <c r="DLB6" s="526"/>
      <c r="DLC6" s="526"/>
      <c r="DLD6" s="526"/>
      <c r="DLE6" s="526"/>
      <c r="DLF6" s="526"/>
      <c r="DLG6" s="526"/>
      <c r="DLH6" s="526"/>
      <c r="DLI6" s="526"/>
      <c r="DLJ6" s="526"/>
      <c r="DLK6" s="526"/>
      <c r="DLL6" s="526"/>
      <c r="DLM6" s="526"/>
      <c r="DLN6" s="526"/>
      <c r="DLO6" s="526"/>
      <c r="DLP6" s="526"/>
      <c r="DLQ6" s="526"/>
      <c r="DLR6" s="526"/>
      <c r="DLS6" s="526"/>
      <c r="DLT6" s="526"/>
      <c r="DLU6" s="526"/>
      <c r="DLV6" s="526"/>
      <c r="DLW6" s="526"/>
      <c r="DLX6" s="526"/>
      <c r="DLY6" s="526"/>
      <c r="DLZ6" s="526"/>
      <c r="DMA6" s="526"/>
      <c r="DMB6" s="526"/>
      <c r="DMC6" s="526"/>
      <c r="DMD6" s="526"/>
      <c r="DME6" s="526"/>
      <c r="DMF6" s="526"/>
      <c r="DMG6" s="526"/>
      <c r="DMH6" s="526"/>
      <c r="DMI6" s="526"/>
      <c r="DMJ6" s="526"/>
      <c r="DMK6" s="526"/>
      <c r="DML6" s="526"/>
      <c r="DMM6" s="526"/>
      <c r="DMN6" s="526"/>
      <c r="DMO6" s="526"/>
      <c r="DMP6" s="526"/>
      <c r="DMQ6" s="526"/>
      <c r="DMR6" s="526"/>
      <c r="DMS6" s="526"/>
      <c r="DMT6" s="526"/>
      <c r="DMU6" s="526"/>
      <c r="DMV6" s="526"/>
      <c r="DMW6" s="526"/>
      <c r="DMX6" s="526"/>
      <c r="DMY6" s="526"/>
      <c r="DMZ6" s="526"/>
      <c r="DNA6" s="526"/>
      <c r="DNB6" s="526"/>
      <c r="DNC6" s="526"/>
      <c r="DND6" s="526"/>
      <c r="DNE6" s="526"/>
      <c r="DNF6" s="526"/>
      <c r="DNG6" s="526"/>
      <c r="DNH6" s="526"/>
      <c r="DNI6" s="526"/>
      <c r="DNJ6" s="526"/>
      <c r="DNK6" s="526"/>
      <c r="DNL6" s="526"/>
      <c r="DNM6" s="526"/>
      <c r="DNN6" s="526"/>
      <c r="DNO6" s="526"/>
      <c r="DNP6" s="526"/>
      <c r="DNQ6" s="526"/>
      <c r="DNR6" s="526"/>
      <c r="DNS6" s="526"/>
      <c r="DNT6" s="526"/>
      <c r="DNU6" s="526"/>
      <c r="DNV6" s="526"/>
      <c r="DNW6" s="526"/>
      <c r="DNX6" s="526"/>
      <c r="DNY6" s="526"/>
      <c r="DNZ6" s="526"/>
      <c r="DOA6" s="526"/>
      <c r="DOB6" s="526"/>
      <c r="DOC6" s="526"/>
      <c r="DOD6" s="526"/>
      <c r="DOE6" s="526"/>
      <c r="DOF6" s="526"/>
      <c r="DOG6" s="526"/>
      <c r="DOH6" s="526"/>
      <c r="DOI6" s="526"/>
      <c r="DOJ6" s="526"/>
      <c r="DOK6" s="526"/>
      <c r="DOL6" s="526"/>
      <c r="DOM6" s="526"/>
      <c r="DON6" s="526"/>
      <c r="DOO6" s="526"/>
      <c r="DOP6" s="526"/>
      <c r="DOQ6" s="526"/>
      <c r="DOR6" s="526"/>
      <c r="DOS6" s="526"/>
      <c r="DOT6" s="526"/>
      <c r="DOU6" s="526"/>
      <c r="DOV6" s="526"/>
      <c r="DOW6" s="526"/>
      <c r="DOX6" s="526"/>
      <c r="DOY6" s="526"/>
      <c r="DOZ6" s="526"/>
      <c r="DPA6" s="526"/>
      <c r="DPB6" s="526"/>
      <c r="DPC6" s="526"/>
      <c r="DPD6" s="526"/>
      <c r="DPE6" s="526"/>
      <c r="DPF6" s="526"/>
      <c r="DPG6" s="526"/>
      <c r="DPH6" s="526"/>
      <c r="DPI6" s="526"/>
      <c r="DPJ6" s="526"/>
      <c r="DPK6" s="526"/>
      <c r="DPL6" s="526"/>
      <c r="DPM6" s="526"/>
      <c r="DPN6" s="526"/>
      <c r="DPO6" s="526"/>
      <c r="DPP6" s="526"/>
      <c r="DPQ6" s="526"/>
      <c r="DPR6" s="526"/>
      <c r="DPS6" s="526"/>
      <c r="DPT6" s="526"/>
      <c r="DPU6" s="526"/>
      <c r="DPV6" s="526"/>
      <c r="DPW6" s="526"/>
      <c r="DPX6" s="526"/>
      <c r="DPY6" s="526"/>
      <c r="DPZ6" s="526"/>
      <c r="DQA6" s="526"/>
      <c r="DQB6" s="526"/>
      <c r="DQC6" s="526"/>
      <c r="DQD6" s="526"/>
      <c r="DQE6" s="526"/>
      <c r="DQF6" s="526"/>
      <c r="DQG6" s="526"/>
      <c r="DQH6" s="526"/>
      <c r="DQI6" s="526"/>
      <c r="DQJ6" s="526"/>
      <c r="DQK6" s="526"/>
      <c r="DQL6" s="526"/>
      <c r="DQM6" s="526"/>
      <c r="DQN6" s="526"/>
      <c r="DQO6" s="526"/>
      <c r="DQP6" s="526"/>
      <c r="DQQ6" s="526"/>
      <c r="DQR6" s="526"/>
      <c r="DQS6" s="526"/>
      <c r="DQT6" s="526"/>
      <c r="DQU6" s="526"/>
      <c r="DQV6" s="526"/>
      <c r="DQW6" s="526"/>
      <c r="DQX6" s="526"/>
      <c r="DQY6" s="526"/>
      <c r="DQZ6" s="526"/>
      <c r="DRA6" s="526"/>
      <c r="DRB6" s="526"/>
      <c r="DRC6" s="526"/>
      <c r="DRD6" s="526"/>
      <c r="DRE6" s="526"/>
      <c r="DRF6" s="526"/>
      <c r="DRG6" s="526"/>
      <c r="DRH6" s="526"/>
      <c r="DRI6" s="526"/>
      <c r="DRJ6" s="526"/>
      <c r="DRK6" s="526"/>
      <c r="DRL6" s="526"/>
      <c r="DRM6" s="526"/>
      <c r="DRN6" s="526"/>
      <c r="DRO6" s="526"/>
      <c r="DRP6" s="526"/>
      <c r="DRQ6" s="526"/>
      <c r="DRR6" s="526"/>
      <c r="DRS6" s="526"/>
      <c r="DRT6" s="526"/>
      <c r="DRU6" s="526"/>
      <c r="DRV6" s="526"/>
      <c r="DRW6" s="526"/>
      <c r="DRX6" s="526"/>
      <c r="DRY6" s="526"/>
      <c r="DRZ6" s="526"/>
      <c r="DSA6" s="526"/>
      <c r="DSB6" s="526"/>
      <c r="DSC6" s="526"/>
      <c r="DSD6" s="526"/>
      <c r="DSE6" s="526"/>
      <c r="DSF6" s="526"/>
      <c r="DSG6" s="526"/>
      <c r="DSH6" s="526"/>
      <c r="DSI6" s="526"/>
      <c r="DSJ6" s="526"/>
      <c r="DSK6" s="526"/>
      <c r="DSL6" s="526"/>
      <c r="DSM6" s="526"/>
      <c r="DSN6" s="526"/>
      <c r="DSO6" s="526"/>
      <c r="DSP6" s="526"/>
      <c r="DSQ6" s="526"/>
      <c r="DSR6" s="526"/>
      <c r="DSS6" s="526"/>
      <c r="DST6" s="526"/>
      <c r="DSU6" s="526"/>
      <c r="DSV6" s="526"/>
      <c r="DSW6" s="526"/>
      <c r="DSX6" s="526"/>
      <c r="DSY6" s="526"/>
      <c r="DSZ6" s="526"/>
      <c r="DTA6" s="526"/>
      <c r="DTB6" s="526"/>
      <c r="DTC6" s="526"/>
      <c r="DTD6" s="526"/>
      <c r="DTE6" s="526"/>
      <c r="DTF6" s="526"/>
      <c r="DTG6" s="526"/>
      <c r="DTH6" s="526"/>
      <c r="DTI6" s="526"/>
      <c r="DTJ6" s="526"/>
      <c r="DTK6" s="526"/>
      <c r="DTL6" s="526"/>
      <c r="DTM6" s="526"/>
      <c r="DTN6" s="526"/>
      <c r="DTO6" s="526"/>
      <c r="DTP6" s="526"/>
      <c r="DTQ6" s="526"/>
      <c r="DTR6" s="526"/>
      <c r="DTS6" s="526"/>
      <c r="DTT6" s="526"/>
      <c r="DTU6" s="526"/>
      <c r="DTV6" s="526"/>
      <c r="DTW6" s="526"/>
      <c r="DTX6" s="526"/>
      <c r="DTY6" s="526"/>
      <c r="DTZ6" s="526"/>
      <c r="DUA6" s="526"/>
      <c r="DUB6" s="526"/>
      <c r="DUC6" s="526"/>
      <c r="DUD6" s="526"/>
      <c r="DUE6" s="526"/>
      <c r="DUF6" s="526"/>
      <c r="DUG6" s="526"/>
      <c r="DUH6" s="526"/>
      <c r="DUI6" s="526"/>
      <c r="DUJ6" s="526"/>
      <c r="DUK6" s="526"/>
      <c r="DUL6" s="526"/>
      <c r="DUM6" s="526"/>
      <c r="DUN6" s="526"/>
      <c r="DUO6" s="526"/>
      <c r="DUP6" s="526"/>
      <c r="DUQ6" s="526"/>
      <c r="DUR6" s="526"/>
      <c r="DUS6" s="526"/>
      <c r="DUT6" s="526"/>
      <c r="DUU6" s="526"/>
      <c r="DUV6" s="526"/>
      <c r="DUW6" s="526"/>
      <c r="DUX6" s="526"/>
      <c r="DUY6" s="526"/>
      <c r="DUZ6" s="526"/>
      <c r="DVA6" s="526"/>
      <c r="DVB6" s="526"/>
      <c r="DVC6" s="526"/>
      <c r="DVD6" s="526"/>
      <c r="DVE6" s="526"/>
      <c r="DVF6" s="526"/>
      <c r="DVG6" s="526"/>
      <c r="DVH6" s="526"/>
      <c r="DVI6" s="526"/>
      <c r="DVJ6" s="526"/>
      <c r="DVK6" s="526"/>
      <c r="DVL6" s="526"/>
      <c r="DVM6" s="526"/>
      <c r="DVN6" s="526"/>
      <c r="DVO6" s="526"/>
      <c r="DVP6" s="526"/>
      <c r="DVQ6" s="526"/>
      <c r="DVR6" s="526"/>
      <c r="DVS6" s="526"/>
      <c r="DVT6" s="526"/>
      <c r="DVU6" s="526"/>
      <c r="DVV6" s="526"/>
      <c r="DVW6" s="526"/>
      <c r="DVX6" s="526"/>
      <c r="DVY6" s="526"/>
      <c r="DVZ6" s="526"/>
      <c r="DWA6" s="526"/>
      <c r="DWB6" s="526"/>
      <c r="DWC6" s="526"/>
      <c r="DWD6" s="526"/>
      <c r="DWE6" s="526"/>
      <c r="DWF6" s="526"/>
      <c r="DWG6" s="526"/>
      <c r="DWH6" s="526"/>
      <c r="DWI6" s="526"/>
      <c r="DWJ6" s="526"/>
      <c r="DWK6" s="526"/>
      <c r="DWL6" s="526"/>
      <c r="DWM6" s="526"/>
      <c r="DWN6" s="526"/>
      <c r="DWO6" s="526"/>
      <c r="DWP6" s="526"/>
      <c r="DWQ6" s="526"/>
      <c r="DWR6" s="526"/>
      <c r="DWS6" s="526"/>
      <c r="DWT6" s="526"/>
      <c r="DWU6" s="526"/>
      <c r="DWV6" s="526"/>
      <c r="DWW6" s="526"/>
      <c r="DWX6" s="526"/>
      <c r="DWY6" s="526"/>
      <c r="DWZ6" s="526"/>
      <c r="DXA6" s="526"/>
      <c r="DXB6" s="526"/>
      <c r="DXC6" s="526"/>
      <c r="DXD6" s="526"/>
      <c r="DXE6" s="526"/>
      <c r="DXF6" s="526"/>
      <c r="DXG6" s="526"/>
      <c r="DXH6" s="526"/>
      <c r="DXI6" s="526"/>
      <c r="DXJ6" s="526"/>
      <c r="DXK6" s="526"/>
      <c r="DXL6" s="526"/>
      <c r="DXM6" s="526"/>
      <c r="DXN6" s="526"/>
      <c r="DXO6" s="526"/>
      <c r="DXP6" s="526"/>
      <c r="DXQ6" s="526"/>
      <c r="DXR6" s="526"/>
      <c r="DXS6" s="526"/>
      <c r="DXT6" s="526"/>
      <c r="DXU6" s="526"/>
      <c r="DXV6" s="526"/>
      <c r="DXW6" s="526"/>
      <c r="DXX6" s="526"/>
      <c r="DXY6" s="526"/>
      <c r="DXZ6" s="526"/>
      <c r="DYA6" s="526"/>
      <c r="DYB6" s="526"/>
      <c r="DYC6" s="526"/>
      <c r="DYD6" s="526"/>
      <c r="DYE6" s="526"/>
      <c r="DYF6" s="526"/>
      <c r="DYG6" s="526"/>
      <c r="DYH6" s="526"/>
      <c r="DYI6" s="526"/>
      <c r="DYJ6" s="526"/>
      <c r="DYK6" s="526"/>
      <c r="DYL6" s="526"/>
      <c r="DYM6" s="526"/>
      <c r="DYN6" s="526"/>
      <c r="DYO6" s="526"/>
      <c r="DYP6" s="526"/>
      <c r="DYQ6" s="526"/>
      <c r="DYR6" s="526"/>
      <c r="DYS6" s="526"/>
      <c r="DYT6" s="526"/>
      <c r="DYU6" s="526"/>
      <c r="DYV6" s="526"/>
      <c r="DYW6" s="526"/>
      <c r="DYX6" s="526"/>
      <c r="DYY6" s="526"/>
      <c r="DYZ6" s="526"/>
      <c r="DZA6" s="526"/>
      <c r="DZB6" s="526"/>
      <c r="DZC6" s="526"/>
      <c r="DZD6" s="526"/>
      <c r="DZE6" s="526"/>
      <c r="DZF6" s="526"/>
      <c r="DZG6" s="526"/>
      <c r="DZH6" s="526"/>
      <c r="DZI6" s="526"/>
      <c r="DZJ6" s="526"/>
      <c r="DZK6" s="526"/>
      <c r="DZL6" s="526"/>
      <c r="DZM6" s="526"/>
      <c r="DZN6" s="526"/>
      <c r="DZO6" s="526"/>
      <c r="DZP6" s="526"/>
      <c r="DZQ6" s="526"/>
      <c r="DZR6" s="526"/>
      <c r="DZS6" s="526"/>
      <c r="DZT6" s="526"/>
      <c r="DZU6" s="526"/>
      <c r="DZV6" s="526"/>
      <c r="DZW6" s="526"/>
      <c r="DZX6" s="526"/>
      <c r="DZY6" s="526"/>
      <c r="DZZ6" s="526"/>
      <c r="EAA6" s="526"/>
      <c r="EAB6" s="526"/>
      <c r="EAC6" s="526"/>
      <c r="EAD6" s="526"/>
      <c r="EAE6" s="526"/>
      <c r="EAF6" s="526"/>
      <c r="EAG6" s="526"/>
      <c r="EAH6" s="526"/>
      <c r="EAI6" s="526"/>
      <c r="EAJ6" s="526"/>
      <c r="EAK6" s="526"/>
      <c r="EAL6" s="526"/>
      <c r="EAM6" s="526"/>
      <c r="EAN6" s="526"/>
      <c r="EAO6" s="526"/>
      <c r="EAP6" s="526"/>
      <c r="EAQ6" s="526"/>
      <c r="EAR6" s="526"/>
      <c r="EAS6" s="526"/>
      <c r="EAT6" s="526"/>
      <c r="EAU6" s="526"/>
      <c r="EAV6" s="526"/>
      <c r="EAW6" s="526"/>
      <c r="EAX6" s="526"/>
      <c r="EAY6" s="526"/>
      <c r="EAZ6" s="526"/>
      <c r="EBA6" s="526"/>
      <c r="EBB6" s="526"/>
      <c r="EBC6" s="526"/>
      <c r="EBD6" s="526"/>
      <c r="EBE6" s="526"/>
      <c r="EBF6" s="526"/>
      <c r="EBG6" s="526"/>
      <c r="EBH6" s="526"/>
      <c r="EBI6" s="526"/>
      <c r="EBJ6" s="526"/>
      <c r="EBK6" s="526"/>
      <c r="EBL6" s="526"/>
      <c r="EBM6" s="526"/>
      <c r="EBN6" s="526"/>
      <c r="EBO6" s="526"/>
      <c r="EBP6" s="526"/>
      <c r="EBQ6" s="526"/>
      <c r="EBR6" s="526"/>
      <c r="EBS6" s="526"/>
      <c r="EBT6" s="526"/>
      <c r="EBU6" s="526"/>
      <c r="EBV6" s="526"/>
      <c r="EBW6" s="526"/>
      <c r="EBX6" s="526"/>
      <c r="EBY6" s="526"/>
      <c r="EBZ6" s="526"/>
      <c r="ECA6" s="526"/>
      <c r="ECB6" s="526"/>
      <c r="ECC6" s="526"/>
      <c r="ECD6" s="526"/>
      <c r="ECE6" s="526"/>
      <c r="ECF6" s="526"/>
      <c r="ECG6" s="526"/>
      <c r="ECH6" s="526"/>
      <c r="ECI6" s="526"/>
      <c r="ECJ6" s="526"/>
      <c r="ECK6" s="526"/>
      <c r="ECL6" s="526"/>
      <c r="ECM6" s="526"/>
      <c r="ECN6" s="526"/>
      <c r="ECO6" s="526"/>
      <c r="ECP6" s="526"/>
      <c r="ECQ6" s="526"/>
      <c r="ECR6" s="526"/>
      <c r="ECS6" s="526"/>
      <c r="ECT6" s="526"/>
      <c r="ECU6" s="526"/>
      <c r="ECV6" s="526"/>
      <c r="ECW6" s="526"/>
      <c r="ECX6" s="526"/>
      <c r="ECY6" s="526"/>
      <c r="ECZ6" s="526"/>
      <c r="EDA6" s="526"/>
      <c r="EDB6" s="526"/>
      <c r="EDC6" s="526"/>
      <c r="EDD6" s="526"/>
      <c r="EDE6" s="526"/>
      <c r="EDF6" s="526"/>
      <c r="EDG6" s="526"/>
      <c r="EDH6" s="526"/>
      <c r="EDI6" s="526"/>
      <c r="EDJ6" s="526"/>
      <c r="EDK6" s="526"/>
      <c r="EDL6" s="526"/>
      <c r="EDM6" s="526"/>
      <c r="EDN6" s="526"/>
      <c r="EDO6" s="526"/>
      <c r="EDP6" s="526"/>
      <c r="EDQ6" s="526"/>
      <c r="EDR6" s="526"/>
      <c r="EDS6" s="526"/>
      <c r="EDT6" s="526"/>
      <c r="EDU6" s="526"/>
      <c r="EDV6" s="526"/>
      <c r="EDW6" s="526"/>
      <c r="EDX6" s="526"/>
      <c r="EDY6" s="526"/>
      <c r="EDZ6" s="526"/>
      <c r="EEA6" s="526"/>
      <c r="EEB6" s="526"/>
      <c r="EEC6" s="526"/>
      <c r="EED6" s="526"/>
      <c r="EEE6" s="526"/>
      <c r="EEF6" s="526"/>
      <c r="EEG6" s="526"/>
      <c r="EEH6" s="526"/>
      <c r="EEI6" s="526"/>
      <c r="EEJ6" s="526"/>
      <c r="EEK6" s="526"/>
      <c r="EEL6" s="526"/>
      <c r="EEM6" s="526"/>
      <c r="EEN6" s="526"/>
      <c r="EEO6" s="526"/>
      <c r="EEP6" s="526"/>
      <c r="EEQ6" s="526"/>
      <c r="EER6" s="526"/>
      <c r="EES6" s="526"/>
      <c r="EET6" s="526"/>
      <c r="EEU6" s="526"/>
      <c r="EEV6" s="526"/>
      <c r="EEW6" s="526"/>
      <c r="EEX6" s="526"/>
      <c r="EEY6" s="526"/>
      <c r="EEZ6" s="526"/>
      <c r="EFA6" s="526"/>
      <c r="EFB6" s="526"/>
      <c r="EFC6" s="526"/>
      <c r="EFD6" s="526"/>
      <c r="EFE6" s="526"/>
      <c r="EFF6" s="526"/>
      <c r="EFG6" s="526"/>
      <c r="EFH6" s="526"/>
      <c r="EFI6" s="526"/>
      <c r="EFJ6" s="526"/>
      <c r="EFK6" s="526"/>
      <c r="EFL6" s="526"/>
      <c r="EFM6" s="526"/>
      <c r="EFN6" s="526"/>
      <c r="EFO6" s="526"/>
      <c r="EFP6" s="526"/>
      <c r="EFQ6" s="526"/>
      <c r="EFR6" s="526"/>
      <c r="EFS6" s="526"/>
      <c r="EFT6" s="526"/>
      <c r="EFU6" s="526"/>
      <c r="EFV6" s="526"/>
      <c r="EFW6" s="526"/>
      <c r="EFX6" s="526"/>
      <c r="EFY6" s="526"/>
      <c r="EFZ6" s="526"/>
      <c r="EGA6" s="526"/>
      <c r="EGB6" s="526"/>
      <c r="EGC6" s="526"/>
      <c r="EGD6" s="526"/>
      <c r="EGE6" s="526"/>
      <c r="EGF6" s="526"/>
      <c r="EGG6" s="526"/>
      <c r="EGH6" s="526"/>
      <c r="EGI6" s="526"/>
      <c r="EGJ6" s="526"/>
      <c r="EGK6" s="526"/>
      <c r="EGL6" s="526"/>
      <c r="EGM6" s="526"/>
      <c r="EGN6" s="526"/>
      <c r="EGO6" s="526"/>
      <c r="EGP6" s="526"/>
      <c r="EGQ6" s="526"/>
      <c r="EGR6" s="526"/>
      <c r="EGS6" s="526"/>
      <c r="EGT6" s="526"/>
      <c r="EGU6" s="526"/>
      <c r="EGV6" s="526"/>
      <c r="EGW6" s="526"/>
      <c r="EGX6" s="526"/>
      <c r="EGY6" s="526"/>
      <c r="EGZ6" s="526"/>
      <c r="EHA6" s="526"/>
      <c r="EHB6" s="526"/>
      <c r="EHC6" s="526"/>
      <c r="EHD6" s="526"/>
      <c r="EHE6" s="526"/>
      <c r="EHF6" s="526"/>
      <c r="EHG6" s="526"/>
      <c r="EHH6" s="526"/>
      <c r="EHI6" s="526"/>
      <c r="EHJ6" s="526"/>
      <c r="EHK6" s="526"/>
      <c r="EHL6" s="526"/>
      <c r="EHM6" s="526"/>
      <c r="EHN6" s="526"/>
      <c r="EHO6" s="526"/>
      <c r="EHP6" s="526"/>
      <c r="EHQ6" s="526"/>
      <c r="EHR6" s="526"/>
      <c r="EHS6" s="526"/>
      <c r="EHT6" s="526"/>
      <c r="EHU6" s="526"/>
      <c r="EHV6" s="526"/>
      <c r="EHW6" s="526"/>
      <c r="EHX6" s="526"/>
      <c r="EHY6" s="526"/>
      <c r="EHZ6" s="526"/>
      <c r="EIA6" s="526"/>
      <c r="EIB6" s="526"/>
      <c r="EIC6" s="526"/>
      <c r="EID6" s="526"/>
      <c r="EIE6" s="526"/>
      <c r="EIF6" s="526"/>
      <c r="EIG6" s="526"/>
      <c r="EIH6" s="526"/>
      <c r="EII6" s="526"/>
      <c r="EIJ6" s="526"/>
      <c r="EIK6" s="526"/>
      <c r="EIL6" s="526"/>
      <c r="EIM6" s="526"/>
      <c r="EIN6" s="526"/>
      <c r="EIO6" s="526"/>
      <c r="EIP6" s="526"/>
      <c r="EIQ6" s="526"/>
      <c r="EIR6" s="526"/>
      <c r="EIS6" s="526"/>
      <c r="EIT6" s="526"/>
      <c r="EIU6" s="526"/>
      <c r="EIV6" s="526"/>
      <c r="EIW6" s="526"/>
      <c r="EIX6" s="526"/>
      <c r="EIY6" s="526"/>
      <c r="EIZ6" s="526"/>
      <c r="EJA6" s="526"/>
      <c r="EJB6" s="526"/>
      <c r="EJC6" s="526"/>
      <c r="EJD6" s="526"/>
      <c r="EJE6" s="526"/>
      <c r="EJF6" s="526"/>
      <c r="EJG6" s="526"/>
      <c r="EJH6" s="526"/>
      <c r="EJI6" s="526"/>
      <c r="EJJ6" s="526"/>
      <c r="EJK6" s="526"/>
      <c r="EJL6" s="526"/>
      <c r="EJM6" s="526"/>
      <c r="EJN6" s="526"/>
      <c r="EJO6" s="526"/>
      <c r="EJP6" s="526"/>
      <c r="EJQ6" s="526"/>
      <c r="EJR6" s="526"/>
      <c r="EJS6" s="526"/>
      <c r="EJT6" s="526"/>
      <c r="EJU6" s="526"/>
      <c r="EJV6" s="526"/>
      <c r="EJW6" s="526"/>
      <c r="EJX6" s="526"/>
      <c r="EJY6" s="526"/>
      <c r="EJZ6" s="526"/>
      <c r="EKA6" s="526"/>
      <c r="EKB6" s="526"/>
      <c r="EKC6" s="526"/>
      <c r="EKD6" s="526"/>
      <c r="EKE6" s="526"/>
      <c r="EKF6" s="526"/>
      <c r="EKG6" s="526"/>
      <c r="EKH6" s="526"/>
      <c r="EKI6" s="526"/>
      <c r="EKJ6" s="526"/>
      <c r="EKK6" s="526"/>
      <c r="EKL6" s="526"/>
      <c r="EKM6" s="526"/>
      <c r="EKN6" s="526"/>
      <c r="EKO6" s="526"/>
      <c r="EKP6" s="526"/>
      <c r="EKQ6" s="526"/>
      <c r="EKR6" s="526"/>
      <c r="EKS6" s="526"/>
      <c r="EKT6" s="526"/>
      <c r="EKU6" s="526"/>
      <c r="EKV6" s="526"/>
      <c r="EKW6" s="526"/>
      <c r="EKX6" s="526"/>
      <c r="EKY6" s="526"/>
      <c r="EKZ6" s="526"/>
      <c r="ELA6" s="526"/>
      <c r="ELB6" s="526"/>
      <c r="ELC6" s="526"/>
      <c r="ELD6" s="526"/>
      <c r="ELE6" s="526"/>
      <c r="ELF6" s="526"/>
      <c r="ELG6" s="526"/>
      <c r="ELH6" s="526"/>
      <c r="ELI6" s="526"/>
      <c r="ELJ6" s="526"/>
      <c r="ELK6" s="526"/>
      <c r="ELL6" s="526"/>
      <c r="ELM6" s="526"/>
      <c r="ELN6" s="526"/>
      <c r="ELO6" s="526"/>
      <c r="ELP6" s="526"/>
      <c r="ELQ6" s="526"/>
      <c r="ELR6" s="526"/>
      <c r="ELS6" s="526"/>
      <c r="ELT6" s="526"/>
      <c r="ELU6" s="526"/>
      <c r="ELV6" s="526"/>
      <c r="ELW6" s="526"/>
      <c r="ELX6" s="526"/>
      <c r="ELY6" s="526"/>
      <c r="ELZ6" s="526"/>
      <c r="EMA6" s="526"/>
      <c r="EMB6" s="526"/>
      <c r="EMC6" s="526"/>
      <c r="EMD6" s="526"/>
      <c r="EME6" s="526"/>
      <c r="EMF6" s="526"/>
      <c r="EMG6" s="526"/>
      <c r="EMH6" s="526"/>
      <c r="EMI6" s="526"/>
      <c r="EMJ6" s="526"/>
      <c r="EMK6" s="526"/>
      <c r="EML6" s="526"/>
      <c r="EMM6" s="526"/>
      <c r="EMN6" s="526"/>
      <c r="EMO6" s="526"/>
      <c r="EMP6" s="526"/>
      <c r="EMQ6" s="526"/>
      <c r="EMR6" s="526"/>
      <c r="EMS6" s="526"/>
      <c r="EMT6" s="526"/>
      <c r="EMU6" s="526"/>
      <c r="EMV6" s="526"/>
      <c r="EMW6" s="526"/>
      <c r="EMX6" s="526"/>
      <c r="EMY6" s="526"/>
      <c r="EMZ6" s="526"/>
      <c r="ENA6" s="526"/>
      <c r="ENB6" s="526"/>
      <c r="ENC6" s="526"/>
      <c r="END6" s="526"/>
      <c r="ENE6" s="526"/>
      <c r="ENF6" s="526"/>
      <c r="ENG6" s="526"/>
      <c r="ENH6" s="526"/>
      <c r="ENI6" s="526"/>
      <c r="ENJ6" s="526"/>
      <c r="ENK6" s="526"/>
      <c r="ENL6" s="526"/>
      <c r="ENM6" s="526"/>
      <c r="ENN6" s="526"/>
      <c r="ENO6" s="526"/>
      <c r="ENP6" s="526"/>
      <c r="ENQ6" s="526"/>
      <c r="ENR6" s="526"/>
      <c r="ENS6" s="526"/>
      <c r="ENT6" s="526"/>
      <c r="ENU6" s="526"/>
      <c r="ENV6" s="526"/>
      <c r="ENW6" s="526"/>
      <c r="ENX6" s="526"/>
      <c r="ENY6" s="526"/>
      <c r="ENZ6" s="526"/>
      <c r="EOA6" s="526"/>
      <c r="EOB6" s="526"/>
      <c r="EOC6" s="526"/>
      <c r="EOD6" s="526"/>
      <c r="EOE6" s="526"/>
      <c r="EOF6" s="526"/>
      <c r="EOG6" s="526"/>
      <c r="EOH6" s="526"/>
      <c r="EOI6" s="526"/>
      <c r="EOJ6" s="526"/>
      <c r="EOK6" s="526"/>
      <c r="EOL6" s="526"/>
      <c r="EOM6" s="526"/>
      <c r="EON6" s="526"/>
      <c r="EOO6" s="526"/>
      <c r="EOP6" s="526"/>
      <c r="EOQ6" s="526"/>
      <c r="EOR6" s="526"/>
      <c r="EOS6" s="526"/>
      <c r="EOT6" s="526"/>
      <c r="EOU6" s="526"/>
      <c r="EOV6" s="526"/>
      <c r="EOW6" s="526"/>
      <c r="EOX6" s="526"/>
      <c r="EOY6" s="526"/>
      <c r="EOZ6" s="526"/>
      <c r="EPA6" s="526"/>
      <c r="EPB6" s="526"/>
      <c r="EPC6" s="526"/>
      <c r="EPD6" s="526"/>
      <c r="EPE6" s="526"/>
      <c r="EPF6" s="526"/>
      <c r="EPG6" s="526"/>
      <c r="EPH6" s="526"/>
      <c r="EPI6" s="526"/>
      <c r="EPJ6" s="526"/>
      <c r="EPK6" s="526"/>
      <c r="EPL6" s="526"/>
      <c r="EPM6" s="526"/>
      <c r="EPN6" s="526"/>
      <c r="EPO6" s="526"/>
      <c r="EPP6" s="526"/>
      <c r="EPQ6" s="526"/>
      <c r="EPR6" s="526"/>
      <c r="EPS6" s="526"/>
      <c r="EPT6" s="526"/>
      <c r="EPU6" s="526"/>
      <c r="EPV6" s="526"/>
      <c r="EPW6" s="526"/>
      <c r="EPX6" s="526"/>
      <c r="EPY6" s="526"/>
      <c r="EPZ6" s="526"/>
      <c r="EQA6" s="526"/>
      <c r="EQB6" s="526"/>
      <c r="EQC6" s="526"/>
      <c r="EQD6" s="526"/>
      <c r="EQE6" s="526"/>
      <c r="EQF6" s="526"/>
      <c r="EQG6" s="526"/>
      <c r="EQH6" s="526"/>
      <c r="EQI6" s="526"/>
      <c r="EQJ6" s="526"/>
      <c r="EQK6" s="526"/>
      <c r="EQL6" s="526"/>
      <c r="EQM6" s="526"/>
      <c r="EQN6" s="526"/>
      <c r="EQO6" s="526"/>
      <c r="EQP6" s="526"/>
      <c r="EQQ6" s="526"/>
      <c r="EQR6" s="526"/>
      <c r="EQS6" s="526"/>
      <c r="EQT6" s="526"/>
      <c r="EQU6" s="526"/>
      <c r="EQV6" s="526"/>
      <c r="EQW6" s="526"/>
      <c r="EQX6" s="526"/>
      <c r="EQY6" s="526"/>
      <c r="EQZ6" s="526"/>
      <c r="ERA6" s="526"/>
      <c r="ERB6" s="526"/>
      <c r="ERC6" s="526"/>
      <c r="ERD6" s="526"/>
      <c r="ERE6" s="526"/>
      <c r="ERF6" s="526"/>
      <c r="ERG6" s="526"/>
      <c r="ERH6" s="526"/>
      <c r="ERI6" s="526"/>
      <c r="ERJ6" s="526"/>
      <c r="ERK6" s="526"/>
      <c r="ERL6" s="526"/>
      <c r="ERM6" s="526"/>
      <c r="ERN6" s="526"/>
      <c r="ERO6" s="526"/>
      <c r="ERP6" s="526"/>
      <c r="ERQ6" s="526"/>
      <c r="ERR6" s="526"/>
      <c r="ERS6" s="526"/>
      <c r="ERT6" s="526"/>
      <c r="ERU6" s="526"/>
      <c r="ERV6" s="526"/>
      <c r="ERW6" s="526"/>
      <c r="ERX6" s="526"/>
      <c r="ERY6" s="526"/>
      <c r="ERZ6" s="526"/>
      <c r="ESA6" s="526"/>
      <c r="ESB6" s="526"/>
      <c r="ESC6" s="526"/>
      <c r="ESD6" s="526"/>
      <c r="ESE6" s="526"/>
      <c r="ESF6" s="526"/>
      <c r="ESG6" s="526"/>
      <c r="ESH6" s="526"/>
      <c r="ESI6" s="526"/>
      <c r="ESJ6" s="526"/>
      <c r="ESK6" s="526"/>
      <c r="ESL6" s="526"/>
      <c r="ESM6" s="526"/>
      <c r="ESN6" s="526"/>
      <c r="ESO6" s="526"/>
      <c r="ESP6" s="526"/>
      <c r="ESQ6" s="526"/>
      <c r="ESR6" s="526"/>
      <c r="ESS6" s="526"/>
      <c r="EST6" s="526"/>
      <c r="ESU6" s="526"/>
      <c r="ESV6" s="526"/>
      <c r="ESW6" s="526"/>
      <c r="ESX6" s="526"/>
      <c r="ESY6" s="526"/>
      <c r="ESZ6" s="526"/>
      <c r="ETA6" s="526"/>
      <c r="ETB6" s="526"/>
      <c r="ETC6" s="526"/>
      <c r="ETD6" s="526"/>
      <c r="ETE6" s="526"/>
      <c r="ETF6" s="526"/>
      <c r="ETG6" s="526"/>
      <c r="ETH6" s="526"/>
      <c r="ETI6" s="526"/>
      <c r="ETJ6" s="526"/>
      <c r="ETK6" s="526"/>
      <c r="ETL6" s="526"/>
      <c r="ETM6" s="526"/>
      <c r="ETN6" s="526"/>
      <c r="ETO6" s="526"/>
      <c r="ETP6" s="526"/>
      <c r="ETQ6" s="526"/>
      <c r="ETR6" s="526"/>
      <c r="ETS6" s="526"/>
      <c r="ETT6" s="526"/>
      <c r="ETU6" s="526"/>
      <c r="ETV6" s="526"/>
      <c r="ETW6" s="526"/>
      <c r="ETX6" s="526"/>
      <c r="ETY6" s="526"/>
      <c r="ETZ6" s="526"/>
      <c r="EUA6" s="526"/>
      <c r="EUB6" s="526"/>
      <c r="EUC6" s="526"/>
      <c r="EUD6" s="526"/>
      <c r="EUE6" s="526"/>
      <c r="EUF6" s="526"/>
      <c r="EUG6" s="526"/>
      <c r="EUH6" s="526"/>
      <c r="EUI6" s="526"/>
      <c r="EUJ6" s="526"/>
      <c r="EUK6" s="526"/>
      <c r="EUL6" s="526"/>
      <c r="EUM6" s="526"/>
      <c r="EUN6" s="526"/>
      <c r="EUO6" s="526"/>
      <c r="EUP6" s="526"/>
      <c r="EUQ6" s="526"/>
      <c r="EUR6" s="526"/>
      <c r="EUS6" s="526"/>
      <c r="EUT6" s="526"/>
      <c r="EUU6" s="526"/>
      <c r="EUV6" s="526"/>
      <c r="EUW6" s="526"/>
      <c r="EUX6" s="526"/>
      <c r="EUY6" s="526"/>
      <c r="EUZ6" s="526"/>
      <c r="EVA6" s="526"/>
      <c r="EVB6" s="526"/>
      <c r="EVC6" s="526"/>
      <c r="EVD6" s="526"/>
      <c r="EVE6" s="526"/>
      <c r="EVF6" s="526"/>
      <c r="EVG6" s="526"/>
      <c r="EVH6" s="526"/>
      <c r="EVI6" s="526"/>
      <c r="EVJ6" s="526"/>
      <c r="EVK6" s="526"/>
      <c r="EVL6" s="526"/>
      <c r="EVM6" s="526"/>
      <c r="EVN6" s="526"/>
      <c r="EVO6" s="526"/>
      <c r="EVP6" s="526"/>
      <c r="EVQ6" s="526"/>
      <c r="EVR6" s="526"/>
      <c r="EVS6" s="526"/>
      <c r="EVT6" s="526"/>
      <c r="EVU6" s="526"/>
      <c r="EVV6" s="526"/>
      <c r="EVW6" s="526"/>
      <c r="EVX6" s="526"/>
      <c r="EVY6" s="526"/>
      <c r="EVZ6" s="526"/>
      <c r="EWA6" s="526"/>
      <c r="EWB6" s="526"/>
      <c r="EWC6" s="526"/>
      <c r="EWD6" s="526"/>
      <c r="EWE6" s="526"/>
      <c r="EWF6" s="526"/>
      <c r="EWG6" s="526"/>
      <c r="EWH6" s="526"/>
      <c r="EWI6" s="526"/>
      <c r="EWJ6" s="526"/>
      <c r="EWK6" s="526"/>
      <c r="EWL6" s="526"/>
      <c r="EWM6" s="526"/>
      <c r="EWN6" s="526"/>
      <c r="EWO6" s="526"/>
      <c r="EWP6" s="526"/>
      <c r="EWQ6" s="526"/>
      <c r="EWR6" s="526"/>
      <c r="EWS6" s="526"/>
      <c r="EWT6" s="526"/>
      <c r="EWU6" s="526"/>
      <c r="EWV6" s="526"/>
      <c r="EWW6" s="526"/>
      <c r="EWX6" s="526"/>
      <c r="EWY6" s="526"/>
      <c r="EWZ6" s="526"/>
      <c r="EXA6" s="526"/>
      <c r="EXB6" s="526"/>
      <c r="EXC6" s="526"/>
      <c r="EXD6" s="526"/>
      <c r="EXE6" s="526"/>
      <c r="EXF6" s="526"/>
      <c r="EXG6" s="526"/>
      <c r="EXH6" s="526"/>
      <c r="EXI6" s="526"/>
      <c r="EXJ6" s="526"/>
      <c r="EXK6" s="526"/>
      <c r="EXL6" s="526"/>
      <c r="EXM6" s="526"/>
      <c r="EXN6" s="526"/>
      <c r="EXO6" s="526"/>
      <c r="EXP6" s="526"/>
      <c r="EXQ6" s="526"/>
      <c r="EXR6" s="526"/>
      <c r="EXS6" s="526"/>
      <c r="EXT6" s="526"/>
      <c r="EXU6" s="526"/>
      <c r="EXV6" s="526"/>
      <c r="EXW6" s="526"/>
      <c r="EXX6" s="526"/>
      <c r="EXY6" s="526"/>
      <c r="EXZ6" s="526"/>
      <c r="EYA6" s="526"/>
      <c r="EYB6" s="526"/>
      <c r="EYC6" s="526"/>
      <c r="EYD6" s="526"/>
      <c r="EYE6" s="526"/>
      <c r="EYF6" s="526"/>
      <c r="EYG6" s="526"/>
      <c r="EYH6" s="526"/>
      <c r="EYI6" s="526"/>
      <c r="EYJ6" s="526"/>
      <c r="EYK6" s="526"/>
      <c r="EYL6" s="526"/>
      <c r="EYM6" s="526"/>
      <c r="EYN6" s="526"/>
      <c r="EYO6" s="526"/>
      <c r="EYP6" s="526"/>
      <c r="EYQ6" s="526"/>
      <c r="EYR6" s="526"/>
      <c r="EYS6" s="526"/>
      <c r="EYT6" s="526"/>
      <c r="EYU6" s="526"/>
      <c r="EYV6" s="526"/>
      <c r="EYW6" s="526"/>
      <c r="EYX6" s="526"/>
      <c r="EYY6" s="526"/>
      <c r="EYZ6" s="526"/>
      <c r="EZA6" s="526"/>
      <c r="EZB6" s="526"/>
      <c r="EZC6" s="526"/>
      <c r="EZD6" s="526"/>
      <c r="EZE6" s="526"/>
      <c r="EZF6" s="526"/>
      <c r="EZG6" s="526"/>
      <c r="EZH6" s="526"/>
      <c r="EZI6" s="526"/>
      <c r="EZJ6" s="526"/>
      <c r="EZK6" s="526"/>
      <c r="EZL6" s="526"/>
      <c r="EZM6" s="526"/>
      <c r="EZN6" s="526"/>
      <c r="EZO6" s="526"/>
      <c r="EZP6" s="526"/>
      <c r="EZQ6" s="526"/>
      <c r="EZR6" s="526"/>
      <c r="EZS6" s="526"/>
      <c r="EZT6" s="526"/>
      <c r="EZU6" s="526"/>
      <c r="EZV6" s="526"/>
      <c r="EZW6" s="526"/>
      <c r="EZX6" s="526"/>
      <c r="EZY6" s="526"/>
      <c r="EZZ6" s="526"/>
      <c r="FAA6" s="526"/>
      <c r="FAB6" s="526"/>
      <c r="FAC6" s="526"/>
      <c r="FAD6" s="526"/>
      <c r="FAE6" s="526"/>
      <c r="FAF6" s="526"/>
      <c r="FAG6" s="526"/>
      <c r="FAH6" s="526"/>
      <c r="FAI6" s="526"/>
      <c r="FAJ6" s="526"/>
      <c r="FAK6" s="526"/>
      <c r="FAL6" s="526"/>
      <c r="FAM6" s="526"/>
      <c r="FAN6" s="526"/>
      <c r="FAO6" s="526"/>
      <c r="FAP6" s="526"/>
      <c r="FAQ6" s="526"/>
      <c r="FAR6" s="526"/>
      <c r="FAS6" s="526"/>
      <c r="FAT6" s="526"/>
      <c r="FAU6" s="526"/>
      <c r="FAV6" s="526"/>
      <c r="FAW6" s="526"/>
      <c r="FAX6" s="526"/>
      <c r="FAY6" s="526"/>
      <c r="FAZ6" s="526"/>
      <c r="FBA6" s="526"/>
      <c r="FBB6" s="526"/>
      <c r="FBC6" s="526"/>
      <c r="FBD6" s="526"/>
      <c r="FBE6" s="526"/>
      <c r="FBF6" s="526"/>
      <c r="FBG6" s="526"/>
      <c r="FBH6" s="526"/>
      <c r="FBI6" s="526"/>
      <c r="FBJ6" s="526"/>
      <c r="FBK6" s="526"/>
      <c r="FBL6" s="526"/>
      <c r="FBM6" s="526"/>
      <c r="FBN6" s="526"/>
      <c r="FBO6" s="526"/>
      <c r="FBP6" s="526"/>
      <c r="FBQ6" s="526"/>
      <c r="FBR6" s="526"/>
      <c r="FBS6" s="526"/>
      <c r="FBT6" s="526"/>
      <c r="FBU6" s="526"/>
      <c r="FBV6" s="526"/>
      <c r="FBW6" s="526"/>
      <c r="FBX6" s="526"/>
      <c r="FBY6" s="526"/>
      <c r="FBZ6" s="526"/>
      <c r="FCA6" s="526"/>
      <c r="FCB6" s="526"/>
      <c r="FCC6" s="526"/>
      <c r="FCD6" s="526"/>
      <c r="FCE6" s="526"/>
      <c r="FCF6" s="526"/>
      <c r="FCG6" s="526"/>
      <c r="FCH6" s="526"/>
      <c r="FCI6" s="526"/>
      <c r="FCJ6" s="526"/>
      <c r="FCK6" s="526"/>
      <c r="FCL6" s="526"/>
      <c r="FCM6" s="526"/>
      <c r="FCN6" s="526"/>
      <c r="FCO6" s="526"/>
      <c r="FCP6" s="526"/>
      <c r="FCQ6" s="526"/>
      <c r="FCR6" s="526"/>
      <c r="FCS6" s="526"/>
      <c r="FCT6" s="526"/>
      <c r="FCU6" s="526"/>
      <c r="FCV6" s="526"/>
      <c r="FCW6" s="526"/>
      <c r="FCX6" s="526"/>
      <c r="FCY6" s="526"/>
      <c r="FCZ6" s="526"/>
      <c r="FDA6" s="526"/>
      <c r="FDB6" s="526"/>
      <c r="FDC6" s="526"/>
      <c r="FDD6" s="526"/>
      <c r="FDE6" s="526"/>
      <c r="FDF6" s="526"/>
      <c r="FDG6" s="526"/>
      <c r="FDH6" s="526"/>
      <c r="FDI6" s="526"/>
      <c r="FDJ6" s="526"/>
      <c r="FDK6" s="526"/>
      <c r="FDL6" s="526"/>
      <c r="FDM6" s="526"/>
      <c r="FDN6" s="526"/>
      <c r="FDO6" s="526"/>
      <c r="FDP6" s="526"/>
      <c r="FDQ6" s="526"/>
      <c r="FDR6" s="526"/>
      <c r="FDS6" s="526"/>
      <c r="FDT6" s="526"/>
      <c r="FDU6" s="526"/>
      <c r="FDV6" s="526"/>
      <c r="FDW6" s="526"/>
      <c r="FDX6" s="526"/>
      <c r="FDY6" s="526"/>
      <c r="FDZ6" s="526"/>
      <c r="FEA6" s="526"/>
      <c r="FEB6" s="526"/>
      <c r="FEC6" s="526"/>
      <c r="FED6" s="526"/>
      <c r="FEE6" s="526"/>
      <c r="FEF6" s="526"/>
      <c r="FEG6" s="526"/>
      <c r="FEH6" s="526"/>
      <c r="FEI6" s="526"/>
      <c r="FEJ6" s="526"/>
      <c r="FEK6" s="526"/>
      <c r="FEL6" s="526"/>
      <c r="FEM6" s="526"/>
      <c r="FEN6" s="526"/>
      <c r="FEO6" s="526"/>
      <c r="FEP6" s="526"/>
      <c r="FEQ6" s="526"/>
      <c r="FER6" s="526"/>
      <c r="FES6" s="526"/>
      <c r="FET6" s="526"/>
      <c r="FEU6" s="526"/>
      <c r="FEV6" s="526"/>
      <c r="FEW6" s="526"/>
      <c r="FEX6" s="526"/>
      <c r="FEY6" s="526"/>
      <c r="FEZ6" s="526"/>
      <c r="FFA6" s="526"/>
      <c r="FFB6" s="526"/>
      <c r="FFC6" s="526"/>
      <c r="FFD6" s="526"/>
      <c r="FFE6" s="526"/>
      <c r="FFF6" s="526"/>
      <c r="FFG6" s="526"/>
      <c r="FFH6" s="526"/>
      <c r="FFI6" s="526"/>
      <c r="FFJ6" s="526"/>
      <c r="FFK6" s="526"/>
      <c r="FFL6" s="526"/>
      <c r="FFM6" s="526"/>
      <c r="FFN6" s="526"/>
      <c r="FFO6" s="526"/>
      <c r="FFP6" s="526"/>
      <c r="FFQ6" s="526"/>
      <c r="FFR6" s="526"/>
      <c r="FFS6" s="526"/>
      <c r="FFT6" s="526"/>
      <c r="FFU6" s="526"/>
      <c r="FFV6" s="526"/>
      <c r="FFW6" s="526"/>
      <c r="FFX6" s="526"/>
      <c r="FFY6" s="526"/>
      <c r="FFZ6" s="526"/>
      <c r="FGA6" s="526"/>
      <c r="FGB6" s="526"/>
      <c r="FGC6" s="526"/>
      <c r="FGD6" s="526"/>
      <c r="FGE6" s="526"/>
      <c r="FGF6" s="526"/>
      <c r="FGG6" s="526"/>
      <c r="FGH6" s="526"/>
      <c r="FGI6" s="526"/>
      <c r="FGJ6" s="526"/>
      <c r="FGK6" s="526"/>
      <c r="FGL6" s="526"/>
      <c r="FGM6" s="526"/>
      <c r="FGN6" s="526"/>
      <c r="FGO6" s="526"/>
      <c r="FGP6" s="526"/>
      <c r="FGQ6" s="526"/>
      <c r="FGR6" s="526"/>
      <c r="FGS6" s="526"/>
      <c r="FGT6" s="526"/>
      <c r="FGU6" s="526"/>
      <c r="FGV6" s="526"/>
      <c r="FGW6" s="526"/>
      <c r="FGX6" s="526"/>
      <c r="FGY6" s="526"/>
      <c r="FGZ6" s="526"/>
      <c r="FHA6" s="526"/>
      <c r="FHB6" s="526"/>
      <c r="FHC6" s="526"/>
      <c r="FHD6" s="526"/>
      <c r="FHE6" s="526"/>
      <c r="FHF6" s="526"/>
      <c r="FHG6" s="526"/>
      <c r="FHH6" s="526"/>
      <c r="FHI6" s="526"/>
      <c r="FHJ6" s="526"/>
      <c r="FHK6" s="526"/>
      <c r="FHL6" s="526"/>
      <c r="FHM6" s="526"/>
      <c r="FHN6" s="526"/>
      <c r="FHO6" s="526"/>
      <c r="FHP6" s="526"/>
      <c r="FHQ6" s="526"/>
      <c r="FHR6" s="526"/>
      <c r="FHS6" s="526"/>
      <c r="FHT6" s="526"/>
      <c r="FHU6" s="526"/>
      <c r="FHV6" s="526"/>
      <c r="FHW6" s="526"/>
      <c r="FHX6" s="526"/>
      <c r="FHY6" s="526"/>
      <c r="FHZ6" s="526"/>
      <c r="FIA6" s="526"/>
      <c r="FIB6" s="526"/>
      <c r="FIC6" s="526"/>
      <c r="FID6" s="526"/>
      <c r="FIE6" s="526"/>
      <c r="FIF6" s="526"/>
      <c r="FIG6" s="526"/>
      <c r="FIH6" s="526"/>
      <c r="FII6" s="526"/>
      <c r="FIJ6" s="526"/>
      <c r="FIK6" s="526"/>
      <c r="FIL6" s="526"/>
      <c r="FIM6" s="526"/>
      <c r="FIN6" s="526"/>
      <c r="FIO6" s="526"/>
      <c r="FIP6" s="526"/>
      <c r="FIQ6" s="526"/>
      <c r="FIR6" s="526"/>
      <c r="FIS6" s="526"/>
      <c r="FIT6" s="526"/>
      <c r="FIU6" s="526"/>
      <c r="FIV6" s="526"/>
      <c r="FIW6" s="526"/>
      <c r="FIX6" s="526"/>
      <c r="FIY6" s="526"/>
      <c r="FIZ6" s="526"/>
      <c r="FJA6" s="526"/>
      <c r="FJB6" s="526"/>
      <c r="FJC6" s="526"/>
      <c r="FJD6" s="526"/>
      <c r="FJE6" s="526"/>
      <c r="FJF6" s="526"/>
      <c r="FJG6" s="526"/>
      <c r="FJH6" s="526"/>
      <c r="FJI6" s="526"/>
      <c r="FJJ6" s="526"/>
      <c r="FJK6" s="526"/>
      <c r="FJL6" s="526"/>
      <c r="FJM6" s="526"/>
      <c r="FJN6" s="526"/>
      <c r="FJO6" s="526"/>
      <c r="FJP6" s="526"/>
      <c r="FJQ6" s="526"/>
      <c r="FJR6" s="526"/>
      <c r="FJS6" s="526"/>
      <c r="FJT6" s="526"/>
      <c r="FJU6" s="526"/>
      <c r="FJV6" s="526"/>
      <c r="FJW6" s="526"/>
      <c r="FJX6" s="526"/>
      <c r="FJY6" s="526"/>
      <c r="FJZ6" s="526"/>
      <c r="FKA6" s="526"/>
      <c r="FKB6" s="526"/>
      <c r="FKC6" s="526"/>
      <c r="FKD6" s="526"/>
      <c r="FKE6" s="526"/>
      <c r="FKF6" s="526"/>
      <c r="FKG6" s="526"/>
      <c r="FKH6" s="526"/>
      <c r="FKI6" s="526"/>
      <c r="FKJ6" s="526"/>
      <c r="FKK6" s="526"/>
      <c r="FKL6" s="526"/>
      <c r="FKM6" s="526"/>
      <c r="FKN6" s="526"/>
      <c r="FKO6" s="526"/>
      <c r="FKP6" s="526"/>
      <c r="FKQ6" s="526"/>
      <c r="FKR6" s="526"/>
      <c r="FKS6" s="526"/>
      <c r="FKT6" s="526"/>
      <c r="FKU6" s="526"/>
      <c r="FKV6" s="526"/>
      <c r="FKW6" s="526"/>
      <c r="FKX6" s="526"/>
      <c r="FKY6" s="526"/>
      <c r="FKZ6" s="526"/>
      <c r="FLA6" s="526"/>
      <c r="FLB6" s="526"/>
      <c r="FLC6" s="526"/>
      <c r="FLD6" s="526"/>
      <c r="FLE6" s="526"/>
      <c r="FLF6" s="526"/>
      <c r="FLG6" s="526"/>
      <c r="FLH6" s="526"/>
      <c r="FLI6" s="526"/>
      <c r="FLJ6" s="526"/>
      <c r="FLK6" s="526"/>
      <c r="FLL6" s="526"/>
      <c r="FLM6" s="526"/>
      <c r="FLN6" s="526"/>
      <c r="FLO6" s="526"/>
      <c r="FLP6" s="526"/>
      <c r="FLQ6" s="526"/>
      <c r="FLR6" s="526"/>
      <c r="FLS6" s="526"/>
      <c r="FLT6" s="526"/>
      <c r="FLU6" s="526"/>
      <c r="FLV6" s="526"/>
      <c r="FLW6" s="526"/>
      <c r="FLX6" s="526"/>
      <c r="FLY6" s="526"/>
      <c r="FLZ6" s="526"/>
      <c r="FMA6" s="526"/>
      <c r="FMB6" s="526"/>
      <c r="FMC6" s="526"/>
      <c r="FMD6" s="526"/>
      <c r="FME6" s="526"/>
      <c r="FMF6" s="526"/>
      <c r="FMG6" s="526"/>
      <c r="FMH6" s="526"/>
      <c r="FMI6" s="526"/>
      <c r="FMJ6" s="526"/>
      <c r="FMK6" s="526"/>
      <c r="FML6" s="526"/>
      <c r="FMM6" s="526"/>
      <c r="FMN6" s="526"/>
      <c r="FMO6" s="526"/>
      <c r="FMP6" s="526"/>
      <c r="FMQ6" s="526"/>
      <c r="FMR6" s="526"/>
      <c r="FMS6" s="526"/>
      <c r="FMT6" s="526"/>
      <c r="FMU6" s="526"/>
      <c r="FMV6" s="526"/>
      <c r="FMW6" s="526"/>
      <c r="FMX6" s="526"/>
      <c r="FMY6" s="526"/>
      <c r="FMZ6" s="526"/>
      <c r="FNA6" s="526"/>
      <c r="FNB6" s="526"/>
      <c r="FNC6" s="526"/>
      <c r="FND6" s="526"/>
      <c r="FNE6" s="526"/>
      <c r="FNF6" s="526"/>
      <c r="FNG6" s="526"/>
      <c r="FNH6" s="526"/>
      <c r="FNI6" s="526"/>
      <c r="FNJ6" s="526"/>
      <c r="FNK6" s="526"/>
      <c r="FNL6" s="526"/>
      <c r="FNM6" s="526"/>
      <c r="FNN6" s="526"/>
      <c r="FNO6" s="526"/>
      <c r="FNP6" s="526"/>
      <c r="FNQ6" s="526"/>
      <c r="FNR6" s="526"/>
      <c r="FNS6" s="526"/>
      <c r="FNT6" s="526"/>
      <c r="FNU6" s="526"/>
      <c r="FNV6" s="526"/>
      <c r="FNW6" s="526"/>
      <c r="FNX6" s="526"/>
      <c r="FNY6" s="526"/>
      <c r="FNZ6" s="526"/>
      <c r="FOA6" s="526"/>
      <c r="FOB6" s="526"/>
      <c r="FOC6" s="526"/>
      <c r="FOD6" s="526"/>
      <c r="FOE6" s="526"/>
      <c r="FOF6" s="526"/>
      <c r="FOG6" s="526"/>
      <c r="FOH6" s="526"/>
      <c r="FOI6" s="526"/>
      <c r="FOJ6" s="526"/>
      <c r="FOK6" s="526"/>
      <c r="FOL6" s="526"/>
      <c r="FOM6" s="526"/>
      <c r="FON6" s="526"/>
      <c r="FOO6" s="526"/>
      <c r="FOP6" s="526"/>
      <c r="FOQ6" s="526"/>
      <c r="FOR6" s="526"/>
      <c r="FOS6" s="526"/>
      <c r="FOT6" s="526"/>
      <c r="FOU6" s="526"/>
      <c r="FOV6" s="526"/>
      <c r="FOW6" s="526"/>
      <c r="FOX6" s="526"/>
      <c r="FOY6" s="526"/>
      <c r="FOZ6" s="526"/>
      <c r="FPA6" s="526"/>
      <c r="FPB6" s="526"/>
      <c r="FPC6" s="526"/>
      <c r="FPD6" s="526"/>
      <c r="FPE6" s="526"/>
      <c r="FPF6" s="526"/>
      <c r="FPG6" s="526"/>
      <c r="FPH6" s="526"/>
      <c r="FPI6" s="526"/>
      <c r="FPJ6" s="526"/>
      <c r="FPK6" s="526"/>
      <c r="FPL6" s="526"/>
      <c r="FPM6" s="526"/>
      <c r="FPN6" s="526"/>
      <c r="FPO6" s="526"/>
      <c r="FPP6" s="526"/>
      <c r="FPQ6" s="526"/>
      <c r="FPR6" s="526"/>
      <c r="FPS6" s="526"/>
      <c r="FPT6" s="526"/>
      <c r="FPU6" s="526"/>
      <c r="FPV6" s="526"/>
      <c r="FPW6" s="526"/>
      <c r="FPX6" s="526"/>
      <c r="FPY6" s="526"/>
      <c r="FPZ6" s="526"/>
      <c r="FQA6" s="526"/>
      <c r="FQB6" s="526"/>
      <c r="FQC6" s="526"/>
      <c r="FQD6" s="526"/>
      <c r="FQE6" s="526"/>
      <c r="FQF6" s="526"/>
      <c r="FQG6" s="526"/>
      <c r="FQH6" s="526"/>
      <c r="FQI6" s="526"/>
      <c r="FQJ6" s="526"/>
      <c r="FQK6" s="526"/>
      <c r="FQL6" s="526"/>
      <c r="FQM6" s="526"/>
      <c r="FQN6" s="526"/>
      <c r="FQO6" s="526"/>
      <c r="FQP6" s="526"/>
      <c r="FQQ6" s="526"/>
      <c r="FQR6" s="526"/>
      <c r="FQS6" s="526"/>
      <c r="FQT6" s="526"/>
      <c r="FQU6" s="526"/>
      <c r="FQV6" s="526"/>
      <c r="FQW6" s="526"/>
      <c r="FQX6" s="526"/>
      <c r="FQY6" s="526"/>
      <c r="FQZ6" s="526"/>
      <c r="FRA6" s="526"/>
      <c r="FRB6" s="526"/>
      <c r="FRC6" s="526"/>
      <c r="FRD6" s="526"/>
      <c r="FRE6" s="526"/>
      <c r="FRF6" s="526"/>
      <c r="FRG6" s="526"/>
      <c r="FRH6" s="526"/>
      <c r="FRI6" s="526"/>
      <c r="FRJ6" s="526"/>
      <c r="FRK6" s="526"/>
      <c r="FRL6" s="526"/>
      <c r="FRM6" s="526"/>
      <c r="FRN6" s="526"/>
      <c r="FRO6" s="526"/>
      <c r="FRP6" s="526"/>
      <c r="FRQ6" s="526"/>
      <c r="FRR6" s="526"/>
      <c r="FRS6" s="526"/>
      <c r="FRT6" s="526"/>
      <c r="FRU6" s="526"/>
      <c r="FRV6" s="526"/>
      <c r="FRW6" s="526"/>
      <c r="FRX6" s="526"/>
      <c r="FRY6" s="526"/>
      <c r="FRZ6" s="526"/>
      <c r="FSA6" s="526"/>
      <c r="FSB6" s="526"/>
      <c r="FSC6" s="526"/>
      <c r="FSD6" s="526"/>
      <c r="FSE6" s="526"/>
      <c r="FSF6" s="526"/>
      <c r="FSG6" s="526"/>
      <c r="FSH6" s="526"/>
      <c r="FSI6" s="526"/>
      <c r="FSJ6" s="526"/>
      <c r="FSK6" s="526"/>
      <c r="FSL6" s="526"/>
      <c r="FSM6" s="526"/>
      <c r="FSN6" s="526"/>
      <c r="FSO6" s="526"/>
      <c r="FSP6" s="526"/>
      <c r="FSQ6" s="526"/>
      <c r="FSR6" s="526"/>
      <c r="FSS6" s="526"/>
      <c r="FST6" s="526"/>
      <c r="FSU6" s="526"/>
      <c r="FSV6" s="526"/>
      <c r="FSW6" s="526"/>
      <c r="FSX6" s="526"/>
      <c r="FSY6" s="526"/>
      <c r="FSZ6" s="526"/>
      <c r="FTA6" s="526"/>
      <c r="FTB6" s="526"/>
      <c r="FTC6" s="526"/>
      <c r="FTD6" s="526"/>
      <c r="FTE6" s="526"/>
      <c r="FTF6" s="526"/>
      <c r="FTG6" s="526"/>
      <c r="FTH6" s="526"/>
      <c r="FTI6" s="526"/>
      <c r="FTJ6" s="526"/>
      <c r="FTK6" s="526"/>
      <c r="FTL6" s="526"/>
      <c r="FTM6" s="526"/>
      <c r="FTN6" s="526"/>
      <c r="FTO6" s="526"/>
      <c r="FTP6" s="526"/>
      <c r="FTQ6" s="526"/>
      <c r="FTR6" s="526"/>
      <c r="FTS6" s="526"/>
      <c r="FTT6" s="526"/>
      <c r="FTU6" s="526"/>
      <c r="FTV6" s="526"/>
      <c r="FTW6" s="526"/>
      <c r="FTX6" s="526"/>
      <c r="FTY6" s="526"/>
      <c r="FTZ6" s="526"/>
      <c r="FUA6" s="526"/>
      <c r="FUB6" s="526"/>
      <c r="FUC6" s="526"/>
      <c r="FUD6" s="526"/>
      <c r="FUE6" s="526"/>
      <c r="FUF6" s="526"/>
      <c r="FUG6" s="526"/>
      <c r="FUH6" s="526"/>
      <c r="FUI6" s="526"/>
      <c r="FUJ6" s="526"/>
      <c r="FUK6" s="526"/>
      <c r="FUL6" s="526"/>
      <c r="FUM6" s="526"/>
      <c r="FUN6" s="526"/>
      <c r="FUO6" s="526"/>
      <c r="FUP6" s="526"/>
      <c r="FUQ6" s="526"/>
      <c r="FUR6" s="526"/>
      <c r="FUS6" s="526"/>
      <c r="FUT6" s="526"/>
      <c r="FUU6" s="526"/>
      <c r="FUV6" s="526"/>
      <c r="FUW6" s="526"/>
      <c r="FUX6" s="526"/>
      <c r="FUY6" s="526"/>
      <c r="FUZ6" s="526"/>
      <c r="FVA6" s="526"/>
      <c r="FVB6" s="526"/>
      <c r="FVC6" s="526"/>
      <c r="FVD6" s="526"/>
      <c r="FVE6" s="526"/>
      <c r="FVF6" s="526"/>
      <c r="FVG6" s="526"/>
      <c r="FVH6" s="526"/>
      <c r="FVI6" s="526"/>
      <c r="FVJ6" s="526"/>
      <c r="FVK6" s="526"/>
      <c r="FVL6" s="526"/>
      <c r="FVM6" s="526"/>
      <c r="FVN6" s="526"/>
      <c r="FVO6" s="526"/>
      <c r="FVP6" s="526"/>
      <c r="FVQ6" s="526"/>
      <c r="FVR6" s="526"/>
      <c r="FVS6" s="526"/>
      <c r="FVT6" s="526"/>
      <c r="FVU6" s="526"/>
      <c r="FVV6" s="526"/>
      <c r="FVW6" s="526"/>
      <c r="FVX6" s="526"/>
      <c r="FVY6" s="526"/>
      <c r="FVZ6" s="526"/>
      <c r="FWA6" s="526"/>
      <c r="FWB6" s="526"/>
      <c r="FWC6" s="526"/>
      <c r="FWD6" s="526"/>
      <c r="FWE6" s="526"/>
      <c r="FWF6" s="526"/>
      <c r="FWG6" s="526"/>
      <c r="FWH6" s="526"/>
      <c r="FWI6" s="526"/>
      <c r="FWJ6" s="526"/>
      <c r="FWK6" s="526"/>
      <c r="FWL6" s="526"/>
      <c r="FWM6" s="526"/>
      <c r="FWN6" s="526"/>
      <c r="FWO6" s="526"/>
      <c r="FWP6" s="526"/>
      <c r="FWQ6" s="526"/>
      <c r="FWR6" s="526"/>
      <c r="FWS6" s="526"/>
      <c r="FWT6" s="526"/>
      <c r="FWU6" s="526"/>
      <c r="FWV6" s="526"/>
      <c r="FWW6" s="526"/>
      <c r="FWX6" s="526"/>
      <c r="FWY6" s="526"/>
      <c r="FWZ6" s="526"/>
      <c r="FXA6" s="526"/>
      <c r="FXB6" s="526"/>
      <c r="FXC6" s="526"/>
      <c r="FXD6" s="526"/>
      <c r="FXE6" s="526"/>
      <c r="FXF6" s="526"/>
      <c r="FXG6" s="526"/>
      <c r="FXH6" s="526"/>
      <c r="FXI6" s="526"/>
      <c r="FXJ6" s="526"/>
      <c r="FXK6" s="526"/>
      <c r="FXL6" s="526"/>
      <c r="FXM6" s="526"/>
      <c r="FXN6" s="526"/>
      <c r="FXO6" s="526"/>
      <c r="FXP6" s="526"/>
      <c r="FXQ6" s="526"/>
      <c r="FXR6" s="526"/>
      <c r="FXS6" s="526"/>
      <c r="FXT6" s="526"/>
      <c r="FXU6" s="526"/>
      <c r="FXV6" s="526"/>
      <c r="FXW6" s="526"/>
      <c r="FXX6" s="526"/>
      <c r="FXY6" s="526"/>
      <c r="FXZ6" s="526"/>
      <c r="FYA6" s="526"/>
      <c r="FYB6" s="526"/>
      <c r="FYC6" s="526"/>
      <c r="FYD6" s="526"/>
      <c r="FYE6" s="526"/>
      <c r="FYF6" s="526"/>
      <c r="FYG6" s="526"/>
      <c r="FYH6" s="526"/>
      <c r="FYI6" s="526"/>
      <c r="FYJ6" s="526"/>
      <c r="FYK6" s="526"/>
      <c r="FYL6" s="526"/>
      <c r="FYM6" s="526"/>
      <c r="FYN6" s="526"/>
      <c r="FYO6" s="526"/>
      <c r="FYP6" s="526"/>
      <c r="FYQ6" s="526"/>
      <c r="FYR6" s="526"/>
      <c r="FYS6" s="526"/>
      <c r="FYT6" s="526"/>
      <c r="FYU6" s="526"/>
      <c r="FYV6" s="526"/>
      <c r="FYW6" s="526"/>
      <c r="FYX6" s="526"/>
      <c r="FYY6" s="526"/>
      <c r="FYZ6" s="526"/>
      <c r="FZA6" s="526"/>
      <c r="FZB6" s="526"/>
      <c r="FZC6" s="526"/>
      <c r="FZD6" s="526"/>
      <c r="FZE6" s="526"/>
      <c r="FZF6" s="526"/>
      <c r="FZG6" s="526"/>
      <c r="FZH6" s="526"/>
      <c r="FZI6" s="526"/>
      <c r="FZJ6" s="526"/>
      <c r="FZK6" s="526"/>
      <c r="FZL6" s="526"/>
      <c r="FZM6" s="526"/>
      <c r="FZN6" s="526"/>
      <c r="FZO6" s="526"/>
      <c r="FZP6" s="526"/>
      <c r="FZQ6" s="526"/>
      <c r="FZR6" s="526"/>
      <c r="FZS6" s="526"/>
      <c r="FZT6" s="526"/>
      <c r="FZU6" s="526"/>
      <c r="FZV6" s="526"/>
      <c r="FZW6" s="526"/>
      <c r="FZX6" s="526"/>
      <c r="FZY6" s="526"/>
      <c r="FZZ6" s="526"/>
      <c r="GAA6" s="526"/>
      <c r="GAB6" s="526"/>
      <c r="GAC6" s="526"/>
      <c r="GAD6" s="526"/>
      <c r="GAE6" s="526"/>
      <c r="GAF6" s="526"/>
      <c r="GAG6" s="526"/>
      <c r="GAH6" s="526"/>
      <c r="GAI6" s="526"/>
      <c r="GAJ6" s="526"/>
      <c r="GAK6" s="526"/>
      <c r="GAL6" s="526"/>
      <c r="GAM6" s="526"/>
      <c r="GAN6" s="526"/>
      <c r="GAO6" s="526"/>
      <c r="GAP6" s="526"/>
      <c r="GAQ6" s="526"/>
      <c r="GAR6" s="526"/>
      <c r="GAS6" s="526"/>
      <c r="GAT6" s="526"/>
      <c r="GAU6" s="526"/>
      <c r="GAV6" s="526"/>
      <c r="GAW6" s="526"/>
      <c r="GAX6" s="526"/>
      <c r="GAY6" s="526"/>
      <c r="GAZ6" s="526"/>
      <c r="GBA6" s="526"/>
      <c r="GBB6" s="526"/>
      <c r="GBC6" s="526"/>
      <c r="GBD6" s="526"/>
      <c r="GBE6" s="526"/>
      <c r="GBF6" s="526"/>
      <c r="GBG6" s="526"/>
      <c r="GBH6" s="526"/>
      <c r="GBI6" s="526"/>
      <c r="GBJ6" s="526"/>
      <c r="GBK6" s="526"/>
      <c r="GBL6" s="526"/>
      <c r="GBM6" s="526"/>
      <c r="GBN6" s="526"/>
      <c r="GBO6" s="526"/>
      <c r="GBP6" s="526"/>
      <c r="GBQ6" s="526"/>
      <c r="GBR6" s="526"/>
      <c r="GBS6" s="526"/>
      <c r="GBT6" s="526"/>
      <c r="GBU6" s="526"/>
      <c r="GBV6" s="526"/>
      <c r="GBW6" s="526"/>
      <c r="GBX6" s="526"/>
      <c r="GBY6" s="526"/>
      <c r="GBZ6" s="526"/>
      <c r="GCA6" s="526"/>
      <c r="GCB6" s="526"/>
      <c r="GCC6" s="526"/>
      <c r="GCD6" s="526"/>
      <c r="GCE6" s="526"/>
      <c r="GCF6" s="526"/>
      <c r="GCG6" s="526"/>
      <c r="GCH6" s="526"/>
      <c r="GCI6" s="526"/>
      <c r="GCJ6" s="526"/>
      <c r="GCK6" s="526"/>
      <c r="GCL6" s="526"/>
      <c r="GCM6" s="526"/>
      <c r="GCN6" s="526"/>
      <c r="GCO6" s="526"/>
      <c r="GCP6" s="526"/>
      <c r="GCQ6" s="526"/>
      <c r="GCR6" s="526"/>
      <c r="GCS6" s="526"/>
      <c r="GCT6" s="526"/>
      <c r="GCU6" s="526"/>
      <c r="GCV6" s="526"/>
      <c r="GCW6" s="526"/>
      <c r="GCX6" s="526"/>
      <c r="GCY6" s="526"/>
      <c r="GCZ6" s="526"/>
      <c r="GDA6" s="526"/>
      <c r="GDB6" s="526"/>
      <c r="GDC6" s="526"/>
      <c r="GDD6" s="526"/>
      <c r="GDE6" s="526"/>
      <c r="GDF6" s="526"/>
      <c r="GDG6" s="526"/>
      <c r="GDH6" s="526"/>
      <c r="GDI6" s="526"/>
      <c r="GDJ6" s="526"/>
      <c r="GDK6" s="526"/>
      <c r="GDL6" s="526"/>
      <c r="GDM6" s="526"/>
      <c r="GDN6" s="526"/>
      <c r="GDO6" s="526"/>
      <c r="GDP6" s="526"/>
      <c r="GDQ6" s="526"/>
      <c r="GDR6" s="526"/>
      <c r="GDS6" s="526"/>
      <c r="GDT6" s="526"/>
      <c r="GDU6" s="526"/>
      <c r="GDV6" s="526"/>
      <c r="GDW6" s="526"/>
      <c r="GDX6" s="526"/>
      <c r="GDY6" s="526"/>
      <c r="GDZ6" s="526"/>
      <c r="GEA6" s="526"/>
      <c r="GEB6" s="526"/>
      <c r="GEC6" s="526"/>
      <c r="GED6" s="526"/>
      <c r="GEE6" s="526"/>
      <c r="GEF6" s="526"/>
      <c r="GEG6" s="526"/>
      <c r="GEH6" s="526"/>
      <c r="GEI6" s="526"/>
      <c r="GEJ6" s="526"/>
      <c r="GEK6" s="526"/>
      <c r="GEL6" s="526"/>
      <c r="GEM6" s="526"/>
      <c r="GEN6" s="526"/>
      <c r="GEO6" s="526"/>
      <c r="GEP6" s="526"/>
      <c r="GEQ6" s="526"/>
      <c r="GER6" s="526"/>
      <c r="GES6" s="526"/>
      <c r="GET6" s="526"/>
      <c r="GEU6" s="526"/>
      <c r="GEV6" s="526"/>
      <c r="GEW6" s="526"/>
      <c r="GEX6" s="526"/>
      <c r="GEY6" s="526"/>
      <c r="GEZ6" s="526"/>
      <c r="GFA6" s="526"/>
      <c r="GFB6" s="526"/>
      <c r="GFC6" s="526"/>
      <c r="GFD6" s="526"/>
      <c r="GFE6" s="526"/>
      <c r="GFF6" s="526"/>
      <c r="GFG6" s="526"/>
      <c r="GFH6" s="526"/>
      <c r="GFI6" s="526"/>
      <c r="GFJ6" s="526"/>
      <c r="GFK6" s="526"/>
      <c r="GFL6" s="526"/>
      <c r="GFM6" s="526"/>
      <c r="GFN6" s="526"/>
      <c r="GFO6" s="526"/>
      <c r="GFP6" s="526"/>
      <c r="GFQ6" s="526"/>
      <c r="GFR6" s="526"/>
      <c r="GFS6" s="526"/>
      <c r="GFT6" s="526"/>
      <c r="GFU6" s="526"/>
      <c r="GFV6" s="526"/>
      <c r="GFW6" s="526"/>
      <c r="GFX6" s="526"/>
      <c r="GFY6" s="526"/>
      <c r="GFZ6" s="526"/>
      <c r="GGA6" s="526"/>
      <c r="GGB6" s="526"/>
      <c r="GGC6" s="526"/>
      <c r="GGD6" s="526"/>
      <c r="GGE6" s="526"/>
      <c r="GGF6" s="526"/>
      <c r="GGG6" s="526"/>
      <c r="GGH6" s="526"/>
      <c r="GGI6" s="526"/>
      <c r="GGJ6" s="526"/>
      <c r="GGK6" s="526"/>
      <c r="GGL6" s="526"/>
      <c r="GGM6" s="526"/>
      <c r="GGN6" s="526"/>
      <c r="GGO6" s="526"/>
      <c r="GGP6" s="526"/>
      <c r="GGQ6" s="526"/>
      <c r="GGR6" s="526"/>
      <c r="GGS6" s="526"/>
      <c r="GGT6" s="526"/>
      <c r="GGU6" s="526"/>
      <c r="GGV6" s="526"/>
      <c r="GGW6" s="526"/>
      <c r="GGX6" s="526"/>
      <c r="GGY6" s="526"/>
      <c r="GGZ6" s="526"/>
      <c r="GHA6" s="526"/>
      <c r="GHB6" s="526"/>
      <c r="GHC6" s="526"/>
      <c r="GHD6" s="526"/>
      <c r="GHE6" s="526"/>
      <c r="GHF6" s="526"/>
      <c r="GHG6" s="526"/>
      <c r="GHH6" s="526"/>
      <c r="GHI6" s="526"/>
      <c r="GHJ6" s="526"/>
      <c r="GHK6" s="526"/>
      <c r="GHL6" s="526"/>
      <c r="GHM6" s="526"/>
      <c r="GHN6" s="526"/>
      <c r="GHO6" s="526"/>
      <c r="GHP6" s="526"/>
      <c r="GHQ6" s="526"/>
      <c r="GHR6" s="526"/>
      <c r="GHS6" s="526"/>
      <c r="GHT6" s="526"/>
      <c r="GHU6" s="526"/>
      <c r="GHV6" s="526"/>
      <c r="GHW6" s="526"/>
      <c r="GHX6" s="526"/>
      <c r="GHY6" s="526"/>
      <c r="GHZ6" s="526"/>
      <c r="GIA6" s="526"/>
      <c r="GIB6" s="526"/>
      <c r="GIC6" s="526"/>
      <c r="GID6" s="526"/>
      <c r="GIE6" s="526"/>
      <c r="GIF6" s="526"/>
      <c r="GIG6" s="526"/>
      <c r="GIH6" s="526"/>
      <c r="GII6" s="526"/>
      <c r="GIJ6" s="526"/>
      <c r="GIK6" s="526"/>
      <c r="GIL6" s="526"/>
      <c r="GIM6" s="526"/>
      <c r="GIN6" s="526"/>
      <c r="GIO6" s="526"/>
      <c r="GIP6" s="526"/>
      <c r="GIQ6" s="526"/>
      <c r="GIR6" s="526"/>
      <c r="GIS6" s="526"/>
      <c r="GIT6" s="526"/>
      <c r="GIU6" s="526"/>
      <c r="GIV6" s="526"/>
      <c r="GIW6" s="526"/>
      <c r="GIX6" s="526"/>
      <c r="GIY6" s="526"/>
      <c r="GIZ6" s="526"/>
      <c r="GJA6" s="526"/>
      <c r="GJB6" s="526"/>
      <c r="GJC6" s="526"/>
      <c r="GJD6" s="526"/>
      <c r="GJE6" s="526"/>
      <c r="GJF6" s="526"/>
      <c r="GJG6" s="526"/>
      <c r="GJH6" s="526"/>
      <c r="GJI6" s="526"/>
      <c r="GJJ6" s="526"/>
      <c r="GJK6" s="526"/>
      <c r="GJL6" s="526"/>
      <c r="GJM6" s="526"/>
      <c r="GJN6" s="526"/>
      <c r="GJO6" s="526"/>
      <c r="GJP6" s="526"/>
      <c r="GJQ6" s="526"/>
      <c r="GJR6" s="526"/>
      <c r="GJS6" s="526"/>
      <c r="GJT6" s="526"/>
      <c r="GJU6" s="526"/>
      <c r="GJV6" s="526"/>
      <c r="GJW6" s="526"/>
      <c r="GJX6" s="526"/>
      <c r="GJY6" s="526"/>
      <c r="GJZ6" s="526"/>
      <c r="GKA6" s="526"/>
      <c r="GKB6" s="526"/>
      <c r="GKC6" s="526"/>
      <c r="GKD6" s="526"/>
      <c r="GKE6" s="526"/>
      <c r="GKF6" s="526"/>
      <c r="GKG6" s="526"/>
      <c r="GKH6" s="526"/>
      <c r="GKI6" s="526"/>
      <c r="GKJ6" s="526"/>
      <c r="GKK6" s="526"/>
      <c r="GKL6" s="526"/>
      <c r="GKM6" s="526"/>
      <c r="GKN6" s="526"/>
      <c r="GKO6" s="526"/>
      <c r="GKP6" s="526"/>
      <c r="GKQ6" s="526"/>
      <c r="GKR6" s="526"/>
      <c r="GKS6" s="526"/>
      <c r="GKT6" s="526"/>
      <c r="GKU6" s="526"/>
      <c r="GKV6" s="526"/>
      <c r="GKW6" s="526"/>
      <c r="GKX6" s="526"/>
      <c r="GKY6" s="526"/>
      <c r="GKZ6" s="526"/>
      <c r="GLA6" s="526"/>
      <c r="GLB6" s="526"/>
      <c r="GLC6" s="526"/>
      <c r="GLD6" s="526"/>
      <c r="GLE6" s="526"/>
      <c r="GLF6" s="526"/>
      <c r="GLG6" s="526"/>
      <c r="GLH6" s="526"/>
      <c r="GLI6" s="526"/>
      <c r="GLJ6" s="526"/>
      <c r="GLK6" s="526"/>
      <c r="GLL6" s="526"/>
      <c r="GLM6" s="526"/>
      <c r="GLN6" s="526"/>
      <c r="GLO6" s="526"/>
      <c r="GLP6" s="526"/>
      <c r="GLQ6" s="526"/>
      <c r="GLR6" s="526"/>
      <c r="GLS6" s="526"/>
      <c r="GLT6" s="526"/>
      <c r="GLU6" s="526"/>
      <c r="GLV6" s="526"/>
      <c r="GLW6" s="526"/>
      <c r="GLX6" s="526"/>
      <c r="GLY6" s="526"/>
      <c r="GLZ6" s="526"/>
      <c r="GMA6" s="526"/>
      <c r="GMB6" s="526"/>
      <c r="GMC6" s="526"/>
      <c r="GMD6" s="526"/>
      <c r="GME6" s="526"/>
      <c r="GMF6" s="526"/>
      <c r="GMG6" s="526"/>
      <c r="GMH6" s="526"/>
      <c r="GMI6" s="526"/>
      <c r="GMJ6" s="526"/>
      <c r="GMK6" s="526"/>
      <c r="GML6" s="526"/>
      <c r="GMM6" s="526"/>
      <c r="GMN6" s="526"/>
      <c r="GMO6" s="526"/>
      <c r="GMP6" s="526"/>
      <c r="GMQ6" s="526"/>
      <c r="GMR6" s="526"/>
      <c r="GMS6" s="526"/>
      <c r="GMT6" s="526"/>
      <c r="GMU6" s="526"/>
      <c r="GMV6" s="526"/>
      <c r="GMW6" s="526"/>
      <c r="GMX6" s="526"/>
      <c r="GMY6" s="526"/>
      <c r="GMZ6" s="526"/>
      <c r="GNA6" s="526"/>
      <c r="GNB6" s="526"/>
      <c r="GNC6" s="526"/>
      <c r="GND6" s="526"/>
      <c r="GNE6" s="526"/>
      <c r="GNF6" s="526"/>
      <c r="GNG6" s="526"/>
      <c r="GNH6" s="526"/>
      <c r="GNI6" s="526"/>
      <c r="GNJ6" s="526"/>
      <c r="GNK6" s="526"/>
      <c r="GNL6" s="526"/>
      <c r="GNM6" s="526"/>
      <c r="GNN6" s="526"/>
      <c r="GNO6" s="526"/>
      <c r="GNP6" s="526"/>
      <c r="GNQ6" s="526"/>
      <c r="GNR6" s="526"/>
      <c r="GNS6" s="526"/>
      <c r="GNT6" s="526"/>
      <c r="GNU6" s="526"/>
      <c r="GNV6" s="526"/>
      <c r="GNW6" s="526"/>
      <c r="GNX6" s="526"/>
      <c r="GNY6" s="526"/>
      <c r="GNZ6" s="526"/>
      <c r="GOA6" s="526"/>
      <c r="GOB6" s="526"/>
      <c r="GOC6" s="526"/>
      <c r="GOD6" s="526"/>
      <c r="GOE6" s="526"/>
      <c r="GOF6" s="526"/>
      <c r="GOG6" s="526"/>
      <c r="GOH6" s="526"/>
      <c r="GOI6" s="526"/>
      <c r="GOJ6" s="526"/>
      <c r="GOK6" s="526"/>
      <c r="GOL6" s="526"/>
      <c r="GOM6" s="526"/>
      <c r="GON6" s="526"/>
      <c r="GOO6" s="526"/>
      <c r="GOP6" s="526"/>
      <c r="GOQ6" s="526"/>
      <c r="GOR6" s="526"/>
      <c r="GOS6" s="526"/>
      <c r="GOT6" s="526"/>
      <c r="GOU6" s="526"/>
      <c r="GOV6" s="526"/>
      <c r="GOW6" s="526"/>
      <c r="GOX6" s="526"/>
      <c r="GOY6" s="526"/>
      <c r="GOZ6" s="526"/>
      <c r="GPA6" s="526"/>
      <c r="GPB6" s="526"/>
      <c r="GPC6" s="526"/>
      <c r="GPD6" s="526"/>
      <c r="GPE6" s="526"/>
      <c r="GPF6" s="526"/>
      <c r="GPG6" s="526"/>
      <c r="GPH6" s="526"/>
      <c r="GPI6" s="526"/>
      <c r="GPJ6" s="526"/>
      <c r="GPK6" s="526"/>
      <c r="GPL6" s="526"/>
      <c r="GPM6" s="526"/>
      <c r="GPN6" s="526"/>
      <c r="GPO6" s="526"/>
      <c r="GPP6" s="526"/>
      <c r="GPQ6" s="526"/>
      <c r="GPR6" s="526"/>
      <c r="GPS6" s="526"/>
      <c r="GPT6" s="526"/>
      <c r="GPU6" s="526"/>
      <c r="GPV6" s="526"/>
      <c r="GPW6" s="526"/>
      <c r="GPX6" s="526"/>
      <c r="GPY6" s="526"/>
      <c r="GPZ6" s="526"/>
      <c r="GQA6" s="526"/>
      <c r="GQB6" s="526"/>
      <c r="GQC6" s="526"/>
      <c r="GQD6" s="526"/>
      <c r="GQE6" s="526"/>
      <c r="GQF6" s="526"/>
      <c r="GQG6" s="526"/>
      <c r="GQH6" s="526"/>
      <c r="GQI6" s="526"/>
      <c r="GQJ6" s="526"/>
      <c r="GQK6" s="526"/>
      <c r="GQL6" s="526"/>
      <c r="GQM6" s="526"/>
      <c r="GQN6" s="526"/>
      <c r="GQO6" s="526"/>
      <c r="GQP6" s="526"/>
      <c r="GQQ6" s="526"/>
      <c r="GQR6" s="526"/>
      <c r="GQS6" s="526"/>
      <c r="GQT6" s="526"/>
      <c r="GQU6" s="526"/>
      <c r="GQV6" s="526"/>
      <c r="GQW6" s="526"/>
      <c r="GQX6" s="526"/>
      <c r="GQY6" s="526"/>
      <c r="GQZ6" s="526"/>
      <c r="GRA6" s="526"/>
      <c r="GRB6" s="526"/>
      <c r="GRC6" s="526"/>
      <c r="GRD6" s="526"/>
      <c r="GRE6" s="526"/>
      <c r="GRF6" s="526"/>
      <c r="GRG6" s="526"/>
      <c r="GRH6" s="526"/>
      <c r="GRI6" s="526"/>
      <c r="GRJ6" s="526"/>
      <c r="GRK6" s="526"/>
      <c r="GRL6" s="526"/>
      <c r="GRM6" s="526"/>
      <c r="GRN6" s="526"/>
      <c r="GRO6" s="526"/>
      <c r="GRP6" s="526"/>
      <c r="GRQ6" s="526"/>
      <c r="GRR6" s="526"/>
      <c r="GRS6" s="526"/>
      <c r="GRT6" s="526"/>
      <c r="GRU6" s="526"/>
      <c r="GRV6" s="526"/>
      <c r="GRW6" s="526"/>
      <c r="GRX6" s="526"/>
      <c r="GRY6" s="526"/>
      <c r="GRZ6" s="526"/>
      <c r="GSA6" s="526"/>
      <c r="GSB6" s="526"/>
      <c r="GSC6" s="526"/>
      <c r="GSD6" s="526"/>
      <c r="GSE6" s="526"/>
      <c r="GSF6" s="526"/>
      <c r="GSG6" s="526"/>
      <c r="GSH6" s="526"/>
      <c r="GSI6" s="526"/>
      <c r="GSJ6" s="526"/>
      <c r="GSK6" s="526"/>
      <c r="GSL6" s="526"/>
      <c r="GSM6" s="526"/>
      <c r="GSN6" s="526"/>
      <c r="GSO6" s="526"/>
      <c r="GSP6" s="526"/>
      <c r="GSQ6" s="526"/>
      <c r="GSR6" s="526"/>
      <c r="GSS6" s="526"/>
      <c r="GST6" s="526"/>
      <c r="GSU6" s="526"/>
      <c r="GSV6" s="526"/>
      <c r="GSW6" s="526"/>
      <c r="GSX6" s="526"/>
      <c r="GSY6" s="526"/>
      <c r="GSZ6" s="526"/>
      <c r="GTA6" s="526"/>
      <c r="GTB6" s="526"/>
      <c r="GTC6" s="526"/>
      <c r="GTD6" s="526"/>
      <c r="GTE6" s="526"/>
      <c r="GTF6" s="526"/>
      <c r="GTG6" s="526"/>
      <c r="GTH6" s="526"/>
      <c r="GTI6" s="526"/>
      <c r="GTJ6" s="526"/>
      <c r="GTK6" s="526"/>
      <c r="GTL6" s="526"/>
      <c r="GTM6" s="526"/>
      <c r="GTN6" s="526"/>
      <c r="GTO6" s="526"/>
      <c r="GTP6" s="526"/>
      <c r="GTQ6" s="526"/>
      <c r="GTR6" s="526"/>
      <c r="GTS6" s="526"/>
      <c r="GTT6" s="526"/>
      <c r="GTU6" s="526"/>
      <c r="GTV6" s="526"/>
      <c r="GTW6" s="526"/>
      <c r="GTX6" s="526"/>
      <c r="GTY6" s="526"/>
      <c r="GTZ6" s="526"/>
      <c r="GUA6" s="526"/>
      <c r="GUB6" s="526"/>
      <c r="GUC6" s="526"/>
      <c r="GUD6" s="526"/>
      <c r="GUE6" s="526"/>
      <c r="GUF6" s="526"/>
      <c r="GUG6" s="526"/>
      <c r="GUH6" s="526"/>
      <c r="GUI6" s="526"/>
      <c r="GUJ6" s="526"/>
      <c r="GUK6" s="526"/>
      <c r="GUL6" s="526"/>
      <c r="GUM6" s="526"/>
      <c r="GUN6" s="526"/>
      <c r="GUO6" s="526"/>
      <c r="GUP6" s="526"/>
      <c r="GUQ6" s="526"/>
      <c r="GUR6" s="526"/>
      <c r="GUS6" s="526"/>
      <c r="GUT6" s="526"/>
      <c r="GUU6" s="526"/>
      <c r="GUV6" s="526"/>
      <c r="GUW6" s="526"/>
      <c r="GUX6" s="526"/>
      <c r="GUY6" s="526"/>
      <c r="GUZ6" s="526"/>
      <c r="GVA6" s="526"/>
      <c r="GVB6" s="526"/>
      <c r="GVC6" s="526"/>
      <c r="GVD6" s="526"/>
      <c r="GVE6" s="526"/>
      <c r="GVF6" s="526"/>
      <c r="GVG6" s="526"/>
      <c r="GVH6" s="526"/>
      <c r="GVI6" s="526"/>
      <c r="GVJ6" s="526"/>
      <c r="GVK6" s="526"/>
      <c r="GVL6" s="526"/>
      <c r="GVM6" s="526"/>
      <c r="GVN6" s="526"/>
      <c r="GVO6" s="526"/>
      <c r="GVP6" s="526"/>
      <c r="GVQ6" s="526"/>
      <c r="GVR6" s="526"/>
      <c r="GVS6" s="526"/>
      <c r="GVT6" s="526"/>
      <c r="GVU6" s="526"/>
      <c r="GVV6" s="526"/>
      <c r="GVW6" s="526"/>
      <c r="GVX6" s="526"/>
      <c r="GVY6" s="526"/>
      <c r="GVZ6" s="526"/>
      <c r="GWA6" s="526"/>
      <c r="GWB6" s="526"/>
      <c r="GWC6" s="526"/>
      <c r="GWD6" s="526"/>
      <c r="GWE6" s="526"/>
      <c r="GWF6" s="526"/>
      <c r="GWG6" s="526"/>
      <c r="GWH6" s="526"/>
      <c r="GWI6" s="526"/>
      <c r="GWJ6" s="526"/>
      <c r="GWK6" s="526"/>
      <c r="GWL6" s="526"/>
      <c r="GWM6" s="526"/>
      <c r="GWN6" s="526"/>
      <c r="GWO6" s="526"/>
      <c r="GWP6" s="526"/>
      <c r="GWQ6" s="526"/>
      <c r="GWR6" s="526"/>
      <c r="GWS6" s="526"/>
      <c r="GWT6" s="526"/>
      <c r="GWU6" s="526"/>
      <c r="GWV6" s="526"/>
      <c r="GWW6" s="526"/>
      <c r="GWX6" s="526"/>
      <c r="GWY6" s="526"/>
      <c r="GWZ6" s="526"/>
      <c r="GXA6" s="526"/>
      <c r="GXB6" s="526"/>
      <c r="GXC6" s="526"/>
      <c r="GXD6" s="526"/>
      <c r="GXE6" s="526"/>
      <c r="GXF6" s="526"/>
      <c r="GXG6" s="526"/>
      <c r="GXH6" s="526"/>
      <c r="GXI6" s="526"/>
      <c r="GXJ6" s="526"/>
      <c r="GXK6" s="526"/>
      <c r="GXL6" s="526"/>
      <c r="GXM6" s="526"/>
      <c r="GXN6" s="526"/>
      <c r="GXO6" s="526"/>
      <c r="GXP6" s="526"/>
      <c r="GXQ6" s="526"/>
      <c r="GXR6" s="526"/>
      <c r="GXS6" s="526"/>
      <c r="GXT6" s="526"/>
      <c r="GXU6" s="526"/>
      <c r="GXV6" s="526"/>
      <c r="GXW6" s="526"/>
      <c r="GXX6" s="526"/>
      <c r="GXY6" s="526"/>
      <c r="GXZ6" s="526"/>
      <c r="GYA6" s="526"/>
      <c r="GYB6" s="526"/>
      <c r="GYC6" s="526"/>
      <c r="GYD6" s="526"/>
      <c r="GYE6" s="526"/>
      <c r="GYF6" s="526"/>
      <c r="GYG6" s="526"/>
      <c r="GYH6" s="526"/>
      <c r="GYI6" s="526"/>
      <c r="GYJ6" s="526"/>
      <c r="GYK6" s="526"/>
      <c r="GYL6" s="526"/>
      <c r="GYM6" s="526"/>
      <c r="GYN6" s="526"/>
      <c r="GYO6" s="526"/>
      <c r="GYP6" s="526"/>
      <c r="GYQ6" s="526"/>
      <c r="GYR6" s="526"/>
      <c r="GYS6" s="526"/>
      <c r="GYT6" s="526"/>
      <c r="GYU6" s="526"/>
      <c r="GYV6" s="526"/>
      <c r="GYW6" s="526"/>
      <c r="GYX6" s="526"/>
      <c r="GYY6" s="526"/>
      <c r="GYZ6" s="526"/>
      <c r="GZA6" s="526"/>
      <c r="GZB6" s="526"/>
      <c r="GZC6" s="526"/>
      <c r="GZD6" s="526"/>
      <c r="GZE6" s="526"/>
      <c r="GZF6" s="526"/>
      <c r="GZG6" s="526"/>
      <c r="GZH6" s="526"/>
      <c r="GZI6" s="526"/>
      <c r="GZJ6" s="526"/>
      <c r="GZK6" s="526"/>
      <c r="GZL6" s="526"/>
      <c r="GZM6" s="526"/>
      <c r="GZN6" s="526"/>
      <c r="GZO6" s="526"/>
      <c r="GZP6" s="526"/>
      <c r="GZQ6" s="526"/>
      <c r="GZR6" s="526"/>
      <c r="GZS6" s="526"/>
      <c r="GZT6" s="526"/>
      <c r="GZU6" s="526"/>
      <c r="GZV6" s="526"/>
      <c r="GZW6" s="526"/>
      <c r="GZX6" s="526"/>
      <c r="GZY6" s="526"/>
      <c r="GZZ6" s="526"/>
      <c r="HAA6" s="526"/>
      <c r="HAB6" s="526"/>
      <c r="HAC6" s="526"/>
      <c r="HAD6" s="526"/>
      <c r="HAE6" s="526"/>
      <c r="HAF6" s="526"/>
      <c r="HAG6" s="526"/>
      <c r="HAH6" s="526"/>
      <c r="HAI6" s="526"/>
      <c r="HAJ6" s="526"/>
      <c r="HAK6" s="526"/>
      <c r="HAL6" s="526"/>
      <c r="HAM6" s="526"/>
      <c r="HAN6" s="526"/>
      <c r="HAO6" s="526"/>
      <c r="HAP6" s="526"/>
      <c r="HAQ6" s="526"/>
      <c r="HAR6" s="526"/>
      <c r="HAS6" s="526"/>
      <c r="HAT6" s="526"/>
      <c r="HAU6" s="526"/>
      <c r="HAV6" s="526"/>
      <c r="HAW6" s="526"/>
      <c r="HAX6" s="526"/>
      <c r="HAY6" s="526"/>
      <c r="HAZ6" s="526"/>
      <c r="HBA6" s="526"/>
      <c r="HBB6" s="526"/>
      <c r="HBC6" s="526"/>
      <c r="HBD6" s="526"/>
      <c r="HBE6" s="526"/>
      <c r="HBF6" s="526"/>
      <c r="HBG6" s="526"/>
      <c r="HBH6" s="526"/>
      <c r="HBI6" s="526"/>
      <c r="HBJ6" s="526"/>
      <c r="HBK6" s="526"/>
      <c r="HBL6" s="526"/>
      <c r="HBM6" s="526"/>
      <c r="HBN6" s="526"/>
      <c r="HBO6" s="526"/>
      <c r="HBP6" s="526"/>
      <c r="HBQ6" s="526"/>
      <c r="HBR6" s="526"/>
      <c r="HBS6" s="526"/>
      <c r="HBT6" s="526"/>
      <c r="HBU6" s="526"/>
      <c r="HBV6" s="526"/>
      <c r="HBW6" s="526"/>
      <c r="HBX6" s="526"/>
      <c r="HBY6" s="526"/>
      <c r="HBZ6" s="526"/>
      <c r="HCA6" s="526"/>
      <c r="HCB6" s="526"/>
      <c r="HCC6" s="526"/>
      <c r="HCD6" s="526"/>
      <c r="HCE6" s="526"/>
      <c r="HCF6" s="526"/>
      <c r="HCG6" s="526"/>
      <c r="HCH6" s="526"/>
      <c r="HCI6" s="526"/>
      <c r="HCJ6" s="526"/>
      <c r="HCK6" s="526"/>
      <c r="HCL6" s="526"/>
      <c r="HCM6" s="526"/>
      <c r="HCN6" s="526"/>
      <c r="HCO6" s="526"/>
      <c r="HCP6" s="526"/>
      <c r="HCQ6" s="526"/>
      <c r="HCR6" s="526"/>
      <c r="HCS6" s="526"/>
      <c r="HCT6" s="526"/>
      <c r="HCU6" s="526"/>
      <c r="HCV6" s="526"/>
      <c r="HCW6" s="526"/>
      <c r="HCX6" s="526"/>
      <c r="HCY6" s="526"/>
      <c r="HCZ6" s="526"/>
      <c r="HDA6" s="526"/>
      <c r="HDB6" s="526"/>
      <c r="HDC6" s="526"/>
      <c r="HDD6" s="526"/>
      <c r="HDE6" s="526"/>
      <c r="HDF6" s="526"/>
      <c r="HDG6" s="526"/>
      <c r="HDH6" s="526"/>
      <c r="HDI6" s="526"/>
      <c r="HDJ6" s="526"/>
      <c r="HDK6" s="526"/>
      <c r="HDL6" s="526"/>
      <c r="HDM6" s="526"/>
      <c r="HDN6" s="526"/>
      <c r="HDO6" s="526"/>
      <c r="HDP6" s="526"/>
      <c r="HDQ6" s="526"/>
      <c r="HDR6" s="526"/>
      <c r="HDS6" s="526"/>
      <c r="HDT6" s="526"/>
      <c r="HDU6" s="526"/>
      <c r="HDV6" s="526"/>
      <c r="HDW6" s="526"/>
      <c r="HDX6" s="526"/>
      <c r="HDY6" s="526"/>
      <c r="HDZ6" s="526"/>
      <c r="HEA6" s="526"/>
      <c r="HEB6" s="526"/>
      <c r="HEC6" s="526"/>
      <c r="HED6" s="526"/>
      <c r="HEE6" s="526"/>
      <c r="HEF6" s="526"/>
      <c r="HEG6" s="526"/>
      <c r="HEH6" s="526"/>
      <c r="HEI6" s="526"/>
      <c r="HEJ6" s="526"/>
      <c r="HEK6" s="526"/>
      <c r="HEL6" s="526"/>
      <c r="HEM6" s="526"/>
      <c r="HEN6" s="526"/>
      <c r="HEO6" s="526"/>
      <c r="HEP6" s="526"/>
      <c r="HEQ6" s="526"/>
      <c r="HER6" s="526"/>
      <c r="HES6" s="526"/>
      <c r="HET6" s="526"/>
      <c r="HEU6" s="526"/>
      <c r="HEV6" s="526"/>
      <c r="HEW6" s="526"/>
      <c r="HEX6" s="526"/>
      <c r="HEY6" s="526"/>
      <c r="HEZ6" s="526"/>
      <c r="HFA6" s="526"/>
      <c r="HFB6" s="526"/>
      <c r="HFC6" s="526"/>
      <c r="HFD6" s="526"/>
      <c r="HFE6" s="526"/>
      <c r="HFF6" s="526"/>
      <c r="HFG6" s="526"/>
      <c r="HFH6" s="526"/>
      <c r="HFI6" s="526"/>
      <c r="HFJ6" s="526"/>
      <c r="HFK6" s="526"/>
      <c r="HFL6" s="526"/>
      <c r="HFM6" s="526"/>
      <c r="HFN6" s="526"/>
      <c r="HFO6" s="526"/>
      <c r="HFP6" s="526"/>
      <c r="HFQ6" s="526"/>
      <c r="HFR6" s="526"/>
      <c r="HFS6" s="526"/>
      <c r="HFT6" s="526"/>
      <c r="HFU6" s="526"/>
      <c r="HFV6" s="526"/>
      <c r="HFW6" s="526"/>
      <c r="HFX6" s="526"/>
      <c r="HFY6" s="526"/>
      <c r="HFZ6" s="526"/>
      <c r="HGA6" s="526"/>
      <c r="HGB6" s="526"/>
      <c r="HGC6" s="526"/>
      <c r="HGD6" s="526"/>
      <c r="HGE6" s="526"/>
      <c r="HGF6" s="526"/>
      <c r="HGG6" s="526"/>
      <c r="HGH6" s="526"/>
      <c r="HGI6" s="526"/>
      <c r="HGJ6" s="526"/>
      <c r="HGK6" s="526"/>
      <c r="HGL6" s="526"/>
      <c r="HGM6" s="526"/>
      <c r="HGN6" s="526"/>
      <c r="HGO6" s="526"/>
      <c r="HGP6" s="526"/>
      <c r="HGQ6" s="526"/>
      <c r="HGR6" s="526"/>
      <c r="HGS6" s="526"/>
      <c r="HGT6" s="526"/>
      <c r="HGU6" s="526"/>
      <c r="HGV6" s="526"/>
      <c r="HGW6" s="526"/>
      <c r="HGX6" s="526"/>
      <c r="HGY6" s="526"/>
      <c r="HGZ6" s="526"/>
      <c r="HHA6" s="526"/>
      <c r="HHB6" s="526"/>
      <c r="HHC6" s="526"/>
      <c r="HHD6" s="526"/>
      <c r="HHE6" s="526"/>
      <c r="HHF6" s="526"/>
      <c r="HHG6" s="526"/>
      <c r="HHH6" s="526"/>
      <c r="HHI6" s="526"/>
      <c r="HHJ6" s="526"/>
      <c r="HHK6" s="526"/>
      <c r="HHL6" s="526"/>
      <c r="HHM6" s="526"/>
      <c r="HHN6" s="526"/>
      <c r="HHO6" s="526"/>
      <c r="HHP6" s="526"/>
      <c r="HHQ6" s="526"/>
      <c r="HHR6" s="526"/>
      <c r="HHS6" s="526"/>
      <c r="HHT6" s="526"/>
      <c r="HHU6" s="526"/>
      <c r="HHV6" s="526"/>
      <c r="HHW6" s="526"/>
      <c r="HHX6" s="526"/>
      <c r="HHY6" s="526"/>
      <c r="HHZ6" s="526"/>
      <c r="HIA6" s="526"/>
      <c r="HIB6" s="526"/>
      <c r="HIC6" s="526"/>
      <c r="HID6" s="526"/>
      <c r="HIE6" s="526"/>
      <c r="HIF6" s="526"/>
      <c r="HIG6" s="526"/>
      <c r="HIH6" s="526"/>
      <c r="HII6" s="526"/>
      <c r="HIJ6" s="526"/>
      <c r="HIK6" s="526"/>
      <c r="HIL6" s="526"/>
      <c r="HIM6" s="526"/>
      <c r="HIN6" s="526"/>
      <c r="HIO6" s="526"/>
      <c r="HIP6" s="526"/>
      <c r="HIQ6" s="526"/>
      <c r="HIR6" s="526"/>
      <c r="HIS6" s="526"/>
      <c r="HIT6" s="526"/>
      <c r="HIU6" s="526"/>
      <c r="HIV6" s="526"/>
      <c r="HIW6" s="526"/>
      <c r="HIX6" s="526"/>
      <c r="HIY6" s="526"/>
      <c r="HIZ6" s="526"/>
      <c r="HJA6" s="526"/>
      <c r="HJB6" s="526"/>
      <c r="HJC6" s="526"/>
      <c r="HJD6" s="526"/>
      <c r="HJE6" s="526"/>
      <c r="HJF6" s="526"/>
      <c r="HJG6" s="526"/>
      <c r="HJH6" s="526"/>
      <c r="HJI6" s="526"/>
      <c r="HJJ6" s="526"/>
      <c r="HJK6" s="526"/>
      <c r="HJL6" s="526"/>
      <c r="HJM6" s="526"/>
      <c r="HJN6" s="526"/>
      <c r="HJO6" s="526"/>
      <c r="HJP6" s="526"/>
      <c r="HJQ6" s="526"/>
      <c r="HJR6" s="526"/>
      <c r="HJS6" s="526"/>
      <c r="HJT6" s="526"/>
      <c r="HJU6" s="526"/>
      <c r="HJV6" s="526"/>
      <c r="HJW6" s="526"/>
      <c r="HJX6" s="526"/>
      <c r="HJY6" s="526"/>
      <c r="HJZ6" s="526"/>
      <c r="HKA6" s="526"/>
      <c r="HKB6" s="526"/>
      <c r="HKC6" s="526"/>
      <c r="HKD6" s="526"/>
      <c r="HKE6" s="526"/>
      <c r="HKF6" s="526"/>
      <c r="HKG6" s="526"/>
      <c r="HKH6" s="526"/>
      <c r="HKI6" s="526"/>
      <c r="HKJ6" s="526"/>
      <c r="HKK6" s="526"/>
      <c r="HKL6" s="526"/>
      <c r="HKM6" s="526"/>
      <c r="HKN6" s="526"/>
      <c r="HKO6" s="526"/>
      <c r="HKP6" s="526"/>
      <c r="HKQ6" s="526"/>
      <c r="HKR6" s="526"/>
      <c r="HKS6" s="526"/>
      <c r="HKT6" s="526"/>
      <c r="HKU6" s="526"/>
      <c r="HKV6" s="526"/>
      <c r="HKW6" s="526"/>
      <c r="HKX6" s="526"/>
      <c r="HKY6" s="526"/>
      <c r="HKZ6" s="526"/>
      <c r="HLA6" s="526"/>
      <c r="HLB6" s="526"/>
      <c r="HLC6" s="526"/>
      <c r="HLD6" s="526"/>
      <c r="HLE6" s="526"/>
      <c r="HLF6" s="526"/>
      <c r="HLG6" s="526"/>
      <c r="HLH6" s="526"/>
      <c r="HLI6" s="526"/>
      <c r="HLJ6" s="526"/>
      <c r="HLK6" s="526"/>
      <c r="HLL6" s="526"/>
      <c r="HLM6" s="526"/>
      <c r="HLN6" s="526"/>
      <c r="HLO6" s="526"/>
      <c r="HLP6" s="526"/>
      <c r="HLQ6" s="526"/>
      <c r="HLR6" s="526"/>
      <c r="HLS6" s="526"/>
      <c r="HLT6" s="526"/>
      <c r="HLU6" s="526"/>
      <c r="HLV6" s="526"/>
      <c r="HLW6" s="526"/>
      <c r="HLX6" s="526"/>
      <c r="HLY6" s="526"/>
      <c r="HLZ6" s="526"/>
      <c r="HMA6" s="526"/>
      <c r="HMB6" s="526"/>
      <c r="HMC6" s="526"/>
      <c r="HMD6" s="526"/>
      <c r="HME6" s="526"/>
      <c r="HMF6" s="526"/>
      <c r="HMG6" s="526"/>
      <c r="HMH6" s="526"/>
      <c r="HMI6" s="526"/>
      <c r="HMJ6" s="526"/>
      <c r="HMK6" s="526"/>
      <c r="HML6" s="526"/>
      <c r="HMM6" s="526"/>
      <c r="HMN6" s="526"/>
      <c r="HMO6" s="526"/>
      <c r="HMP6" s="526"/>
      <c r="HMQ6" s="526"/>
      <c r="HMR6" s="526"/>
      <c r="HMS6" s="526"/>
      <c r="HMT6" s="526"/>
      <c r="HMU6" s="526"/>
      <c r="HMV6" s="526"/>
      <c r="HMW6" s="526"/>
      <c r="HMX6" s="526"/>
      <c r="HMY6" s="526"/>
      <c r="HMZ6" s="526"/>
      <c r="HNA6" s="526"/>
      <c r="HNB6" s="526"/>
      <c r="HNC6" s="526"/>
      <c r="HND6" s="526"/>
      <c r="HNE6" s="526"/>
      <c r="HNF6" s="526"/>
      <c r="HNG6" s="526"/>
      <c r="HNH6" s="526"/>
      <c r="HNI6" s="526"/>
      <c r="HNJ6" s="526"/>
      <c r="HNK6" s="526"/>
      <c r="HNL6" s="526"/>
      <c r="HNM6" s="526"/>
      <c r="HNN6" s="526"/>
      <c r="HNO6" s="526"/>
      <c r="HNP6" s="526"/>
      <c r="HNQ6" s="526"/>
      <c r="HNR6" s="526"/>
      <c r="HNS6" s="526"/>
      <c r="HNT6" s="526"/>
      <c r="HNU6" s="526"/>
      <c r="HNV6" s="526"/>
      <c r="HNW6" s="526"/>
      <c r="HNX6" s="526"/>
      <c r="HNY6" s="526"/>
      <c r="HNZ6" s="526"/>
      <c r="HOA6" s="526"/>
      <c r="HOB6" s="526"/>
      <c r="HOC6" s="526"/>
      <c r="HOD6" s="526"/>
      <c r="HOE6" s="526"/>
      <c r="HOF6" s="526"/>
      <c r="HOG6" s="526"/>
      <c r="HOH6" s="526"/>
      <c r="HOI6" s="526"/>
      <c r="HOJ6" s="526"/>
      <c r="HOK6" s="526"/>
      <c r="HOL6" s="526"/>
      <c r="HOM6" s="526"/>
      <c r="HON6" s="526"/>
      <c r="HOO6" s="526"/>
      <c r="HOP6" s="526"/>
      <c r="HOQ6" s="526"/>
      <c r="HOR6" s="526"/>
      <c r="HOS6" s="526"/>
      <c r="HOT6" s="526"/>
      <c r="HOU6" s="526"/>
      <c r="HOV6" s="526"/>
      <c r="HOW6" s="526"/>
      <c r="HOX6" s="526"/>
      <c r="HOY6" s="526"/>
      <c r="HOZ6" s="526"/>
      <c r="HPA6" s="526"/>
      <c r="HPB6" s="526"/>
      <c r="HPC6" s="526"/>
      <c r="HPD6" s="526"/>
      <c r="HPE6" s="526"/>
      <c r="HPF6" s="526"/>
      <c r="HPG6" s="526"/>
      <c r="HPH6" s="526"/>
      <c r="HPI6" s="526"/>
      <c r="HPJ6" s="526"/>
      <c r="HPK6" s="526"/>
      <c r="HPL6" s="526"/>
      <c r="HPM6" s="526"/>
      <c r="HPN6" s="526"/>
      <c r="HPO6" s="526"/>
      <c r="HPP6" s="526"/>
      <c r="HPQ6" s="526"/>
      <c r="HPR6" s="526"/>
      <c r="HPS6" s="526"/>
      <c r="HPT6" s="526"/>
      <c r="HPU6" s="526"/>
      <c r="HPV6" s="526"/>
      <c r="HPW6" s="526"/>
      <c r="HPX6" s="526"/>
      <c r="HPY6" s="526"/>
      <c r="HPZ6" s="526"/>
      <c r="HQA6" s="526"/>
      <c r="HQB6" s="526"/>
      <c r="HQC6" s="526"/>
      <c r="HQD6" s="526"/>
      <c r="HQE6" s="526"/>
      <c r="HQF6" s="526"/>
      <c r="HQG6" s="526"/>
      <c r="HQH6" s="526"/>
      <c r="HQI6" s="526"/>
      <c r="HQJ6" s="526"/>
      <c r="HQK6" s="526"/>
      <c r="HQL6" s="526"/>
      <c r="HQM6" s="526"/>
      <c r="HQN6" s="526"/>
      <c r="HQO6" s="526"/>
      <c r="HQP6" s="526"/>
      <c r="HQQ6" s="526"/>
      <c r="HQR6" s="526"/>
      <c r="HQS6" s="526"/>
      <c r="HQT6" s="526"/>
      <c r="HQU6" s="526"/>
      <c r="HQV6" s="526"/>
      <c r="HQW6" s="526"/>
      <c r="HQX6" s="526"/>
      <c r="HQY6" s="526"/>
      <c r="HQZ6" s="526"/>
      <c r="HRA6" s="526"/>
      <c r="HRB6" s="526"/>
      <c r="HRC6" s="526"/>
      <c r="HRD6" s="526"/>
      <c r="HRE6" s="526"/>
      <c r="HRF6" s="526"/>
      <c r="HRG6" s="526"/>
      <c r="HRH6" s="526"/>
      <c r="HRI6" s="526"/>
      <c r="HRJ6" s="526"/>
      <c r="HRK6" s="526"/>
      <c r="HRL6" s="526"/>
      <c r="HRM6" s="526"/>
      <c r="HRN6" s="526"/>
      <c r="HRO6" s="526"/>
      <c r="HRP6" s="526"/>
      <c r="HRQ6" s="526"/>
      <c r="HRR6" s="526"/>
      <c r="HRS6" s="526"/>
      <c r="HRT6" s="526"/>
      <c r="HRU6" s="526"/>
      <c r="HRV6" s="526"/>
      <c r="HRW6" s="526"/>
      <c r="HRX6" s="526"/>
      <c r="HRY6" s="526"/>
      <c r="HRZ6" s="526"/>
      <c r="HSA6" s="526"/>
      <c r="HSB6" s="526"/>
      <c r="HSC6" s="526"/>
      <c r="HSD6" s="526"/>
      <c r="HSE6" s="526"/>
      <c r="HSF6" s="526"/>
      <c r="HSG6" s="526"/>
      <c r="HSH6" s="526"/>
      <c r="HSI6" s="526"/>
      <c r="HSJ6" s="526"/>
      <c r="HSK6" s="526"/>
      <c r="HSL6" s="526"/>
      <c r="HSM6" s="526"/>
      <c r="HSN6" s="526"/>
      <c r="HSO6" s="526"/>
      <c r="HSP6" s="526"/>
      <c r="HSQ6" s="526"/>
      <c r="HSR6" s="526"/>
      <c r="HSS6" s="526"/>
      <c r="HST6" s="526"/>
      <c r="HSU6" s="526"/>
      <c r="HSV6" s="526"/>
      <c r="HSW6" s="526"/>
      <c r="HSX6" s="526"/>
      <c r="HSY6" s="526"/>
      <c r="HSZ6" s="526"/>
      <c r="HTA6" s="526"/>
      <c r="HTB6" s="526"/>
      <c r="HTC6" s="526"/>
      <c r="HTD6" s="526"/>
      <c r="HTE6" s="526"/>
      <c r="HTF6" s="526"/>
      <c r="HTG6" s="526"/>
      <c r="HTH6" s="526"/>
      <c r="HTI6" s="526"/>
      <c r="HTJ6" s="526"/>
      <c r="HTK6" s="526"/>
      <c r="HTL6" s="526"/>
      <c r="HTM6" s="526"/>
      <c r="HTN6" s="526"/>
      <c r="HTO6" s="526"/>
      <c r="HTP6" s="526"/>
      <c r="HTQ6" s="526"/>
      <c r="HTR6" s="526"/>
      <c r="HTS6" s="526"/>
      <c r="HTT6" s="526"/>
      <c r="HTU6" s="526"/>
      <c r="HTV6" s="526"/>
      <c r="HTW6" s="526"/>
      <c r="HTX6" s="526"/>
      <c r="HTY6" s="526"/>
      <c r="HTZ6" s="526"/>
      <c r="HUA6" s="526"/>
      <c r="HUB6" s="526"/>
      <c r="HUC6" s="526"/>
      <c r="HUD6" s="526"/>
      <c r="HUE6" s="526"/>
      <c r="HUF6" s="526"/>
      <c r="HUG6" s="526"/>
      <c r="HUH6" s="526"/>
      <c r="HUI6" s="526"/>
      <c r="HUJ6" s="526"/>
      <c r="HUK6" s="526"/>
      <c r="HUL6" s="526"/>
      <c r="HUM6" s="526"/>
      <c r="HUN6" s="526"/>
      <c r="HUO6" s="526"/>
      <c r="HUP6" s="526"/>
      <c r="HUQ6" s="526"/>
      <c r="HUR6" s="526"/>
      <c r="HUS6" s="526"/>
      <c r="HUT6" s="526"/>
      <c r="HUU6" s="526"/>
      <c r="HUV6" s="526"/>
      <c r="HUW6" s="526"/>
      <c r="HUX6" s="526"/>
      <c r="HUY6" s="526"/>
      <c r="HUZ6" s="526"/>
      <c r="HVA6" s="526"/>
      <c r="HVB6" s="526"/>
      <c r="HVC6" s="526"/>
      <c r="HVD6" s="526"/>
      <c r="HVE6" s="526"/>
      <c r="HVF6" s="526"/>
      <c r="HVG6" s="526"/>
      <c r="HVH6" s="526"/>
      <c r="HVI6" s="526"/>
      <c r="HVJ6" s="526"/>
      <c r="HVK6" s="526"/>
      <c r="HVL6" s="526"/>
      <c r="HVM6" s="526"/>
      <c r="HVN6" s="526"/>
      <c r="HVO6" s="526"/>
      <c r="HVP6" s="526"/>
      <c r="HVQ6" s="526"/>
      <c r="HVR6" s="526"/>
      <c r="HVS6" s="526"/>
      <c r="HVT6" s="526"/>
      <c r="HVU6" s="526"/>
      <c r="HVV6" s="526"/>
      <c r="HVW6" s="526"/>
      <c r="HVX6" s="526"/>
      <c r="HVY6" s="526"/>
      <c r="HVZ6" s="526"/>
      <c r="HWA6" s="526"/>
      <c r="HWB6" s="526"/>
      <c r="HWC6" s="526"/>
      <c r="HWD6" s="526"/>
      <c r="HWE6" s="526"/>
      <c r="HWF6" s="526"/>
      <c r="HWG6" s="526"/>
      <c r="HWH6" s="526"/>
      <c r="HWI6" s="526"/>
      <c r="HWJ6" s="526"/>
      <c r="HWK6" s="526"/>
      <c r="HWL6" s="526"/>
      <c r="HWM6" s="526"/>
      <c r="HWN6" s="526"/>
      <c r="HWO6" s="526"/>
      <c r="HWP6" s="526"/>
      <c r="HWQ6" s="526"/>
      <c r="HWR6" s="526"/>
      <c r="HWS6" s="526"/>
      <c r="HWT6" s="526"/>
      <c r="HWU6" s="526"/>
      <c r="HWV6" s="526"/>
      <c r="HWW6" s="526"/>
      <c r="HWX6" s="526"/>
      <c r="HWY6" s="526"/>
      <c r="HWZ6" s="526"/>
      <c r="HXA6" s="526"/>
      <c r="HXB6" s="526"/>
      <c r="HXC6" s="526"/>
      <c r="HXD6" s="526"/>
      <c r="HXE6" s="526"/>
      <c r="HXF6" s="526"/>
      <c r="HXG6" s="526"/>
      <c r="HXH6" s="526"/>
      <c r="HXI6" s="526"/>
      <c r="HXJ6" s="526"/>
      <c r="HXK6" s="526"/>
      <c r="HXL6" s="526"/>
      <c r="HXM6" s="526"/>
      <c r="HXN6" s="526"/>
      <c r="HXO6" s="526"/>
      <c r="HXP6" s="526"/>
      <c r="HXQ6" s="526"/>
      <c r="HXR6" s="526"/>
      <c r="HXS6" s="526"/>
      <c r="HXT6" s="526"/>
      <c r="HXU6" s="526"/>
      <c r="HXV6" s="526"/>
      <c r="HXW6" s="526"/>
      <c r="HXX6" s="526"/>
      <c r="HXY6" s="526"/>
      <c r="HXZ6" s="526"/>
      <c r="HYA6" s="526"/>
      <c r="HYB6" s="526"/>
      <c r="HYC6" s="526"/>
      <c r="HYD6" s="526"/>
      <c r="HYE6" s="526"/>
      <c r="HYF6" s="526"/>
      <c r="HYG6" s="526"/>
      <c r="HYH6" s="526"/>
      <c r="HYI6" s="526"/>
      <c r="HYJ6" s="526"/>
      <c r="HYK6" s="526"/>
      <c r="HYL6" s="526"/>
      <c r="HYM6" s="526"/>
      <c r="HYN6" s="526"/>
      <c r="HYO6" s="526"/>
      <c r="HYP6" s="526"/>
      <c r="HYQ6" s="526"/>
      <c r="HYR6" s="526"/>
      <c r="HYS6" s="526"/>
      <c r="HYT6" s="526"/>
      <c r="HYU6" s="526"/>
      <c r="HYV6" s="526"/>
      <c r="HYW6" s="526"/>
      <c r="HYX6" s="526"/>
      <c r="HYY6" s="526"/>
      <c r="HYZ6" s="526"/>
      <c r="HZA6" s="526"/>
      <c r="HZB6" s="526"/>
      <c r="HZC6" s="526"/>
      <c r="HZD6" s="526"/>
      <c r="HZE6" s="526"/>
      <c r="HZF6" s="526"/>
      <c r="HZG6" s="526"/>
      <c r="HZH6" s="526"/>
      <c r="HZI6" s="526"/>
      <c r="HZJ6" s="526"/>
      <c r="HZK6" s="526"/>
      <c r="HZL6" s="526"/>
      <c r="HZM6" s="526"/>
      <c r="HZN6" s="526"/>
      <c r="HZO6" s="526"/>
      <c r="HZP6" s="526"/>
      <c r="HZQ6" s="526"/>
      <c r="HZR6" s="526"/>
      <c r="HZS6" s="526"/>
      <c r="HZT6" s="526"/>
      <c r="HZU6" s="526"/>
      <c r="HZV6" s="526"/>
      <c r="HZW6" s="526"/>
      <c r="HZX6" s="526"/>
      <c r="HZY6" s="526"/>
      <c r="HZZ6" s="526"/>
      <c r="IAA6" s="526"/>
      <c r="IAB6" s="526"/>
      <c r="IAC6" s="526"/>
      <c r="IAD6" s="526"/>
      <c r="IAE6" s="526"/>
      <c r="IAF6" s="526"/>
      <c r="IAG6" s="526"/>
      <c r="IAH6" s="526"/>
      <c r="IAI6" s="526"/>
      <c r="IAJ6" s="526"/>
      <c r="IAK6" s="526"/>
      <c r="IAL6" s="526"/>
      <c r="IAM6" s="526"/>
      <c r="IAN6" s="526"/>
      <c r="IAO6" s="526"/>
      <c r="IAP6" s="526"/>
      <c r="IAQ6" s="526"/>
      <c r="IAR6" s="526"/>
      <c r="IAS6" s="526"/>
      <c r="IAT6" s="526"/>
      <c r="IAU6" s="526"/>
      <c r="IAV6" s="526"/>
      <c r="IAW6" s="526"/>
      <c r="IAX6" s="526"/>
      <c r="IAY6" s="526"/>
      <c r="IAZ6" s="526"/>
      <c r="IBA6" s="526"/>
      <c r="IBB6" s="526"/>
      <c r="IBC6" s="526"/>
      <c r="IBD6" s="526"/>
      <c r="IBE6" s="526"/>
      <c r="IBF6" s="526"/>
      <c r="IBG6" s="526"/>
      <c r="IBH6" s="526"/>
      <c r="IBI6" s="526"/>
      <c r="IBJ6" s="526"/>
      <c r="IBK6" s="526"/>
      <c r="IBL6" s="526"/>
      <c r="IBM6" s="526"/>
      <c r="IBN6" s="526"/>
      <c r="IBO6" s="526"/>
      <c r="IBP6" s="526"/>
      <c r="IBQ6" s="526"/>
      <c r="IBR6" s="526"/>
      <c r="IBS6" s="526"/>
      <c r="IBT6" s="526"/>
      <c r="IBU6" s="526"/>
      <c r="IBV6" s="526"/>
      <c r="IBW6" s="526"/>
      <c r="IBX6" s="526"/>
      <c r="IBY6" s="526"/>
      <c r="IBZ6" s="526"/>
      <c r="ICA6" s="526"/>
      <c r="ICB6" s="526"/>
      <c r="ICC6" s="526"/>
      <c r="ICD6" s="526"/>
      <c r="ICE6" s="526"/>
      <c r="ICF6" s="526"/>
      <c r="ICG6" s="526"/>
      <c r="ICH6" s="526"/>
      <c r="ICI6" s="526"/>
      <c r="ICJ6" s="526"/>
      <c r="ICK6" s="526"/>
      <c r="ICL6" s="526"/>
      <c r="ICM6" s="526"/>
      <c r="ICN6" s="526"/>
      <c r="ICO6" s="526"/>
      <c r="ICP6" s="526"/>
      <c r="ICQ6" s="526"/>
      <c r="ICR6" s="526"/>
      <c r="ICS6" s="526"/>
      <c r="ICT6" s="526"/>
      <c r="ICU6" s="526"/>
      <c r="ICV6" s="526"/>
      <c r="ICW6" s="526"/>
      <c r="ICX6" s="526"/>
      <c r="ICY6" s="526"/>
      <c r="ICZ6" s="526"/>
      <c r="IDA6" s="526"/>
      <c r="IDB6" s="526"/>
      <c r="IDC6" s="526"/>
      <c r="IDD6" s="526"/>
      <c r="IDE6" s="526"/>
      <c r="IDF6" s="526"/>
      <c r="IDG6" s="526"/>
      <c r="IDH6" s="526"/>
      <c r="IDI6" s="526"/>
      <c r="IDJ6" s="526"/>
      <c r="IDK6" s="526"/>
      <c r="IDL6" s="526"/>
      <c r="IDM6" s="526"/>
      <c r="IDN6" s="526"/>
      <c r="IDO6" s="526"/>
      <c r="IDP6" s="526"/>
      <c r="IDQ6" s="526"/>
      <c r="IDR6" s="526"/>
      <c r="IDS6" s="526"/>
      <c r="IDT6" s="526"/>
      <c r="IDU6" s="526"/>
      <c r="IDV6" s="526"/>
      <c r="IDW6" s="526"/>
      <c r="IDX6" s="526"/>
      <c r="IDY6" s="526"/>
      <c r="IDZ6" s="526"/>
      <c r="IEA6" s="526"/>
      <c r="IEB6" s="526"/>
      <c r="IEC6" s="526"/>
      <c r="IED6" s="526"/>
      <c r="IEE6" s="526"/>
      <c r="IEF6" s="526"/>
      <c r="IEG6" s="526"/>
      <c r="IEH6" s="526"/>
      <c r="IEI6" s="526"/>
      <c r="IEJ6" s="526"/>
      <c r="IEK6" s="526"/>
      <c r="IEL6" s="526"/>
      <c r="IEM6" s="526"/>
      <c r="IEN6" s="526"/>
      <c r="IEO6" s="526"/>
      <c r="IEP6" s="526"/>
      <c r="IEQ6" s="526"/>
      <c r="IER6" s="526"/>
      <c r="IES6" s="526"/>
      <c r="IET6" s="526"/>
      <c r="IEU6" s="526"/>
      <c r="IEV6" s="526"/>
      <c r="IEW6" s="526"/>
      <c r="IEX6" s="526"/>
      <c r="IEY6" s="526"/>
      <c r="IEZ6" s="526"/>
      <c r="IFA6" s="526"/>
      <c r="IFB6" s="526"/>
      <c r="IFC6" s="526"/>
      <c r="IFD6" s="526"/>
      <c r="IFE6" s="526"/>
      <c r="IFF6" s="526"/>
      <c r="IFG6" s="526"/>
      <c r="IFH6" s="526"/>
      <c r="IFI6" s="526"/>
      <c r="IFJ6" s="526"/>
      <c r="IFK6" s="526"/>
      <c r="IFL6" s="526"/>
      <c r="IFM6" s="526"/>
      <c r="IFN6" s="526"/>
      <c r="IFO6" s="526"/>
      <c r="IFP6" s="526"/>
      <c r="IFQ6" s="526"/>
      <c r="IFR6" s="526"/>
      <c r="IFS6" s="526"/>
      <c r="IFT6" s="526"/>
      <c r="IFU6" s="526"/>
      <c r="IFV6" s="526"/>
      <c r="IFW6" s="526"/>
      <c r="IFX6" s="526"/>
      <c r="IFY6" s="526"/>
      <c r="IFZ6" s="526"/>
      <c r="IGA6" s="526"/>
      <c r="IGB6" s="526"/>
      <c r="IGC6" s="526"/>
      <c r="IGD6" s="526"/>
      <c r="IGE6" s="526"/>
      <c r="IGF6" s="526"/>
      <c r="IGG6" s="526"/>
      <c r="IGH6" s="526"/>
      <c r="IGI6" s="526"/>
      <c r="IGJ6" s="526"/>
      <c r="IGK6" s="526"/>
      <c r="IGL6" s="526"/>
      <c r="IGM6" s="526"/>
      <c r="IGN6" s="526"/>
      <c r="IGO6" s="526"/>
      <c r="IGP6" s="526"/>
      <c r="IGQ6" s="526"/>
      <c r="IGR6" s="526"/>
      <c r="IGS6" s="526"/>
      <c r="IGT6" s="526"/>
      <c r="IGU6" s="526"/>
      <c r="IGV6" s="526"/>
      <c r="IGW6" s="526"/>
      <c r="IGX6" s="526"/>
      <c r="IGY6" s="526"/>
      <c r="IGZ6" s="526"/>
      <c r="IHA6" s="526"/>
      <c r="IHB6" s="526"/>
      <c r="IHC6" s="526"/>
      <c r="IHD6" s="526"/>
      <c r="IHE6" s="526"/>
      <c r="IHF6" s="526"/>
      <c r="IHG6" s="526"/>
      <c r="IHH6" s="526"/>
      <c r="IHI6" s="526"/>
      <c r="IHJ6" s="526"/>
      <c r="IHK6" s="526"/>
      <c r="IHL6" s="526"/>
      <c r="IHM6" s="526"/>
      <c r="IHN6" s="526"/>
      <c r="IHO6" s="526"/>
      <c r="IHP6" s="526"/>
      <c r="IHQ6" s="526"/>
      <c r="IHR6" s="526"/>
      <c r="IHS6" s="526"/>
      <c r="IHT6" s="526"/>
      <c r="IHU6" s="526"/>
      <c r="IHV6" s="526"/>
      <c r="IHW6" s="526"/>
      <c r="IHX6" s="526"/>
      <c r="IHY6" s="526"/>
      <c r="IHZ6" s="526"/>
      <c r="IIA6" s="526"/>
      <c r="IIB6" s="526"/>
      <c r="IIC6" s="526"/>
      <c r="IID6" s="526"/>
      <c r="IIE6" s="526"/>
      <c r="IIF6" s="526"/>
      <c r="IIG6" s="526"/>
      <c r="IIH6" s="526"/>
      <c r="III6" s="526"/>
      <c r="IIJ6" s="526"/>
      <c r="IIK6" s="526"/>
      <c r="IIL6" s="526"/>
      <c r="IIM6" s="526"/>
      <c r="IIN6" s="526"/>
      <c r="IIO6" s="526"/>
      <c r="IIP6" s="526"/>
      <c r="IIQ6" s="526"/>
      <c r="IIR6" s="526"/>
      <c r="IIS6" s="526"/>
      <c r="IIT6" s="526"/>
      <c r="IIU6" s="526"/>
      <c r="IIV6" s="526"/>
      <c r="IIW6" s="526"/>
      <c r="IIX6" s="526"/>
      <c r="IIY6" s="526"/>
      <c r="IIZ6" s="526"/>
      <c r="IJA6" s="526"/>
      <c r="IJB6" s="526"/>
      <c r="IJC6" s="526"/>
      <c r="IJD6" s="526"/>
      <c r="IJE6" s="526"/>
      <c r="IJF6" s="526"/>
      <c r="IJG6" s="526"/>
      <c r="IJH6" s="526"/>
      <c r="IJI6" s="526"/>
      <c r="IJJ6" s="526"/>
      <c r="IJK6" s="526"/>
      <c r="IJL6" s="526"/>
      <c r="IJM6" s="526"/>
      <c r="IJN6" s="526"/>
      <c r="IJO6" s="526"/>
      <c r="IJP6" s="526"/>
      <c r="IJQ6" s="526"/>
      <c r="IJR6" s="526"/>
      <c r="IJS6" s="526"/>
      <c r="IJT6" s="526"/>
      <c r="IJU6" s="526"/>
      <c r="IJV6" s="526"/>
      <c r="IJW6" s="526"/>
      <c r="IJX6" s="526"/>
      <c r="IJY6" s="526"/>
      <c r="IJZ6" s="526"/>
      <c r="IKA6" s="526"/>
      <c r="IKB6" s="526"/>
      <c r="IKC6" s="526"/>
      <c r="IKD6" s="526"/>
      <c r="IKE6" s="526"/>
      <c r="IKF6" s="526"/>
      <c r="IKG6" s="526"/>
      <c r="IKH6" s="526"/>
      <c r="IKI6" s="526"/>
      <c r="IKJ6" s="526"/>
      <c r="IKK6" s="526"/>
      <c r="IKL6" s="526"/>
      <c r="IKM6" s="526"/>
      <c r="IKN6" s="526"/>
      <c r="IKO6" s="526"/>
      <c r="IKP6" s="526"/>
      <c r="IKQ6" s="526"/>
      <c r="IKR6" s="526"/>
      <c r="IKS6" s="526"/>
      <c r="IKT6" s="526"/>
      <c r="IKU6" s="526"/>
      <c r="IKV6" s="526"/>
      <c r="IKW6" s="526"/>
      <c r="IKX6" s="526"/>
      <c r="IKY6" s="526"/>
      <c r="IKZ6" s="526"/>
      <c r="ILA6" s="526"/>
      <c r="ILB6" s="526"/>
      <c r="ILC6" s="526"/>
      <c r="ILD6" s="526"/>
      <c r="ILE6" s="526"/>
      <c r="ILF6" s="526"/>
      <c r="ILG6" s="526"/>
      <c r="ILH6" s="526"/>
      <c r="ILI6" s="526"/>
      <c r="ILJ6" s="526"/>
      <c r="ILK6" s="526"/>
      <c r="ILL6" s="526"/>
      <c r="ILM6" s="526"/>
      <c r="ILN6" s="526"/>
      <c r="ILO6" s="526"/>
      <c r="ILP6" s="526"/>
      <c r="ILQ6" s="526"/>
      <c r="ILR6" s="526"/>
      <c r="ILS6" s="526"/>
      <c r="ILT6" s="526"/>
      <c r="ILU6" s="526"/>
      <c r="ILV6" s="526"/>
      <c r="ILW6" s="526"/>
      <c r="ILX6" s="526"/>
      <c r="ILY6" s="526"/>
      <c r="ILZ6" s="526"/>
      <c r="IMA6" s="526"/>
      <c r="IMB6" s="526"/>
      <c r="IMC6" s="526"/>
      <c r="IMD6" s="526"/>
      <c r="IME6" s="526"/>
      <c r="IMF6" s="526"/>
      <c r="IMG6" s="526"/>
      <c r="IMH6" s="526"/>
      <c r="IMI6" s="526"/>
      <c r="IMJ6" s="526"/>
      <c r="IMK6" s="526"/>
      <c r="IML6" s="526"/>
      <c r="IMM6" s="526"/>
      <c r="IMN6" s="526"/>
      <c r="IMO6" s="526"/>
      <c r="IMP6" s="526"/>
      <c r="IMQ6" s="526"/>
      <c r="IMR6" s="526"/>
      <c r="IMS6" s="526"/>
      <c r="IMT6" s="526"/>
      <c r="IMU6" s="526"/>
      <c r="IMV6" s="526"/>
      <c r="IMW6" s="526"/>
      <c r="IMX6" s="526"/>
      <c r="IMY6" s="526"/>
      <c r="IMZ6" s="526"/>
      <c r="INA6" s="526"/>
      <c r="INB6" s="526"/>
      <c r="INC6" s="526"/>
      <c r="IND6" s="526"/>
      <c r="INE6" s="526"/>
      <c r="INF6" s="526"/>
      <c r="ING6" s="526"/>
      <c r="INH6" s="526"/>
      <c r="INI6" s="526"/>
      <c r="INJ6" s="526"/>
      <c r="INK6" s="526"/>
      <c r="INL6" s="526"/>
      <c r="INM6" s="526"/>
      <c r="INN6" s="526"/>
      <c r="INO6" s="526"/>
      <c r="INP6" s="526"/>
      <c r="INQ6" s="526"/>
      <c r="INR6" s="526"/>
      <c r="INS6" s="526"/>
      <c r="INT6" s="526"/>
      <c r="INU6" s="526"/>
      <c r="INV6" s="526"/>
      <c r="INW6" s="526"/>
      <c r="INX6" s="526"/>
      <c r="INY6" s="526"/>
      <c r="INZ6" s="526"/>
      <c r="IOA6" s="526"/>
      <c r="IOB6" s="526"/>
      <c r="IOC6" s="526"/>
      <c r="IOD6" s="526"/>
      <c r="IOE6" s="526"/>
      <c r="IOF6" s="526"/>
      <c r="IOG6" s="526"/>
      <c r="IOH6" s="526"/>
      <c r="IOI6" s="526"/>
      <c r="IOJ6" s="526"/>
      <c r="IOK6" s="526"/>
      <c r="IOL6" s="526"/>
      <c r="IOM6" s="526"/>
      <c r="ION6" s="526"/>
      <c r="IOO6" s="526"/>
      <c r="IOP6" s="526"/>
      <c r="IOQ6" s="526"/>
      <c r="IOR6" s="526"/>
      <c r="IOS6" s="526"/>
      <c r="IOT6" s="526"/>
      <c r="IOU6" s="526"/>
      <c r="IOV6" s="526"/>
      <c r="IOW6" s="526"/>
      <c r="IOX6" s="526"/>
      <c r="IOY6" s="526"/>
      <c r="IOZ6" s="526"/>
      <c r="IPA6" s="526"/>
      <c r="IPB6" s="526"/>
      <c r="IPC6" s="526"/>
      <c r="IPD6" s="526"/>
      <c r="IPE6" s="526"/>
      <c r="IPF6" s="526"/>
      <c r="IPG6" s="526"/>
      <c r="IPH6" s="526"/>
      <c r="IPI6" s="526"/>
      <c r="IPJ6" s="526"/>
      <c r="IPK6" s="526"/>
      <c r="IPL6" s="526"/>
      <c r="IPM6" s="526"/>
      <c r="IPN6" s="526"/>
      <c r="IPO6" s="526"/>
      <c r="IPP6" s="526"/>
      <c r="IPQ6" s="526"/>
      <c r="IPR6" s="526"/>
      <c r="IPS6" s="526"/>
      <c r="IPT6" s="526"/>
      <c r="IPU6" s="526"/>
      <c r="IPV6" s="526"/>
      <c r="IPW6" s="526"/>
      <c r="IPX6" s="526"/>
      <c r="IPY6" s="526"/>
      <c r="IPZ6" s="526"/>
      <c r="IQA6" s="526"/>
      <c r="IQB6" s="526"/>
      <c r="IQC6" s="526"/>
      <c r="IQD6" s="526"/>
      <c r="IQE6" s="526"/>
      <c r="IQF6" s="526"/>
      <c r="IQG6" s="526"/>
      <c r="IQH6" s="526"/>
      <c r="IQI6" s="526"/>
      <c r="IQJ6" s="526"/>
      <c r="IQK6" s="526"/>
      <c r="IQL6" s="526"/>
      <c r="IQM6" s="526"/>
      <c r="IQN6" s="526"/>
      <c r="IQO6" s="526"/>
      <c r="IQP6" s="526"/>
      <c r="IQQ6" s="526"/>
      <c r="IQR6" s="526"/>
      <c r="IQS6" s="526"/>
      <c r="IQT6" s="526"/>
      <c r="IQU6" s="526"/>
      <c r="IQV6" s="526"/>
      <c r="IQW6" s="526"/>
      <c r="IQX6" s="526"/>
      <c r="IQY6" s="526"/>
      <c r="IQZ6" s="526"/>
      <c r="IRA6" s="526"/>
      <c r="IRB6" s="526"/>
      <c r="IRC6" s="526"/>
      <c r="IRD6" s="526"/>
      <c r="IRE6" s="526"/>
      <c r="IRF6" s="526"/>
      <c r="IRG6" s="526"/>
      <c r="IRH6" s="526"/>
      <c r="IRI6" s="526"/>
      <c r="IRJ6" s="526"/>
      <c r="IRK6" s="526"/>
      <c r="IRL6" s="526"/>
      <c r="IRM6" s="526"/>
      <c r="IRN6" s="526"/>
      <c r="IRO6" s="526"/>
      <c r="IRP6" s="526"/>
      <c r="IRQ6" s="526"/>
      <c r="IRR6" s="526"/>
      <c r="IRS6" s="526"/>
      <c r="IRT6" s="526"/>
      <c r="IRU6" s="526"/>
      <c r="IRV6" s="526"/>
      <c r="IRW6" s="526"/>
      <c r="IRX6" s="526"/>
      <c r="IRY6" s="526"/>
      <c r="IRZ6" s="526"/>
      <c r="ISA6" s="526"/>
      <c r="ISB6" s="526"/>
      <c r="ISC6" s="526"/>
      <c r="ISD6" s="526"/>
      <c r="ISE6" s="526"/>
      <c r="ISF6" s="526"/>
      <c r="ISG6" s="526"/>
      <c r="ISH6" s="526"/>
      <c r="ISI6" s="526"/>
      <c r="ISJ6" s="526"/>
      <c r="ISK6" s="526"/>
      <c r="ISL6" s="526"/>
      <c r="ISM6" s="526"/>
      <c r="ISN6" s="526"/>
      <c r="ISO6" s="526"/>
      <c r="ISP6" s="526"/>
      <c r="ISQ6" s="526"/>
      <c r="ISR6" s="526"/>
      <c r="ISS6" s="526"/>
      <c r="IST6" s="526"/>
      <c r="ISU6" s="526"/>
      <c r="ISV6" s="526"/>
      <c r="ISW6" s="526"/>
      <c r="ISX6" s="526"/>
      <c r="ISY6" s="526"/>
      <c r="ISZ6" s="526"/>
      <c r="ITA6" s="526"/>
      <c r="ITB6" s="526"/>
      <c r="ITC6" s="526"/>
      <c r="ITD6" s="526"/>
      <c r="ITE6" s="526"/>
      <c r="ITF6" s="526"/>
      <c r="ITG6" s="526"/>
      <c r="ITH6" s="526"/>
      <c r="ITI6" s="526"/>
      <c r="ITJ6" s="526"/>
      <c r="ITK6" s="526"/>
      <c r="ITL6" s="526"/>
      <c r="ITM6" s="526"/>
      <c r="ITN6" s="526"/>
      <c r="ITO6" s="526"/>
      <c r="ITP6" s="526"/>
      <c r="ITQ6" s="526"/>
      <c r="ITR6" s="526"/>
      <c r="ITS6" s="526"/>
      <c r="ITT6" s="526"/>
      <c r="ITU6" s="526"/>
      <c r="ITV6" s="526"/>
      <c r="ITW6" s="526"/>
      <c r="ITX6" s="526"/>
      <c r="ITY6" s="526"/>
      <c r="ITZ6" s="526"/>
      <c r="IUA6" s="526"/>
      <c r="IUB6" s="526"/>
      <c r="IUC6" s="526"/>
      <c r="IUD6" s="526"/>
      <c r="IUE6" s="526"/>
      <c r="IUF6" s="526"/>
      <c r="IUG6" s="526"/>
      <c r="IUH6" s="526"/>
      <c r="IUI6" s="526"/>
      <c r="IUJ6" s="526"/>
      <c r="IUK6" s="526"/>
      <c r="IUL6" s="526"/>
      <c r="IUM6" s="526"/>
      <c r="IUN6" s="526"/>
      <c r="IUO6" s="526"/>
      <c r="IUP6" s="526"/>
      <c r="IUQ6" s="526"/>
      <c r="IUR6" s="526"/>
      <c r="IUS6" s="526"/>
      <c r="IUT6" s="526"/>
      <c r="IUU6" s="526"/>
      <c r="IUV6" s="526"/>
      <c r="IUW6" s="526"/>
      <c r="IUX6" s="526"/>
      <c r="IUY6" s="526"/>
      <c r="IUZ6" s="526"/>
      <c r="IVA6" s="526"/>
      <c r="IVB6" s="526"/>
      <c r="IVC6" s="526"/>
      <c r="IVD6" s="526"/>
      <c r="IVE6" s="526"/>
      <c r="IVF6" s="526"/>
      <c r="IVG6" s="526"/>
      <c r="IVH6" s="526"/>
      <c r="IVI6" s="526"/>
      <c r="IVJ6" s="526"/>
      <c r="IVK6" s="526"/>
      <c r="IVL6" s="526"/>
      <c r="IVM6" s="526"/>
      <c r="IVN6" s="526"/>
      <c r="IVO6" s="526"/>
      <c r="IVP6" s="526"/>
      <c r="IVQ6" s="526"/>
      <c r="IVR6" s="526"/>
      <c r="IVS6" s="526"/>
      <c r="IVT6" s="526"/>
      <c r="IVU6" s="526"/>
      <c r="IVV6" s="526"/>
      <c r="IVW6" s="526"/>
      <c r="IVX6" s="526"/>
      <c r="IVY6" s="526"/>
      <c r="IVZ6" s="526"/>
      <c r="IWA6" s="526"/>
      <c r="IWB6" s="526"/>
      <c r="IWC6" s="526"/>
      <c r="IWD6" s="526"/>
      <c r="IWE6" s="526"/>
      <c r="IWF6" s="526"/>
      <c r="IWG6" s="526"/>
      <c r="IWH6" s="526"/>
      <c r="IWI6" s="526"/>
      <c r="IWJ6" s="526"/>
      <c r="IWK6" s="526"/>
      <c r="IWL6" s="526"/>
      <c r="IWM6" s="526"/>
      <c r="IWN6" s="526"/>
      <c r="IWO6" s="526"/>
      <c r="IWP6" s="526"/>
      <c r="IWQ6" s="526"/>
      <c r="IWR6" s="526"/>
      <c r="IWS6" s="526"/>
      <c r="IWT6" s="526"/>
      <c r="IWU6" s="526"/>
      <c r="IWV6" s="526"/>
      <c r="IWW6" s="526"/>
      <c r="IWX6" s="526"/>
      <c r="IWY6" s="526"/>
      <c r="IWZ6" s="526"/>
      <c r="IXA6" s="526"/>
      <c r="IXB6" s="526"/>
      <c r="IXC6" s="526"/>
      <c r="IXD6" s="526"/>
      <c r="IXE6" s="526"/>
      <c r="IXF6" s="526"/>
      <c r="IXG6" s="526"/>
      <c r="IXH6" s="526"/>
      <c r="IXI6" s="526"/>
      <c r="IXJ6" s="526"/>
      <c r="IXK6" s="526"/>
      <c r="IXL6" s="526"/>
      <c r="IXM6" s="526"/>
      <c r="IXN6" s="526"/>
      <c r="IXO6" s="526"/>
      <c r="IXP6" s="526"/>
      <c r="IXQ6" s="526"/>
      <c r="IXR6" s="526"/>
      <c r="IXS6" s="526"/>
      <c r="IXT6" s="526"/>
      <c r="IXU6" s="526"/>
      <c r="IXV6" s="526"/>
      <c r="IXW6" s="526"/>
      <c r="IXX6" s="526"/>
      <c r="IXY6" s="526"/>
      <c r="IXZ6" s="526"/>
      <c r="IYA6" s="526"/>
      <c r="IYB6" s="526"/>
      <c r="IYC6" s="526"/>
      <c r="IYD6" s="526"/>
      <c r="IYE6" s="526"/>
      <c r="IYF6" s="526"/>
      <c r="IYG6" s="526"/>
      <c r="IYH6" s="526"/>
      <c r="IYI6" s="526"/>
      <c r="IYJ6" s="526"/>
      <c r="IYK6" s="526"/>
      <c r="IYL6" s="526"/>
      <c r="IYM6" s="526"/>
      <c r="IYN6" s="526"/>
      <c r="IYO6" s="526"/>
      <c r="IYP6" s="526"/>
      <c r="IYQ6" s="526"/>
      <c r="IYR6" s="526"/>
      <c r="IYS6" s="526"/>
      <c r="IYT6" s="526"/>
      <c r="IYU6" s="526"/>
      <c r="IYV6" s="526"/>
      <c r="IYW6" s="526"/>
      <c r="IYX6" s="526"/>
      <c r="IYY6" s="526"/>
      <c r="IYZ6" s="526"/>
      <c r="IZA6" s="526"/>
      <c r="IZB6" s="526"/>
      <c r="IZC6" s="526"/>
      <c r="IZD6" s="526"/>
      <c r="IZE6" s="526"/>
      <c r="IZF6" s="526"/>
      <c r="IZG6" s="526"/>
      <c r="IZH6" s="526"/>
      <c r="IZI6" s="526"/>
      <c r="IZJ6" s="526"/>
      <c r="IZK6" s="526"/>
      <c r="IZL6" s="526"/>
      <c r="IZM6" s="526"/>
      <c r="IZN6" s="526"/>
      <c r="IZO6" s="526"/>
      <c r="IZP6" s="526"/>
      <c r="IZQ6" s="526"/>
      <c r="IZR6" s="526"/>
      <c r="IZS6" s="526"/>
      <c r="IZT6" s="526"/>
      <c r="IZU6" s="526"/>
      <c r="IZV6" s="526"/>
      <c r="IZW6" s="526"/>
      <c r="IZX6" s="526"/>
      <c r="IZY6" s="526"/>
      <c r="IZZ6" s="526"/>
      <c r="JAA6" s="526"/>
      <c r="JAB6" s="526"/>
      <c r="JAC6" s="526"/>
      <c r="JAD6" s="526"/>
      <c r="JAE6" s="526"/>
      <c r="JAF6" s="526"/>
      <c r="JAG6" s="526"/>
      <c r="JAH6" s="526"/>
      <c r="JAI6" s="526"/>
      <c r="JAJ6" s="526"/>
      <c r="JAK6" s="526"/>
      <c r="JAL6" s="526"/>
      <c r="JAM6" s="526"/>
      <c r="JAN6" s="526"/>
      <c r="JAO6" s="526"/>
      <c r="JAP6" s="526"/>
      <c r="JAQ6" s="526"/>
      <c r="JAR6" s="526"/>
      <c r="JAS6" s="526"/>
      <c r="JAT6" s="526"/>
      <c r="JAU6" s="526"/>
      <c r="JAV6" s="526"/>
      <c r="JAW6" s="526"/>
      <c r="JAX6" s="526"/>
      <c r="JAY6" s="526"/>
      <c r="JAZ6" s="526"/>
      <c r="JBA6" s="526"/>
      <c r="JBB6" s="526"/>
      <c r="JBC6" s="526"/>
      <c r="JBD6" s="526"/>
      <c r="JBE6" s="526"/>
      <c r="JBF6" s="526"/>
      <c r="JBG6" s="526"/>
      <c r="JBH6" s="526"/>
      <c r="JBI6" s="526"/>
      <c r="JBJ6" s="526"/>
      <c r="JBK6" s="526"/>
      <c r="JBL6" s="526"/>
      <c r="JBM6" s="526"/>
      <c r="JBN6" s="526"/>
      <c r="JBO6" s="526"/>
      <c r="JBP6" s="526"/>
      <c r="JBQ6" s="526"/>
      <c r="JBR6" s="526"/>
      <c r="JBS6" s="526"/>
      <c r="JBT6" s="526"/>
      <c r="JBU6" s="526"/>
      <c r="JBV6" s="526"/>
      <c r="JBW6" s="526"/>
      <c r="JBX6" s="526"/>
      <c r="JBY6" s="526"/>
      <c r="JBZ6" s="526"/>
      <c r="JCA6" s="526"/>
      <c r="JCB6" s="526"/>
      <c r="JCC6" s="526"/>
      <c r="JCD6" s="526"/>
      <c r="JCE6" s="526"/>
      <c r="JCF6" s="526"/>
      <c r="JCG6" s="526"/>
      <c r="JCH6" s="526"/>
      <c r="JCI6" s="526"/>
      <c r="JCJ6" s="526"/>
      <c r="JCK6" s="526"/>
      <c r="JCL6" s="526"/>
      <c r="JCM6" s="526"/>
      <c r="JCN6" s="526"/>
      <c r="JCO6" s="526"/>
      <c r="JCP6" s="526"/>
      <c r="JCQ6" s="526"/>
      <c r="JCR6" s="526"/>
      <c r="JCS6" s="526"/>
      <c r="JCT6" s="526"/>
      <c r="JCU6" s="526"/>
      <c r="JCV6" s="526"/>
      <c r="JCW6" s="526"/>
      <c r="JCX6" s="526"/>
      <c r="JCY6" s="526"/>
      <c r="JCZ6" s="526"/>
      <c r="JDA6" s="526"/>
      <c r="JDB6" s="526"/>
      <c r="JDC6" s="526"/>
      <c r="JDD6" s="526"/>
      <c r="JDE6" s="526"/>
      <c r="JDF6" s="526"/>
      <c r="JDG6" s="526"/>
      <c r="JDH6" s="526"/>
      <c r="JDI6" s="526"/>
      <c r="JDJ6" s="526"/>
      <c r="JDK6" s="526"/>
      <c r="JDL6" s="526"/>
      <c r="JDM6" s="526"/>
      <c r="JDN6" s="526"/>
      <c r="JDO6" s="526"/>
      <c r="JDP6" s="526"/>
      <c r="JDQ6" s="526"/>
      <c r="JDR6" s="526"/>
      <c r="JDS6" s="526"/>
      <c r="JDT6" s="526"/>
      <c r="JDU6" s="526"/>
      <c r="JDV6" s="526"/>
      <c r="JDW6" s="526"/>
      <c r="JDX6" s="526"/>
      <c r="JDY6" s="526"/>
      <c r="JDZ6" s="526"/>
      <c r="JEA6" s="526"/>
      <c r="JEB6" s="526"/>
      <c r="JEC6" s="526"/>
      <c r="JED6" s="526"/>
      <c r="JEE6" s="526"/>
      <c r="JEF6" s="526"/>
      <c r="JEG6" s="526"/>
      <c r="JEH6" s="526"/>
      <c r="JEI6" s="526"/>
      <c r="JEJ6" s="526"/>
      <c r="JEK6" s="526"/>
      <c r="JEL6" s="526"/>
      <c r="JEM6" s="526"/>
      <c r="JEN6" s="526"/>
      <c r="JEO6" s="526"/>
      <c r="JEP6" s="526"/>
      <c r="JEQ6" s="526"/>
      <c r="JER6" s="526"/>
      <c r="JES6" s="526"/>
      <c r="JET6" s="526"/>
      <c r="JEU6" s="526"/>
      <c r="JEV6" s="526"/>
      <c r="JEW6" s="526"/>
      <c r="JEX6" s="526"/>
      <c r="JEY6" s="526"/>
      <c r="JEZ6" s="526"/>
      <c r="JFA6" s="526"/>
      <c r="JFB6" s="526"/>
      <c r="JFC6" s="526"/>
      <c r="JFD6" s="526"/>
      <c r="JFE6" s="526"/>
      <c r="JFF6" s="526"/>
      <c r="JFG6" s="526"/>
      <c r="JFH6" s="526"/>
      <c r="JFI6" s="526"/>
      <c r="JFJ6" s="526"/>
      <c r="JFK6" s="526"/>
      <c r="JFL6" s="526"/>
      <c r="JFM6" s="526"/>
      <c r="JFN6" s="526"/>
      <c r="JFO6" s="526"/>
      <c r="JFP6" s="526"/>
      <c r="JFQ6" s="526"/>
      <c r="JFR6" s="526"/>
      <c r="JFS6" s="526"/>
      <c r="JFT6" s="526"/>
      <c r="JFU6" s="526"/>
      <c r="JFV6" s="526"/>
      <c r="JFW6" s="526"/>
      <c r="JFX6" s="526"/>
      <c r="JFY6" s="526"/>
      <c r="JFZ6" s="526"/>
      <c r="JGA6" s="526"/>
      <c r="JGB6" s="526"/>
      <c r="JGC6" s="526"/>
      <c r="JGD6" s="526"/>
      <c r="JGE6" s="526"/>
      <c r="JGF6" s="526"/>
      <c r="JGG6" s="526"/>
      <c r="JGH6" s="526"/>
      <c r="JGI6" s="526"/>
      <c r="JGJ6" s="526"/>
      <c r="JGK6" s="526"/>
      <c r="JGL6" s="526"/>
      <c r="JGM6" s="526"/>
      <c r="JGN6" s="526"/>
      <c r="JGO6" s="526"/>
      <c r="JGP6" s="526"/>
      <c r="JGQ6" s="526"/>
      <c r="JGR6" s="526"/>
      <c r="JGS6" s="526"/>
      <c r="JGT6" s="526"/>
      <c r="JGU6" s="526"/>
      <c r="JGV6" s="526"/>
      <c r="JGW6" s="526"/>
      <c r="JGX6" s="526"/>
      <c r="JGY6" s="526"/>
      <c r="JGZ6" s="526"/>
      <c r="JHA6" s="526"/>
      <c r="JHB6" s="526"/>
      <c r="JHC6" s="526"/>
      <c r="JHD6" s="526"/>
      <c r="JHE6" s="526"/>
      <c r="JHF6" s="526"/>
      <c r="JHG6" s="526"/>
      <c r="JHH6" s="526"/>
      <c r="JHI6" s="526"/>
      <c r="JHJ6" s="526"/>
      <c r="JHK6" s="526"/>
      <c r="JHL6" s="526"/>
      <c r="JHM6" s="526"/>
      <c r="JHN6" s="526"/>
      <c r="JHO6" s="526"/>
      <c r="JHP6" s="526"/>
      <c r="JHQ6" s="526"/>
      <c r="JHR6" s="526"/>
      <c r="JHS6" s="526"/>
      <c r="JHT6" s="526"/>
      <c r="JHU6" s="526"/>
      <c r="JHV6" s="526"/>
      <c r="JHW6" s="526"/>
      <c r="JHX6" s="526"/>
      <c r="JHY6" s="526"/>
      <c r="JHZ6" s="526"/>
      <c r="JIA6" s="526"/>
      <c r="JIB6" s="526"/>
      <c r="JIC6" s="526"/>
      <c r="JID6" s="526"/>
      <c r="JIE6" s="526"/>
      <c r="JIF6" s="526"/>
      <c r="JIG6" s="526"/>
      <c r="JIH6" s="526"/>
      <c r="JII6" s="526"/>
      <c r="JIJ6" s="526"/>
      <c r="JIK6" s="526"/>
      <c r="JIL6" s="526"/>
      <c r="JIM6" s="526"/>
      <c r="JIN6" s="526"/>
      <c r="JIO6" s="526"/>
      <c r="JIP6" s="526"/>
      <c r="JIQ6" s="526"/>
      <c r="JIR6" s="526"/>
      <c r="JIS6" s="526"/>
      <c r="JIT6" s="526"/>
      <c r="JIU6" s="526"/>
      <c r="JIV6" s="526"/>
      <c r="JIW6" s="526"/>
      <c r="JIX6" s="526"/>
      <c r="JIY6" s="526"/>
      <c r="JIZ6" s="526"/>
      <c r="JJA6" s="526"/>
      <c r="JJB6" s="526"/>
      <c r="JJC6" s="526"/>
      <c r="JJD6" s="526"/>
      <c r="JJE6" s="526"/>
      <c r="JJF6" s="526"/>
      <c r="JJG6" s="526"/>
      <c r="JJH6" s="526"/>
      <c r="JJI6" s="526"/>
      <c r="JJJ6" s="526"/>
      <c r="JJK6" s="526"/>
      <c r="JJL6" s="526"/>
      <c r="JJM6" s="526"/>
      <c r="JJN6" s="526"/>
      <c r="JJO6" s="526"/>
      <c r="JJP6" s="526"/>
      <c r="JJQ6" s="526"/>
      <c r="JJR6" s="526"/>
      <c r="JJS6" s="526"/>
      <c r="JJT6" s="526"/>
      <c r="JJU6" s="526"/>
      <c r="JJV6" s="526"/>
      <c r="JJW6" s="526"/>
      <c r="JJX6" s="526"/>
      <c r="JJY6" s="526"/>
      <c r="JJZ6" s="526"/>
      <c r="JKA6" s="526"/>
      <c r="JKB6" s="526"/>
      <c r="JKC6" s="526"/>
      <c r="JKD6" s="526"/>
      <c r="JKE6" s="526"/>
      <c r="JKF6" s="526"/>
      <c r="JKG6" s="526"/>
      <c r="JKH6" s="526"/>
      <c r="JKI6" s="526"/>
      <c r="JKJ6" s="526"/>
      <c r="JKK6" s="526"/>
      <c r="JKL6" s="526"/>
      <c r="JKM6" s="526"/>
      <c r="JKN6" s="526"/>
      <c r="JKO6" s="526"/>
      <c r="JKP6" s="526"/>
      <c r="JKQ6" s="526"/>
      <c r="JKR6" s="526"/>
      <c r="JKS6" s="526"/>
      <c r="JKT6" s="526"/>
      <c r="JKU6" s="526"/>
      <c r="JKV6" s="526"/>
      <c r="JKW6" s="526"/>
      <c r="JKX6" s="526"/>
      <c r="JKY6" s="526"/>
      <c r="JKZ6" s="526"/>
      <c r="JLA6" s="526"/>
      <c r="JLB6" s="526"/>
      <c r="JLC6" s="526"/>
      <c r="JLD6" s="526"/>
      <c r="JLE6" s="526"/>
      <c r="JLF6" s="526"/>
      <c r="JLG6" s="526"/>
      <c r="JLH6" s="526"/>
      <c r="JLI6" s="526"/>
      <c r="JLJ6" s="526"/>
      <c r="JLK6" s="526"/>
      <c r="JLL6" s="526"/>
      <c r="JLM6" s="526"/>
      <c r="JLN6" s="526"/>
      <c r="JLO6" s="526"/>
      <c r="JLP6" s="526"/>
      <c r="JLQ6" s="526"/>
      <c r="JLR6" s="526"/>
      <c r="JLS6" s="526"/>
      <c r="JLT6" s="526"/>
      <c r="JLU6" s="526"/>
      <c r="JLV6" s="526"/>
      <c r="JLW6" s="526"/>
      <c r="JLX6" s="526"/>
      <c r="JLY6" s="526"/>
      <c r="JLZ6" s="526"/>
      <c r="JMA6" s="526"/>
      <c r="JMB6" s="526"/>
      <c r="JMC6" s="526"/>
      <c r="JMD6" s="526"/>
      <c r="JME6" s="526"/>
      <c r="JMF6" s="526"/>
      <c r="JMG6" s="526"/>
      <c r="JMH6" s="526"/>
      <c r="JMI6" s="526"/>
      <c r="JMJ6" s="526"/>
      <c r="JMK6" s="526"/>
      <c r="JML6" s="526"/>
      <c r="JMM6" s="526"/>
      <c r="JMN6" s="526"/>
      <c r="JMO6" s="526"/>
      <c r="JMP6" s="526"/>
      <c r="JMQ6" s="526"/>
      <c r="JMR6" s="526"/>
      <c r="JMS6" s="526"/>
      <c r="JMT6" s="526"/>
      <c r="JMU6" s="526"/>
      <c r="JMV6" s="526"/>
      <c r="JMW6" s="526"/>
      <c r="JMX6" s="526"/>
      <c r="JMY6" s="526"/>
      <c r="JMZ6" s="526"/>
      <c r="JNA6" s="526"/>
      <c r="JNB6" s="526"/>
      <c r="JNC6" s="526"/>
      <c r="JND6" s="526"/>
      <c r="JNE6" s="526"/>
      <c r="JNF6" s="526"/>
      <c r="JNG6" s="526"/>
      <c r="JNH6" s="526"/>
      <c r="JNI6" s="526"/>
      <c r="JNJ6" s="526"/>
      <c r="JNK6" s="526"/>
      <c r="JNL6" s="526"/>
      <c r="JNM6" s="526"/>
      <c r="JNN6" s="526"/>
      <c r="JNO6" s="526"/>
      <c r="JNP6" s="526"/>
      <c r="JNQ6" s="526"/>
      <c r="JNR6" s="526"/>
      <c r="JNS6" s="526"/>
      <c r="JNT6" s="526"/>
      <c r="JNU6" s="526"/>
      <c r="JNV6" s="526"/>
      <c r="JNW6" s="526"/>
      <c r="JNX6" s="526"/>
      <c r="JNY6" s="526"/>
      <c r="JNZ6" s="526"/>
      <c r="JOA6" s="526"/>
      <c r="JOB6" s="526"/>
      <c r="JOC6" s="526"/>
      <c r="JOD6" s="526"/>
      <c r="JOE6" s="526"/>
      <c r="JOF6" s="526"/>
      <c r="JOG6" s="526"/>
      <c r="JOH6" s="526"/>
      <c r="JOI6" s="526"/>
      <c r="JOJ6" s="526"/>
      <c r="JOK6" s="526"/>
      <c r="JOL6" s="526"/>
      <c r="JOM6" s="526"/>
      <c r="JON6" s="526"/>
      <c r="JOO6" s="526"/>
      <c r="JOP6" s="526"/>
      <c r="JOQ6" s="526"/>
      <c r="JOR6" s="526"/>
      <c r="JOS6" s="526"/>
      <c r="JOT6" s="526"/>
      <c r="JOU6" s="526"/>
      <c r="JOV6" s="526"/>
      <c r="JOW6" s="526"/>
      <c r="JOX6" s="526"/>
      <c r="JOY6" s="526"/>
      <c r="JOZ6" s="526"/>
      <c r="JPA6" s="526"/>
      <c r="JPB6" s="526"/>
      <c r="JPC6" s="526"/>
      <c r="JPD6" s="526"/>
      <c r="JPE6" s="526"/>
      <c r="JPF6" s="526"/>
      <c r="JPG6" s="526"/>
      <c r="JPH6" s="526"/>
      <c r="JPI6" s="526"/>
      <c r="JPJ6" s="526"/>
      <c r="JPK6" s="526"/>
      <c r="JPL6" s="526"/>
      <c r="JPM6" s="526"/>
      <c r="JPN6" s="526"/>
      <c r="JPO6" s="526"/>
      <c r="JPP6" s="526"/>
      <c r="JPQ6" s="526"/>
      <c r="JPR6" s="526"/>
      <c r="JPS6" s="526"/>
      <c r="JPT6" s="526"/>
      <c r="JPU6" s="526"/>
      <c r="JPV6" s="526"/>
      <c r="JPW6" s="526"/>
      <c r="JPX6" s="526"/>
      <c r="JPY6" s="526"/>
      <c r="JPZ6" s="526"/>
      <c r="JQA6" s="526"/>
      <c r="JQB6" s="526"/>
      <c r="JQC6" s="526"/>
      <c r="JQD6" s="526"/>
      <c r="JQE6" s="526"/>
      <c r="JQF6" s="526"/>
      <c r="JQG6" s="526"/>
      <c r="JQH6" s="526"/>
      <c r="JQI6" s="526"/>
      <c r="JQJ6" s="526"/>
      <c r="JQK6" s="526"/>
      <c r="JQL6" s="526"/>
      <c r="JQM6" s="526"/>
      <c r="JQN6" s="526"/>
      <c r="JQO6" s="526"/>
      <c r="JQP6" s="526"/>
      <c r="JQQ6" s="526"/>
      <c r="JQR6" s="526"/>
      <c r="JQS6" s="526"/>
      <c r="JQT6" s="526"/>
      <c r="JQU6" s="526"/>
      <c r="JQV6" s="526"/>
      <c r="JQW6" s="526"/>
      <c r="JQX6" s="526"/>
      <c r="JQY6" s="526"/>
      <c r="JQZ6" s="526"/>
      <c r="JRA6" s="526"/>
      <c r="JRB6" s="526"/>
      <c r="JRC6" s="526"/>
      <c r="JRD6" s="526"/>
      <c r="JRE6" s="526"/>
      <c r="JRF6" s="526"/>
      <c r="JRG6" s="526"/>
      <c r="JRH6" s="526"/>
      <c r="JRI6" s="526"/>
      <c r="JRJ6" s="526"/>
      <c r="JRK6" s="526"/>
      <c r="JRL6" s="526"/>
      <c r="JRM6" s="526"/>
      <c r="JRN6" s="526"/>
      <c r="JRO6" s="526"/>
      <c r="JRP6" s="526"/>
      <c r="JRQ6" s="526"/>
      <c r="JRR6" s="526"/>
      <c r="JRS6" s="526"/>
      <c r="JRT6" s="526"/>
      <c r="JRU6" s="526"/>
      <c r="JRV6" s="526"/>
      <c r="JRW6" s="526"/>
      <c r="JRX6" s="526"/>
      <c r="JRY6" s="526"/>
      <c r="JRZ6" s="526"/>
      <c r="JSA6" s="526"/>
      <c r="JSB6" s="526"/>
      <c r="JSC6" s="526"/>
      <c r="JSD6" s="526"/>
      <c r="JSE6" s="526"/>
      <c r="JSF6" s="526"/>
      <c r="JSG6" s="526"/>
      <c r="JSH6" s="526"/>
      <c r="JSI6" s="526"/>
      <c r="JSJ6" s="526"/>
      <c r="JSK6" s="526"/>
      <c r="JSL6" s="526"/>
      <c r="JSM6" s="526"/>
      <c r="JSN6" s="526"/>
      <c r="JSO6" s="526"/>
      <c r="JSP6" s="526"/>
      <c r="JSQ6" s="526"/>
      <c r="JSR6" s="526"/>
      <c r="JSS6" s="526"/>
      <c r="JST6" s="526"/>
      <c r="JSU6" s="526"/>
      <c r="JSV6" s="526"/>
      <c r="JSW6" s="526"/>
      <c r="JSX6" s="526"/>
      <c r="JSY6" s="526"/>
      <c r="JSZ6" s="526"/>
      <c r="JTA6" s="526"/>
      <c r="JTB6" s="526"/>
      <c r="JTC6" s="526"/>
      <c r="JTD6" s="526"/>
      <c r="JTE6" s="526"/>
      <c r="JTF6" s="526"/>
      <c r="JTG6" s="526"/>
      <c r="JTH6" s="526"/>
      <c r="JTI6" s="526"/>
      <c r="JTJ6" s="526"/>
      <c r="JTK6" s="526"/>
      <c r="JTL6" s="526"/>
      <c r="JTM6" s="526"/>
      <c r="JTN6" s="526"/>
      <c r="JTO6" s="526"/>
      <c r="JTP6" s="526"/>
      <c r="JTQ6" s="526"/>
      <c r="JTR6" s="526"/>
      <c r="JTS6" s="526"/>
      <c r="JTT6" s="526"/>
      <c r="JTU6" s="526"/>
      <c r="JTV6" s="526"/>
      <c r="JTW6" s="526"/>
      <c r="JTX6" s="526"/>
      <c r="JTY6" s="526"/>
      <c r="JTZ6" s="526"/>
      <c r="JUA6" s="526"/>
      <c r="JUB6" s="526"/>
      <c r="JUC6" s="526"/>
      <c r="JUD6" s="526"/>
      <c r="JUE6" s="526"/>
      <c r="JUF6" s="526"/>
      <c r="JUG6" s="526"/>
      <c r="JUH6" s="526"/>
      <c r="JUI6" s="526"/>
      <c r="JUJ6" s="526"/>
      <c r="JUK6" s="526"/>
      <c r="JUL6" s="526"/>
      <c r="JUM6" s="526"/>
      <c r="JUN6" s="526"/>
      <c r="JUO6" s="526"/>
      <c r="JUP6" s="526"/>
      <c r="JUQ6" s="526"/>
      <c r="JUR6" s="526"/>
      <c r="JUS6" s="526"/>
      <c r="JUT6" s="526"/>
      <c r="JUU6" s="526"/>
      <c r="JUV6" s="526"/>
      <c r="JUW6" s="526"/>
      <c r="JUX6" s="526"/>
      <c r="JUY6" s="526"/>
      <c r="JUZ6" s="526"/>
      <c r="JVA6" s="526"/>
      <c r="JVB6" s="526"/>
      <c r="JVC6" s="526"/>
      <c r="JVD6" s="526"/>
      <c r="JVE6" s="526"/>
      <c r="JVF6" s="526"/>
      <c r="JVG6" s="526"/>
      <c r="JVH6" s="526"/>
      <c r="JVI6" s="526"/>
      <c r="JVJ6" s="526"/>
      <c r="JVK6" s="526"/>
      <c r="JVL6" s="526"/>
      <c r="JVM6" s="526"/>
      <c r="JVN6" s="526"/>
      <c r="JVO6" s="526"/>
      <c r="JVP6" s="526"/>
      <c r="JVQ6" s="526"/>
      <c r="JVR6" s="526"/>
      <c r="JVS6" s="526"/>
      <c r="JVT6" s="526"/>
      <c r="JVU6" s="526"/>
      <c r="JVV6" s="526"/>
      <c r="JVW6" s="526"/>
      <c r="JVX6" s="526"/>
      <c r="JVY6" s="526"/>
      <c r="JVZ6" s="526"/>
      <c r="JWA6" s="526"/>
      <c r="JWB6" s="526"/>
      <c r="JWC6" s="526"/>
      <c r="JWD6" s="526"/>
      <c r="JWE6" s="526"/>
      <c r="JWF6" s="526"/>
      <c r="JWG6" s="526"/>
      <c r="JWH6" s="526"/>
      <c r="JWI6" s="526"/>
      <c r="JWJ6" s="526"/>
      <c r="JWK6" s="526"/>
      <c r="JWL6" s="526"/>
      <c r="JWM6" s="526"/>
      <c r="JWN6" s="526"/>
      <c r="JWO6" s="526"/>
      <c r="JWP6" s="526"/>
      <c r="JWQ6" s="526"/>
      <c r="JWR6" s="526"/>
      <c r="JWS6" s="526"/>
      <c r="JWT6" s="526"/>
      <c r="JWU6" s="526"/>
      <c r="JWV6" s="526"/>
      <c r="JWW6" s="526"/>
      <c r="JWX6" s="526"/>
      <c r="JWY6" s="526"/>
      <c r="JWZ6" s="526"/>
      <c r="JXA6" s="526"/>
      <c r="JXB6" s="526"/>
      <c r="JXC6" s="526"/>
      <c r="JXD6" s="526"/>
      <c r="JXE6" s="526"/>
      <c r="JXF6" s="526"/>
      <c r="JXG6" s="526"/>
      <c r="JXH6" s="526"/>
      <c r="JXI6" s="526"/>
      <c r="JXJ6" s="526"/>
      <c r="JXK6" s="526"/>
      <c r="JXL6" s="526"/>
      <c r="JXM6" s="526"/>
      <c r="JXN6" s="526"/>
      <c r="JXO6" s="526"/>
      <c r="JXP6" s="526"/>
      <c r="JXQ6" s="526"/>
      <c r="JXR6" s="526"/>
      <c r="JXS6" s="526"/>
      <c r="JXT6" s="526"/>
      <c r="JXU6" s="526"/>
      <c r="JXV6" s="526"/>
      <c r="JXW6" s="526"/>
      <c r="JXX6" s="526"/>
      <c r="JXY6" s="526"/>
      <c r="JXZ6" s="526"/>
      <c r="JYA6" s="526"/>
      <c r="JYB6" s="526"/>
      <c r="JYC6" s="526"/>
      <c r="JYD6" s="526"/>
      <c r="JYE6" s="526"/>
      <c r="JYF6" s="526"/>
      <c r="JYG6" s="526"/>
      <c r="JYH6" s="526"/>
      <c r="JYI6" s="526"/>
      <c r="JYJ6" s="526"/>
      <c r="JYK6" s="526"/>
      <c r="JYL6" s="526"/>
      <c r="JYM6" s="526"/>
      <c r="JYN6" s="526"/>
      <c r="JYO6" s="526"/>
      <c r="JYP6" s="526"/>
      <c r="JYQ6" s="526"/>
      <c r="JYR6" s="526"/>
      <c r="JYS6" s="526"/>
      <c r="JYT6" s="526"/>
      <c r="JYU6" s="526"/>
      <c r="JYV6" s="526"/>
      <c r="JYW6" s="526"/>
      <c r="JYX6" s="526"/>
      <c r="JYY6" s="526"/>
      <c r="JYZ6" s="526"/>
      <c r="JZA6" s="526"/>
      <c r="JZB6" s="526"/>
      <c r="JZC6" s="526"/>
      <c r="JZD6" s="526"/>
      <c r="JZE6" s="526"/>
      <c r="JZF6" s="526"/>
      <c r="JZG6" s="526"/>
      <c r="JZH6" s="526"/>
      <c r="JZI6" s="526"/>
      <c r="JZJ6" s="526"/>
      <c r="JZK6" s="526"/>
      <c r="JZL6" s="526"/>
      <c r="JZM6" s="526"/>
      <c r="JZN6" s="526"/>
      <c r="JZO6" s="526"/>
      <c r="JZP6" s="526"/>
      <c r="JZQ6" s="526"/>
      <c r="JZR6" s="526"/>
      <c r="JZS6" s="526"/>
      <c r="JZT6" s="526"/>
      <c r="JZU6" s="526"/>
      <c r="JZV6" s="526"/>
      <c r="JZW6" s="526"/>
      <c r="JZX6" s="526"/>
      <c r="JZY6" s="526"/>
      <c r="JZZ6" s="526"/>
      <c r="KAA6" s="526"/>
      <c r="KAB6" s="526"/>
      <c r="KAC6" s="526"/>
      <c r="KAD6" s="526"/>
      <c r="KAE6" s="526"/>
      <c r="KAF6" s="526"/>
      <c r="KAG6" s="526"/>
      <c r="KAH6" s="526"/>
      <c r="KAI6" s="526"/>
      <c r="KAJ6" s="526"/>
      <c r="KAK6" s="526"/>
      <c r="KAL6" s="526"/>
      <c r="KAM6" s="526"/>
      <c r="KAN6" s="526"/>
      <c r="KAO6" s="526"/>
      <c r="KAP6" s="526"/>
      <c r="KAQ6" s="526"/>
      <c r="KAR6" s="526"/>
      <c r="KAS6" s="526"/>
      <c r="KAT6" s="526"/>
      <c r="KAU6" s="526"/>
      <c r="KAV6" s="526"/>
      <c r="KAW6" s="526"/>
      <c r="KAX6" s="526"/>
      <c r="KAY6" s="526"/>
      <c r="KAZ6" s="526"/>
      <c r="KBA6" s="526"/>
      <c r="KBB6" s="526"/>
      <c r="KBC6" s="526"/>
      <c r="KBD6" s="526"/>
      <c r="KBE6" s="526"/>
      <c r="KBF6" s="526"/>
      <c r="KBG6" s="526"/>
      <c r="KBH6" s="526"/>
      <c r="KBI6" s="526"/>
      <c r="KBJ6" s="526"/>
      <c r="KBK6" s="526"/>
      <c r="KBL6" s="526"/>
      <c r="KBM6" s="526"/>
      <c r="KBN6" s="526"/>
      <c r="KBO6" s="526"/>
      <c r="KBP6" s="526"/>
      <c r="KBQ6" s="526"/>
      <c r="KBR6" s="526"/>
      <c r="KBS6" s="526"/>
      <c r="KBT6" s="526"/>
      <c r="KBU6" s="526"/>
      <c r="KBV6" s="526"/>
      <c r="KBW6" s="526"/>
      <c r="KBX6" s="526"/>
      <c r="KBY6" s="526"/>
      <c r="KBZ6" s="526"/>
      <c r="KCA6" s="526"/>
      <c r="KCB6" s="526"/>
      <c r="KCC6" s="526"/>
      <c r="KCD6" s="526"/>
      <c r="KCE6" s="526"/>
      <c r="KCF6" s="526"/>
      <c r="KCG6" s="526"/>
      <c r="KCH6" s="526"/>
      <c r="KCI6" s="526"/>
      <c r="KCJ6" s="526"/>
      <c r="KCK6" s="526"/>
      <c r="KCL6" s="526"/>
      <c r="KCM6" s="526"/>
      <c r="KCN6" s="526"/>
      <c r="KCO6" s="526"/>
      <c r="KCP6" s="526"/>
      <c r="KCQ6" s="526"/>
      <c r="KCR6" s="526"/>
      <c r="KCS6" s="526"/>
      <c r="KCT6" s="526"/>
      <c r="KCU6" s="526"/>
      <c r="KCV6" s="526"/>
      <c r="KCW6" s="526"/>
      <c r="KCX6" s="526"/>
      <c r="KCY6" s="526"/>
      <c r="KCZ6" s="526"/>
      <c r="KDA6" s="526"/>
      <c r="KDB6" s="526"/>
      <c r="KDC6" s="526"/>
      <c r="KDD6" s="526"/>
      <c r="KDE6" s="526"/>
      <c r="KDF6" s="526"/>
      <c r="KDG6" s="526"/>
      <c r="KDH6" s="526"/>
      <c r="KDI6" s="526"/>
      <c r="KDJ6" s="526"/>
      <c r="KDK6" s="526"/>
      <c r="KDL6" s="526"/>
      <c r="KDM6" s="526"/>
      <c r="KDN6" s="526"/>
      <c r="KDO6" s="526"/>
      <c r="KDP6" s="526"/>
      <c r="KDQ6" s="526"/>
      <c r="KDR6" s="526"/>
      <c r="KDS6" s="526"/>
      <c r="KDT6" s="526"/>
      <c r="KDU6" s="526"/>
      <c r="KDV6" s="526"/>
      <c r="KDW6" s="526"/>
      <c r="KDX6" s="526"/>
      <c r="KDY6" s="526"/>
      <c r="KDZ6" s="526"/>
      <c r="KEA6" s="526"/>
      <c r="KEB6" s="526"/>
      <c r="KEC6" s="526"/>
      <c r="KED6" s="526"/>
      <c r="KEE6" s="526"/>
      <c r="KEF6" s="526"/>
      <c r="KEG6" s="526"/>
      <c r="KEH6" s="526"/>
      <c r="KEI6" s="526"/>
      <c r="KEJ6" s="526"/>
      <c r="KEK6" s="526"/>
      <c r="KEL6" s="526"/>
      <c r="KEM6" s="526"/>
      <c r="KEN6" s="526"/>
      <c r="KEO6" s="526"/>
      <c r="KEP6" s="526"/>
      <c r="KEQ6" s="526"/>
      <c r="KER6" s="526"/>
      <c r="KES6" s="526"/>
      <c r="KET6" s="526"/>
      <c r="KEU6" s="526"/>
      <c r="KEV6" s="526"/>
      <c r="KEW6" s="526"/>
      <c r="KEX6" s="526"/>
      <c r="KEY6" s="526"/>
      <c r="KEZ6" s="526"/>
      <c r="KFA6" s="526"/>
      <c r="KFB6" s="526"/>
      <c r="KFC6" s="526"/>
      <c r="KFD6" s="526"/>
      <c r="KFE6" s="526"/>
      <c r="KFF6" s="526"/>
      <c r="KFG6" s="526"/>
      <c r="KFH6" s="526"/>
      <c r="KFI6" s="526"/>
      <c r="KFJ6" s="526"/>
      <c r="KFK6" s="526"/>
      <c r="KFL6" s="526"/>
      <c r="KFM6" s="526"/>
      <c r="KFN6" s="526"/>
      <c r="KFO6" s="526"/>
      <c r="KFP6" s="526"/>
      <c r="KFQ6" s="526"/>
      <c r="KFR6" s="526"/>
      <c r="KFS6" s="526"/>
      <c r="KFT6" s="526"/>
      <c r="KFU6" s="526"/>
      <c r="KFV6" s="526"/>
      <c r="KFW6" s="526"/>
      <c r="KFX6" s="526"/>
      <c r="KFY6" s="526"/>
      <c r="KFZ6" s="526"/>
      <c r="KGA6" s="526"/>
      <c r="KGB6" s="526"/>
      <c r="KGC6" s="526"/>
      <c r="KGD6" s="526"/>
      <c r="KGE6" s="526"/>
      <c r="KGF6" s="526"/>
      <c r="KGG6" s="526"/>
      <c r="KGH6" s="526"/>
      <c r="KGI6" s="526"/>
      <c r="KGJ6" s="526"/>
      <c r="KGK6" s="526"/>
      <c r="KGL6" s="526"/>
      <c r="KGM6" s="526"/>
      <c r="KGN6" s="526"/>
      <c r="KGO6" s="526"/>
      <c r="KGP6" s="526"/>
      <c r="KGQ6" s="526"/>
      <c r="KGR6" s="526"/>
      <c r="KGS6" s="526"/>
      <c r="KGT6" s="526"/>
      <c r="KGU6" s="526"/>
      <c r="KGV6" s="526"/>
      <c r="KGW6" s="526"/>
      <c r="KGX6" s="526"/>
      <c r="KGY6" s="526"/>
      <c r="KGZ6" s="526"/>
      <c r="KHA6" s="526"/>
      <c r="KHB6" s="526"/>
      <c r="KHC6" s="526"/>
      <c r="KHD6" s="526"/>
      <c r="KHE6" s="526"/>
      <c r="KHF6" s="526"/>
      <c r="KHG6" s="526"/>
      <c r="KHH6" s="526"/>
      <c r="KHI6" s="526"/>
      <c r="KHJ6" s="526"/>
      <c r="KHK6" s="526"/>
      <c r="KHL6" s="526"/>
      <c r="KHM6" s="526"/>
      <c r="KHN6" s="526"/>
      <c r="KHO6" s="526"/>
      <c r="KHP6" s="526"/>
      <c r="KHQ6" s="526"/>
      <c r="KHR6" s="526"/>
      <c r="KHS6" s="526"/>
      <c r="KHT6" s="526"/>
      <c r="KHU6" s="526"/>
      <c r="KHV6" s="526"/>
      <c r="KHW6" s="526"/>
      <c r="KHX6" s="526"/>
      <c r="KHY6" s="526"/>
      <c r="KHZ6" s="526"/>
      <c r="KIA6" s="526"/>
      <c r="KIB6" s="526"/>
      <c r="KIC6" s="526"/>
      <c r="KID6" s="526"/>
      <c r="KIE6" s="526"/>
      <c r="KIF6" s="526"/>
      <c r="KIG6" s="526"/>
      <c r="KIH6" s="526"/>
      <c r="KII6" s="526"/>
      <c r="KIJ6" s="526"/>
      <c r="KIK6" s="526"/>
      <c r="KIL6" s="526"/>
      <c r="KIM6" s="526"/>
      <c r="KIN6" s="526"/>
      <c r="KIO6" s="526"/>
      <c r="KIP6" s="526"/>
      <c r="KIQ6" s="526"/>
      <c r="KIR6" s="526"/>
      <c r="KIS6" s="526"/>
      <c r="KIT6" s="526"/>
      <c r="KIU6" s="526"/>
      <c r="KIV6" s="526"/>
      <c r="KIW6" s="526"/>
      <c r="KIX6" s="526"/>
      <c r="KIY6" s="526"/>
      <c r="KIZ6" s="526"/>
      <c r="KJA6" s="526"/>
      <c r="KJB6" s="526"/>
      <c r="KJC6" s="526"/>
      <c r="KJD6" s="526"/>
      <c r="KJE6" s="526"/>
      <c r="KJF6" s="526"/>
      <c r="KJG6" s="526"/>
      <c r="KJH6" s="526"/>
      <c r="KJI6" s="526"/>
      <c r="KJJ6" s="526"/>
      <c r="KJK6" s="526"/>
      <c r="KJL6" s="526"/>
      <c r="KJM6" s="526"/>
      <c r="KJN6" s="526"/>
      <c r="KJO6" s="526"/>
      <c r="KJP6" s="526"/>
      <c r="KJQ6" s="526"/>
      <c r="KJR6" s="526"/>
      <c r="KJS6" s="526"/>
      <c r="KJT6" s="526"/>
      <c r="KJU6" s="526"/>
      <c r="KJV6" s="526"/>
      <c r="KJW6" s="526"/>
      <c r="KJX6" s="526"/>
      <c r="KJY6" s="526"/>
      <c r="KJZ6" s="526"/>
      <c r="KKA6" s="526"/>
      <c r="KKB6" s="526"/>
      <c r="KKC6" s="526"/>
      <c r="KKD6" s="526"/>
      <c r="KKE6" s="526"/>
      <c r="KKF6" s="526"/>
      <c r="KKG6" s="526"/>
      <c r="KKH6" s="526"/>
      <c r="KKI6" s="526"/>
      <c r="KKJ6" s="526"/>
      <c r="KKK6" s="526"/>
      <c r="KKL6" s="526"/>
      <c r="KKM6" s="526"/>
      <c r="KKN6" s="526"/>
      <c r="KKO6" s="526"/>
      <c r="KKP6" s="526"/>
      <c r="KKQ6" s="526"/>
      <c r="KKR6" s="526"/>
      <c r="KKS6" s="526"/>
      <c r="KKT6" s="526"/>
      <c r="KKU6" s="526"/>
      <c r="KKV6" s="526"/>
      <c r="KKW6" s="526"/>
      <c r="KKX6" s="526"/>
      <c r="KKY6" s="526"/>
      <c r="KKZ6" s="526"/>
      <c r="KLA6" s="526"/>
      <c r="KLB6" s="526"/>
      <c r="KLC6" s="526"/>
      <c r="KLD6" s="526"/>
      <c r="KLE6" s="526"/>
      <c r="KLF6" s="526"/>
      <c r="KLG6" s="526"/>
      <c r="KLH6" s="526"/>
      <c r="KLI6" s="526"/>
      <c r="KLJ6" s="526"/>
      <c r="KLK6" s="526"/>
      <c r="KLL6" s="526"/>
      <c r="KLM6" s="526"/>
      <c r="KLN6" s="526"/>
      <c r="KLO6" s="526"/>
      <c r="KLP6" s="526"/>
      <c r="KLQ6" s="526"/>
      <c r="KLR6" s="526"/>
      <c r="KLS6" s="526"/>
      <c r="KLT6" s="526"/>
      <c r="KLU6" s="526"/>
      <c r="KLV6" s="526"/>
      <c r="KLW6" s="526"/>
      <c r="KLX6" s="526"/>
      <c r="KLY6" s="526"/>
      <c r="KLZ6" s="526"/>
      <c r="KMA6" s="526"/>
      <c r="KMB6" s="526"/>
      <c r="KMC6" s="526"/>
      <c r="KMD6" s="526"/>
      <c r="KME6" s="526"/>
      <c r="KMF6" s="526"/>
      <c r="KMG6" s="526"/>
      <c r="KMH6" s="526"/>
      <c r="KMI6" s="526"/>
      <c r="KMJ6" s="526"/>
      <c r="KMK6" s="526"/>
      <c r="KML6" s="526"/>
      <c r="KMM6" s="526"/>
      <c r="KMN6" s="526"/>
      <c r="KMO6" s="526"/>
      <c r="KMP6" s="526"/>
      <c r="KMQ6" s="526"/>
      <c r="KMR6" s="526"/>
      <c r="KMS6" s="526"/>
      <c r="KMT6" s="526"/>
      <c r="KMU6" s="526"/>
      <c r="KMV6" s="526"/>
      <c r="KMW6" s="526"/>
      <c r="KMX6" s="526"/>
      <c r="KMY6" s="526"/>
      <c r="KMZ6" s="526"/>
      <c r="KNA6" s="526"/>
      <c r="KNB6" s="526"/>
      <c r="KNC6" s="526"/>
      <c r="KND6" s="526"/>
      <c r="KNE6" s="526"/>
      <c r="KNF6" s="526"/>
      <c r="KNG6" s="526"/>
      <c r="KNH6" s="526"/>
      <c r="KNI6" s="526"/>
      <c r="KNJ6" s="526"/>
      <c r="KNK6" s="526"/>
      <c r="KNL6" s="526"/>
      <c r="KNM6" s="526"/>
      <c r="KNN6" s="526"/>
      <c r="KNO6" s="526"/>
      <c r="KNP6" s="526"/>
      <c r="KNQ6" s="526"/>
      <c r="KNR6" s="526"/>
      <c r="KNS6" s="526"/>
      <c r="KNT6" s="526"/>
      <c r="KNU6" s="526"/>
      <c r="KNV6" s="526"/>
      <c r="KNW6" s="526"/>
      <c r="KNX6" s="526"/>
      <c r="KNY6" s="526"/>
      <c r="KNZ6" s="526"/>
      <c r="KOA6" s="526"/>
      <c r="KOB6" s="526"/>
      <c r="KOC6" s="526"/>
      <c r="KOD6" s="526"/>
      <c r="KOE6" s="526"/>
      <c r="KOF6" s="526"/>
      <c r="KOG6" s="526"/>
      <c r="KOH6" s="526"/>
      <c r="KOI6" s="526"/>
      <c r="KOJ6" s="526"/>
      <c r="KOK6" s="526"/>
      <c r="KOL6" s="526"/>
      <c r="KOM6" s="526"/>
      <c r="KON6" s="526"/>
      <c r="KOO6" s="526"/>
      <c r="KOP6" s="526"/>
      <c r="KOQ6" s="526"/>
      <c r="KOR6" s="526"/>
      <c r="KOS6" s="526"/>
      <c r="KOT6" s="526"/>
      <c r="KOU6" s="526"/>
      <c r="KOV6" s="526"/>
      <c r="KOW6" s="526"/>
      <c r="KOX6" s="526"/>
      <c r="KOY6" s="526"/>
      <c r="KOZ6" s="526"/>
      <c r="KPA6" s="526"/>
      <c r="KPB6" s="526"/>
      <c r="KPC6" s="526"/>
      <c r="KPD6" s="526"/>
      <c r="KPE6" s="526"/>
      <c r="KPF6" s="526"/>
      <c r="KPG6" s="526"/>
      <c r="KPH6" s="526"/>
      <c r="KPI6" s="526"/>
      <c r="KPJ6" s="526"/>
      <c r="KPK6" s="526"/>
      <c r="KPL6" s="526"/>
      <c r="KPM6" s="526"/>
      <c r="KPN6" s="526"/>
      <c r="KPO6" s="526"/>
      <c r="KPP6" s="526"/>
      <c r="KPQ6" s="526"/>
      <c r="KPR6" s="526"/>
      <c r="KPS6" s="526"/>
      <c r="KPT6" s="526"/>
      <c r="KPU6" s="526"/>
      <c r="KPV6" s="526"/>
      <c r="KPW6" s="526"/>
      <c r="KPX6" s="526"/>
      <c r="KPY6" s="526"/>
      <c r="KPZ6" s="526"/>
      <c r="KQA6" s="526"/>
      <c r="KQB6" s="526"/>
      <c r="KQC6" s="526"/>
      <c r="KQD6" s="526"/>
      <c r="KQE6" s="526"/>
      <c r="KQF6" s="526"/>
      <c r="KQG6" s="526"/>
      <c r="KQH6" s="526"/>
      <c r="KQI6" s="526"/>
      <c r="KQJ6" s="526"/>
      <c r="KQK6" s="526"/>
      <c r="KQL6" s="526"/>
      <c r="KQM6" s="526"/>
      <c r="KQN6" s="526"/>
      <c r="KQO6" s="526"/>
      <c r="KQP6" s="526"/>
      <c r="KQQ6" s="526"/>
      <c r="KQR6" s="526"/>
      <c r="KQS6" s="526"/>
      <c r="KQT6" s="526"/>
      <c r="KQU6" s="526"/>
      <c r="KQV6" s="526"/>
      <c r="KQW6" s="526"/>
      <c r="KQX6" s="526"/>
      <c r="KQY6" s="526"/>
      <c r="KQZ6" s="526"/>
      <c r="KRA6" s="526"/>
      <c r="KRB6" s="526"/>
      <c r="KRC6" s="526"/>
      <c r="KRD6" s="526"/>
      <c r="KRE6" s="526"/>
      <c r="KRF6" s="526"/>
      <c r="KRG6" s="526"/>
      <c r="KRH6" s="526"/>
      <c r="KRI6" s="526"/>
      <c r="KRJ6" s="526"/>
      <c r="KRK6" s="526"/>
      <c r="KRL6" s="526"/>
      <c r="KRM6" s="526"/>
      <c r="KRN6" s="526"/>
      <c r="KRO6" s="526"/>
      <c r="KRP6" s="526"/>
      <c r="KRQ6" s="526"/>
      <c r="KRR6" s="526"/>
      <c r="KRS6" s="526"/>
      <c r="KRT6" s="526"/>
      <c r="KRU6" s="526"/>
      <c r="KRV6" s="526"/>
      <c r="KRW6" s="526"/>
      <c r="KRX6" s="526"/>
      <c r="KRY6" s="526"/>
      <c r="KRZ6" s="526"/>
      <c r="KSA6" s="526"/>
      <c r="KSB6" s="526"/>
      <c r="KSC6" s="526"/>
      <c r="KSD6" s="526"/>
      <c r="KSE6" s="526"/>
      <c r="KSF6" s="526"/>
      <c r="KSG6" s="526"/>
      <c r="KSH6" s="526"/>
      <c r="KSI6" s="526"/>
      <c r="KSJ6" s="526"/>
      <c r="KSK6" s="526"/>
      <c r="KSL6" s="526"/>
      <c r="KSM6" s="526"/>
      <c r="KSN6" s="526"/>
      <c r="KSO6" s="526"/>
      <c r="KSP6" s="526"/>
      <c r="KSQ6" s="526"/>
      <c r="KSR6" s="526"/>
      <c r="KSS6" s="526"/>
      <c r="KST6" s="526"/>
      <c r="KSU6" s="526"/>
      <c r="KSV6" s="526"/>
      <c r="KSW6" s="526"/>
      <c r="KSX6" s="526"/>
      <c r="KSY6" s="526"/>
      <c r="KSZ6" s="526"/>
      <c r="KTA6" s="526"/>
      <c r="KTB6" s="526"/>
      <c r="KTC6" s="526"/>
      <c r="KTD6" s="526"/>
      <c r="KTE6" s="526"/>
      <c r="KTF6" s="526"/>
      <c r="KTG6" s="526"/>
      <c r="KTH6" s="526"/>
      <c r="KTI6" s="526"/>
      <c r="KTJ6" s="526"/>
      <c r="KTK6" s="526"/>
      <c r="KTL6" s="526"/>
      <c r="KTM6" s="526"/>
      <c r="KTN6" s="526"/>
      <c r="KTO6" s="526"/>
      <c r="KTP6" s="526"/>
      <c r="KTQ6" s="526"/>
      <c r="KTR6" s="526"/>
      <c r="KTS6" s="526"/>
      <c r="KTT6" s="526"/>
      <c r="KTU6" s="526"/>
      <c r="KTV6" s="526"/>
      <c r="KTW6" s="526"/>
      <c r="KTX6" s="526"/>
      <c r="KTY6" s="526"/>
      <c r="KTZ6" s="526"/>
      <c r="KUA6" s="526"/>
      <c r="KUB6" s="526"/>
      <c r="KUC6" s="526"/>
      <c r="KUD6" s="526"/>
      <c r="KUE6" s="526"/>
      <c r="KUF6" s="526"/>
      <c r="KUG6" s="526"/>
      <c r="KUH6" s="526"/>
      <c r="KUI6" s="526"/>
      <c r="KUJ6" s="526"/>
      <c r="KUK6" s="526"/>
      <c r="KUL6" s="526"/>
      <c r="KUM6" s="526"/>
      <c r="KUN6" s="526"/>
      <c r="KUO6" s="526"/>
      <c r="KUP6" s="526"/>
      <c r="KUQ6" s="526"/>
      <c r="KUR6" s="526"/>
      <c r="KUS6" s="526"/>
      <c r="KUT6" s="526"/>
      <c r="KUU6" s="526"/>
      <c r="KUV6" s="526"/>
      <c r="KUW6" s="526"/>
      <c r="KUX6" s="526"/>
      <c r="KUY6" s="526"/>
      <c r="KUZ6" s="526"/>
      <c r="KVA6" s="526"/>
      <c r="KVB6" s="526"/>
      <c r="KVC6" s="526"/>
      <c r="KVD6" s="526"/>
      <c r="KVE6" s="526"/>
      <c r="KVF6" s="526"/>
      <c r="KVG6" s="526"/>
      <c r="KVH6" s="526"/>
      <c r="KVI6" s="526"/>
      <c r="KVJ6" s="526"/>
      <c r="KVK6" s="526"/>
      <c r="KVL6" s="526"/>
      <c r="KVM6" s="526"/>
      <c r="KVN6" s="526"/>
      <c r="KVO6" s="526"/>
      <c r="KVP6" s="526"/>
      <c r="KVQ6" s="526"/>
      <c r="KVR6" s="526"/>
      <c r="KVS6" s="526"/>
      <c r="KVT6" s="526"/>
      <c r="KVU6" s="526"/>
      <c r="KVV6" s="526"/>
      <c r="KVW6" s="526"/>
      <c r="KVX6" s="526"/>
      <c r="KVY6" s="526"/>
      <c r="KVZ6" s="526"/>
      <c r="KWA6" s="526"/>
      <c r="KWB6" s="526"/>
      <c r="KWC6" s="526"/>
      <c r="KWD6" s="526"/>
      <c r="KWE6" s="526"/>
      <c r="KWF6" s="526"/>
      <c r="KWG6" s="526"/>
      <c r="KWH6" s="526"/>
      <c r="KWI6" s="526"/>
      <c r="KWJ6" s="526"/>
      <c r="KWK6" s="526"/>
      <c r="KWL6" s="526"/>
      <c r="KWM6" s="526"/>
      <c r="KWN6" s="526"/>
      <c r="KWO6" s="526"/>
      <c r="KWP6" s="526"/>
      <c r="KWQ6" s="526"/>
      <c r="KWR6" s="526"/>
      <c r="KWS6" s="526"/>
      <c r="KWT6" s="526"/>
      <c r="KWU6" s="526"/>
      <c r="KWV6" s="526"/>
      <c r="KWW6" s="526"/>
      <c r="KWX6" s="526"/>
      <c r="KWY6" s="526"/>
      <c r="KWZ6" s="526"/>
      <c r="KXA6" s="526"/>
      <c r="KXB6" s="526"/>
      <c r="KXC6" s="526"/>
      <c r="KXD6" s="526"/>
      <c r="KXE6" s="526"/>
      <c r="KXF6" s="526"/>
      <c r="KXG6" s="526"/>
      <c r="KXH6" s="526"/>
      <c r="KXI6" s="526"/>
      <c r="KXJ6" s="526"/>
      <c r="KXK6" s="526"/>
      <c r="KXL6" s="526"/>
      <c r="KXM6" s="526"/>
      <c r="KXN6" s="526"/>
      <c r="KXO6" s="526"/>
      <c r="KXP6" s="526"/>
      <c r="KXQ6" s="526"/>
      <c r="KXR6" s="526"/>
      <c r="KXS6" s="526"/>
      <c r="KXT6" s="526"/>
      <c r="KXU6" s="526"/>
      <c r="KXV6" s="526"/>
      <c r="KXW6" s="526"/>
      <c r="KXX6" s="526"/>
      <c r="KXY6" s="526"/>
      <c r="KXZ6" s="526"/>
      <c r="KYA6" s="526"/>
      <c r="KYB6" s="526"/>
      <c r="KYC6" s="526"/>
      <c r="KYD6" s="526"/>
      <c r="KYE6" s="526"/>
      <c r="KYF6" s="526"/>
      <c r="KYG6" s="526"/>
      <c r="KYH6" s="526"/>
      <c r="KYI6" s="526"/>
      <c r="KYJ6" s="526"/>
      <c r="KYK6" s="526"/>
      <c r="KYL6" s="526"/>
      <c r="KYM6" s="526"/>
      <c r="KYN6" s="526"/>
      <c r="KYO6" s="526"/>
      <c r="KYP6" s="526"/>
      <c r="KYQ6" s="526"/>
      <c r="KYR6" s="526"/>
      <c r="KYS6" s="526"/>
      <c r="KYT6" s="526"/>
      <c r="KYU6" s="526"/>
      <c r="KYV6" s="526"/>
      <c r="KYW6" s="526"/>
      <c r="KYX6" s="526"/>
      <c r="KYY6" s="526"/>
      <c r="KYZ6" s="526"/>
      <c r="KZA6" s="526"/>
      <c r="KZB6" s="526"/>
      <c r="KZC6" s="526"/>
      <c r="KZD6" s="526"/>
      <c r="KZE6" s="526"/>
      <c r="KZF6" s="526"/>
      <c r="KZG6" s="526"/>
      <c r="KZH6" s="526"/>
      <c r="KZI6" s="526"/>
      <c r="KZJ6" s="526"/>
      <c r="KZK6" s="526"/>
      <c r="KZL6" s="526"/>
      <c r="KZM6" s="526"/>
      <c r="KZN6" s="526"/>
      <c r="KZO6" s="526"/>
      <c r="KZP6" s="526"/>
      <c r="KZQ6" s="526"/>
      <c r="KZR6" s="526"/>
      <c r="KZS6" s="526"/>
      <c r="KZT6" s="526"/>
      <c r="KZU6" s="526"/>
      <c r="KZV6" s="526"/>
      <c r="KZW6" s="526"/>
      <c r="KZX6" s="526"/>
      <c r="KZY6" s="526"/>
      <c r="KZZ6" s="526"/>
      <c r="LAA6" s="526"/>
      <c r="LAB6" s="526"/>
      <c r="LAC6" s="526"/>
      <c r="LAD6" s="526"/>
      <c r="LAE6" s="526"/>
      <c r="LAF6" s="526"/>
      <c r="LAG6" s="526"/>
      <c r="LAH6" s="526"/>
      <c r="LAI6" s="526"/>
      <c r="LAJ6" s="526"/>
      <c r="LAK6" s="526"/>
      <c r="LAL6" s="526"/>
      <c r="LAM6" s="526"/>
      <c r="LAN6" s="526"/>
      <c r="LAO6" s="526"/>
      <c r="LAP6" s="526"/>
      <c r="LAQ6" s="526"/>
      <c r="LAR6" s="526"/>
      <c r="LAS6" s="526"/>
      <c r="LAT6" s="526"/>
      <c r="LAU6" s="526"/>
      <c r="LAV6" s="526"/>
      <c r="LAW6" s="526"/>
      <c r="LAX6" s="526"/>
      <c r="LAY6" s="526"/>
      <c r="LAZ6" s="526"/>
      <c r="LBA6" s="526"/>
      <c r="LBB6" s="526"/>
      <c r="LBC6" s="526"/>
      <c r="LBD6" s="526"/>
      <c r="LBE6" s="526"/>
      <c r="LBF6" s="526"/>
      <c r="LBG6" s="526"/>
      <c r="LBH6" s="526"/>
      <c r="LBI6" s="526"/>
      <c r="LBJ6" s="526"/>
      <c r="LBK6" s="526"/>
      <c r="LBL6" s="526"/>
      <c r="LBM6" s="526"/>
      <c r="LBN6" s="526"/>
      <c r="LBO6" s="526"/>
      <c r="LBP6" s="526"/>
      <c r="LBQ6" s="526"/>
      <c r="LBR6" s="526"/>
      <c r="LBS6" s="526"/>
      <c r="LBT6" s="526"/>
      <c r="LBU6" s="526"/>
      <c r="LBV6" s="526"/>
      <c r="LBW6" s="526"/>
      <c r="LBX6" s="526"/>
      <c r="LBY6" s="526"/>
      <c r="LBZ6" s="526"/>
      <c r="LCA6" s="526"/>
      <c r="LCB6" s="526"/>
      <c r="LCC6" s="526"/>
      <c r="LCD6" s="526"/>
      <c r="LCE6" s="526"/>
      <c r="LCF6" s="526"/>
      <c r="LCG6" s="526"/>
      <c r="LCH6" s="526"/>
      <c r="LCI6" s="526"/>
      <c r="LCJ6" s="526"/>
      <c r="LCK6" s="526"/>
      <c r="LCL6" s="526"/>
      <c r="LCM6" s="526"/>
      <c r="LCN6" s="526"/>
      <c r="LCO6" s="526"/>
      <c r="LCP6" s="526"/>
      <c r="LCQ6" s="526"/>
      <c r="LCR6" s="526"/>
      <c r="LCS6" s="526"/>
      <c r="LCT6" s="526"/>
      <c r="LCU6" s="526"/>
      <c r="LCV6" s="526"/>
      <c r="LCW6" s="526"/>
      <c r="LCX6" s="526"/>
      <c r="LCY6" s="526"/>
      <c r="LCZ6" s="526"/>
      <c r="LDA6" s="526"/>
      <c r="LDB6" s="526"/>
      <c r="LDC6" s="526"/>
      <c r="LDD6" s="526"/>
      <c r="LDE6" s="526"/>
      <c r="LDF6" s="526"/>
      <c r="LDG6" s="526"/>
      <c r="LDH6" s="526"/>
      <c r="LDI6" s="526"/>
      <c r="LDJ6" s="526"/>
      <c r="LDK6" s="526"/>
      <c r="LDL6" s="526"/>
      <c r="LDM6" s="526"/>
      <c r="LDN6" s="526"/>
      <c r="LDO6" s="526"/>
      <c r="LDP6" s="526"/>
      <c r="LDQ6" s="526"/>
      <c r="LDR6" s="526"/>
      <c r="LDS6" s="526"/>
      <c r="LDT6" s="526"/>
      <c r="LDU6" s="526"/>
      <c r="LDV6" s="526"/>
      <c r="LDW6" s="526"/>
      <c r="LDX6" s="526"/>
      <c r="LDY6" s="526"/>
      <c r="LDZ6" s="526"/>
      <c r="LEA6" s="526"/>
      <c r="LEB6" s="526"/>
      <c r="LEC6" s="526"/>
      <c r="LED6" s="526"/>
      <c r="LEE6" s="526"/>
      <c r="LEF6" s="526"/>
      <c r="LEG6" s="526"/>
      <c r="LEH6" s="526"/>
      <c r="LEI6" s="526"/>
      <c r="LEJ6" s="526"/>
      <c r="LEK6" s="526"/>
      <c r="LEL6" s="526"/>
      <c r="LEM6" s="526"/>
      <c r="LEN6" s="526"/>
      <c r="LEO6" s="526"/>
      <c r="LEP6" s="526"/>
      <c r="LEQ6" s="526"/>
      <c r="LER6" s="526"/>
      <c r="LES6" s="526"/>
      <c r="LET6" s="526"/>
      <c r="LEU6" s="526"/>
      <c r="LEV6" s="526"/>
      <c r="LEW6" s="526"/>
      <c r="LEX6" s="526"/>
      <c r="LEY6" s="526"/>
      <c r="LEZ6" s="526"/>
      <c r="LFA6" s="526"/>
      <c r="LFB6" s="526"/>
      <c r="LFC6" s="526"/>
      <c r="LFD6" s="526"/>
      <c r="LFE6" s="526"/>
      <c r="LFF6" s="526"/>
      <c r="LFG6" s="526"/>
      <c r="LFH6" s="526"/>
      <c r="LFI6" s="526"/>
      <c r="LFJ6" s="526"/>
      <c r="LFK6" s="526"/>
      <c r="LFL6" s="526"/>
      <c r="LFM6" s="526"/>
      <c r="LFN6" s="526"/>
      <c r="LFO6" s="526"/>
      <c r="LFP6" s="526"/>
      <c r="LFQ6" s="526"/>
      <c r="LFR6" s="526"/>
      <c r="LFS6" s="526"/>
      <c r="LFT6" s="526"/>
      <c r="LFU6" s="526"/>
      <c r="LFV6" s="526"/>
      <c r="LFW6" s="526"/>
      <c r="LFX6" s="526"/>
      <c r="LFY6" s="526"/>
      <c r="LFZ6" s="526"/>
      <c r="LGA6" s="526"/>
      <c r="LGB6" s="526"/>
      <c r="LGC6" s="526"/>
      <c r="LGD6" s="526"/>
      <c r="LGE6" s="526"/>
      <c r="LGF6" s="526"/>
      <c r="LGG6" s="526"/>
      <c r="LGH6" s="526"/>
      <c r="LGI6" s="526"/>
      <c r="LGJ6" s="526"/>
      <c r="LGK6" s="526"/>
      <c r="LGL6" s="526"/>
      <c r="LGM6" s="526"/>
      <c r="LGN6" s="526"/>
      <c r="LGO6" s="526"/>
      <c r="LGP6" s="526"/>
      <c r="LGQ6" s="526"/>
      <c r="LGR6" s="526"/>
      <c r="LGS6" s="526"/>
      <c r="LGT6" s="526"/>
      <c r="LGU6" s="526"/>
      <c r="LGV6" s="526"/>
      <c r="LGW6" s="526"/>
      <c r="LGX6" s="526"/>
      <c r="LGY6" s="526"/>
      <c r="LGZ6" s="526"/>
      <c r="LHA6" s="526"/>
      <c r="LHB6" s="526"/>
      <c r="LHC6" s="526"/>
      <c r="LHD6" s="526"/>
      <c r="LHE6" s="526"/>
      <c r="LHF6" s="526"/>
      <c r="LHG6" s="526"/>
      <c r="LHH6" s="526"/>
      <c r="LHI6" s="526"/>
      <c r="LHJ6" s="526"/>
      <c r="LHK6" s="526"/>
      <c r="LHL6" s="526"/>
      <c r="LHM6" s="526"/>
      <c r="LHN6" s="526"/>
      <c r="LHO6" s="526"/>
      <c r="LHP6" s="526"/>
      <c r="LHQ6" s="526"/>
      <c r="LHR6" s="526"/>
      <c r="LHS6" s="526"/>
      <c r="LHT6" s="526"/>
      <c r="LHU6" s="526"/>
      <c r="LHV6" s="526"/>
      <c r="LHW6" s="526"/>
      <c r="LHX6" s="526"/>
      <c r="LHY6" s="526"/>
      <c r="LHZ6" s="526"/>
      <c r="LIA6" s="526"/>
      <c r="LIB6" s="526"/>
      <c r="LIC6" s="526"/>
      <c r="LID6" s="526"/>
      <c r="LIE6" s="526"/>
      <c r="LIF6" s="526"/>
      <c r="LIG6" s="526"/>
      <c r="LIH6" s="526"/>
      <c r="LII6" s="526"/>
      <c r="LIJ6" s="526"/>
      <c r="LIK6" s="526"/>
      <c r="LIL6" s="526"/>
      <c r="LIM6" s="526"/>
      <c r="LIN6" s="526"/>
      <c r="LIO6" s="526"/>
      <c r="LIP6" s="526"/>
      <c r="LIQ6" s="526"/>
      <c r="LIR6" s="526"/>
      <c r="LIS6" s="526"/>
      <c r="LIT6" s="526"/>
      <c r="LIU6" s="526"/>
      <c r="LIV6" s="526"/>
      <c r="LIW6" s="526"/>
      <c r="LIX6" s="526"/>
      <c r="LIY6" s="526"/>
      <c r="LIZ6" s="526"/>
      <c r="LJA6" s="526"/>
      <c r="LJB6" s="526"/>
      <c r="LJC6" s="526"/>
      <c r="LJD6" s="526"/>
      <c r="LJE6" s="526"/>
      <c r="LJF6" s="526"/>
      <c r="LJG6" s="526"/>
      <c r="LJH6" s="526"/>
      <c r="LJI6" s="526"/>
      <c r="LJJ6" s="526"/>
      <c r="LJK6" s="526"/>
      <c r="LJL6" s="526"/>
      <c r="LJM6" s="526"/>
      <c r="LJN6" s="526"/>
      <c r="LJO6" s="526"/>
      <c r="LJP6" s="526"/>
      <c r="LJQ6" s="526"/>
      <c r="LJR6" s="526"/>
      <c r="LJS6" s="526"/>
      <c r="LJT6" s="526"/>
      <c r="LJU6" s="526"/>
      <c r="LJV6" s="526"/>
      <c r="LJW6" s="526"/>
      <c r="LJX6" s="526"/>
      <c r="LJY6" s="526"/>
      <c r="LJZ6" s="526"/>
      <c r="LKA6" s="526"/>
      <c r="LKB6" s="526"/>
      <c r="LKC6" s="526"/>
      <c r="LKD6" s="526"/>
      <c r="LKE6" s="526"/>
      <c r="LKF6" s="526"/>
      <c r="LKG6" s="526"/>
      <c r="LKH6" s="526"/>
      <c r="LKI6" s="526"/>
      <c r="LKJ6" s="526"/>
      <c r="LKK6" s="526"/>
      <c r="LKL6" s="526"/>
      <c r="LKM6" s="526"/>
      <c r="LKN6" s="526"/>
      <c r="LKO6" s="526"/>
      <c r="LKP6" s="526"/>
      <c r="LKQ6" s="526"/>
      <c r="LKR6" s="526"/>
      <c r="LKS6" s="526"/>
      <c r="LKT6" s="526"/>
      <c r="LKU6" s="526"/>
      <c r="LKV6" s="526"/>
      <c r="LKW6" s="526"/>
      <c r="LKX6" s="526"/>
      <c r="LKY6" s="526"/>
      <c r="LKZ6" s="526"/>
      <c r="LLA6" s="526"/>
      <c r="LLB6" s="526"/>
      <c r="LLC6" s="526"/>
      <c r="LLD6" s="526"/>
      <c r="LLE6" s="526"/>
      <c r="LLF6" s="526"/>
      <c r="LLG6" s="526"/>
      <c r="LLH6" s="526"/>
      <c r="LLI6" s="526"/>
      <c r="LLJ6" s="526"/>
      <c r="LLK6" s="526"/>
      <c r="LLL6" s="526"/>
      <c r="LLM6" s="526"/>
      <c r="LLN6" s="526"/>
      <c r="LLO6" s="526"/>
      <c r="LLP6" s="526"/>
      <c r="LLQ6" s="526"/>
      <c r="LLR6" s="526"/>
      <c r="LLS6" s="526"/>
      <c r="LLT6" s="526"/>
      <c r="LLU6" s="526"/>
      <c r="LLV6" s="526"/>
      <c r="LLW6" s="526"/>
      <c r="LLX6" s="526"/>
      <c r="LLY6" s="526"/>
      <c r="LLZ6" s="526"/>
      <c r="LMA6" s="526"/>
      <c r="LMB6" s="526"/>
      <c r="LMC6" s="526"/>
      <c r="LMD6" s="526"/>
      <c r="LME6" s="526"/>
      <c r="LMF6" s="526"/>
      <c r="LMG6" s="526"/>
      <c r="LMH6" s="526"/>
      <c r="LMI6" s="526"/>
      <c r="LMJ6" s="526"/>
      <c r="LMK6" s="526"/>
      <c r="LML6" s="526"/>
      <c r="LMM6" s="526"/>
      <c r="LMN6" s="526"/>
      <c r="LMO6" s="526"/>
      <c r="LMP6" s="526"/>
      <c r="LMQ6" s="526"/>
      <c r="LMR6" s="526"/>
      <c r="LMS6" s="526"/>
      <c r="LMT6" s="526"/>
      <c r="LMU6" s="526"/>
      <c r="LMV6" s="526"/>
      <c r="LMW6" s="526"/>
      <c r="LMX6" s="526"/>
      <c r="LMY6" s="526"/>
      <c r="LMZ6" s="526"/>
      <c r="LNA6" s="526"/>
      <c r="LNB6" s="526"/>
      <c r="LNC6" s="526"/>
      <c r="LND6" s="526"/>
      <c r="LNE6" s="526"/>
      <c r="LNF6" s="526"/>
      <c r="LNG6" s="526"/>
      <c r="LNH6" s="526"/>
      <c r="LNI6" s="526"/>
      <c r="LNJ6" s="526"/>
      <c r="LNK6" s="526"/>
      <c r="LNL6" s="526"/>
      <c r="LNM6" s="526"/>
      <c r="LNN6" s="526"/>
      <c r="LNO6" s="526"/>
      <c r="LNP6" s="526"/>
      <c r="LNQ6" s="526"/>
      <c r="LNR6" s="526"/>
      <c r="LNS6" s="526"/>
      <c r="LNT6" s="526"/>
      <c r="LNU6" s="526"/>
      <c r="LNV6" s="526"/>
      <c r="LNW6" s="526"/>
      <c r="LNX6" s="526"/>
      <c r="LNY6" s="526"/>
      <c r="LNZ6" s="526"/>
      <c r="LOA6" s="526"/>
      <c r="LOB6" s="526"/>
      <c r="LOC6" s="526"/>
      <c r="LOD6" s="526"/>
      <c r="LOE6" s="526"/>
      <c r="LOF6" s="526"/>
      <c r="LOG6" s="526"/>
      <c r="LOH6" s="526"/>
      <c r="LOI6" s="526"/>
      <c r="LOJ6" s="526"/>
      <c r="LOK6" s="526"/>
      <c r="LOL6" s="526"/>
      <c r="LOM6" s="526"/>
      <c r="LON6" s="526"/>
      <c r="LOO6" s="526"/>
      <c r="LOP6" s="526"/>
      <c r="LOQ6" s="526"/>
      <c r="LOR6" s="526"/>
      <c r="LOS6" s="526"/>
      <c r="LOT6" s="526"/>
      <c r="LOU6" s="526"/>
      <c r="LOV6" s="526"/>
      <c r="LOW6" s="526"/>
      <c r="LOX6" s="526"/>
      <c r="LOY6" s="526"/>
      <c r="LOZ6" s="526"/>
      <c r="LPA6" s="526"/>
      <c r="LPB6" s="526"/>
      <c r="LPC6" s="526"/>
      <c r="LPD6" s="526"/>
      <c r="LPE6" s="526"/>
      <c r="LPF6" s="526"/>
      <c r="LPG6" s="526"/>
      <c r="LPH6" s="526"/>
      <c r="LPI6" s="526"/>
      <c r="LPJ6" s="526"/>
      <c r="LPK6" s="526"/>
      <c r="LPL6" s="526"/>
      <c r="LPM6" s="526"/>
      <c r="LPN6" s="526"/>
      <c r="LPO6" s="526"/>
      <c r="LPP6" s="526"/>
      <c r="LPQ6" s="526"/>
      <c r="LPR6" s="526"/>
      <c r="LPS6" s="526"/>
      <c r="LPT6" s="526"/>
      <c r="LPU6" s="526"/>
      <c r="LPV6" s="526"/>
      <c r="LPW6" s="526"/>
      <c r="LPX6" s="526"/>
      <c r="LPY6" s="526"/>
      <c r="LPZ6" s="526"/>
      <c r="LQA6" s="526"/>
      <c r="LQB6" s="526"/>
      <c r="LQC6" s="526"/>
      <c r="LQD6" s="526"/>
      <c r="LQE6" s="526"/>
      <c r="LQF6" s="526"/>
      <c r="LQG6" s="526"/>
      <c r="LQH6" s="526"/>
      <c r="LQI6" s="526"/>
      <c r="LQJ6" s="526"/>
      <c r="LQK6" s="526"/>
      <c r="LQL6" s="526"/>
      <c r="LQM6" s="526"/>
      <c r="LQN6" s="526"/>
      <c r="LQO6" s="526"/>
      <c r="LQP6" s="526"/>
      <c r="LQQ6" s="526"/>
      <c r="LQR6" s="526"/>
      <c r="LQS6" s="526"/>
      <c r="LQT6" s="526"/>
      <c r="LQU6" s="526"/>
      <c r="LQV6" s="526"/>
      <c r="LQW6" s="526"/>
      <c r="LQX6" s="526"/>
      <c r="LQY6" s="526"/>
      <c r="LQZ6" s="526"/>
      <c r="LRA6" s="526"/>
      <c r="LRB6" s="526"/>
      <c r="LRC6" s="526"/>
      <c r="LRD6" s="526"/>
      <c r="LRE6" s="526"/>
      <c r="LRF6" s="526"/>
      <c r="LRG6" s="526"/>
      <c r="LRH6" s="526"/>
      <c r="LRI6" s="526"/>
      <c r="LRJ6" s="526"/>
      <c r="LRK6" s="526"/>
      <c r="LRL6" s="526"/>
      <c r="LRM6" s="526"/>
      <c r="LRN6" s="526"/>
      <c r="LRO6" s="526"/>
      <c r="LRP6" s="526"/>
      <c r="LRQ6" s="526"/>
      <c r="LRR6" s="526"/>
      <c r="LRS6" s="526"/>
      <c r="LRT6" s="526"/>
      <c r="LRU6" s="526"/>
      <c r="LRV6" s="526"/>
      <c r="LRW6" s="526"/>
      <c r="LRX6" s="526"/>
      <c r="LRY6" s="526"/>
      <c r="LRZ6" s="526"/>
      <c r="LSA6" s="526"/>
      <c r="LSB6" s="526"/>
      <c r="LSC6" s="526"/>
      <c r="LSD6" s="526"/>
      <c r="LSE6" s="526"/>
      <c r="LSF6" s="526"/>
      <c r="LSG6" s="526"/>
      <c r="LSH6" s="526"/>
      <c r="LSI6" s="526"/>
      <c r="LSJ6" s="526"/>
      <c r="LSK6" s="526"/>
      <c r="LSL6" s="526"/>
      <c r="LSM6" s="526"/>
      <c r="LSN6" s="526"/>
      <c r="LSO6" s="526"/>
      <c r="LSP6" s="526"/>
      <c r="LSQ6" s="526"/>
      <c r="LSR6" s="526"/>
      <c r="LSS6" s="526"/>
      <c r="LST6" s="526"/>
      <c r="LSU6" s="526"/>
      <c r="LSV6" s="526"/>
      <c r="LSW6" s="526"/>
      <c r="LSX6" s="526"/>
      <c r="LSY6" s="526"/>
      <c r="LSZ6" s="526"/>
      <c r="LTA6" s="526"/>
      <c r="LTB6" s="526"/>
      <c r="LTC6" s="526"/>
      <c r="LTD6" s="526"/>
      <c r="LTE6" s="526"/>
      <c r="LTF6" s="526"/>
      <c r="LTG6" s="526"/>
      <c r="LTH6" s="526"/>
      <c r="LTI6" s="526"/>
      <c r="LTJ6" s="526"/>
      <c r="LTK6" s="526"/>
      <c r="LTL6" s="526"/>
      <c r="LTM6" s="526"/>
      <c r="LTN6" s="526"/>
      <c r="LTO6" s="526"/>
      <c r="LTP6" s="526"/>
      <c r="LTQ6" s="526"/>
      <c r="LTR6" s="526"/>
      <c r="LTS6" s="526"/>
      <c r="LTT6" s="526"/>
      <c r="LTU6" s="526"/>
      <c r="LTV6" s="526"/>
      <c r="LTW6" s="526"/>
      <c r="LTX6" s="526"/>
      <c r="LTY6" s="526"/>
      <c r="LTZ6" s="526"/>
      <c r="LUA6" s="526"/>
      <c r="LUB6" s="526"/>
      <c r="LUC6" s="526"/>
      <c r="LUD6" s="526"/>
      <c r="LUE6" s="526"/>
      <c r="LUF6" s="526"/>
      <c r="LUG6" s="526"/>
      <c r="LUH6" s="526"/>
      <c r="LUI6" s="526"/>
      <c r="LUJ6" s="526"/>
      <c r="LUK6" s="526"/>
      <c r="LUL6" s="526"/>
      <c r="LUM6" s="526"/>
      <c r="LUN6" s="526"/>
      <c r="LUO6" s="526"/>
      <c r="LUP6" s="526"/>
      <c r="LUQ6" s="526"/>
      <c r="LUR6" s="526"/>
      <c r="LUS6" s="526"/>
      <c r="LUT6" s="526"/>
      <c r="LUU6" s="526"/>
      <c r="LUV6" s="526"/>
      <c r="LUW6" s="526"/>
      <c r="LUX6" s="526"/>
      <c r="LUY6" s="526"/>
      <c r="LUZ6" s="526"/>
      <c r="LVA6" s="526"/>
      <c r="LVB6" s="526"/>
      <c r="LVC6" s="526"/>
      <c r="LVD6" s="526"/>
      <c r="LVE6" s="526"/>
      <c r="LVF6" s="526"/>
      <c r="LVG6" s="526"/>
      <c r="LVH6" s="526"/>
      <c r="LVI6" s="526"/>
      <c r="LVJ6" s="526"/>
      <c r="LVK6" s="526"/>
      <c r="LVL6" s="526"/>
      <c r="LVM6" s="526"/>
      <c r="LVN6" s="526"/>
      <c r="LVO6" s="526"/>
      <c r="LVP6" s="526"/>
      <c r="LVQ6" s="526"/>
      <c r="LVR6" s="526"/>
      <c r="LVS6" s="526"/>
      <c r="LVT6" s="526"/>
      <c r="LVU6" s="526"/>
      <c r="LVV6" s="526"/>
      <c r="LVW6" s="526"/>
      <c r="LVX6" s="526"/>
      <c r="LVY6" s="526"/>
      <c r="LVZ6" s="526"/>
      <c r="LWA6" s="526"/>
      <c r="LWB6" s="526"/>
      <c r="LWC6" s="526"/>
      <c r="LWD6" s="526"/>
      <c r="LWE6" s="526"/>
      <c r="LWF6" s="526"/>
      <c r="LWG6" s="526"/>
      <c r="LWH6" s="526"/>
      <c r="LWI6" s="526"/>
      <c r="LWJ6" s="526"/>
      <c r="LWK6" s="526"/>
      <c r="LWL6" s="526"/>
      <c r="LWM6" s="526"/>
      <c r="LWN6" s="526"/>
      <c r="LWO6" s="526"/>
      <c r="LWP6" s="526"/>
      <c r="LWQ6" s="526"/>
      <c r="LWR6" s="526"/>
      <c r="LWS6" s="526"/>
      <c r="LWT6" s="526"/>
      <c r="LWU6" s="526"/>
      <c r="LWV6" s="526"/>
      <c r="LWW6" s="526"/>
      <c r="LWX6" s="526"/>
      <c r="LWY6" s="526"/>
      <c r="LWZ6" s="526"/>
      <c r="LXA6" s="526"/>
      <c r="LXB6" s="526"/>
      <c r="LXC6" s="526"/>
      <c r="LXD6" s="526"/>
      <c r="LXE6" s="526"/>
      <c r="LXF6" s="526"/>
      <c r="LXG6" s="526"/>
      <c r="LXH6" s="526"/>
      <c r="LXI6" s="526"/>
      <c r="LXJ6" s="526"/>
      <c r="LXK6" s="526"/>
      <c r="LXL6" s="526"/>
      <c r="LXM6" s="526"/>
      <c r="LXN6" s="526"/>
      <c r="LXO6" s="526"/>
      <c r="LXP6" s="526"/>
      <c r="LXQ6" s="526"/>
      <c r="LXR6" s="526"/>
      <c r="LXS6" s="526"/>
      <c r="LXT6" s="526"/>
      <c r="LXU6" s="526"/>
      <c r="LXV6" s="526"/>
      <c r="LXW6" s="526"/>
      <c r="LXX6" s="526"/>
      <c r="LXY6" s="526"/>
      <c r="LXZ6" s="526"/>
      <c r="LYA6" s="526"/>
      <c r="LYB6" s="526"/>
      <c r="LYC6" s="526"/>
      <c r="LYD6" s="526"/>
      <c r="LYE6" s="526"/>
      <c r="LYF6" s="526"/>
      <c r="LYG6" s="526"/>
      <c r="LYH6" s="526"/>
      <c r="LYI6" s="526"/>
      <c r="LYJ6" s="526"/>
      <c r="LYK6" s="526"/>
      <c r="LYL6" s="526"/>
      <c r="LYM6" s="526"/>
      <c r="LYN6" s="526"/>
      <c r="LYO6" s="526"/>
      <c r="LYP6" s="526"/>
      <c r="LYQ6" s="526"/>
      <c r="LYR6" s="526"/>
      <c r="LYS6" s="526"/>
      <c r="LYT6" s="526"/>
      <c r="LYU6" s="526"/>
      <c r="LYV6" s="526"/>
      <c r="LYW6" s="526"/>
      <c r="LYX6" s="526"/>
      <c r="LYY6" s="526"/>
      <c r="LYZ6" s="526"/>
      <c r="LZA6" s="526"/>
      <c r="LZB6" s="526"/>
      <c r="LZC6" s="526"/>
      <c r="LZD6" s="526"/>
      <c r="LZE6" s="526"/>
      <c r="LZF6" s="526"/>
      <c r="LZG6" s="526"/>
      <c r="LZH6" s="526"/>
      <c r="LZI6" s="526"/>
      <c r="LZJ6" s="526"/>
      <c r="LZK6" s="526"/>
      <c r="LZL6" s="526"/>
      <c r="LZM6" s="526"/>
      <c r="LZN6" s="526"/>
      <c r="LZO6" s="526"/>
      <c r="LZP6" s="526"/>
      <c r="LZQ6" s="526"/>
      <c r="LZR6" s="526"/>
      <c r="LZS6" s="526"/>
      <c r="LZT6" s="526"/>
      <c r="LZU6" s="526"/>
      <c r="LZV6" s="526"/>
      <c r="LZW6" s="526"/>
      <c r="LZX6" s="526"/>
      <c r="LZY6" s="526"/>
      <c r="LZZ6" s="526"/>
      <c r="MAA6" s="526"/>
      <c r="MAB6" s="526"/>
      <c r="MAC6" s="526"/>
      <c r="MAD6" s="526"/>
      <c r="MAE6" s="526"/>
      <c r="MAF6" s="526"/>
      <c r="MAG6" s="526"/>
      <c r="MAH6" s="526"/>
      <c r="MAI6" s="526"/>
      <c r="MAJ6" s="526"/>
      <c r="MAK6" s="526"/>
      <c r="MAL6" s="526"/>
      <c r="MAM6" s="526"/>
      <c r="MAN6" s="526"/>
      <c r="MAO6" s="526"/>
      <c r="MAP6" s="526"/>
      <c r="MAQ6" s="526"/>
      <c r="MAR6" s="526"/>
      <c r="MAS6" s="526"/>
      <c r="MAT6" s="526"/>
      <c r="MAU6" s="526"/>
      <c r="MAV6" s="526"/>
      <c r="MAW6" s="526"/>
      <c r="MAX6" s="526"/>
      <c r="MAY6" s="526"/>
      <c r="MAZ6" s="526"/>
      <c r="MBA6" s="526"/>
      <c r="MBB6" s="526"/>
      <c r="MBC6" s="526"/>
      <c r="MBD6" s="526"/>
      <c r="MBE6" s="526"/>
      <c r="MBF6" s="526"/>
      <c r="MBG6" s="526"/>
      <c r="MBH6" s="526"/>
      <c r="MBI6" s="526"/>
      <c r="MBJ6" s="526"/>
      <c r="MBK6" s="526"/>
      <c r="MBL6" s="526"/>
      <c r="MBM6" s="526"/>
      <c r="MBN6" s="526"/>
      <c r="MBO6" s="526"/>
      <c r="MBP6" s="526"/>
      <c r="MBQ6" s="526"/>
      <c r="MBR6" s="526"/>
      <c r="MBS6" s="526"/>
      <c r="MBT6" s="526"/>
      <c r="MBU6" s="526"/>
      <c r="MBV6" s="526"/>
      <c r="MBW6" s="526"/>
      <c r="MBX6" s="526"/>
      <c r="MBY6" s="526"/>
      <c r="MBZ6" s="526"/>
      <c r="MCA6" s="526"/>
      <c r="MCB6" s="526"/>
      <c r="MCC6" s="526"/>
      <c r="MCD6" s="526"/>
      <c r="MCE6" s="526"/>
      <c r="MCF6" s="526"/>
      <c r="MCG6" s="526"/>
      <c r="MCH6" s="526"/>
      <c r="MCI6" s="526"/>
      <c r="MCJ6" s="526"/>
      <c r="MCK6" s="526"/>
      <c r="MCL6" s="526"/>
      <c r="MCM6" s="526"/>
      <c r="MCN6" s="526"/>
      <c r="MCO6" s="526"/>
      <c r="MCP6" s="526"/>
      <c r="MCQ6" s="526"/>
      <c r="MCR6" s="526"/>
      <c r="MCS6" s="526"/>
      <c r="MCT6" s="526"/>
      <c r="MCU6" s="526"/>
      <c r="MCV6" s="526"/>
      <c r="MCW6" s="526"/>
      <c r="MCX6" s="526"/>
      <c r="MCY6" s="526"/>
      <c r="MCZ6" s="526"/>
      <c r="MDA6" s="526"/>
      <c r="MDB6" s="526"/>
      <c r="MDC6" s="526"/>
      <c r="MDD6" s="526"/>
      <c r="MDE6" s="526"/>
      <c r="MDF6" s="526"/>
      <c r="MDG6" s="526"/>
      <c r="MDH6" s="526"/>
      <c r="MDI6" s="526"/>
      <c r="MDJ6" s="526"/>
      <c r="MDK6" s="526"/>
      <c r="MDL6" s="526"/>
      <c r="MDM6" s="526"/>
      <c r="MDN6" s="526"/>
      <c r="MDO6" s="526"/>
      <c r="MDP6" s="526"/>
      <c r="MDQ6" s="526"/>
      <c r="MDR6" s="526"/>
      <c r="MDS6" s="526"/>
      <c r="MDT6" s="526"/>
      <c r="MDU6" s="526"/>
      <c r="MDV6" s="526"/>
      <c r="MDW6" s="526"/>
      <c r="MDX6" s="526"/>
      <c r="MDY6" s="526"/>
      <c r="MDZ6" s="526"/>
      <c r="MEA6" s="526"/>
      <c r="MEB6" s="526"/>
      <c r="MEC6" s="526"/>
      <c r="MED6" s="526"/>
      <c r="MEE6" s="526"/>
      <c r="MEF6" s="526"/>
      <c r="MEG6" s="526"/>
      <c r="MEH6" s="526"/>
      <c r="MEI6" s="526"/>
      <c r="MEJ6" s="526"/>
      <c r="MEK6" s="526"/>
      <c r="MEL6" s="526"/>
      <c r="MEM6" s="526"/>
      <c r="MEN6" s="526"/>
      <c r="MEO6" s="526"/>
      <c r="MEP6" s="526"/>
      <c r="MEQ6" s="526"/>
      <c r="MER6" s="526"/>
      <c r="MES6" s="526"/>
      <c r="MET6" s="526"/>
      <c r="MEU6" s="526"/>
      <c r="MEV6" s="526"/>
      <c r="MEW6" s="526"/>
      <c r="MEX6" s="526"/>
      <c r="MEY6" s="526"/>
      <c r="MEZ6" s="526"/>
      <c r="MFA6" s="526"/>
      <c r="MFB6" s="526"/>
      <c r="MFC6" s="526"/>
      <c r="MFD6" s="526"/>
      <c r="MFE6" s="526"/>
      <c r="MFF6" s="526"/>
      <c r="MFG6" s="526"/>
      <c r="MFH6" s="526"/>
      <c r="MFI6" s="526"/>
      <c r="MFJ6" s="526"/>
      <c r="MFK6" s="526"/>
      <c r="MFL6" s="526"/>
      <c r="MFM6" s="526"/>
      <c r="MFN6" s="526"/>
      <c r="MFO6" s="526"/>
      <c r="MFP6" s="526"/>
      <c r="MFQ6" s="526"/>
      <c r="MFR6" s="526"/>
      <c r="MFS6" s="526"/>
      <c r="MFT6" s="526"/>
      <c r="MFU6" s="526"/>
      <c r="MFV6" s="526"/>
      <c r="MFW6" s="526"/>
      <c r="MFX6" s="526"/>
      <c r="MFY6" s="526"/>
      <c r="MFZ6" s="526"/>
      <c r="MGA6" s="526"/>
      <c r="MGB6" s="526"/>
      <c r="MGC6" s="526"/>
      <c r="MGD6" s="526"/>
      <c r="MGE6" s="526"/>
      <c r="MGF6" s="526"/>
      <c r="MGG6" s="526"/>
      <c r="MGH6" s="526"/>
      <c r="MGI6" s="526"/>
      <c r="MGJ6" s="526"/>
      <c r="MGK6" s="526"/>
      <c r="MGL6" s="526"/>
      <c r="MGM6" s="526"/>
      <c r="MGN6" s="526"/>
      <c r="MGO6" s="526"/>
      <c r="MGP6" s="526"/>
      <c r="MGQ6" s="526"/>
      <c r="MGR6" s="526"/>
      <c r="MGS6" s="526"/>
      <c r="MGT6" s="526"/>
      <c r="MGU6" s="526"/>
      <c r="MGV6" s="526"/>
      <c r="MGW6" s="526"/>
      <c r="MGX6" s="526"/>
      <c r="MGY6" s="526"/>
      <c r="MGZ6" s="526"/>
      <c r="MHA6" s="526"/>
      <c r="MHB6" s="526"/>
      <c r="MHC6" s="526"/>
      <c r="MHD6" s="526"/>
      <c r="MHE6" s="526"/>
      <c r="MHF6" s="526"/>
      <c r="MHG6" s="526"/>
      <c r="MHH6" s="526"/>
      <c r="MHI6" s="526"/>
      <c r="MHJ6" s="526"/>
      <c r="MHK6" s="526"/>
      <c r="MHL6" s="526"/>
      <c r="MHM6" s="526"/>
      <c r="MHN6" s="526"/>
      <c r="MHO6" s="526"/>
      <c r="MHP6" s="526"/>
      <c r="MHQ6" s="526"/>
      <c r="MHR6" s="526"/>
      <c r="MHS6" s="526"/>
      <c r="MHT6" s="526"/>
      <c r="MHU6" s="526"/>
      <c r="MHV6" s="526"/>
      <c r="MHW6" s="526"/>
      <c r="MHX6" s="526"/>
      <c r="MHY6" s="526"/>
      <c r="MHZ6" s="526"/>
      <c r="MIA6" s="526"/>
      <c r="MIB6" s="526"/>
      <c r="MIC6" s="526"/>
      <c r="MID6" s="526"/>
      <c r="MIE6" s="526"/>
      <c r="MIF6" s="526"/>
      <c r="MIG6" s="526"/>
      <c r="MIH6" s="526"/>
      <c r="MII6" s="526"/>
      <c r="MIJ6" s="526"/>
      <c r="MIK6" s="526"/>
      <c r="MIL6" s="526"/>
      <c r="MIM6" s="526"/>
      <c r="MIN6" s="526"/>
      <c r="MIO6" s="526"/>
      <c r="MIP6" s="526"/>
      <c r="MIQ6" s="526"/>
      <c r="MIR6" s="526"/>
      <c r="MIS6" s="526"/>
      <c r="MIT6" s="526"/>
      <c r="MIU6" s="526"/>
      <c r="MIV6" s="526"/>
      <c r="MIW6" s="526"/>
      <c r="MIX6" s="526"/>
      <c r="MIY6" s="526"/>
      <c r="MIZ6" s="526"/>
      <c r="MJA6" s="526"/>
      <c r="MJB6" s="526"/>
      <c r="MJC6" s="526"/>
      <c r="MJD6" s="526"/>
      <c r="MJE6" s="526"/>
      <c r="MJF6" s="526"/>
      <c r="MJG6" s="526"/>
      <c r="MJH6" s="526"/>
      <c r="MJI6" s="526"/>
      <c r="MJJ6" s="526"/>
      <c r="MJK6" s="526"/>
      <c r="MJL6" s="526"/>
      <c r="MJM6" s="526"/>
      <c r="MJN6" s="526"/>
      <c r="MJO6" s="526"/>
      <c r="MJP6" s="526"/>
      <c r="MJQ6" s="526"/>
      <c r="MJR6" s="526"/>
      <c r="MJS6" s="526"/>
      <c r="MJT6" s="526"/>
      <c r="MJU6" s="526"/>
      <c r="MJV6" s="526"/>
      <c r="MJW6" s="526"/>
      <c r="MJX6" s="526"/>
      <c r="MJY6" s="526"/>
      <c r="MJZ6" s="526"/>
      <c r="MKA6" s="526"/>
      <c r="MKB6" s="526"/>
      <c r="MKC6" s="526"/>
      <c r="MKD6" s="526"/>
      <c r="MKE6" s="526"/>
      <c r="MKF6" s="526"/>
      <c r="MKG6" s="526"/>
      <c r="MKH6" s="526"/>
      <c r="MKI6" s="526"/>
      <c r="MKJ6" s="526"/>
      <c r="MKK6" s="526"/>
      <c r="MKL6" s="526"/>
      <c r="MKM6" s="526"/>
      <c r="MKN6" s="526"/>
      <c r="MKO6" s="526"/>
      <c r="MKP6" s="526"/>
      <c r="MKQ6" s="526"/>
      <c r="MKR6" s="526"/>
      <c r="MKS6" s="526"/>
      <c r="MKT6" s="526"/>
      <c r="MKU6" s="526"/>
      <c r="MKV6" s="526"/>
      <c r="MKW6" s="526"/>
      <c r="MKX6" s="526"/>
      <c r="MKY6" s="526"/>
      <c r="MKZ6" s="526"/>
      <c r="MLA6" s="526"/>
      <c r="MLB6" s="526"/>
      <c r="MLC6" s="526"/>
      <c r="MLD6" s="526"/>
      <c r="MLE6" s="526"/>
      <c r="MLF6" s="526"/>
      <c r="MLG6" s="526"/>
      <c r="MLH6" s="526"/>
      <c r="MLI6" s="526"/>
      <c r="MLJ6" s="526"/>
      <c r="MLK6" s="526"/>
      <c r="MLL6" s="526"/>
      <c r="MLM6" s="526"/>
      <c r="MLN6" s="526"/>
      <c r="MLO6" s="526"/>
      <c r="MLP6" s="526"/>
      <c r="MLQ6" s="526"/>
      <c r="MLR6" s="526"/>
      <c r="MLS6" s="526"/>
      <c r="MLT6" s="526"/>
      <c r="MLU6" s="526"/>
      <c r="MLV6" s="526"/>
      <c r="MLW6" s="526"/>
      <c r="MLX6" s="526"/>
      <c r="MLY6" s="526"/>
      <c r="MLZ6" s="526"/>
      <c r="MMA6" s="526"/>
      <c r="MMB6" s="526"/>
      <c r="MMC6" s="526"/>
      <c r="MMD6" s="526"/>
      <c r="MME6" s="526"/>
      <c r="MMF6" s="526"/>
      <c r="MMG6" s="526"/>
      <c r="MMH6" s="526"/>
      <c r="MMI6" s="526"/>
      <c r="MMJ6" s="526"/>
      <c r="MMK6" s="526"/>
      <c r="MML6" s="526"/>
      <c r="MMM6" s="526"/>
      <c r="MMN6" s="526"/>
      <c r="MMO6" s="526"/>
      <c r="MMP6" s="526"/>
      <c r="MMQ6" s="526"/>
      <c r="MMR6" s="526"/>
      <c r="MMS6" s="526"/>
      <c r="MMT6" s="526"/>
      <c r="MMU6" s="526"/>
      <c r="MMV6" s="526"/>
      <c r="MMW6" s="526"/>
      <c r="MMX6" s="526"/>
      <c r="MMY6" s="526"/>
      <c r="MMZ6" s="526"/>
      <c r="MNA6" s="526"/>
      <c r="MNB6" s="526"/>
      <c r="MNC6" s="526"/>
      <c r="MND6" s="526"/>
      <c r="MNE6" s="526"/>
      <c r="MNF6" s="526"/>
      <c r="MNG6" s="526"/>
      <c r="MNH6" s="526"/>
      <c r="MNI6" s="526"/>
      <c r="MNJ6" s="526"/>
      <c r="MNK6" s="526"/>
      <c r="MNL6" s="526"/>
      <c r="MNM6" s="526"/>
      <c r="MNN6" s="526"/>
      <c r="MNO6" s="526"/>
      <c r="MNP6" s="526"/>
      <c r="MNQ6" s="526"/>
      <c r="MNR6" s="526"/>
      <c r="MNS6" s="526"/>
      <c r="MNT6" s="526"/>
      <c r="MNU6" s="526"/>
      <c r="MNV6" s="526"/>
      <c r="MNW6" s="526"/>
      <c r="MNX6" s="526"/>
      <c r="MNY6" s="526"/>
      <c r="MNZ6" s="526"/>
      <c r="MOA6" s="526"/>
      <c r="MOB6" s="526"/>
      <c r="MOC6" s="526"/>
      <c r="MOD6" s="526"/>
      <c r="MOE6" s="526"/>
      <c r="MOF6" s="526"/>
      <c r="MOG6" s="526"/>
      <c r="MOH6" s="526"/>
      <c r="MOI6" s="526"/>
      <c r="MOJ6" s="526"/>
      <c r="MOK6" s="526"/>
      <c r="MOL6" s="526"/>
      <c r="MOM6" s="526"/>
      <c r="MON6" s="526"/>
      <c r="MOO6" s="526"/>
      <c r="MOP6" s="526"/>
      <c r="MOQ6" s="526"/>
      <c r="MOR6" s="526"/>
      <c r="MOS6" s="526"/>
      <c r="MOT6" s="526"/>
      <c r="MOU6" s="526"/>
      <c r="MOV6" s="526"/>
      <c r="MOW6" s="526"/>
      <c r="MOX6" s="526"/>
      <c r="MOY6" s="526"/>
      <c r="MOZ6" s="526"/>
      <c r="MPA6" s="526"/>
      <c r="MPB6" s="526"/>
      <c r="MPC6" s="526"/>
      <c r="MPD6" s="526"/>
      <c r="MPE6" s="526"/>
      <c r="MPF6" s="526"/>
      <c r="MPG6" s="526"/>
      <c r="MPH6" s="526"/>
      <c r="MPI6" s="526"/>
      <c r="MPJ6" s="526"/>
      <c r="MPK6" s="526"/>
      <c r="MPL6" s="526"/>
      <c r="MPM6" s="526"/>
      <c r="MPN6" s="526"/>
      <c r="MPO6" s="526"/>
      <c r="MPP6" s="526"/>
      <c r="MPQ6" s="526"/>
      <c r="MPR6" s="526"/>
      <c r="MPS6" s="526"/>
      <c r="MPT6" s="526"/>
      <c r="MPU6" s="526"/>
      <c r="MPV6" s="526"/>
      <c r="MPW6" s="526"/>
      <c r="MPX6" s="526"/>
      <c r="MPY6" s="526"/>
      <c r="MPZ6" s="526"/>
      <c r="MQA6" s="526"/>
      <c r="MQB6" s="526"/>
      <c r="MQC6" s="526"/>
      <c r="MQD6" s="526"/>
      <c r="MQE6" s="526"/>
      <c r="MQF6" s="526"/>
      <c r="MQG6" s="526"/>
      <c r="MQH6" s="526"/>
      <c r="MQI6" s="526"/>
      <c r="MQJ6" s="526"/>
      <c r="MQK6" s="526"/>
      <c r="MQL6" s="526"/>
      <c r="MQM6" s="526"/>
      <c r="MQN6" s="526"/>
      <c r="MQO6" s="526"/>
      <c r="MQP6" s="526"/>
      <c r="MQQ6" s="526"/>
      <c r="MQR6" s="526"/>
      <c r="MQS6" s="526"/>
      <c r="MQT6" s="526"/>
      <c r="MQU6" s="526"/>
      <c r="MQV6" s="526"/>
      <c r="MQW6" s="526"/>
      <c r="MQX6" s="526"/>
      <c r="MQY6" s="526"/>
      <c r="MQZ6" s="526"/>
      <c r="MRA6" s="526"/>
      <c r="MRB6" s="526"/>
      <c r="MRC6" s="526"/>
      <c r="MRD6" s="526"/>
      <c r="MRE6" s="526"/>
      <c r="MRF6" s="526"/>
      <c r="MRG6" s="526"/>
      <c r="MRH6" s="526"/>
      <c r="MRI6" s="526"/>
      <c r="MRJ6" s="526"/>
      <c r="MRK6" s="526"/>
      <c r="MRL6" s="526"/>
      <c r="MRM6" s="526"/>
      <c r="MRN6" s="526"/>
      <c r="MRO6" s="526"/>
      <c r="MRP6" s="526"/>
      <c r="MRQ6" s="526"/>
      <c r="MRR6" s="526"/>
      <c r="MRS6" s="526"/>
      <c r="MRT6" s="526"/>
      <c r="MRU6" s="526"/>
      <c r="MRV6" s="526"/>
      <c r="MRW6" s="526"/>
      <c r="MRX6" s="526"/>
      <c r="MRY6" s="526"/>
      <c r="MRZ6" s="526"/>
      <c r="MSA6" s="526"/>
      <c r="MSB6" s="526"/>
      <c r="MSC6" s="526"/>
      <c r="MSD6" s="526"/>
      <c r="MSE6" s="526"/>
      <c r="MSF6" s="526"/>
      <c r="MSG6" s="526"/>
      <c r="MSH6" s="526"/>
      <c r="MSI6" s="526"/>
      <c r="MSJ6" s="526"/>
      <c r="MSK6" s="526"/>
      <c r="MSL6" s="526"/>
      <c r="MSM6" s="526"/>
      <c r="MSN6" s="526"/>
      <c r="MSO6" s="526"/>
      <c r="MSP6" s="526"/>
      <c r="MSQ6" s="526"/>
      <c r="MSR6" s="526"/>
      <c r="MSS6" s="526"/>
      <c r="MST6" s="526"/>
      <c r="MSU6" s="526"/>
      <c r="MSV6" s="526"/>
      <c r="MSW6" s="526"/>
      <c r="MSX6" s="526"/>
      <c r="MSY6" s="526"/>
      <c r="MSZ6" s="526"/>
      <c r="MTA6" s="526"/>
      <c r="MTB6" s="526"/>
      <c r="MTC6" s="526"/>
      <c r="MTD6" s="526"/>
      <c r="MTE6" s="526"/>
      <c r="MTF6" s="526"/>
      <c r="MTG6" s="526"/>
      <c r="MTH6" s="526"/>
      <c r="MTI6" s="526"/>
      <c r="MTJ6" s="526"/>
      <c r="MTK6" s="526"/>
      <c r="MTL6" s="526"/>
      <c r="MTM6" s="526"/>
      <c r="MTN6" s="526"/>
      <c r="MTO6" s="526"/>
      <c r="MTP6" s="526"/>
      <c r="MTQ6" s="526"/>
      <c r="MTR6" s="526"/>
      <c r="MTS6" s="526"/>
      <c r="MTT6" s="526"/>
      <c r="MTU6" s="526"/>
      <c r="MTV6" s="526"/>
      <c r="MTW6" s="526"/>
      <c r="MTX6" s="526"/>
      <c r="MTY6" s="526"/>
      <c r="MTZ6" s="526"/>
      <c r="MUA6" s="526"/>
      <c r="MUB6" s="526"/>
      <c r="MUC6" s="526"/>
      <c r="MUD6" s="526"/>
      <c r="MUE6" s="526"/>
      <c r="MUF6" s="526"/>
      <c r="MUG6" s="526"/>
      <c r="MUH6" s="526"/>
      <c r="MUI6" s="526"/>
      <c r="MUJ6" s="526"/>
      <c r="MUK6" s="526"/>
      <c r="MUL6" s="526"/>
      <c r="MUM6" s="526"/>
      <c r="MUN6" s="526"/>
      <c r="MUO6" s="526"/>
      <c r="MUP6" s="526"/>
      <c r="MUQ6" s="526"/>
      <c r="MUR6" s="526"/>
      <c r="MUS6" s="526"/>
      <c r="MUT6" s="526"/>
      <c r="MUU6" s="526"/>
      <c r="MUV6" s="526"/>
      <c r="MUW6" s="526"/>
      <c r="MUX6" s="526"/>
      <c r="MUY6" s="526"/>
      <c r="MUZ6" s="526"/>
      <c r="MVA6" s="526"/>
      <c r="MVB6" s="526"/>
      <c r="MVC6" s="526"/>
      <c r="MVD6" s="526"/>
      <c r="MVE6" s="526"/>
      <c r="MVF6" s="526"/>
      <c r="MVG6" s="526"/>
      <c r="MVH6" s="526"/>
      <c r="MVI6" s="526"/>
      <c r="MVJ6" s="526"/>
      <c r="MVK6" s="526"/>
      <c r="MVL6" s="526"/>
      <c r="MVM6" s="526"/>
      <c r="MVN6" s="526"/>
      <c r="MVO6" s="526"/>
      <c r="MVP6" s="526"/>
      <c r="MVQ6" s="526"/>
      <c r="MVR6" s="526"/>
      <c r="MVS6" s="526"/>
      <c r="MVT6" s="526"/>
      <c r="MVU6" s="526"/>
      <c r="MVV6" s="526"/>
      <c r="MVW6" s="526"/>
      <c r="MVX6" s="526"/>
      <c r="MVY6" s="526"/>
      <c r="MVZ6" s="526"/>
      <c r="MWA6" s="526"/>
      <c r="MWB6" s="526"/>
      <c r="MWC6" s="526"/>
      <c r="MWD6" s="526"/>
      <c r="MWE6" s="526"/>
      <c r="MWF6" s="526"/>
      <c r="MWG6" s="526"/>
      <c r="MWH6" s="526"/>
      <c r="MWI6" s="526"/>
      <c r="MWJ6" s="526"/>
      <c r="MWK6" s="526"/>
      <c r="MWL6" s="526"/>
      <c r="MWM6" s="526"/>
      <c r="MWN6" s="526"/>
      <c r="MWO6" s="526"/>
      <c r="MWP6" s="526"/>
      <c r="MWQ6" s="526"/>
      <c r="MWR6" s="526"/>
      <c r="MWS6" s="526"/>
      <c r="MWT6" s="526"/>
      <c r="MWU6" s="526"/>
      <c r="MWV6" s="526"/>
      <c r="MWW6" s="526"/>
      <c r="MWX6" s="526"/>
      <c r="MWY6" s="526"/>
      <c r="MWZ6" s="526"/>
      <c r="MXA6" s="526"/>
      <c r="MXB6" s="526"/>
      <c r="MXC6" s="526"/>
      <c r="MXD6" s="526"/>
      <c r="MXE6" s="526"/>
      <c r="MXF6" s="526"/>
      <c r="MXG6" s="526"/>
      <c r="MXH6" s="526"/>
      <c r="MXI6" s="526"/>
      <c r="MXJ6" s="526"/>
      <c r="MXK6" s="526"/>
      <c r="MXL6" s="526"/>
      <c r="MXM6" s="526"/>
      <c r="MXN6" s="526"/>
      <c r="MXO6" s="526"/>
      <c r="MXP6" s="526"/>
      <c r="MXQ6" s="526"/>
      <c r="MXR6" s="526"/>
      <c r="MXS6" s="526"/>
      <c r="MXT6" s="526"/>
      <c r="MXU6" s="526"/>
      <c r="MXV6" s="526"/>
      <c r="MXW6" s="526"/>
      <c r="MXX6" s="526"/>
      <c r="MXY6" s="526"/>
      <c r="MXZ6" s="526"/>
      <c r="MYA6" s="526"/>
      <c r="MYB6" s="526"/>
      <c r="MYC6" s="526"/>
      <c r="MYD6" s="526"/>
      <c r="MYE6" s="526"/>
      <c r="MYF6" s="526"/>
      <c r="MYG6" s="526"/>
      <c r="MYH6" s="526"/>
      <c r="MYI6" s="526"/>
      <c r="MYJ6" s="526"/>
      <c r="MYK6" s="526"/>
      <c r="MYL6" s="526"/>
      <c r="MYM6" s="526"/>
      <c r="MYN6" s="526"/>
      <c r="MYO6" s="526"/>
      <c r="MYP6" s="526"/>
      <c r="MYQ6" s="526"/>
      <c r="MYR6" s="526"/>
      <c r="MYS6" s="526"/>
      <c r="MYT6" s="526"/>
      <c r="MYU6" s="526"/>
      <c r="MYV6" s="526"/>
      <c r="MYW6" s="526"/>
      <c r="MYX6" s="526"/>
      <c r="MYY6" s="526"/>
      <c r="MYZ6" s="526"/>
      <c r="MZA6" s="526"/>
      <c r="MZB6" s="526"/>
      <c r="MZC6" s="526"/>
      <c r="MZD6" s="526"/>
      <c r="MZE6" s="526"/>
      <c r="MZF6" s="526"/>
      <c r="MZG6" s="526"/>
      <c r="MZH6" s="526"/>
      <c r="MZI6" s="526"/>
      <c r="MZJ6" s="526"/>
      <c r="MZK6" s="526"/>
      <c r="MZL6" s="526"/>
      <c r="MZM6" s="526"/>
      <c r="MZN6" s="526"/>
      <c r="MZO6" s="526"/>
      <c r="MZP6" s="526"/>
      <c r="MZQ6" s="526"/>
      <c r="MZR6" s="526"/>
      <c r="MZS6" s="526"/>
      <c r="MZT6" s="526"/>
      <c r="MZU6" s="526"/>
      <c r="MZV6" s="526"/>
      <c r="MZW6" s="526"/>
      <c r="MZX6" s="526"/>
      <c r="MZY6" s="526"/>
      <c r="MZZ6" s="526"/>
      <c r="NAA6" s="526"/>
      <c r="NAB6" s="526"/>
      <c r="NAC6" s="526"/>
      <c r="NAD6" s="526"/>
      <c r="NAE6" s="526"/>
      <c r="NAF6" s="526"/>
      <c r="NAG6" s="526"/>
      <c r="NAH6" s="526"/>
      <c r="NAI6" s="526"/>
      <c r="NAJ6" s="526"/>
      <c r="NAK6" s="526"/>
      <c r="NAL6" s="526"/>
      <c r="NAM6" s="526"/>
      <c r="NAN6" s="526"/>
      <c r="NAO6" s="526"/>
      <c r="NAP6" s="526"/>
      <c r="NAQ6" s="526"/>
      <c r="NAR6" s="526"/>
      <c r="NAS6" s="526"/>
      <c r="NAT6" s="526"/>
      <c r="NAU6" s="526"/>
      <c r="NAV6" s="526"/>
      <c r="NAW6" s="526"/>
      <c r="NAX6" s="526"/>
      <c r="NAY6" s="526"/>
      <c r="NAZ6" s="526"/>
      <c r="NBA6" s="526"/>
      <c r="NBB6" s="526"/>
      <c r="NBC6" s="526"/>
      <c r="NBD6" s="526"/>
      <c r="NBE6" s="526"/>
      <c r="NBF6" s="526"/>
      <c r="NBG6" s="526"/>
      <c r="NBH6" s="526"/>
      <c r="NBI6" s="526"/>
      <c r="NBJ6" s="526"/>
      <c r="NBK6" s="526"/>
      <c r="NBL6" s="526"/>
      <c r="NBM6" s="526"/>
      <c r="NBN6" s="526"/>
      <c r="NBO6" s="526"/>
      <c r="NBP6" s="526"/>
      <c r="NBQ6" s="526"/>
      <c r="NBR6" s="526"/>
      <c r="NBS6" s="526"/>
      <c r="NBT6" s="526"/>
      <c r="NBU6" s="526"/>
      <c r="NBV6" s="526"/>
      <c r="NBW6" s="526"/>
      <c r="NBX6" s="526"/>
      <c r="NBY6" s="526"/>
      <c r="NBZ6" s="526"/>
      <c r="NCA6" s="526"/>
      <c r="NCB6" s="526"/>
      <c r="NCC6" s="526"/>
      <c r="NCD6" s="526"/>
      <c r="NCE6" s="526"/>
      <c r="NCF6" s="526"/>
      <c r="NCG6" s="526"/>
      <c r="NCH6" s="526"/>
      <c r="NCI6" s="526"/>
      <c r="NCJ6" s="526"/>
      <c r="NCK6" s="526"/>
      <c r="NCL6" s="526"/>
      <c r="NCM6" s="526"/>
      <c r="NCN6" s="526"/>
      <c r="NCO6" s="526"/>
      <c r="NCP6" s="526"/>
      <c r="NCQ6" s="526"/>
      <c r="NCR6" s="526"/>
      <c r="NCS6" s="526"/>
      <c r="NCT6" s="526"/>
      <c r="NCU6" s="526"/>
      <c r="NCV6" s="526"/>
      <c r="NCW6" s="526"/>
      <c r="NCX6" s="526"/>
      <c r="NCY6" s="526"/>
      <c r="NCZ6" s="526"/>
      <c r="NDA6" s="526"/>
      <c r="NDB6" s="526"/>
      <c r="NDC6" s="526"/>
      <c r="NDD6" s="526"/>
      <c r="NDE6" s="526"/>
      <c r="NDF6" s="526"/>
      <c r="NDG6" s="526"/>
      <c r="NDH6" s="526"/>
      <c r="NDI6" s="526"/>
      <c r="NDJ6" s="526"/>
      <c r="NDK6" s="526"/>
      <c r="NDL6" s="526"/>
      <c r="NDM6" s="526"/>
      <c r="NDN6" s="526"/>
      <c r="NDO6" s="526"/>
      <c r="NDP6" s="526"/>
      <c r="NDQ6" s="526"/>
      <c r="NDR6" s="526"/>
      <c r="NDS6" s="526"/>
      <c r="NDT6" s="526"/>
      <c r="NDU6" s="526"/>
      <c r="NDV6" s="526"/>
      <c r="NDW6" s="526"/>
      <c r="NDX6" s="526"/>
      <c r="NDY6" s="526"/>
      <c r="NDZ6" s="526"/>
      <c r="NEA6" s="526"/>
      <c r="NEB6" s="526"/>
      <c r="NEC6" s="526"/>
      <c r="NED6" s="526"/>
      <c r="NEE6" s="526"/>
      <c r="NEF6" s="526"/>
      <c r="NEG6" s="526"/>
      <c r="NEH6" s="526"/>
      <c r="NEI6" s="526"/>
      <c r="NEJ6" s="526"/>
      <c r="NEK6" s="526"/>
      <c r="NEL6" s="526"/>
      <c r="NEM6" s="526"/>
      <c r="NEN6" s="526"/>
      <c r="NEO6" s="526"/>
      <c r="NEP6" s="526"/>
      <c r="NEQ6" s="526"/>
      <c r="NER6" s="526"/>
      <c r="NES6" s="526"/>
      <c r="NET6" s="526"/>
      <c r="NEU6" s="526"/>
      <c r="NEV6" s="526"/>
      <c r="NEW6" s="526"/>
      <c r="NEX6" s="526"/>
      <c r="NEY6" s="526"/>
      <c r="NEZ6" s="526"/>
      <c r="NFA6" s="526"/>
      <c r="NFB6" s="526"/>
      <c r="NFC6" s="526"/>
      <c r="NFD6" s="526"/>
      <c r="NFE6" s="526"/>
      <c r="NFF6" s="526"/>
      <c r="NFG6" s="526"/>
      <c r="NFH6" s="526"/>
      <c r="NFI6" s="526"/>
      <c r="NFJ6" s="526"/>
      <c r="NFK6" s="526"/>
      <c r="NFL6" s="526"/>
      <c r="NFM6" s="526"/>
      <c r="NFN6" s="526"/>
      <c r="NFO6" s="526"/>
      <c r="NFP6" s="526"/>
      <c r="NFQ6" s="526"/>
      <c r="NFR6" s="526"/>
      <c r="NFS6" s="526"/>
      <c r="NFT6" s="526"/>
      <c r="NFU6" s="526"/>
      <c r="NFV6" s="526"/>
      <c r="NFW6" s="526"/>
      <c r="NFX6" s="526"/>
      <c r="NFY6" s="526"/>
      <c r="NFZ6" s="526"/>
      <c r="NGA6" s="526"/>
      <c r="NGB6" s="526"/>
      <c r="NGC6" s="526"/>
      <c r="NGD6" s="526"/>
      <c r="NGE6" s="526"/>
      <c r="NGF6" s="526"/>
      <c r="NGG6" s="526"/>
      <c r="NGH6" s="526"/>
      <c r="NGI6" s="526"/>
      <c r="NGJ6" s="526"/>
      <c r="NGK6" s="526"/>
      <c r="NGL6" s="526"/>
      <c r="NGM6" s="526"/>
      <c r="NGN6" s="526"/>
      <c r="NGO6" s="526"/>
      <c r="NGP6" s="526"/>
      <c r="NGQ6" s="526"/>
      <c r="NGR6" s="526"/>
      <c r="NGS6" s="526"/>
      <c r="NGT6" s="526"/>
      <c r="NGU6" s="526"/>
      <c r="NGV6" s="526"/>
      <c r="NGW6" s="526"/>
      <c r="NGX6" s="526"/>
      <c r="NGY6" s="526"/>
      <c r="NGZ6" s="526"/>
      <c r="NHA6" s="526"/>
      <c r="NHB6" s="526"/>
      <c r="NHC6" s="526"/>
      <c r="NHD6" s="526"/>
      <c r="NHE6" s="526"/>
      <c r="NHF6" s="526"/>
      <c r="NHG6" s="526"/>
      <c r="NHH6" s="526"/>
      <c r="NHI6" s="526"/>
      <c r="NHJ6" s="526"/>
      <c r="NHK6" s="526"/>
      <c r="NHL6" s="526"/>
      <c r="NHM6" s="526"/>
      <c r="NHN6" s="526"/>
      <c r="NHO6" s="526"/>
      <c r="NHP6" s="526"/>
      <c r="NHQ6" s="526"/>
      <c r="NHR6" s="526"/>
      <c r="NHS6" s="526"/>
      <c r="NHT6" s="526"/>
      <c r="NHU6" s="526"/>
      <c r="NHV6" s="526"/>
      <c r="NHW6" s="526"/>
      <c r="NHX6" s="526"/>
      <c r="NHY6" s="526"/>
      <c r="NHZ6" s="526"/>
      <c r="NIA6" s="526"/>
      <c r="NIB6" s="526"/>
      <c r="NIC6" s="526"/>
      <c r="NID6" s="526"/>
      <c r="NIE6" s="526"/>
      <c r="NIF6" s="526"/>
      <c r="NIG6" s="526"/>
      <c r="NIH6" s="526"/>
      <c r="NII6" s="526"/>
      <c r="NIJ6" s="526"/>
      <c r="NIK6" s="526"/>
      <c r="NIL6" s="526"/>
      <c r="NIM6" s="526"/>
      <c r="NIN6" s="526"/>
      <c r="NIO6" s="526"/>
      <c r="NIP6" s="526"/>
      <c r="NIQ6" s="526"/>
      <c r="NIR6" s="526"/>
      <c r="NIS6" s="526"/>
      <c r="NIT6" s="526"/>
      <c r="NIU6" s="526"/>
      <c r="NIV6" s="526"/>
      <c r="NIW6" s="526"/>
      <c r="NIX6" s="526"/>
      <c r="NIY6" s="526"/>
      <c r="NIZ6" s="526"/>
      <c r="NJA6" s="526"/>
      <c r="NJB6" s="526"/>
      <c r="NJC6" s="526"/>
      <c r="NJD6" s="526"/>
      <c r="NJE6" s="526"/>
      <c r="NJF6" s="526"/>
      <c r="NJG6" s="526"/>
      <c r="NJH6" s="526"/>
      <c r="NJI6" s="526"/>
      <c r="NJJ6" s="526"/>
      <c r="NJK6" s="526"/>
      <c r="NJL6" s="526"/>
      <c r="NJM6" s="526"/>
      <c r="NJN6" s="526"/>
      <c r="NJO6" s="526"/>
      <c r="NJP6" s="526"/>
      <c r="NJQ6" s="526"/>
      <c r="NJR6" s="526"/>
      <c r="NJS6" s="526"/>
      <c r="NJT6" s="526"/>
      <c r="NJU6" s="526"/>
      <c r="NJV6" s="526"/>
      <c r="NJW6" s="526"/>
      <c r="NJX6" s="526"/>
      <c r="NJY6" s="526"/>
      <c r="NJZ6" s="526"/>
      <c r="NKA6" s="526"/>
      <c r="NKB6" s="526"/>
      <c r="NKC6" s="526"/>
      <c r="NKD6" s="526"/>
      <c r="NKE6" s="526"/>
      <c r="NKF6" s="526"/>
      <c r="NKG6" s="526"/>
      <c r="NKH6" s="526"/>
      <c r="NKI6" s="526"/>
      <c r="NKJ6" s="526"/>
      <c r="NKK6" s="526"/>
      <c r="NKL6" s="526"/>
      <c r="NKM6" s="526"/>
      <c r="NKN6" s="526"/>
      <c r="NKO6" s="526"/>
      <c r="NKP6" s="526"/>
      <c r="NKQ6" s="526"/>
      <c r="NKR6" s="526"/>
      <c r="NKS6" s="526"/>
      <c r="NKT6" s="526"/>
      <c r="NKU6" s="526"/>
      <c r="NKV6" s="526"/>
      <c r="NKW6" s="526"/>
      <c r="NKX6" s="526"/>
      <c r="NKY6" s="526"/>
      <c r="NKZ6" s="526"/>
      <c r="NLA6" s="526"/>
      <c r="NLB6" s="526"/>
      <c r="NLC6" s="526"/>
      <c r="NLD6" s="526"/>
      <c r="NLE6" s="526"/>
      <c r="NLF6" s="526"/>
      <c r="NLG6" s="526"/>
      <c r="NLH6" s="526"/>
      <c r="NLI6" s="526"/>
      <c r="NLJ6" s="526"/>
      <c r="NLK6" s="526"/>
      <c r="NLL6" s="526"/>
      <c r="NLM6" s="526"/>
      <c r="NLN6" s="526"/>
      <c r="NLO6" s="526"/>
      <c r="NLP6" s="526"/>
      <c r="NLQ6" s="526"/>
      <c r="NLR6" s="526"/>
      <c r="NLS6" s="526"/>
      <c r="NLT6" s="526"/>
      <c r="NLU6" s="526"/>
      <c r="NLV6" s="526"/>
      <c r="NLW6" s="526"/>
      <c r="NLX6" s="526"/>
      <c r="NLY6" s="526"/>
      <c r="NLZ6" s="526"/>
      <c r="NMA6" s="526"/>
      <c r="NMB6" s="526"/>
      <c r="NMC6" s="526"/>
      <c r="NMD6" s="526"/>
      <c r="NME6" s="526"/>
      <c r="NMF6" s="526"/>
      <c r="NMG6" s="526"/>
      <c r="NMH6" s="526"/>
      <c r="NMI6" s="526"/>
      <c r="NMJ6" s="526"/>
      <c r="NMK6" s="526"/>
      <c r="NML6" s="526"/>
      <c r="NMM6" s="526"/>
      <c r="NMN6" s="526"/>
      <c r="NMO6" s="526"/>
      <c r="NMP6" s="526"/>
      <c r="NMQ6" s="526"/>
      <c r="NMR6" s="526"/>
      <c r="NMS6" s="526"/>
      <c r="NMT6" s="526"/>
      <c r="NMU6" s="526"/>
      <c r="NMV6" s="526"/>
      <c r="NMW6" s="526"/>
      <c r="NMX6" s="526"/>
      <c r="NMY6" s="526"/>
      <c r="NMZ6" s="526"/>
      <c r="NNA6" s="526"/>
      <c r="NNB6" s="526"/>
      <c r="NNC6" s="526"/>
      <c r="NND6" s="526"/>
      <c r="NNE6" s="526"/>
      <c r="NNF6" s="526"/>
      <c r="NNG6" s="526"/>
      <c r="NNH6" s="526"/>
      <c r="NNI6" s="526"/>
      <c r="NNJ6" s="526"/>
      <c r="NNK6" s="526"/>
      <c r="NNL6" s="526"/>
      <c r="NNM6" s="526"/>
      <c r="NNN6" s="526"/>
      <c r="NNO6" s="526"/>
      <c r="NNP6" s="526"/>
      <c r="NNQ6" s="526"/>
      <c r="NNR6" s="526"/>
      <c r="NNS6" s="526"/>
      <c r="NNT6" s="526"/>
      <c r="NNU6" s="526"/>
      <c r="NNV6" s="526"/>
      <c r="NNW6" s="526"/>
      <c r="NNX6" s="526"/>
      <c r="NNY6" s="526"/>
      <c r="NNZ6" s="526"/>
      <c r="NOA6" s="526"/>
      <c r="NOB6" s="526"/>
      <c r="NOC6" s="526"/>
      <c r="NOD6" s="526"/>
      <c r="NOE6" s="526"/>
      <c r="NOF6" s="526"/>
      <c r="NOG6" s="526"/>
      <c r="NOH6" s="526"/>
      <c r="NOI6" s="526"/>
      <c r="NOJ6" s="526"/>
      <c r="NOK6" s="526"/>
      <c r="NOL6" s="526"/>
      <c r="NOM6" s="526"/>
      <c r="NON6" s="526"/>
      <c r="NOO6" s="526"/>
      <c r="NOP6" s="526"/>
      <c r="NOQ6" s="526"/>
      <c r="NOR6" s="526"/>
      <c r="NOS6" s="526"/>
      <c r="NOT6" s="526"/>
      <c r="NOU6" s="526"/>
      <c r="NOV6" s="526"/>
      <c r="NOW6" s="526"/>
      <c r="NOX6" s="526"/>
      <c r="NOY6" s="526"/>
      <c r="NOZ6" s="526"/>
      <c r="NPA6" s="526"/>
      <c r="NPB6" s="526"/>
      <c r="NPC6" s="526"/>
      <c r="NPD6" s="526"/>
      <c r="NPE6" s="526"/>
      <c r="NPF6" s="526"/>
      <c r="NPG6" s="526"/>
      <c r="NPH6" s="526"/>
      <c r="NPI6" s="526"/>
      <c r="NPJ6" s="526"/>
      <c r="NPK6" s="526"/>
      <c r="NPL6" s="526"/>
      <c r="NPM6" s="526"/>
      <c r="NPN6" s="526"/>
      <c r="NPO6" s="526"/>
      <c r="NPP6" s="526"/>
      <c r="NPQ6" s="526"/>
      <c r="NPR6" s="526"/>
      <c r="NPS6" s="526"/>
      <c r="NPT6" s="526"/>
      <c r="NPU6" s="526"/>
      <c r="NPV6" s="526"/>
      <c r="NPW6" s="526"/>
      <c r="NPX6" s="526"/>
      <c r="NPY6" s="526"/>
      <c r="NPZ6" s="526"/>
      <c r="NQA6" s="526"/>
      <c r="NQB6" s="526"/>
      <c r="NQC6" s="526"/>
      <c r="NQD6" s="526"/>
      <c r="NQE6" s="526"/>
      <c r="NQF6" s="526"/>
      <c r="NQG6" s="526"/>
      <c r="NQH6" s="526"/>
      <c r="NQI6" s="526"/>
      <c r="NQJ6" s="526"/>
      <c r="NQK6" s="526"/>
      <c r="NQL6" s="526"/>
      <c r="NQM6" s="526"/>
      <c r="NQN6" s="526"/>
      <c r="NQO6" s="526"/>
      <c r="NQP6" s="526"/>
      <c r="NQQ6" s="526"/>
      <c r="NQR6" s="526"/>
      <c r="NQS6" s="526"/>
      <c r="NQT6" s="526"/>
      <c r="NQU6" s="526"/>
      <c r="NQV6" s="526"/>
      <c r="NQW6" s="526"/>
      <c r="NQX6" s="526"/>
      <c r="NQY6" s="526"/>
      <c r="NQZ6" s="526"/>
      <c r="NRA6" s="526"/>
      <c r="NRB6" s="526"/>
      <c r="NRC6" s="526"/>
      <c r="NRD6" s="526"/>
      <c r="NRE6" s="526"/>
      <c r="NRF6" s="526"/>
      <c r="NRG6" s="526"/>
      <c r="NRH6" s="526"/>
      <c r="NRI6" s="526"/>
      <c r="NRJ6" s="526"/>
      <c r="NRK6" s="526"/>
      <c r="NRL6" s="526"/>
      <c r="NRM6" s="526"/>
      <c r="NRN6" s="526"/>
      <c r="NRO6" s="526"/>
      <c r="NRP6" s="526"/>
      <c r="NRQ6" s="526"/>
      <c r="NRR6" s="526"/>
      <c r="NRS6" s="526"/>
      <c r="NRT6" s="526"/>
      <c r="NRU6" s="526"/>
      <c r="NRV6" s="526"/>
      <c r="NRW6" s="526"/>
      <c r="NRX6" s="526"/>
      <c r="NRY6" s="526"/>
      <c r="NRZ6" s="526"/>
      <c r="NSA6" s="526"/>
      <c r="NSB6" s="526"/>
      <c r="NSC6" s="526"/>
      <c r="NSD6" s="526"/>
      <c r="NSE6" s="526"/>
      <c r="NSF6" s="526"/>
      <c r="NSG6" s="526"/>
      <c r="NSH6" s="526"/>
      <c r="NSI6" s="526"/>
      <c r="NSJ6" s="526"/>
      <c r="NSK6" s="526"/>
      <c r="NSL6" s="526"/>
      <c r="NSM6" s="526"/>
      <c r="NSN6" s="526"/>
      <c r="NSO6" s="526"/>
      <c r="NSP6" s="526"/>
      <c r="NSQ6" s="526"/>
      <c r="NSR6" s="526"/>
      <c r="NSS6" s="526"/>
      <c r="NST6" s="526"/>
      <c r="NSU6" s="526"/>
      <c r="NSV6" s="526"/>
      <c r="NSW6" s="526"/>
      <c r="NSX6" s="526"/>
      <c r="NSY6" s="526"/>
      <c r="NSZ6" s="526"/>
      <c r="NTA6" s="526"/>
      <c r="NTB6" s="526"/>
      <c r="NTC6" s="526"/>
      <c r="NTD6" s="526"/>
      <c r="NTE6" s="526"/>
      <c r="NTF6" s="526"/>
      <c r="NTG6" s="526"/>
      <c r="NTH6" s="526"/>
      <c r="NTI6" s="526"/>
      <c r="NTJ6" s="526"/>
      <c r="NTK6" s="526"/>
      <c r="NTL6" s="526"/>
      <c r="NTM6" s="526"/>
      <c r="NTN6" s="526"/>
      <c r="NTO6" s="526"/>
      <c r="NTP6" s="526"/>
      <c r="NTQ6" s="526"/>
      <c r="NTR6" s="526"/>
      <c r="NTS6" s="526"/>
      <c r="NTT6" s="526"/>
      <c r="NTU6" s="526"/>
      <c r="NTV6" s="526"/>
      <c r="NTW6" s="526"/>
      <c r="NTX6" s="526"/>
      <c r="NTY6" s="526"/>
      <c r="NTZ6" s="526"/>
      <c r="NUA6" s="526"/>
      <c r="NUB6" s="526"/>
      <c r="NUC6" s="526"/>
      <c r="NUD6" s="526"/>
      <c r="NUE6" s="526"/>
      <c r="NUF6" s="526"/>
      <c r="NUG6" s="526"/>
      <c r="NUH6" s="526"/>
      <c r="NUI6" s="526"/>
      <c r="NUJ6" s="526"/>
      <c r="NUK6" s="526"/>
      <c r="NUL6" s="526"/>
      <c r="NUM6" s="526"/>
      <c r="NUN6" s="526"/>
      <c r="NUO6" s="526"/>
      <c r="NUP6" s="526"/>
      <c r="NUQ6" s="526"/>
      <c r="NUR6" s="526"/>
      <c r="NUS6" s="526"/>
      <c r="NUT6" s="526"/>
      <c r="NUU6" s="526"/>
      <c r="NUV6" s="526"/>
      <c r="NUW6" s="526"/>
      <c r="NUX6" s="526"/>
      <c r="NUY6" s="526"/>
      <c r="NUZ6" s="526"/>
      <c r="NVA6" s="526"/>
      <c r="NVB6" s="526"/>
      <c r="NVC6" s="526"/>
      <c r="NVD6" s="526"/>
      <c r="NVE6" s="526"/>
      <c r="NVF6" s="526"/>
      <c r="NVG6" s="526"/>
      <c r="NVH6" s="526"/>
      <c r="NVI6" s="526"/>
      <c r="NVJ6" s="526"/>
      <c r="NVK6" s="526"/>
      <c r="NVL6" s="526"/>
      <c r="NVM6" s="526"/>
      <c r="NVN6" s="526"/>
      <c r="NVO6" s="526"/>
      <c r="NVP6" s="526"/>
      <c r="NVQ6" s="526"/>
      <c r="NVR6" s="526"/>
      <c r="NVS6" s="526"/>
      <c r="NVT6" s="526"/>
      <c r="NVU6" s="526"/>
      <c r="NVV6" s="526"/>
      <c r="NVW6" s="526"/>
      <c r="NVX6" s="526"/>
      <c r="NVY6" s="526"/>
      <c r="NVZ6" s="526"/>
      <c r="NWA6" s="526"/>
      <c r="NWB6" s="526"/>
      <c r="NWC6" s="526"/>
      <c r="NWD6" s="526"/>
      <c r="NWE6" s="526"/>
      <c r="NWF6" s="526"/>
      <c r="NWG6" s="526"/>
      <c r="NWH6" s="526"/>
      <c r="NWI6" s="526"/>
      <c r="NWJ6" s="526"/>
      <c r="NWK6" s="526"/>
      <c r="NWL6" s="526"/>
      <c r="NWM6" s="526"/>
      <c r="NWN6" s="526"/>
      <c r="NWO6" s="526"/>
      <c r="NWP6" s="526"/>
      <c r="NWQ6" s="526"/>
      <c r="NWR6" s="526"/>
      <c r="NWS6" s="526"/>
      <c r="NWT6" s="526"/>
      <c r="NWU6" s="526"/>
      <c r="NWV6" s="526"/>
      <c r="NWW6" s="526"/>
      <c r="NWX6" s="526"/>
      <c r="NWY6" s="526"/>
      <c r="NWZ6" s="526"/>
      <c r="NXA6" s="526"/>
      <c r="NXB6" s="526"/>
      <c r="NXC6" s="526"/>
      <c r="NXD6" s="526"/>
      <c r="NXE6" s="526"/>
      <c r="NXF6" s="526"/>
      <c r="NXG6" s="526"/>
      <c r="NXH6" s="526"/>
      <c r="NXI6" s="526"/>
      <c r="NXJ6" s="526"/>
      <c r="NXK6" s="526"/>
      <c r="NXL6" s="526"/>
      <c r="NXM6" s="526"/>
      <c r="NXN6" s="526"/>
      <c r="NXO6" s="526"/>
      <c r="NXP6" s="526"/>
      <c r="NXQ6" s="526"/>
      <c r="NXR6" s="526"/>
      <c r="NXS6" s="526"/>
      <c r="NXT6" s="526"/>
      <c r="NXU6" s="526"/>
      <c r="NXV6" s="526"/>
      <c r="NXW6" s="526"/>
      <c r="NXX6" s="526"/>
      <c r="NXY6" s="526"/>
      <c r="NXZ6" s="526"/>
      <c r="NYA6" s="526"/>
      <c r="NYB6" s="526"/>
      <c r="NYC6" s="526"/>
      <c r="NYD6" s="526"/>
      <c r="NYE6" s="526"/>
      <c r="NYF6" s="526"/>
      <c r="NYG6" s="526"/>
      <c r="NYH6" s="526"/>
      <c r="NYI6" s="526"/>
      <c r="NYJ6" s="526"/>
      <c r="NYK6" s="526"/>
      <c r="NYL6" s="526"/>
      <c r="NYM6" s="526"/>
      <c r="NYN6" s="526"/>
      <c r="NYO6" s="526"/>
      <c r="NYP6" s="526"/>
      <c r="NYQ6" s="526"/>
      <c r="NYR6" s="526"/>
      <c r="NYS6" s="526"/>
      <c r="NYT6" s="526"/>
      <c r="NYU6" s="526"/>
      <c r="NYV6" s="526"/>
      <c r="NYW6" s="526"/>
      <c r="NYX6" s="526"/>
      <c r="NYY6" s="526"/>
      <c r="NYZ6" s="526"/>
      <c r="NZA6" s="526"/>
      <c r="NZB6" s="526"/>
      <c r="NZC6" s="526"/>
      <c r="NZD6" s="526"/>
      <c r="NZE6" s="526"/>
      <c r="NZF6" s="526"/>
      <c r="NZG6" s="526"/>
      <c r="NZH6" s="526"/>
      <c r="NZI6" s="526"/>
      <c r="NZJ6" s="526"/>
      <c r="NZK6" s="526"/>
      <c r="NZL6" s="526"/>
      <c r="NZM6" s="526"/>
      <c r="NZN6" s="526"/>
      <c r="NZO6" s="526"/>
      <c r="NZP6" s="526"/>
      <c r="NZQ6" s="526"/>
      <c r="NZR6" s="526"/>
      <c r="NZS6" s="526"/>
      <c r="NZT6" s="526"/>
      <c r="NZU6" s="526"/>
      <c r="NZV6" s="526"/>
      <c r="NZW6" s="526"/>
      <c r="NZX6" s="526"/>
      <c r="NZY6" s="526"/>
      <c r="NZZ6" s="526"/>
      <c r="OAA6" s="526"/>
      <c r="OAB6" s="526"/>
      <c r="OAC6" s="526"/>
      <c r="OAD6" s="526"/>
      <c r="OAE6" s="526"/>
      <c r="OAF6" s="526"/>
      <c r="OAG6" s="526"/>
      <c r="OAH6" s="526"/>
      <c r="OAI6" s="526"/>
      <c r="OAJ6" s="526"/>
      <c r="OAK6" s="526"/>
      <c r="OAL6" s="526"/>
      <c r="OAM6" s="526"/>
      <c r="OAN6" s="526"/>
      <c r="OAO6" s="526"/>
      <c r="OAP6" s="526"/>
      <c r="OAQ6" s="526"/>
      <c r="OAR6" s="526"/>
      <c r="OAS6" s="526"/>
      <c r="OAT6" s="526"/>
      <c r="OAU6" s="526"/>
      <c r="OAV6" s="526"/>
      <c r="OAW6" s="526"/>
      <c r="OAX6" s="526"/>
      <c r="OAY6" s="526"/>
      <c r="OAZ6" s="526"/>
      <c r="OBA6" s="526"/>
      <c r="OBB6" s="526"/>
      <c r="OBC6" s="526"/>
      <c r="OBD6" s="526"/>
      <c r="OBE6" s="526"/>
      <c r="OBF6" s="526"/>
      <c r="OBG6" s="526"/>
      <c r="OBH6" s="526"/>
      <c r="OBI6" s="526"/>
      <c r="OBJ6" s="526"/>
      <c r="OBK6" s="526"/>
      <c r="OBL6" s="526"/>
      <c r="OBM6" s="526"/>
      <c r="OBN6" s="526"/>
      <c r="OBO6" s="526"/>
      <c r="OBP6" s="526"/>
      <c r="OBQ6" s="526"/>
      <c r="OBR6" s="526"/>
      <c r="OBS6" s="526"/>
      <c r="OBT6" s="526"/>
      <c r="OBU6" s="526"/>
      <c r="OBV6" s="526"/>
      <c r="OBW6" s="526"/>
      <c r="OBX6" s="526"/>
      <c r="OBY6" s="526"/>
      <c r="OBZ6" s="526"/>
      <c r="OCA6" s="526"/>
      <c r="OCB6" s="526"/>
      <c r="OCC6" s="526"/>
      <c r="OCD6" s="526"/>
      <c r="OCE6" s="526"/>
      <c r="OCF6" s="526"/>
      <c r="OCG6" s="526"/>
      <c r="OCH6" s="526"/>
      <c r="OCI6" s="526"/>
      <c r="OCJ6" s="526"/>
      <c r="OCK6" s="526"/>
      <c r="OCL6" s="526"/>
      <c r="OCM6" s="526"/>
      <c r="OCN6" s="526"/>
      <c r="OCO6" s="526"/>
      <c r="OCP6" s="526"/>
      <c r="OCQ6" s="526"/>
      <c r="OCR6" s="526"/>
      <c r="OCS6" s="526"/>
      <c r="OCT6" s="526"/>
      <c r="OCU6" s="526"/>
      <c r="OCV6" s="526"/>
      <c r="OCW6" s="526"/>
      <c r="OCX6" s="526"/>
      <c r="OCY6" s="526"/>
      <c r="OCZ6" s="526"/>
      <c r="ODA6" s="526"/>
      <c r="ODB6" s="526"/>
      <c r="ODC6" s="526"/>
      <c r="ODD6" s="526"/>
      <c r="ODE6" s="526"/>
      <c r="ODF6" s="526"/>
      <c r="ODG6" s="526"/>
      <c r="ODH6" s="526"/>
      <c r="ODI6" s="526"/>
      <c r="ODJ6" s="526"/>
      <c r="ODK6" s="526"/>
      <c r="ODL6" s="526"/>
      <c r="ODM6" s="526"/>
      <c r="ODN6" s="526"/>
      <c r="ODO6" s="526"/>
      <c r="ODP6" s="526"/>
      <c r="ODQ6" s="526"/>
      <c r="ODR6" s="526"/>
      <c r="ODS6" s="526"/>
      <c r="ODT6" s="526"/>
      <c r="ODU6" s="526"/>
      <c r="ODV6" s="526"/>
      <c r="ODW6" s="526"/>
      <c r="ODX6" s="526"/>
      <c r="ODY6" s="526"/>
      <c r="ODZ6" s="526"/>
      <c r="OEA6" s="526"/>
      <c r="OEB6" s="526"/>
      <c r="OEC6" s="526"/>
      <c r="OED6" s="526"/>
      <c r="OEE6" s="526"/>
      <c r="OEF6" s="526"/>
      <c r="OEG6" s="526"/>
      <c r="OEH6" s="526"/>
      <c r="OEI6" s="526"/>
      <c r="OEJ6" s="526"/>
      <c r="OEK6" s="526"/>
      <c r="OEL6" s="526"/>
      <c r="OEM6" s="526"/>
      <c r="OEN6" s="526"/>
      <c r="OEO6" s="526"/>
      <c r="OEP6" s="526"/>
      <c r="OEQ6" s="526"/>
      <c r="OER6" s="526"/>
      <c r="OES6" s="526"/>
      <c r="OET6" s="526"/>
      <c r="OEU6" s="526"/>
      <c r="OEV6" s="526"/>
      <c r="OEW6" s="526"/>
      <c r="OEX6" s="526"/>
      <c r="OEY6" s="526"/>
      <c r="OEZ6" s="526"/>
      <c r="OFA6" s="526"/>
      <c r="OFB6" s="526"/>
      <c r="OFC6" s="526"/>
      <c r="OFD6" s="526"/>
      <c r="OFE6" s="526"/>
      <c r="OFF6" s="526"/>
      <c r="OFG6" s="526"/>
      <c r="OFH6" s="526"/>
      <c r="OFI6" s="526"/>
      <c r="OFJ6" s="526"/>
      <c r="OFK6" s="526"/>
      <c r="OFL6" s="526"/>
      <c r="OFM6" s="526"/>
      <c r="OFN6" s="526"/>
      <c r="OFO6" s="526"/>
      <c r="OFP6" s="526"/>
      <c r="OFQ6" s="526"/>
      <c r="OFR6" s="526"/>
      <c r="OFS6" s="526"/>
      <c r="OFT6" s="526"/>
      <c r="OFU6" s="526"/>
      <c r="OFV6" s="526"/>
      <c r="OFW6" s="526"/>
      <c r="OFX6" s="526"/>
      <c r="OFY6" s="526"/>
      <c r="OFZ6" s="526"/>
      <c r="OGA6" s="526"/>
      <c r="OGB6" s="526"/>
      <c r="OGC6" s="526"/>
      <c r="OGD6" s="526"/>
      <c r="OGE6" s="526"/>
      <c r="OGF6" s="526"/>
      <c r="OGG6" s="526"/>
      <c r="OGH6" s="526"/>
      <c r="OGI6" s="526"/>
      <c r="OGJ6" s="526"/>
      <c r="OGK6" s="526"/>
      <c r="OGL6" s="526"/>
      <c r="OGM6" s="526"/>
      <c r="OGN6" s="526"/>
      <c r="OGO6" s="526"/>
      <c r="OGP6" s="526"/>
      <c r="OGQ6" s="526"/>
      <c r="OGR6" s="526"/>
      <c r="OGS6" s="526"/>
      <c r="OGT6" s="526"/>
      <c r="OGU6" s="526"/>
      <c r="OGV6" s="526"/>
      <c r="OGW6" s="526"/>
      <c r="OGX6" s="526"/>
      <c r="OGY6" s="526"/>
      <c r="OGZ6" s="526"/>
      <c r="OHA6" s="526"/>
      <c r="OHB6" s="526"/>
      <c r="OHC6" s="526"/>
      <c r="OHD6" s="526"/>
      <c r="OHE6" s="526"/>
      <c r="OHF6" s="526"/>
      <c r="OHG6" s="526"/>
      <c r="OHH6" s="526"/>
      <c r="OHI6" s="526"/>
      <c r="OHJ6" s="526"/>
      <c r="OHK6" s="526"/>
      <c r="OHL6" s="526"/>
      <c r="OHM6" s="526"/>
      <c r="OHN6" s="526"/>
      <c r="OHO6" s="526"/>
      <c r="OHP6" s="526"/>
      <c r="OHQ6" s="526"/>
      <c r="OHR6" s="526"/>
      <c r="OHS6" s="526"/>
      <c r="OHT6" s="526"/>
      <c r="OHU6" s="526"/>
      <c r="OHV6" s="526"/>
      <c r="OHW6" s="526"/>
      <c r="OHX6" s="526"/>
      <c r="OHY6" s="526"/>
      <c r="OHZ6" s="526"/>
      <c r="OIA6" s="526"/>
      <c r="OIB6" s="526"/>
      <c r="OIC6" s="526"/>
      <c r="OID6" s="526"/>
      <c r="OIE6" s="526"/>
      <c r="OIF6" s="526"/>
      <c r="OIG6" s="526"/>
      <c r="OIH6" s="526"/>
      <c r="OII6" s="526"/>
      <c r="OIJ6" s="526"/>
      <c r="OIK6" s="526"/>
      <c r="OIL6" s="526"/>
      <c r="OIM6" s="526"/>
      <c r="OIN6" s="526"/>
      <c r="OIO6" s="526"/>
      <c r="OIP6" s="526"/>
      <c r="OIQ6" s="526"/>
      <c r="OIR6" s="526"/>
      <c r="OIS6" s="526"/>
      <c r="OIT6" s="526"/>
      <c r="OIU6" s="526"/>
      <c r="OIV6" s="526"/>
      <c r="OIW6" s="526"/>
      <c r="OIX6" s="526"/>
      <c r="OIY6" s="526"/>
      <c r="OIZ6" s="526"/>
      <c r="OJA6" s="526"/>
      <c r="OJB6" s="526"/>
      <c r="OJC6" s="526"/>
      <c r="OJD6" s="526"/>
      <c r="OJE6" s="526"/>
      <c r="OJF6" s="526"/>
      <c r="OJG6" s="526"/>
      <c r="OJH6" s="526"/>
      <c r="OJI6" s="526"/>
      <c r="OJJ6" s="526"/>
      <c r="OJK6" s="526"/>
      <c r="OJL6" s="526"/>
      <c r="OJM6" s="526"/>
      <c r="OJN6" s="526"/>
      <c r="OJO6" s="526"/>
      <c r="OJP6" s="526"/>
      <c r="OJQ6" s="526"/>
      <c r="OJR6" s="526"/>
      <c r="OJS6" s="526"/>
      <c r="OJT6" s="526"/>
      <c r="OJU6" s="526"/>
      <c r="OJV6" s="526"/>
      <c r="OJW6" s="526"/>
      <c r="OJX6" s="526"/>
      <c r="OJY6" s="526"/>
      <c r="OJZ6" s="526"/>
      <c r="OKA6" s="526"/>
      <c r="OKB6" s="526"/>
      <c r="OKC6" s="526"/>
      <c r="OKD6" s="526"/>
      <c r="OKE6" s="526"/>
      <c r="OKF6" s="526"/>
      <c r="OKG6" s="526"/>
      <c r="OKH6" s="526"/>
      <c r="OKI6" s="526"/>
      <c r="OKJ6" s="526"/>
      <c r="OKK6" s="526"/>
      <c r="OKL6" s="526"/>
      <c r="OKM6" s="526"/>
      <c r="OKN6" s="526"/>
      <c r="OKO6" s="526"/>
      <c r="OKP6" s="526"/>
      <c r="OKQ6" s="526"/>
      <c r="OKR6" s="526"/>
      <c r="OKS6" s="526"/>
      <c r="OKT6" s="526"/>
      <c r="OKU6" s="526"/>
      <c r="OKV6" s="526"/>
      <c r="OKW6" s="526"/>
      <c r="OKX6" s="526"/>
      <c r="OKY6" s="526"/>
      <c r="OKZ6" s="526"/>
      <c r="OLA6" s="526"/>
      <c r="OLB6" s="526"/>
      <c r="OLC6" s="526"/>
      <c r="OLD6" s="526"/>
      <c r="OLE6" s="526"/>
      <c r="OLF6" s="526"/>
      <c r="OLG6" s="526"/>
      <c r="OLH6" s="526"/>
      <c r="OLI6" s="526"/>
      <c r="OLJ6" s="526"/>
      <c r="OLK6" s="526"/>
      <c r="OLL6" s="526"/>
      <c r="OLM6" s="526"/>
      <c r="OLN6" s="526"/>
      <c r="OLO6" s="526"/>
      <c r="OLP6" s="526"/>
      <c r="OLQ6" s="526"/>
      <c r="OLR6" s="526"/>
      <c r="OLS6" s="526"/>
      <c r="OLT6" s="526"/>
      <c r="OLU6" s="526"/>
      <c r="OLV6" s="526"/>
      <c r="OLW6" s="526"/>
      <c r="OLX6" s="526"/>
      <c r="OLY6" s="526"/>
      <c r="OLZ6" s="526"/>
      <c r="OMA6" s="526"/>
      <c r="OMB6" s="526"/>
      <c r="OMC6" s="526"/>
      <c r="OMD6" s="526"/>
      <c r="OME6" s="526"/>
      <c r="OMF6" s="526"/>
      <c r="OMG6" s="526"/>
      <c r="OMH6" s="526"/>
      <c r="OMI6" s="526"/>
      <c r="OMJ6" s="526"/>
      <c r="OMK6" s="526"/>
      <c r="OML6" s="526"/>
      <c r="OMM6" s="526"/>
      <c r="OMN6" s="526"/>
      <c r="OMO6" s="526"/>
      <c r="OMP6" s="526"/>
      <c r="OMQ6" s="526"/>
      <c r="OMR6" s="526"/>
      <c r="OMS6" s="526"/>
      <c r="OMT6" s="526"/>
      <c r="OMU6" s="526"/>
      <c r="OMV6" s="526"/>
      <c r="OMW6" s="526"/>
      <c r="OMX6" s="526"/>
      <c r="OMY6" s="526"/>
      <c r="OMZ6" s="526"/>
      <c r="ONA6" s="526"/>
      <c r="ONB6" s="526"/>
      <c r="ONC6" s="526"/>
      <c r="OND6" s="526"/>
      <c r="ONE6" s="526"/>
      <c r="ONF6" s="526"/>
      <c r="ONG6" s="526"/>
      <c r="ONH6" s="526"/>
      <c r="ONI6" s="526"/>
      <c r="ONJ6" s="526"/>
      <c r="ONK6" s="526"/>
      <c r="ONL6" s="526"/>
      <c r="ONM6" s="526"/>
      <c r="ONN6" s="526"/>
      <c r="ONO6" s="526"/>
      <c r="ONP6" s="526"/>
      <c r="ONQ6" s="526"/>
      <c r="ONR6" s="526"/>
      <c r="ONS6" s="526"/>
      <c r="ONT6" s="526"/>
      <c r="ONU6" s="526"/>
      <c r="ONV6" s="526"/>
      <c r="ONW6" s="526"/>
      <c r="ONX6" s="526"/>
      <c r="ONY6" s="526"/>
      <c r="ONZ6" s="526"/>
      <c r="OOA6" s="526"/>
      <c r="OOB6" s="526"/>
      <c r="OOC6" s="526"/>
      <c r="OOD6" s="526"/>
      <c r="OOE6" s="526"/>
      <c r="OOF6" s="526"/>
      <c r="OOG6" s="526"/>
      <c r="OOH6" s="526"/>
      <c r="OOI6" s="526"/>
      <c r="OOJ6" s="526"/>
      <c r="OOK6" s="526"/>
      <c r="OOL6" s="526"/>
      <c r="OOM6" s="526"/>
      <c r="OON6" s="526"/>
      <c r="OOO6" s="526"/>
      <c r="OOP6" s="526"/>
      <c r="OOQ6" s="526"/>
      <c r="OOR6" s="526"/>
      <c r="OOS6" s="526"/>
      <c r="OOT6" s="526"/>
      <c r="OOU6" s="526"/>
      <c r="OOV6" s="526"/>
      <c r="OOW6" s="526"/>
      <c r="OOX6" s="526"/>
      <c r="OOY6" s="526"/>
      <c r="OOZ6" s="526"/>
      <c r="OPA6" s="526"/>
      <c r="OPB6" s="526"/>
      <c r="OPC6" s="526"/>
      <c r="OPD6" s="526"/>
      <c r="OPE6" s="526"/>
      <c r="OPF6" s="526"/>
      <c r="OPG6" s="526"/>
      <c r="OPH6" s="526"/>
      <c r="OPI6" s="526"/>
      <c r="OPJ6" s="526"/>
      <c r="OPK6" s="526"/>
      <c r="OPL6" s="526"/>
      <c r="OPM6" s="526"/>
      <c r="OPN6" s="526"/>
      <c r="OPO6" s="526"/>
      <c r="OPP6" s="526"/>
      <c r="OPQ6" s="526"/>
      <c r="OPR6" s="526"/>
      <c r="OPS6" s="526"/>
      <c r="OPT6" s="526"/>
      <c r="OPU6" s="526"/>
      <c r="OPV6" s="526"/>
      <c r="OPW6" s="526"/>
      <c r="OPX6" s="526"/>
      <c r="OPY6" s="526"/>
      <c r="OPZ6" s="526"/>
      <c r="OQA6" s="526"/>
      <c r="OQB6" s="526"/>
      <c r="OQC6" s="526"/>
      <c r="OQD6" s="526"/>
      <c r="OQE6" s="526"/>
      <c r="OQF6" s="526"/>
      <c r="OQG6" s="526"/>
      <c r="OQH6" s="526"/>
      <c r="OQI6" s="526"/>
      <c r="OQJ6" s="526"/>
      <c r="OQK6" s="526"/>
      <c r="OQL6" s="526"/>
      <c r="OQM6" s="526"/>
      <c r="OQN6" s="526"/>
      <c r="OQO6" s="526"/>
      <c r="OQP6" s="526"/>
      <c r="OQQ6" s="526"/>
      <c r="OQR6" s="526"/>
      <c r="OQS6" s="526"/>
      <c r="OQT6" s="526"/>
      <c r="OQU6" s="526"/>
      <c r="OQV6" s="526"/>
      <c r="OQW6" s="526"/>
      <c r="OQX6" s="526"/>
      <c r="OQY6" s="526"/>
      <c r="OQZ6" s="526"/>
      <c r="ORA6" s="526"/>
      <c r="ORB6" s="526"/>
      <c r="ORC6" s="526"/>
      <c r="ORD6" s="526"/>
      <c r="ORE6" s="526"/>
      <c r="ORF6" s="526"/>
      <c r="ORG6" s="526"/>
      <c r="ORH6" s="526"/>
      <c r="ORI6" s="526"/>
      <c r="ORJ6" s="526"/>
      <c r="ORK6" s="526"/>
      <c r="ORL6" s="526"/>
      <c r="ORM6" s="526"/>
      <c r="ORN6" s="526"/>
      <c r="ORO6" s="526"/>
      <c r="ORP6" s="526"/>
      <c r="ORQ6" s="526"/>
      <c r="ORR6" s="526"/>
      <c r="ORS6" s="526"/>
      <c r="ORT6" s="526"/>
      <c r="ORU6" s="526"/>
      <c r="ORV6" s="526"/>
      <c r="ORW6" s="526"/>
      <c r="ORX6" s="526"/>
      <c r="ORY6" s="526"/>
      <c r="ORZ6" s="526"/>
      <c r="OSA6" s="526"/>
      <c r="OSB6" s="526"/>
      <c r="OSC6" s="526"/>
      <c r="OSD6" s="526"/>
      <c r="OSE6" s="526"/>
      <c r="OSF6" s="526"/>
      <c r="OSG6" s="526"/>
      <c r="OSH6" s="526"/>
      <c r="OSI6" s="526"/>
      <c r="OSJ6" s="526"/>
      <c r="OSK6" s="526"/>
      <c r="OSL6" s="526"/>
      <c r="OSM6" s="526"/>
      <c r="OSN6" s="526"/>
      <c r="OSO6" s="526"/>
      <c r="OSP6" s="526"/>
      <c r="OSQ6" s="526"/>
      <c r="OSR6" s="526"/>
      <c r="OSS6" s="526"/>
      <c r="OST6" s="526"/>
      <c r="OSU6" s="526"/>
      <c r="OSV6" s="526"/>
      <c r="OSW6" s="526"/>
      <c r="OSX6" s="526"/>
      <c r="OSY6" s="526"/>
      <c r="OSZ6" s="526"/>
      <c r="OTA6" s="526"/>
      <c r="OTB6" s="526"/>
      <c r="OTC6" s="526"/>
      <c r="OTD6" s="526"/>
      <c r="OTE6" s="526"/>
      <c r="OTF6" s="526"/>
      <c r="OTG6" s="526"/>
      <c r="OTH6" s="526"/>
      <c r="OTI6" s="526"/>
      <c r="OTJ6" s="526"/>
      <c r="OTK6" s="526"/>
      <c r="OTL6" s="526"/>
      <c r="OTM6" s="526"/>
      <c r="OTN6" s="526"/>
      <c r="OTO6" s="526"/>
      <c r="OTP6" s="526"/>
      <c r="OTQ6" s="526"/>
      <c r="OTR6" s="526"/>
      <c r="OTS6" s="526"/>
      <c r="OTT6" s="526"/>
      <c r="OTU6" s="526"/>
      <c r="OTV6" s="526"/>
      <c r="OTW6" s="526"/>
      <c r="OTX6" s="526"/>
      <c r="OTY6" s="526"/>
      <c r="OTZ6" s="526"/>
      <c r="OUA6" s="526"/>
      <c r="OUB6" s="526"/>
      <c r="OUC6" s="526"/>
      <c r="OUD6" s="526"/>
      <c r="OUE6" s="526"/>
      <c r="OUF6" s="526"/>
      <c r="OUG6" s="526"/>
      <c r="OUH6" s="526"/>
      <c r="OUI6" s="526"/>
      <c r="OUJ6" s="526"/>
      <c r="OUK6" s="526"/>
      <c r="OUL6" s="526"/>
      <c r="OUM6" s="526"/>
      <c r="OUN6" s="526"/>
      <c r="OUO6" s="526"/>
      <c r="OUP6" s="526"/>
      <c r="OUQ6" s="526"/>
      <c r="OUR6" s="526"/>
      <c r="OUS6" s="526"/>
      <c r="OUT6" s="526"/>
      <c r="OUU6" s="526"/>
      <c r="OUV6" s="526"/>
      <c r="OUW6" s="526"/>
      <c r="OUX6" s="526"/>
      <c r="OUY6" s="526"/>
      <c r="OUZ6" s="526"/>
      <c r="OVA6" s="526"/>
      <c r="OVB6" s="526"/>
      <c r="OVC6" s="526"/>
      <c r="OVD6" s="526"/>
      <c r="OVE6" s="526"/>
      <c r="OVF6" s="526"/>
      <c r="OVG6" s="526"/>
      <c r="OVH6" s="526"/>
      <c r="OVI6" s="526"/>
      <c r="OVJ6" s="526"/>
      <c r="OVK6" s="526"/>
      <c r="OVL6" s="526"/>
      <c r="OVM6" s="526"/>
      <c r="OVN6" s="526"/>
      <c r="OVO6" s="526"/>
      <c r="OVP6" s="526"/>
      <c r="OVQ6" s="526"/>
      <c r="OVR6" s="526"/>
      <c r="OVS6" s="526"/>
      <c r="OVT6" s="526"/>
      <c r="OVU6" s="526"/>
      <c r="OVV6" s="526"/>
      <c r="OVW6" s="526"/>
      <c r="OVX6" s="526"/>
      <c r="OVY6" s="526"/>
      <c r="OVZ6" s="526"/>
      <c r="OWA6" s="526"/>
      <c r="OWB6" s="526"/>
      <c r="OWC6" s="526"/>
      <c r="OWD6" s="526"/>
      <c r="OWE6" s="526"/>
      <c r="OWF6" s="526"/>
      <c r="OWG6" s="526"/>
      <c r="OWH6" s="526"/>
      <c r="OWI6" s="526"/>
      <c r="OWJ6" s="526"/>
      <c r="OWK6" s="526"/>
      <c r="OWL6" s="526"/>
      <c r="OWM6" s="526"/>
      <c r="OWN6" s="526"/>
      <c r="OWO6" s="526"/>
      <c r="OWP6" s="526"/>
      <c r="OWQ6" s="526"/>
      <c r="OWR6" s="526"/>
      <c r="OWS6" s="526"/>
      <c r="OWT6" s="526"/>
      <c r="OWU6" s="526"/>
      <c r="OWV6" s="526"/>
      <c r="OWW6" s="526"/>
      <c r="OWX6" s="526"/>
      <c r="OWY6" s="526"/>
      <c r="OWZ6" s="526"/>
      <c r="OXA6" s="526"/>
      <c r="OXB6" s="526"/>
      <c r="OXC6" s="526"/>
      <c r="OXD6" s="526"/>
      <c r="OXE6" s="526"/>
      <c r="OXF6" s="526"/>
      <c r="OXG6" s="526"/>
      <c r="OXH6" s="526"/>
      <c r="OXI6" s="526"/>
      <c r="OXJ6" s="526"/>
      <c r="OXK6" s="526"/>
      <c r="OXL6" s="526"/>
      <c r="OXM6" s="526"/>
      <c r="OXN6" s="526"/>
      <c r="OXO6" s="526"/>
      <c r="OXP6" s="526"/>
      <c r="OXQ6" s="526"/>
      <c r="OXR6" s="526"/>
      <c r="OXS6" s="526"/>
      <c r="OXT6" s="526"/>
      <c r="OXU6" s="526"/>
      <c r="OXV6" s="526"/>
      <c r="OXW6" s="526"/>
      <c r="OXX6" s="526"/>
      <c r="OXY6" s="526"/>
      <c r="OXZ6" s="526"/>
      <c r="OYA6" s="526"/>
      <c r="OYB6" s="526"/>
      <c r="OYC6" s="526"/>
      <c r="OYD6" s="526"/>
      <c r="OYE6" s="526"/>
      <c r="OYF6" s="526"/>
      <c r="OYG6" s="526"/>
      <c r="OYH6" s="526"/>
      <c r="OYI6" s="526"/>
      <c r="OYJ6" s="526"/>
      <c r="OYK6" s="526"/>
      <c r="OYL6" s="526"/>
      <c r="OYM6" s="526"/>
      <c r="OYN6" s="526"/>
      <c r="OYO6" s="526"/>
      <c r="OYP6" s="526"/>
      <c r="OYQ6" s="526"/>
      <c r="OYR6" s="526"/>
      <c r="OYS6" s="526"/>
      <c r="OYT6" s="526"/>
      <c r="OYU6" s="526"/>
      <c r="OYV6" s="526"/>
      <c r="OYW6" s="526"/>
      <c r="OYX6" s="526"/>
      <c r="OYY6" s="526"/>
      <c r="OYZ6" s="526"/>
      <c r="OZA6" s="526"/>
      <c r="OZB6" s="526"/>
      <c r="OZC6" s="526"/>
      <c r="OZD6" s="526"/>
      <c r="OZE6" s="526"/>
      <c r="OZF6" s="526"/>
      <c r="OZG6" s="526"/>
      <c r="OZH6" s="526"/>
      <c r="OZI6" s="526"/>
      <c r="OZJ6" s="526"/>
      <c r="OZK6" s="526"/>
      <c r="OZL6" s="526"/>
      <c r="OZM6" s="526"/>
      <c r="OZN6" s="526"/>
      <c r="OZO6" s="526"/>
      <c r="OZP6" s="526"/>
      <c r="OZQ6" s="526"/>
      <c r="OZR6" s="526"/>
      <c r="OZS6" s="526"/>
      <c r="OZT6" s="526"/>
      <c r="OZU6" s="526"/>
      <c r="OZV6" s="526"/>
      <c r="OZW6" s="526"/>
      <c r="OZX6" s="526"/>
      <c r="OZY6" s="526"/>
      <c r="OZZ6" s="526"/>
      <c r="PAA6" s="526"/>
      <c r="PAB6" s="526"/>
      <c r="PAC6" s="526"/>
      <c r="PAD6" s="526"/>
      <c r="PAE6" s="526"/>
      <c r="PAF6" s="526"/>
      <c r="PAG6" s="526"/>
      <c r="PAH6" s="526"/>
      <c r="PAI6" s="526"/>
      <c r="PAJ6" s="526"/>
      <c r="PAK6" s="526"/>
      <c r="PAL6" s="526"/>
      <c r="PAM6" s="526"/>
      <c r="PAN6" s="526"/>
      <c r="PAO6" s="526"/>
      <c r="PAP6" s="526"/>
      <c r="PAQ6" s="526"/>
      <c r="PAR6" s="526"/>
      <c r="PAS6" s="526"/>
      <c r="PAT6" s="526"/>
      <c r="PAU6" s="526"/>
      <c r="PAV6" s="526"/>
      <c r="PAW6" s="526"/>
      <c r="PAX6" s="526"/>
      <c r="PAY6" s="526"/>
      <c r="PAZ6" s="526"/>
      <c r="PBA6" s="526"/>
      <c r="PBB6" s="526"/>
      <c r="PBC6" s="526"/>
      <c r="PBD6" s="526"/>
      <c r="PBE6" s="526"/>
      <c r="PBF6" s="526"/>
      <c r="PBG6" s="526"/>
      <c r="PBH6" s="526"/>
      <c r="PBI6" s="526"/>
      <c r="PBJ6" s="526"/>
      <c r="PBK6" s="526"/>
      <c r="PBL6" s="526"/>
      <c r="PBM6" s="526"/>
      <c r="PBN6" s="526"/>
      <c r="PBO6" s="526"/>
      <c r="PBP6" s="526"/>
      <c r="PBQ6" s="526"/>
      <c r="PBR6" s="526"/>
      <c r="PBS6" s="526"/>
      <c r="PBT6" s="526"/>
      <c r="PBU6" s="526"/>
      <c r="PBV6" s="526"/>
      <c r="PBW6" s="526"/>
      <c r="PBX6" s="526"/>
      <c r="PBY6" s="526"/>
      <c r="PBZ6" s="526"/>
      <c r="PCA6" s="526"/>
      <c r="PCB6" s="526"/>
      <c r="PCC6" s="526"/>
      <c r="PCD6" s="526"/>
      <c r="PCE6" s="526"/>
      <c r="PCF6" s="526"/>
      <c r="PCG6" s="526"/>
      <c r="PCH6" s="526"/>
      <c r="PCI6" s="526"/>
      <c r="PCJ6" s="526"/>
      <c r="PCK6" s="526"/>
      <c r="PCL6" s="526"/>
      <c r="PCM6" s="526"/>
      <c r="PCN6" s="526"/>
      <c r="PCO6" s="526"/>
      <c r="PCP6" s="526"/>
      <c r="PCQ6" s="526"/>
      <c r="PCR6" s="526"/>
      <c r="PCS6" s="526"/>
      <c r="PCT6" s="526"/>
      <c r="PCU6" s="526"/>
      <c r="PCV6" s="526"/>
      <c r="PCW6" s="526"/>
      <c r="PCX6" s="526"/>
      <c r="PCY6" s="526"/>
      <c r="PCZ6" s="526"/>
      <c r="PDA6" s="526"/>
      <c r="PDB6" s="526"/>
      <c r="PDC6" s="526"/>
      <c r="PDD6" s="526"/>
      <c r="PDE6" s="526"/>
      <c r="PDF6" s="526"/>
      <c r="PDG6" s="526"/>
      <c r="PDH6" s="526"/>
      <c r="PDI6" s="526"/>
      <c r="PDJ6" s="526"/>
      <c r="PDK6" s="526"/>
      <c r="PDL6" s="526"/>
      <c r="PDM6" s="526"/>
      <c r="PDN6" s="526"/>
      <c r="PDO6" s="526"/>
      <c r="PDP6" s="526"/>
      <c r="PDQ6" s="526"/>
      <c r="PDR6" s="526"/>
      <c r="PDS6" s="526"/>
      <c r="PDT6" s="526"/>
      <c r="PDU6" s="526"/>
      <c r="PDV6" s="526"/>
      <c r="PDW6" s="526"/>
      <c r="PDX6" s="526"/>
      <c r="PDY6" s="526"/>
      <c r="PDZ6" s="526"/>
      <c r="PEA6" s="526"/>
      <c r="PEB6" s="526"/>
      <c r="PEC6" s="526"/>
      <c r="PED6" s="526"/>
      <c r="PEE6" s="526"/>
      <c r="PEF6" s="526"/>
      <c r="PEG6" s="526"/>
      <c r="PEH6" s="526"/>
      <c r="PEI6" s="526"/>
      <c r="PEJ6" s="526"/>
      <c r="PEK6" s="526"/>
      <c r="PEL6" s="526"/>
      <c r="PEM6" s="526"/>
      <c r="PEN6" s="526"/>
      <c r="PEO6" s="526"/>
      <c r="PEP6" s="526"/>
      <c r="PEQ6" s="526"/>
      <c r="PER6" s="526"/>
      <c r="PES6" s="526"/>
      <c r="PET6" s="526"/>
      <c r="PEU6" s="526"/>
      <c r="PEV6" s="526"/>
      <c r="PEW6" s="526"/>
      <c r="PEX6" s="526"/>
      <c r="PEY6" s="526"/>
      <c r="PEZ6" s="526"/>
      <c r="PFA6" s="526"/>
      <c r="PFB6" s="526"/>
      <c r="PFC6" s="526"/>
      <c r="PFD6" s="526"/>
      <c r="PFE6" s="526"/>
      <c r="PFF6" s="526"/>
      <c r="PFG6" s="526"/>
      <c r="PFH6" s="526"/>
      <c r="PFI6" s="526"/>
      <c r="PFJ6" s="526"/>
      <c r="PFK6" s="526"/>
      <c r="PFL6" s="526"/>
      <c r="PFM6" s="526"/>
      <c r="PFN6" s="526"/>
      <c r="PFO6" s="526"/>
      <c r="PFP6" s="526"/>
      <c r="PFQ6" s="526"/>
      <c r="PFR6" s="526"/>
      <c r="PFS6" s="526"/>
      <c r="PFT6" s="526"/>
      <c r="PFU6" s="526"/>
      <c r="PFV6" s="526"/>
      <c r="PFW6" s="526"/>
      <c r="PFX6" s="526"/>
      <c r="PFY6" s="526"/>
      <c r="PFZ6" s="526"/>
      <c r="PGA6" s="526"/>
      <c r="PGB6" s="526"/>
      <c r="PGC6" s="526"/>
      <c r="PGD6" s="526"/>
      <c r="PGE6" s="526"/>
      <c r="PGF6" s="526"/>
      <c r="PGG6" s="526"/>
      <c r="PGH6" s="526"/>
      <c r="PGI6" s="526"/>
      <c r="PGJ6" s="526"/>
      <c r="PGK6" s="526"/>
      <c r="PGL6" s="526"/>
      <c r="PGM6" s="526"/>
      <c r="PGN6" s="526"/>
      <c r="PGO6" s="526"/>
      <c r="PGP6" s="526"/>
      <c r="PGQ6" s="526"/>
      <c r="PGR6" s="526"/>
      <c r="PGS6" s="526"/>
      <c r="PGT6" s="526"/>
      <c r="PGU6" s="526"/>
      <c r="PGV6" s="526"/>
      <c r="PGW6" s="526"/>
      <c r="PGX6" s="526"/>
      <c r="PGY6" s="526"/>
      <c r="PGZ6" s="526"/>
      <c r="PHA6" s="526"/>
      <c r="PHB6" s="526"/>
      <c r="PHC6" s="526"/>
      <c r="PHD6" s="526"/>
      <c r="PHE6" s="526"/>
      <c r="PHF6" s="526"/>
      <c r="PHG6" s="526"/>
      <c r="PHH6" s="526"/>
      <c r="PHI6" s="526"/>
      <c r="PHJ6" s="526"/>
      <c r="PHK6" s="526"/>
      <c r="PHL6" s="526"/>
      <c r="PHM6" s="526"/>
      <c r="PHN6" s="526"/>
      <c r="PHO6" s="526"/>
      <c r="PHP6" s="526"/>
      <c r="PHQ6" s="526"/>
      <c r="PHR6" s="526"/>
      <c r="PHS6" s="526"/>
      <c r="PHT6" s="526"/>
      <c r="PHU6" s="526"/>
      <c r="PHV6" s="526"/>
      <c r="PHW6" s="526"/>
      <c r="PHX6" s="526"/>
      <c r="PHY6" s="526"/>
      <c r="PHZ6" s="526"/>
      <c r="PIA6" s="526"/>
      <c r="PIB6" s="526"/>
      <c r="PIC6" s="526"/>
      <c r="PID6" s="526"/>
      <c r="PIE6" s="526"/>
      <c r="PIF6" s="526"/>
      <c r="PIG6" s="526"/>
      <c r="PIH6" s="526"/>
      <c r="PII6" s="526"/>
      <c r="PIJ6" s="526"/>
      <c r="PIK6" s="526"/>
      <c r="PIL6" s="526"/>
      <c r="PIM6" s="526"/>
      <c r="PIN6" s="526"/>
      <c r="PIO6" s="526"/>
      <c r="PIP6" s="526"/>
      <c r="PIQ6" s="526"/>
      <c r="PIR6" s="526"/>
      <c r="PIS6" s="526"/>
      <c r="PIT6" s="526"/>
      <c r="PIU6" s="526"/>
      <c r="PIV6" s="526"/>
      <c r="PIW6" s="526"/>
      <c r="PIX6" s="526"/>
      <c r="PIY6" s="526"/>
      <c r="PIZ6" s="526"/>
      <c r="PJA6" s="526"/>
      <c r="PJB6" s="526"/>
      <c r="PJC6" s="526"/>
      <c r="PJD6" s="526"/>
      <c r="PJE6" s="526"/>
      <c r="PJF6" s="526"/>
      <c r="PJG6" s="526"/>
      <c r="PJH6" s="526"/>
      <c r="PJI6" s="526"/>
      <c r="PJJ6" s="526"/>
      <c r="PJK6" s="526"/>
      <c r="PJL6" s="526"/>
      <c r="PJM6" s="526"/>
      <c r="PJN6" s="526"/>
      <c r="PJO6" s="526"/>
      <c r="PJP6" s="526"/>
      <c r="PJQ6" s="526"/>
      <c r="PJR6" s="526"/>
      <c r="PJS6" s="526"/>
      <c r="PJT6" s="526"/>
      <c r="PJU6" s="526"/>
      <c r="PJV6" s="526"/>
      <c r="PJW6" s="526"/>
      <c r="PJX6" s="526"/>
      <c r="PJY6" s="526"/>
      <c r="PJZ6" s="526"/>
      <c r="PKA6" s="526"/>
      <c r="PKB6" s="526"/>
      <c r="PKC6" s="526"/>
      <c r="PKD6" s="526"/>
      <c r="PKE6" s="526"/>
      <c r="PKF6" s="526"/>
      <c r="PKG6" s="526"/>
      <c r="PKH6" s="526"/>
      <c r="PKI6" s="526"/>
      <c r="PKJ6" s="526"/>
      <c r="PKK6" s="526"/>
      <c r="PKL6" s="526"/>
      <c r="PKM6" s="526"/>
      <c r="PKN6" s="526"/>
      <c r="PKO6" s="526"/>
      <c r="PKP6" s="526"/>
      <c r="PKQ6" s="526"/>
      <c r="PKR6" s="526"/>
      <c r="PKS6" s="526"/>
      <c r="PKT6" s="526"/>
      <c r="PKU6" s="526"/>
      <c r="PKV6" s="526"/>
      <c r="PKW6" s="526"/>
      <c r="PKX6" s="526"/>
      <c r="PKY6" s="526"/>
      <c r="PKZ6" s="526"/>
      <c r="PLA6" s="526"/>
      <c r="PLB6" s="526"/>
      <c r="PLC6" s="526"/>
      <c r="PLD6" s="526"/>
      <c r="PLE6" s="526"/>
      <c r="PLF6" s="526"/>
      <c r="PLG6" s="526"/>
      <c r="PLH6" s="526"/>
      <c r="PLI6" s="526"/>
      <c r="PLJ6" s="526"/>
      <c r="PLK6" s="526"/>
      <c r="PLL6" s="526"/>
      <c r="PLM6" s="526"/>
      <c r="PLN6" s="526"/>
      <c r="PLO6" s="526"/>
      <c r="PLP6" s="526"/>
      <c r="PLQ6" s="526"/>
      <c r="PLR6" s="526"/>
      <c r="PLS6" s="526"/>
      <c r="PLT6" s="526"/>
      <c r="PLU6" s="526"/>
      <c r="PLV6" s="526"/>
      <c r="PLW6" s="526"/>
      <c r="PLX6" s="526"/>
      <c r="PLY6" s="526"/>
      <c r="PLZ6" s="526"/>
      <c r="PMA6" s="526"/>
      <c r="PMB6" s="526"/>
      <c r="PMC6" s="526"/>
      <c r="PMD6" s="526"/>
      <c r="PME6" s="526"/>
      <c r="PMF6" s="526"/>
      <c r="PMG6" s="526"/>
      <c r="PMH6" s="526"/>
      <c r="PMI6" s="526"/>
      <c r="PMJ6" s="526"/>
      <c r="PMK6" s="526"/>
      <c r="PML6" s="526"/>
      <c r="PMM6" s="526"/>
      <c r="PMN6" s="526"/>
      <c r="PMO6" s="526"/>
      <c r="PMP6" s="526"/>
      <c r="PMQ6" s="526"/>
      <c r="PMR6" s="526"/>
      <c r="PMS6" s="526"/>
      <c r="PMT6" s="526"/>
      <c r="PMU6" s="526"/>
      <c r="PMV6" s="526"/>
      <c r="PMW6" s="526"/>
      <c r="PMX6" s="526"/>
      <c r="PMY6" s="526"/>
      <c r="PMZ6" s="526"/>
      <c r="PNA6" s="526"/>
      <c r="PNB6" s="526"/>
      <c r="PNC6" s="526"/>
      <c r="PND6" s="526"/>
      <c r="PNE6" s="526"/>
      <c r="PNF6" s="526"/>
      <c r="PNG6" s="526"/>
      <c r="PNH6" s="526"/>
      <c r="PNI6" s="526"/>
      <c r="PNJ6" s="526"/>
      <c r="PNK6" s="526"/>
      <c r="PNL6" s="526"/>
      <c r="PNM6" s="526"/>
      <c r="PNN6" s="526"/>
      <c r="PNO6" s="526"/>
      <c r="PNP6" s="526"/>
      <c r="PNQ6" s="526"/>
      <c r="PNR6" s="526"/>
      <c r="PNS6" s="526"/>
      <c r="PNT6" s="526"/>
      <c r="PNU6" s="526"/>
      <c r="PNV6" s="526"/>
      <c r="PNW6" s="526"/>
      <c r="PNX6" s="526"/>
      <c r="PNY6" s="526"/>
      <c r="PNZ6" s="526"/>
      <c r="POA6" s="526"/>
      <c r="POB6" s="526"/>
      <c r="POC6" s="526"/>
      <c r="POD6" s="526"/>
      <c r="POE6" s="526"/>
      <c r="POF6" s="526"/>
      <c r="POG6" s="526"/>
      <c r="POH6" s="526"/>
      <c r="POI6" s="526"/>
      <c r="POJ6" s="526"/>
      <c r="POK6" s="526"/>
      <c r="POL6" s="526"/>
      <c r="POM6" s="526"/>
      <c r="PON6" s="526"/>
      <c r="POO6" s="526"/>
      <c r="POP6" s="526"/>
      <c r="POQ6" s="526"/>
      <c r="POR6" s="526"/>
      <c r="POS6" s="526"/>
      <c r="POT6" s="526"/>
      <c r="POU6" s="526"/>
      <c r="POV6" s="526"/>
      <c r="POW6" s="526"/>
      <c r="POX6" s="526"/>
      <c r="POY6" s="526"/>
      <c r="POZ6" s="526"/>
      <c r="PPA6" s="526"/>
      <c r="PPB6" s="526"/>
      <c r="PPC6" s="526"/>
      <c r="PPD6" s="526"/>
      <c r="PPE6" s="526"/>
      <c r="PPF6" s="526"/>
      <c r="PPG6" s="526"/>
      <c r="PPH6" s="526"/>
      <c r="PPI6" s="526"/>
      <c r="PPJ6" s="526"/>
      <c r="PPK6" s="526"/>
      <c r="PPL6" s="526"/>
      <c r="PPM6" s="526"/>
      <c r="PPN6" s="526"/>
      <c r="PPO6" s="526"/>
      <c r="PPP6" s="526"/>
      <c r="PPQ6" s="526"/>
      <c r="PPR6" s="526"/>
      <c r="PPS6" s="526"/>
      <c r="PPT6" s="526"/>
      <c r="PPU6" s="526"/>
      <c r="PPV6" s="526"/>
      <c r="PPW6" s="526"/>
      <c r="PPX6" s="526"/>
      <c r="PPY6" s="526"/>
      <c r="PPZ6" s="526"/>
      <c r="PQA6" s="526"/>
      <c r="PQB6" s="526"/>
      <c r="PQC6" s="526"/>
      <c r="PQD6" s="526"/>
      <c r="PQE6" s="526"/>
      <c r="PQF6" s="526"/>
      <c r="PQG6" s="526"/>
      <c r="PQH6" s="526"/>
      <c r="PQI6" s="526"/>
      <c r="PQJ6" s="526"/>
      <c r="PQK6" s="526"/>
      <c r="PQL6" s="526"/>
      <c r="PQM6" s="526"/>
      <c r="PQN6" s="526"/>
      <c r="PQO6" s="526"/>
      <c r="PQP6" s="526"/>
      <c r="PQQ6" s="526"/>
      <c r="PQR6" s="526"/>
      <c r="PQS6" s="526"/>
      <c r="PQT6" s="526"/>
      <c r="PQU6" s="526"/>
      <c r="PQV6" s="526"/>
      <c r="PQW6" s="526"/>
      <c r="PQX6" s="526"/>
      <c r="PQY6" s="526"/>
      <c r="PQZ6" s="526"/>
      <c r="PRA6" s="526"/>
      <c r="PRB6" s="526"/>
      <c r="PRC6" s="526"/>
      <c r="PRD6" s="526"/>
      <c r="PRE6" s="526"/>
      <c r="PRF6" s="526"/>
      <c r="PRG6" s="526"/>
      <c r="PRH6" s="526"/>
      <c r="PRI6" s="526"/>
      <c r="PRJ6" s="526"/>
      <c r="PRK6" s="526"/>
      <c r="PRL6" s="526"/>
      <c r="PRM6" s="526"/>
      <c r="PRN6" s="526"/>
      <c r="PRO6" s="526"/>
      <c r="PRP6" s="526"/>
      <c r="PRQ6" s="526"/>
      <c r="PRR6" s="526"/>
      <c r="PRS6" s="526"/>
      <c r="PRT6" s="526"/>
      <c r="PRU6" s="526"/>
      <c r="PRV6" s="526"/>
      <c r="PRW6" s="526"/>
      <c r="PRX6" s="526"/>
      <c r="PRY6" s="526"/>
      <c r="PRZ6" s="526"/>
      <c r="PSA6" s="526"/>
      <c r="PSB6" s="526"/>
      <c r="PSC6" s="526"/>
      <c r="PSD6" s="526"/>
      <c r="PSE6" s="526"/>
      <c r="PSF6" s="526"/>
      <c r="PSG6" s="526"/>
      <c r="PSH6" s="526"/>
      <c r="PSI6" s="526"/>
      <c r="PSJ6" s="526"/>
      <c r="PSK6" s="526"/>
      <c r="PSL6" s="526"/>
      <c r="PSM6" s="526"/>
      <c r="PSN6" s="526"/>
      <c r="PSO6" s="526"/>
      <c r="PSP6" s="526"/>
      <c r="PSQ6" s="526"/>
      <c r="PSR6" s="526"/>
      <c r="PSS6" s="526"/>
      <c r="PST6" s="526"/>
      <c r="PSU6" s="526"/>
      <c r="PSV6" s="526"/>
      <c r="PSW6" s="526"/>
      <c r="PSX6" s="526"/>
      <c r="PSY6" s="526"/>
      <c r="PSZ6" s="526"/>
      <c r="PTA6" s="526"/>
      <c r="PTB6" s="526"/>
      <c r="PTC6" s="526"/>
      <c r="PTD6" s="526"/>
      <c r="PTE6" s="526"/>
      <c r="PTF6" s="526"/>
      <c r="PTG6" s="526"/>
      <c r="PTH6" s="526"/>
      <c r="PTI6" s="526"/>
      <c r="PTJ6" s="526"/>
      <c r="PTK6" s="526"/>
      <c r="PTL6" s="526"/>
      <c r="PTM6" s="526"/>
      <c r="PTN6" s="526"/>
      <c r="PTO6" s="526"/>
      <c r="PTP6" s="526"/>
      <c r="PTQ6" s="526"/>
      <c r="PTR6" s="526"/>
      <c r="PTS6" s="526"/>
      <c r="PTT6" s="526"/>
      <c r="PTU6" s="526"/>
      <c r="PTV6" s="526"/>
      <c r="PTW6" s="526"/>
      <c r="PTX6" s="526"/>
      <c r="PTY6" s="526"/>
      <c r="PTZ6" s="526"/>
      <c r="PUA6" s="526"/>
      <c r="PUB6" s="526"/>
      <c r="PUC6" s="526"/>
      <c r="PUD6" s="526"/>
      <c r="PUE6" s="526"/>
      <c r="PUF6" s="526"/>
      <c r="PUG6" s="526"/>
      <c r="PUH6" s="526"/>
      <c r="PUI6" s="526"/>
      <c r="PUJ6" s="526"/>
      <c r="PUK6" s="526"/>
      <c r="PUL6" s="526"/>
      <c r="PUM6" s="526"/>
      <c r="PUN6" s="526"/>
      <c r="PUO6" s="526"/>
      <c r="PUP6" s="526"/>
      <c r="PUQ6" s="526"/>
      <c r="PUR6" s="526"/>
      <c r="PUS6" s="526"/>
      <c r="PUT6" s="526"/>
      <c r="PUU6" s="526"/>
      <c r="PUV6" s="526"/>
      <c r="PUW6" s="526"/>
      <c r="PUX6" s="526"/>
      <c r="PUY6" s="526"/>
      <c r="PUZ6" s="526"/>
      <c r="PVA6" s="526"/>
      <c r="PVB6" s="526"/>
      <c r="PVC6" s="526"/>
      <c r="PVD6" s="526"/>
      <c r="PVE6" s="526"/>
      <c r="PVF6" s="526"/>
      <c r="PVG6" s="526"/>
      <c r="PVH6" s="526"/>
      <c r="PVI6" s="526"/>
      <c r="PVJ6" s="526"/>
      <c r="PVK6" s="526"/>
      <c r="PVL6" s="526"/>
      <c r="PVM6" s="526"/>
      <c r="PVN6" s="526"/>
      <c r="PVO6" s="526"/>
      <c r="PVP6" s="526"/>
      <c r="PVQ6" s="526"/>
      <c r="PVR6" s="526"/>
      <c r="PVS6" s="526"/>
      <c r="PVT6" s="526"/>
      <c r="PVU6" s="526"/>
      <c r="PVV6" s="526"/>
      <c r="PVW6" s="526"/>
      <c r="PVX6" s="526"/>
      <c r="PVY6" s="526"/>
      <c r="PVZ6" s="526"/>
      <c r="PWA6" s="526"/>
      <c r="PWB6" s="526"/>
      <c r="PWC6" s="526"/>
      <c r="PWD6" s="526"/>
      <c r="PWE6" s="526"/>
      <c r="PWF6" s="526"/>
      <c r="PWG6" s="526"/>
      <c r="PWH6" s="526"/>
      <c r="PWI6" s="526"/>
      <c r="PWJ6" s="526"/>
      <c r="PWK6" s="526"/>
      <c r="PWL6" s="526"/>
      <c r="PWM6" s="526"/>
      <c r="PWN6" s="526"/>
      <c r="PWO6" s="526"/>
      <c r="PWP6" s="526"/>
      <c r="PWQ6" s="526"/>
      <c r="PWR6" s="526"/>
      <c r="PWS6" s="526"/>
      <c r="PWT6" s="526"/>
      <c r="PWU6" s="526"/>
      <c r="PWV6" s="526"/>
      <c r="PWW6" s="526"/>
      <c r="PWX6" s="526"/>
      <c r="PWY6" s="526"/>
      <c r="PWZ6" s="526"/>
      <c r="PXA6" s="526"/>
      <c r="PXB6" s="526"/>
      <c r="PXC6" s="526"/>
      <c r="PXD6" s="526"/>
      <c r="PXE6" s="526"/>
      <c r="PXF6" s="526"/>
      <c r="PXG6" s="526"/>
      <c r="PXH6" s="526"/>
      <c r="PXI6" s="526"/>
      <c r="PXJ6" s="526"/>
      <c r="PXK6" s="526"/>
      <c r="PXL6" s="526"/>
      <c r="PXM6" s="526"/>
      <c r="PXN6" s="526"/>
      <c r="PXO6" s="526"/>
      <c r="PXP6" s="526"/>
      <c r="PXQ6" s="526"/>
      <c r="PXR6" s="526"/>
      <c r="PXS6" s="526"/>
      <c r="PXT6" s="526"/>
      <c r="PXU6" s="526"/>
      <c r="PXV6" s="526"/>
      <c r="PXW6" s="526"/>
      <c r="PXX6" s="526"/>
      <c r="PXY6" s="526"/>
      <c r="PXZ6" s="526"/>
      <c r="PYA6" s="526"/>
      <c r="PYB6" s="526"/>
      <c r="PYC6" s="526"/>
      <c r="PYD6" s="526"/>
      <c r="PYE6" s="526"/>
      <c r="PYF6" s="526"/>
      <c r="PYG6" s="526"/>
      <c r="PYH6" s="526"/>
      <c r="PYI6" s="526"/>
      <c r="PYJ6" s="526"/>
      <c r="PYK6" s="526"/>
      <c r="PYL6" s="526"/>
      <c r="PYM6" s="526"/>
      <c r="PYN6" s="526"/>
      <c r="PYO6" s="526"/>
      <c r="PYP6" s="526"/>
      <c r="PYQ6" s="526"/>
      <c r="PYR6" s="526"/>
      <c r="PYS6" s="526"/>
      <c r="PYT6" s="526"/>
      <c r="PYU6" s="526"/>
      <c r="PYV6" s="526"/>
      <c r="PYW6" s="526"/>
      <c r="PYX6" s="526"/>
      <c r="PYY6" s="526"/>
      <c r="PYZ6" s="526"/>
      <c r="PZA6" s="526"/>
      <c r="PZB6" s="526"/>
      <c r="PZC6" s="526"/>
      <c r="PZD6" s="526"/>
      <c r="PZE6" s="526"/>
      <c r="PZF6" s="526"/>
      <c r="PZG6" s="526"/>
      <c r="PZH6" s="526"/>
      <c r="PZI6" s="526"/>
      <c r="PZJ6" s="526"/>
      <c r="PZK6" s="526"/>
      <c r="PZL6" s="526"/>
      <c r="PZM6" s="526"/>
      <c r="PZN6" s="526"/>
      <c r="PZO6" s="526"/>
      <c r="PZP6" s="526"/>
      <c r="PZQ6" s="526"/>
      <c r="PZR6" s="526"/>
      <c r="PZS6" s="526"/>
      <c r="PZT6" s="526"/>
      <c r="PZU6" s="526"/>
      <c r="PZV6" s="526"/>
      <c r="PZW6" s="526"/>
      <c r="PZX6" s="526"/>
      <c r="PZY6" s="526"/>
      <c r="PZZ6" s="526"/>
      <c r="QAA6" s="526"/>
      <c r="QAB6" s="526"/>
      <c r="QAC6" s="526"/>
      <c r="QAD6" s="526"/>
      <c r="QAE6" s="526"/>
      <c r="QAF6" s="526"/>
      <c r="QAG6" s="526"/>
      <c r="QAH6" s="526"/>
      <c r="QAI6" s="526"/>
      <c r="QAJ6" s="526"/>
      <c r="QAK6" s="526"/>
      <c r="QAL6" s="526"/>
      <c r="QAM6" s="526"/>
      <c r="QAN6" s="526"/>
      <c r="QAO6" s="526"/>
      <c r="QAP6" s="526"/>
      <c r="QAQ6" s="526"/>
      <c r="QAR6" s="526"/>
      <c r="QAS6" s="526"/>
      <c r="QAT6" s="526"/>
      <c r="QAU6" s="526"/>
      <c r="QAV6" s="526"/>
      <c r="QAW6" s="526"/>
      <c r="QAX6" s="526"/>
      <c r="QAY6" s="526"/>
      <c r="QAZ6" s="526"/>
      <c r="QBA6" s="526"/>
      <c r="QBB6" s="526"/>
      <c r="QBC6" s="526"/>
      <c r="QBD6" s="526"/>
      <c r="QBE6" s="526"/>
      <c r="QBF6" s="526"/>
      <c r="QBG6" s="526"/>
      <c r="QBH6" s="526"/>
      <c r="QBI6" s="526"/>
      <c r="QBJ6" s="526"/>
      <c r="QBK6" s="526"/>
      <c r="QBL6" s="526"/>
      <c r="QBM6" s="526"/>
      <c r="QBN6" s="526"/>
      <c r="QBO6" s="526"/>
      <c r="QBP6" s="526"/>
      <c r="QBQ6" s="526"/>
      <c r="QBR6" s="526"/>
      <c r="QBS6" s="526"/>
      <c r="QBT6" s="526"/>
      <c r="QBU6" s="526"/>
      <c r="QBV6" s="526"/>
      <c r="QBW6" s="526"/>
      <c r="QBX6" s="526"/>
      <c r="QBY6" s="526"/>
      <c r="QBZ6" s="526"/>
      <c r="QCA6" s="526"/>
      <c r="QCB6" s="526"/>
      <c r="QCC6" s="526"/>
      <c r="QCD6" s="526"/>
      <c r="QCE6" s="526"/>
      <c r="QCF6" s="526"/>
      <c r="QCG6" s="526"/>
      <c r="QCH6" s="526"/>
      <c r="QCI6" s="526"/>
      <c r="QCJ6" s="526"/>
      <c r="QCK6" s="526"/>
      <c r="QCL6" s="526"/>
      <c r="QCM6" s="526"/>
      <c r="QCN6" s="526"/>
      <c r="QCO6" s="526"/>
      <c r="QCP6" s="526"/>
      <c r="QCQ6" s="526"/>
      <c r="QCR6" s="526"/>
      <c r="QCS6" s="526"/>
      <c r="QCT6" s="526"/>
      <c r="QCU6" s="526"/>
      <c r="QCV6" s="526"/>
      <c r="QCW6" s="526"/>
      <c r="QCX6" s="526"/>
      <c r="QCY6" s="526"/>
      <c r="QCZ6" s="526"/>
      <c r="QDA6" s="526"/>
      <c r="QDB6" s="526"/>
      <c r="QDC6" s="526"/>
      <c r="QDD6" s="526"/>
      <c r="QDE6" s="526"/>
      <c r="QDF6" s="526"/>
      <c r="QDG6" s="526"/>
      <c r="QDH6" s="526"/>
      <c r="QDI6" s="526"/>
      <c r="QDJ6" s="526"/>
      <c r="QDK6" s="526"/>
      <c r="QDL6" s="526"/>
      <c r="QDM6" s="526"/>
      <c r="QDN6" s="526"/>
      <c r="QDO6" s="526"/>
      <c r="QDP6" s="526"/>
      <c r="QDQ6" s="526"/>
      <c r="QDR6" s="526"/>
      <c r="QDS6" s="526"/>
      <c r="QDT6" s="526"/>
      <c r="QDU6" s="526"/>
      <c r="QDV6" s="526"/>
      <c r="QDW6" s="526"/>
      <c r="QDX6" s="526"/>
      <c r="QDY6" s="526"/>
      <c r="QDZ6" s="526"/>
      <c r="QEA6" s="526"/>
      <c r="QEB6" s="526"/>
      <c r="QEC6" s="526"/>
      <c r="QED6" s="526"/>
      <c r="QEE6" s="526"/>
      <c r="QEF6" s="526"/>
      <c r="QEG6" s="526"/>
      <c r="QEH6" s="526"/>
      <c r="QEI6" s="526"/>
      <c r="QEJ6" s="526"/>
      <c r="QEK6" s="526"/>
      <c r="QEL6" s="526"/>
      <c r="QEM6" s="526"/>
      <c r="QEN6" s="526"/>
      <c r="QEO6" s="526"/>
      <c r="QEP6" s="526"/>
      <c r="QEQ6" s="526"/>
      <c r="QER6" s="526"/>
      <c r="QES6" s="526"/>
      <c r="QET6" s="526"/>
      <c r="QEU6" s="526"/>
      <c r="QEV6" s="526"/>
      <c r="QEW6" s="526"/>
      <c r="QEX6" s="526"/>
      <c r="QEY6" s="526"/>
      <c r="QEZ6" s="526"/>
      <c r="QFA6" s="526"/>
      <c r="QFB6" s="526"/>
      <c r="QFC6" s="526"/>
      <c r="QFD6" s="526"/>
      <c r="QFE6" s="526"/>
      <c r="QFF6" s="526"/>
      <c r="QFG6" s="526"/>
      <c r="QFH6" s="526"/>
      <c r="QFI6" s="526"/>
      <c r="QFJ6" s="526"/>
      <c r="QFK6" s="526"/>
      <c r="QFL6" s="526"/>
      <c r="QFM6" s="526"/>
      <c r="QFN6" s="526"/>
      <c r="QFO6" s="526"/>
      <c r="QFP6" s="526"/>
      <c r="QFQ6" s="526"/>
      <c r="QFR6" s="526"/>
      <c r="QFS6" s="526"/>
      <c r="QFT6" s="526"/>
      <c r="QFU6" s="526"/>
      <c r="QFV6" s="526"/>
      <c r="QFW6" s="526"/>
      <c r="QFX6" s="526"/>
      <c r="QFY6" s="526"/>
      <c r="QFZ6" s="526"/>
      <c r="QGA6" s="526"/>
      <c r="QGB6" s="526"/>
      <c r="QGC6" s="526"/>
      <c r="QGD6" s="526"/>
      <c r="QGE6" s="526"/>
      <c r="QGF6" s="526"/>
      <c r="QGG6" s="526"/>
      <c r="QGH6" s="526"/>
      <c r="QGI6" s="526"/>
      <c r="QGJ6" s="526"/>
      <c r="QGK6" s="526"/>
      <c r="QGL6" s="526"/>
      <c r="QGM6" s="526"/>
      <c r="QGN6" s="526"/>
      <c r="QGO6" s="526"/>
      <c r="QGP6" s="526"/>
      <c r="QGQ6" s="526"/>
      <c r="QGR6" s="526"/>
      <c r="QGS6" s="526"/>
      <c r="QGT6" s="526"/>
      <c r="QGU6" s="526"/>
      <c r="QGV6" s="526"/>
      <c r="QGW6" s="526"/>
      <c r="QGX6" s="526"/>
      <c r="QGY6" s="526"/>
      <c r="QGZ6" s="526"/>
      <c r="QHA6" s="526"/>
      <c r="QHB6" s="526"/>
      <c r="QHC6" s="526"/>
      <c r="QHD6" s="526"/>
      <c r="QHE6" s="526"/>
      <c r="QHF6" s="526"/>
      <c r="QHG6" s="526"/>
      <c r="QHH6" s="526"/>
      <c r="QHI6" s="526"/>
      <c r="QHJ6" s="526"/>
      <c r="QHK6" s="526"/>
      <c r="QHL6" s="526"/>
      <c r="QHM6" s="526"/>
      <c r="QHN6" s="526"/>
      <c r="QHO6" s="526"/>
      <c r="QHP6" s="526"/>
      <c r="QHQ6" s="526"/>
      <c r="QHR6" s="526"/>
      <c r="QHS6" s="526"/>
      <c r="QHT6" s="526"/>
      <c r="QHU6" s="526"/>
      <c r="QHV6" s="526"/>
      <c r="QHW6" s="526"/>
      <c r="QHX6" s="526"/>
      <c r="QHY6" s="526"/>
      <c r="QHZ6" s="526"/>
      <c r="QIA6" s="526"/>
      <c r="QIB6" s="526"/>
      <c r="QIC6" s="526"/>
      <c r="QID6" s="526"/>
      <c r="QIE6" s="526"/>
      <c r="QIF6" s="526"/>
      <c r="QIG6" s="526"/>
      <c r="QIH6" s="526"/>
      <c r="QII6" s="526"/>
      <c r="QIJ6" s="526"/>
      <c r="QIK6" s="526"/>
      <c r="QIL6" s="526"/>
      <c r="QIM6" s="526"/>
      <c r="QIN6" s="526"/>
      <c r="QIO6" s="526"/>
      <c r="QIP6" s="526"/>
      <c r="QIQ6" s="526"/>
      <c r="QIR6" s="526"/>
      <c r="QIS6" s="526"/>
      <c r="QIT6" s="526"/>
      <c r="QIU6" s="526"/>
      <c r="QIV6" s="526"/>
      <c r="QIW6" s="526"/>
      <c r="QIX6" s="526"/>
      <c r="QIY6" s="526"/>
      <c r="QIZ6" s="526"/>
      <c r="QJA6" s="526"/>
      <c r="QJB6" s="526"/>
      <c r="QJC6" s="526"/>
      <c r="QJD6" s="526"/>
      <c r="QJE6" s="526"/>
      <c r="QJF6" s="526"/>
      <c r="QJG6" s="526"/>
      <c r="QJH6" s="526"/>
      <c r="QJI6" s="526"/>
      <c r="QJJ6" s="526"/>
      <c r="QJK6" s="526"/>
      <c r="QJL6" s="526"/>
      <c r="QJM6" s="526"/>
      <c r="QJN6" s="526"/>
      <c r="QJO6" s="526"/>
      <c r="QJP6" s="526"/>
      <c r="QJQ6" s="526"/>
      <c r="QJR6" s="526"/>
      <c r="QJS6" s="526"/>
      <c r="QJT6" s="526"/>
      <c r="QJU6" s="526"/>
      <c r="QJV6" s="526"/>
      <c r="QJW6" s="526"/>
      <c r="QJX6" s="526"/>
      <c r="QJY6" s="526"/>
      <c r="QJZ6" s="526"/>
      <c r="QKA6" s="526"/>
      <c r="QKB6" s="526"/>
      <c r="QKC6" s="526"/>
      <c r="QKD6" s="526"/>
      <c r="QKE6" s="526"/>
      <c r="QKF6" s="526"/>
      <c r="QKG6" s="526"/>
      <c r="QKH6" s="526"/>
      <c r="QKI6" s="526"/>
      <c r="QKJ6" s="526"/>
      <c r="QKK6" s="526"/>
      <c r="QKL6" s="526"/>
      <c r="QKM6" s="526"/>
      <c r="QKN6" s="526"/>
      <c r="QKO6" s="526"/>
      <c r="QKP6" s="526"/>
      <c r="QKQ6" s="526"/>
      <c r="QKR6" s="526"/>
      <c r="QKS6" s="526"/>
      <c r="QKT6" s="526"/>
      <c r="QKU6" s="526"/>
      <c r="QKV6" s="526"/>
      <c r="QKW6" s="526"/>
      <c r="QKX6" s="526"/>
      <c r="QKY6" s="526"/>
      <c r="QKZ6" s="526"/>
      <c r="QLA6" s="526"/>
      <c r="QLB6" s="526"/>
      <c r="QLC6" s="526"/>
      <c r="QLD6" s="526"/>
      <c r="QLE6" s="526"/>
      <c r="QLF6" s="526"/>
      <c r="QLG6" s="526"/>
      <c r="QLH6" s="526"/>
      <c r="QLI6" s="526"/>
      <c r="QLJ6" s="526"/>
      <c r="QLK6" s="526"/>
      <c r="QLL6" s="526"/>
      <c r="QLM6" s="526"/>
      <c r="QLN6" s="526"/>
      <c r="QLO6" s="526"/>
      <c r="QLP6" s="526"/>
      <c r="QLQ6" s="526"/>
      <c r="QLR6" s="526"/>
      <c r="QLS6" s="526"/>
      <c r="QLT6" s="526"/>
      <c r="QLU6" s="526"/>
      <c r="QLV6" s="526"/>
      <c r="QLW6" s="526"/>
      <c r="QLX6" s="526"/>
      <c r="QLY6" s="526"/>
      <c r="QLZ6" s="526"/>
      <c r="QMA6" s="526"/>
      <c r="QMB6" s="526"/>
      <c r="QMC6" s="526"/>
      <c r="QMD6" s="526"/>
      <c r="QME6" s="526"/>
      <c r="QMF6" s="526"/>
      <c r="QMG6" s="526"/>
      <c r="QMH6" s="526"/>
      <c r="QMI6" s="526"/>
      <c r="QMJ6" s="526"/>
      <c r="QMK6" s="526"/>
      <c r="QML6" s="526"/>
      <c r="QMM6" s="526"/>
      <c r="QMN6" s="526"/>
      <c r="QMO6" s="526"/>
      <c r="QMP6" s="526"/>
      <c r="QMQ6" s="526"/>
      <c r="QMR6" s="526"/>
      <c r="QMS6" s="526"/>
      <c r="QMT6" s="526"/>
      <c r="QMU6" s="526"/>
      <c r="QMV6" s="526"/>
      <c r="QMW6" s="526"/>
      <c r="QMX6" s="526"/>
      <c r="QMY6" s="526"/>
      <c r="QMZ6" s="526"/>
      <c r="QNA6" s="526"/>
      <c r="QNB6" s="526"/>
      <c r="QNC6" s="526"/>
      <c r="QND6" s="526"/>
      <c r="QNE6" s="526"/>
      <c r="QNF6" s="526"/>
      <c r="QNG6" s="526"/>
      <c r="QNH6" s="526"/>
      <c r="QNI6" s="526"/>
      <c r="QNJ6" s="526"/>
      <c r="QNK6" s="526"/>
      <c r="QNL6" s="526"/>
      <c r="QNM6" s="526"/>
      <c r="QNN6" s="526"/>
      <c r="QNO6" s="526"/>
      <c r="QNP6" s="526"/>
      <c r="QNQ6" s="526"/>
      <c r="QNR6" s="526"/>
      <c r="QNS6" s="526"/>
      <c r="QNT6" s="526"/>
      <c r="QNU6" s="526"/>
      <c r="QNV6" s="526"/>
      <c r="QNW6" s="526"/>
      <c r="QNX6" s="526"/>
      <c r="QNY6" s="526"/>
      <c r="QNZ6" s="526"/>
      <c r="QOA6" s="526"/>
      <c r="QOB6" s="526"/>
      <c r="QOC6" s="526"/>
      <c r="QOD6" s="526"/>
      <c r="QOE6" s="526"/>
      <c r="QOF6" s="526"/>
      <c r="QOG6" s="526"/>
      <c r="QOH6" s="526"/>
      <c r="QOI6" s="526"/>
      <c r="QOJ6" s="526"/>
      <c r="QOK6" s="526"/>
      <c r="QOL6" s="526"/>
      <c r="QOM6" s="526"/>
      <c r="QON6" s="526"/>
      <c r="QOO6" s="526"/>
      <c r="QOP6" s="526"/>
      <c r="QOQ6" s="526"/>
      <c r="QOR6" s="526"/>
      <c r="QOS6" s="526"/>
      <c r="QOT6" s="526"/>
      <c r="QOU6" s="526"/>
      <c r="QOV6" s="526"/>
      <c r="QOW6" s="526"/>
      <c r="QOX6" s="526"/>
      <c r="QOY6" s="526"/>
      <c r="QOZ6" s="526"/>
      <c r="QPA6" s="526"/>
      <c r="QPB6" s="526"/>
      <c r="QPC6" s="526"/>
      <c r="QPD6" s="526"/>
      <c r="QPE6" s="526"/>
      <c r="QPF6" s="526"/>
      <c r="QPG6" s="526"/>
      <c r="QPH6" s="526"/>
      <c r="QPI6" s="526"/>
      <c r="QPJ6" s="526"/>
      <c r="QPK6" s="526"/>
      <c r="QPL6" s="526"/>
      <c r="QPM6" s="526"/>
      <c r="QPN6" s="526"/>
      <c r="QPO6" s="526"/>
      <c r="QPP6" s="526"/>
      <c r="QPQ6" s="526"/>
      <c r="QPR6" s="526"/>
      <c r="QPS6" s="526"/>
      <c r="QPT6" s="526"/>
      <c r="QPU6" s="526"/>
      <c r="QPV6" s="526"/>
      <c r="QPW6" s="526"/>
      <c r="QPX6" s="526"/>
      <c r="QPY6" s="526"/>
      <c r="QPZ6" s="526"/>
      <c r="QQA6" s="526"/>
      <c r="QQB6" s="526"/>
      <c r="QQC6" s="526"/>
      <c r="QQD6" s="526"/>
      <c r="QQE6" s="526"/>
      <c r="QQF6" s="526"/>
      <c r="QQG6" s="526"/>
      <c r="QQH6" s="526"/>
      <c r="QQI6" s="526"/>
      <c r="QQJ6" s="526"/>
      <c r="QQK6" s="526"/>
      <c r="QQL6" s="526"/>
      <c r="QQM6" s="526"/>
      <c r="QQN6" s="526"/>
      <c r="QQO6" s="526"/>
      <c r="QQP6" s="526"/>
      <c r="QQQ6" s="526"/>
      <c r="QQR6" s="526"/>
      <c r="QQS6" s="526"/>
      <c r="QQT6" s="526"/>
      <c r="QQU6" s="526"/>
      <c r="QQV6" s="526"/>
      <c r="QQW6" s="526"/>
      <c r="QQX6" s="526"/>
      <c r="QQY6" s="526"/>
      <c r="QQZ6" s="526"/>
      <c r="QRA6" s="526"/>
      <c r="QRB6" s="526"/>
      <c r="QRC6" s="526"/>
      <c r="QRD6" s="526"/>
      <c r="QRE6" s="526"/>
      <c r="QRF6" s="526"/>
      <c r="QRG6" s="526"/>
      <c r="QRH6" s="526"/>
      <c r="QRI6" s="526"/>
      <c r="QRJ6" s="526"/>
      <c r="QRK6" s="526"/>
      <c r="QRL6" s="526"/>
      <c r="QRM6" s="526"/>
      <c r="QRN6" s="526"/>
      <c r="QRO6" s="526"/>
      <c r="QRP6" s="526"/>
      <c r="QRQ6" s="526"/>
      <c r="QRR6" s="526"/>
      <c r="QRS6" s="526"/>
      <c r="QRT6" s="526"/>
      <c r="QRU6" s="526"/>
      <c r="QRV6" s="526"/>
      <c r="QRW6" s="526"/>
      <c r="QRX6" s="526"/>
      <c r="QRY6" s="526"/>
      <c r="QRZ6" s="526"/>
      <c r="QSA6" s="526"/>
      <c r="QSB6" s="526"/>
      <c r="QSC6" s="526"/>
      <c r="QSD6" s="526"/>
      <c r="QSE6" s="526"/>
      <c r="QSF6" s="526"/>
      <c r="QSG6" s="526"/>
      <c r="QSH6" s="526"/>
      <c r="QSI6" s="526"/>
      <c r="QSJ6" s="526"/>
      <c r="QSK6" s="526"/>
      <c r="QSL6" s="526"/>
      <c r="QSM6" s="526"/>
      <c r="QSN6" s="526"/>
      <c r="QSO6" s="526"/>
      <c r="QSP6" s="526"/>
      <c r="QSQ6" s="526"/>
      <c r="QSR6" s="526"/>
      <c r="QSS6" s="526"/>
      <c r="QST6" s="526"/>
      <c r="QSU6" s="526"/>
      <c r="QSV6" s="526"/>
      <c r="QSW6" s="526"/>
      <c r="QSX6" s="526"/>
      <c r="QSY6" s="526"/>
      <c r="QSZ6" s="526"/>
      <c r="QTA6" s="526"/>
      <c r="QTB6" s="526"/>
      <c r="QTC6" s="526"/>
      <c r="QTD6" s="526"/>
      <c r="QTE6" s="526"/>
      <c r="QTF6" s="526"/>
      <c r="QTG6" s="526"/>
      <c r="QTH6" s="526"/>
      <c r="QTI6" s="526"/>
      <c r="QTJ6" s="526"/>
      <c r="QTK6" s="526"/>
      <c r="QTL6" s="526"/>
      <c r="QTM6" s="526"/>
      <c r="QTN6" s="526"/>
      <c r="QTO6" s="526"/>
      <c r="QTP6" s="526"/>
      <c r="QTQ6" s="526"/>
      <c r="QTR6" s="526"/>
      <c r="QTS6" s="526"/>
      <c r="QTT6" s="526"/>
      <c r="QTU6" s="526"/>
      <c r="QTV6" s="526"/>
      <c r="QTW6" s="526"/>
      <c r="QTX6" s="526"/>
      <c r="QTY6" s="526"/>
      <c r="QTZ6" s="526"/>
      <c r="QUA6" s="526"/>
      <c r="QUB6" s="526"/>
      <c r="QUC6" s="526"/>
      <c r="QUD6" s="526"/>
      <c r="QUE6" s="526"/>
      <c r="QUF6" s="526"/>
      <c r="QUG6" s="526"/>
      <c r="QUH6" s="526"/>
      <c r="QUI6" s="526"/>
      <c r="QUJ6" s="526"/>
      <c r="QUK6" s="526"/>
      <c r="QUL6" s="526"/>
      <c r="QUM6" s="526"/>
      <c r="QUN6" s="526"/>
      <c r="QUO6" s="526"/>
      <c r="QUP6" s="526"/>
      <c r="QUQ6" s="526"/>
      <c r="QUR6" s="526"/>
      <c r="QUS6" s="526"/>
      <c r="QUT6" s="526"/>
      <c r="QUU6" s="526"/>
      <c r="QUV6" s="526"/>
      <c r="QUW6" s="526"/>
      <c r="QUX6" s="526"/>
      <c r="QUY6" s="526"/>
      <c r="QUZ6" s="526"/>
      <c r="QVA6" s="526"/>
      <c r="QVB6" s="526"/>
      <c r="QVC6" s="526"/>
      <c r="QVD6" s="526"/>
      <c r="QVE6" s="526"/>
      <c r="QVF6" s="526"/>
      <c r="QVG6" s="526"/>
      <c r="QVH6" s="526"/>
      <c r="QVI6" s="526"/>
      <c r="QVJ6" s="526"/>
      <c r="QVK6" s="526"/>
      <c r="QVL6" s="526"/>
      <c r="QVM6" s="526"/>
      <c r="QVN6" s="526"/>
      <c r="QVO6" s="526"/>
      <c r="QVP6" s="526"/>
      <c r="QVQ6" s="526"/>
      <c r="QVR6" s="526"/>
      <c r="QVS6" s="526"/>
      <c r="QVT6" s="526"/>
      <c r="QVU6" s="526"/>
      <c r="QVV6" s="526"/>
      <c r="QVW6" s="526"/>
      <c r="QVX6" s="526"/>
      <c r="QVY6" s="526"/>
      <c r="QVZ6" s="526"/>
      <c r="QWA6" s="526"/>
      <c r="QWB6" s="526"/>
      <c r="QWC6" s="526"/>
      <c r="QWD6" s="526"/>
      <c r="QWE6" s="526"/>
      <c r="QWF6" s="526"/>
      <c r="QWG6" s="526"/>
      <c r="QWH6" s="526"/>
      <c r="QWI6" s="526"/>
      <c r="QWJ6" s="526"/>
      <c r="QWK6" s="526"/>
      <c r="QWL6" s="526"/>
      <c r="QWM6" s="526"/>
      <c r="QWN6" s="526"/>
      <c r="QWO6" s="526"/>
      <c r="QWP6" s="526"/>
      <c r="QWQ6" s="526"/>
      <c r="QWR6" s="526"/>
      <c r="QWS6" s="526"/>
      <c r="QWT6" s="526"/>
      <c r="QWU6" s="526"/>
      <c r="QWV6" s="526"/>
      <c r="QWW6" s="526"/>
      <c r="QWX6" s="526"/>
      <c r="QWY6" s="526"/>
      <c r="QWZ6" s="526"/>
      <c r="QXA6" s="526"/>
      <c r="QXB6" s="526"/>
      <c r="QXC6" s="526"/>
      <c r="QXD6" s="526"/>
      <c r="QXE6" s="526"/>
      <c r="QXF6" s="526"/>
      <c r="QXG6" s="526"/>
      <c r="QXH6" s="526"/>
      <c r="QXI6" s="526"/>
      <c r="QXJ6" s="526"/>
      <c r="QXK6" s="526"/>
      <c r="QXL6" s="526"/>
      <c r="QXM6" s="526"/>
      <c r="QXN6" s="526"/>
      <c r="QXO6" s="526"/>
      <c r="QXP6" s="526"/>
      <c r="QXQ6" s="526"/>
      <c r="QXR6" s="526"/>
      <c r="QXS6" s="526"/>
      <c r="QXT6" s="526"/>
      <c r="QXU6" s="526"/>
      <c r="QXV6" s="526"/>
      <c r="QXW6" s="526"/>
      <c r="QXX6" s="526"/>
      <c r="QXY6" s="526"/>
      <c r="QXZ6" s="526"/>
      <c r="QYA6" s="526"/>
      <c r="QYB6" s="526"/>
      <c r="QYC6" s="526"/>
      <c r="QYD6" s="526"/>
      <c r="QYE6" s="526"/>
      <c r="QYF6" s="526"/>
      <c r="QYG6" s="526"/>
      <c r="QYH6" s="526"/>
      <c r="QYI6" s="526"/>
      <c r="QYJ6" s="526"/>
      <c r="QYK6" s="526"/>
      <c r="QYL6" s="526"/>
      <c r="QYM6" s="526"/>
      <c r="QYN6" s="526"/>
      <c r="QYO6" s="526"/>
      <c r="QYP6" s="526"/>
      <c r="QYQ6" s="526"/>
      <c r="QYR6" s="526"/>
      <c r="QYS6" s="526"/>
      <c r="QYT6" s="526"/>
      <c r="QYU6" s="526"/>
      <c r="QYV6" s="526"/>
      <c r="QYW6" s="526"/>
      <c r="QYX6" s="526"/>
      <c r="QYY6" s="526"/>
      <c r="QYZ6" s="526"/>
      <c r="QZA6" s="526"/>
      <c r="QZB6" s="526"/>
      <c r="QZC6" s="526"/>
      <c r="QZD6" s="526"/>
      <c r="QZE6" s="526"/>
      <c r="QZF6" s="526"/>
      <c r="QZG6" s="526"/>
      <c r="QZH6" s="526"/>
      <c r="QZI6" s="526"/>
      <c r="QZJ6" s="526"/>
      <c r="QZK6" s="526"/>
      <c r="QZL6" s="526"/>
      <c r="QZM6" s="526"/>
      <c r="QZN6" s="526"/>
      <c r="QZO6" s="526"/>
      <c r="QZP6" s="526"/>
      <c r="QZQ6" s="526"/>
      <c r="QZR6" s="526"/>
      <c r="QZS6" s="526"/>
      <c r="QZT6" s="526"/>
      <c r="QZU6" s="526"/>
      <c r="QZV6" s="526"/>
      <c r="QZW6" s="526"/>
      <c r="QZX6" s="526"/>
      <c r="QZY6" s="526"/>
      <c r="QZZ6" s="526"/>
      <c r="RAA6" s="526"/>
      <c r="RAB6" s="526"/>
      <c r="RAC6" s="526"/>
      <c r="RAD6" s="526"/>
      <c r="RAE6" s="526"/>
      <c r="RAF6" s="526"/>
      <c r="RAG6" s="526"/>
      <c r="RAH6" s="526"/>
      <c r="RAI6" s="526"/>
      <c r="RAJ6" s="526"/>
      <c r="RAK6" s="526"/>
      <c r="RAL6" s="526"/>
      <c r="RAM6" s="526"/>
      <c r="RAN6" s="526"/>
      <c r="RAO6" s="526"/>
      <c r="RAP6" s="526"/>
      <c r="RAQ6" s="526"/>
      <c r="RAR6" s="526"/>
      <c r="RAS6" s="526"/>
      <c r="RAT6" s="526"/>
      <c r="RAU6" s="526"/>
      <c r="RAV6" s="526"/>
      <c r="RAW6" s="526"/>
      <c r="RAX6" s="526"/>
      <c r="RAY6" s="526"/>
      <c r="RAZ6" s="526"/>
      <c r="RBA6" s="526"/>
      <c r="RBB6" s="526"/>
      <c r="RBC6" s="526"/>
      <c r="RBD6" s="526"/>
      <c r="RBE6" s="526"/>
      <c r="RBF6" s="526"/>
      <c r="RBG6" s="526"/>
      <c r="RBH6" s="526"/>
      <c r="RBI6" s="526"/>
      <c r="RBJ6" s="526"/>
      <c r="RBK6" s="526"/>
      <c r="RBL6" s="526"/>
      <c r="RBM6" s="526"/>
      <c r="RBN6" s="526"/>
      <c r="RBO6" s="526"/>
      <c r="RBP6" s="526"/>
      <c r="RBQ6" s="526"/>
      <c r="RBR6" s="526"/>
      <c r="RBS6" s="526"/>
      <c r="RBT6" s="526"/>
      <c r="RBU6" s="526"/>
      <c r="RBV6" s="526"/>
      <c r="RBW6" s="526"/>
      <c r="RBX6" s="526"/>
      <c r="RBY6" s="526"/>
      <c r="RBZ6" s="526"/>
      <c r="RCA6" s="526"/>
      <c r="RCB6" s="526"/>
      <c r="RCC6" s="526"/>
      <c r="RCD6" s="526"/>
      <c r="RCE6" s="526"/>
      <c r="RCF6" s="526"/>
      <c r="RCG6" s="526"/>
      <c r="RCH6" s="526"/>
      <c r="RCI6" s="526"/>
      <c r="RCJ6" s="526"/>
      <c r="RCK6" s="526"/>
      <c r="RCL6" s="526"/>
      <c r="RCM6" s="526"/>
      <c r="RCN6" s="526"/>
      <c r="RCO6" s="526"/>
      <c r="RCP6" s="526"/>
      <c r="RCQ6" s="526"/>
      <c r="RCR6" s="526"/>
      <c r="RCS6" s="526"/>
      <c r="RCT6" s="526"/>
      <c r="RCU6" s="526"/>
      <c r="RCV6" s="526"/>
      <c r="RCW6" s="526"/>
      <c r="RCX6" s="526"/>
      <c r="RCY6" s="526"/>
      <c r="RCZ6" s="526"/>
      <c r="RDA6" s="526"/>
      <c r="RDB6" s="526"/>
      <c r="RDC6" s="526"/>
      <c r="RDD6" s="526"/>
      <c r="RDE6" s="526"/>
      <c r="RDF6" s="526"/>
      <c r="RDG6" s="526"/>
      <c r="RDH6" s="526"/>
      <c r="RDI6" s="526"/>
      <c r="RDJ6" s="526"/>
      <c r="RDK6" s="526"/>
      <c r="RDL6" s="526"/>
      <c r="RDM6" s="526"/>
      <c r="RDN6" s="526"/>
      <c r="RDO6" s="526"/>
      <c r="RDP6" s="526"/>
      <c r="RDQ6" s="526"/>
      <c r="RDR6" s="526"/>
      <c r="RDS6" s="526"/>
      <c r="RDT6" s="526"/>
      <c r="RDU6" s="526"/>
      <c r="RDV6" s="526"/>
      <c r="RDW6" s="526"/>
      <c r="RDX6" s="526"/>
      <c r="RDY6" s="526"/>
      <c r="RDZ6" s="526"/>
      <c r="REA6" s="526"/>
      <c r="REB6" s="526"/>
      <c r="REC6" s="526"/>
      <c r="RED6" s="526"/>
      <c r="REE6" s="526"/>
      <c r="REF6" s="526"/>
      <c r="REG6" s="526"/>
      <c r="REH6" s="526"/>
      <c r="REI6" s="526"/>
      <c r="REJ6" s="526"/>
      <c r="REK6" s="526"/>
      <c r="REL6" s="526"/>
      <c r="REM6" s="526"/>
      <c r="REN6" s="526"/>
      <c r="REO6" s="526"/>
      <c r="REP6" s="526"/>
      <c r="REQ6" s="526"/>
      <c r="RER6" s="526"/>
      <c r="RES6" s="526"/>
      <c r="RET6" s="526"/>
      <c r="REU6" s="526"/>
      <c r="REV6" s="526"/>
      <c r="REW6" s="526"/>
      <c r="REX6" s="526"/>
      <c r="REY6" s="526"/>
      <c r="REZ6" s="526"/>
      <c r="RFA6" s="526"/>
      <c r="RFB6" s="526"/>
      <c r="RFC6" s="526"/>
      <c r="RFD6" s="526"/>
      <c r="RFE6" s="526"/>
      <c r="RFF6" s="526"/>
      <c r="RFG6" s="526"/>
      <c r="RFH6" s="526"/>
      <c r="RFI6" s="526"/>
      <c r="RFJ6" s="526"/>
      <c r="RFK6" s="526"/>
      <c r="RFL6" s="526"/>
      <c r="RFM6" s="526"/>
      <c r="RFN6" s="526"/>
      <c r="RFO6" s="526"/>
      <c r="RFP6" s="526"/>
      <c r="RFQ6" s="526"/>
      <c r="RFR6" s="526"/>
      <c r="RFS6" s="526"/>
      <c r="RFT6" s="526"/>
      <c r="RFU6" s="526"/>
      <c r="RFV6" s="526"/>
      <c r="RFW6" s="526"/>
      <c r="RFX6" s="526"/>
      <c r="RFY6" s="526"/>
      <c r="RFZ6" s="526"/>
      <c r="RGA6" s="526"/>
      <c r="RGB6" s="526"/>
      <c r="RGC6" s="526"/>
      <c r="RGD6" s="526"/>
      <c r="RGE6" s="526"/>
      <c r="RGF6" s="526"/>
      <c r="RGG6" s="526"/>
      <c r="RGH6" s="526"/>
      <c r="RGI6" s="526"/>
      <c r="RGJ6" s="526"/>
      <c r="RGK6" s="526"/>
      <c r="RGL6" s="526"/>
      <c r="RGM6" s="526"/>
      <c r="RGN6" s="526"/>
      <c r="RGO6" s="526"/>
      <c r="RGP6" s="526"/>
      <c r="RGQ6" s="526"/>
      <c r="RGR6" s="526"/>
      <c r="RGS6" s="526"/>
      <c r="RGT6" s="526"/>
      <c r="RGU6" s="526"/>
      <c r="RGV6" s="526"/>
      <c r="RGW6" s="526"/>
      <c r="RGX6" s="526"/>
      <c r="RGY6" s="526"/>
      <c r="RGZ6" s="526"/>
      <c r="RHA6" s="526"/>
      <c r="RHB6" s="526"/>
      <c r="RHC6" s="526"/>
      <c r="RHD6" s="526"/>
      <c r="RHE6" s="526"/>
      <c r="RHF6" s="526"/>
      <c r="RHG6" s="526"/>
      <c r="RHH6" s="526"/>
      <c r="RHI6" s="526"/>
      <c r="RHJ6" s="526"/>
      <c r="RHK6" s="526"/>
      <c r="RHL6" s="526"/>
      <c r="RHM6" s="526"/>
      <c r="RHN6" s="526"/>
      <c r="RHO6" s="526"/>
      <c r="RHP6" s="526"/>
      <c r="RHQ6" s="526"/>
      <c r="RHR6" s="526"/>
      <c r="RHS6" s="526"/>
      <c r="RHT6" s="526"/>
      <c r="RHU6" s="526"/>
      <c r="RHV6" s="526"/>
      <c r="RHW6" s="526"/>
      <c r="RHX6" s="526"/>
      <c r="RHY6" s="526"/>
      <c r="RHZ6" s="526"/>
      <c r="RIA6" s="526"/>
      <c r="RIB6" s="526"/>
      <c r="RIC6" s="526"/>
      <c r="RID6" s="526"/>
      <c r="RIE6" s="526"/>
      <c r="RIF6" s="526"/>
      <c r="RIG6" s="526"/>
      <c r="RIH6" s="526"/>
      <c r="RII6" s="526"/>
      <c r="RIJ6" s="526"/>
      <c r="RIK6" s="526"/>
      <c r="RIL6" s="526"/>
      <c r="RIM6" s="526"/>
      <c r="RIN6" s="526"/>
      <c r="RIO6" s="526"/>
      <c r="RIP6" s="526"/>
      <c r="RIQ6" s="526"/>
      <c r="RIR6" s="526"/>
      <c r="RIS6" s="526"/>
      <c r="RIT6" s="526"/>
      <c r="RIU6" s="526"/>
      <c r="RIV6" s="526"/>
      <c r="RIW6" s="526"/>
      <c r="RIX6" s="526"/>
      <c r="RIY6" s="526"/>
      <c r="RIZ6" s="526"/>
      <c r="RJA6" s="526"/>
      <c r="RJB6" s="526"/>
      <c r="RJC6" s="526"/>
      <c r="RJD6" s="526"/>
      <c r="RJE6" s="526"/>
      <c r="RJF6" s="526"/>
      <c r="RJG6" s="526"/>
      <c r="RJH6" s="526"/>
      <c r="RJI6" s="526"/>
      <c r="RJJ6" s="526"/>
      <c r="RJK6" s="526"/>
      <c r="RJL6" s="526"/>
      <c r="RJM6" s="526"/>
      <c r="RJN6" s="526"/>
      <c r="RJO6" s="526"/>
      <c r="RJP6" s="526"/>
      <c r="RJQ6" s="526"/>
      <c r="RJR6" s="526"/>
      <c r="RJS6" s="526"/>
      <c r="RJT6" s="526"/>
      <c r="RJU6" s="526"/>
      <c r="RJV6" s="526"/>
      <c r="RJW6" s="526"/>
      <c r="RJX6" s="526"/>
      <c r="RJY6" s="526"/>
      <c r="RJZ6" s="526"/>
      <c r="RKA6" s="526"/>
      <c r="RKB6" s="526"/>
      <c r="RKC6" s="526"/>
      <c r="RKD6" s="526"/>
      <c r="RKE6" s="526"/>
      <c r="RKF6" s="526"/>
      <c r="RKG6" s="526"/>
      <c r="RKH6" s="526"/>
      <c r="RKI6" s="526"/>
      <c r="RKJ6" s="526"/>
      <c r="RKK6" s="526"/>
      <c r="RKL6" s="526"/>
      <c r="RKM6" s="526"/>
      <c r="RKN6" s="526"/>
      <c r="RKO6" s="526"/>
      <c r="RKP6" s="526"/>
      <c r="RKQ6" s="526"/>
      <c r="RKR6" s="526"/>
      <c r="RKS6" s="526"/>
      <c r="RKT6" s="526"/>
      <c r="RKU6" s="526"/>
      <c r="RKV6" s="526"/>
      <c r="RKW6" s="526"/>
      <c r="RKX6" s="526"/>
      <c r="RKY6" s="526"/>
      <c r="RKZ6" s="526"/>
      <c r="RLA6" s="526"/>
      <c r="RLB6" s="526"/>
      <c r="RLC6" s="526"/>
      <c r="RLD6" s="526"/>
      <c r="RLE6" s="526"/>
      <c r="RLF6" s="526"/>
      <c r="RLG6" s="526"/>
      <c r="RLH6" s="526"/>
      <c r="RLI6" s="526"/>
      <c r="RLJ6" s="526"/>
      <c r="RLK6" s="526"/>
      <c r="RLL6" s="526"/>
      <c r="RLM6" s="526"/>
      <c r="RLN6" s="526"/>
      <c r="RLO6" s="526"/>
      <c r="RLP6" s="526"/>
      <c r="RLQ6" s="526"/>
      <c r="RLR6" s="526"/>
      <c r="RLS6" s="526"/>
      <c r="RLT6" s="526"/>
      <c r="RLU6" s="526"/>
      <c r="RLV6" s="526"/>
      <c r="RLW6" s="526"/>
      <c r="RLX6" s="526"/>
      <c r="RLY6" s="526"/>
      <c r="RLZ6" s="526"/>
      <c r="RMA6" s="526"/>
      <c r="RMB6" s="526"/>
      <c r="RMC6" s="526"/>
      <c r="RMD6" s="526"/>
      <c r="RME6" s="526"/>
      <c r="RMF6" s="526"/>
      <c r="RMG6" s="526"/>
      <c r="RMH6" s="526"/>
      <c r="RMI6" s="526"/>
      <c r="RMJ6" s="526"/>
      <c r="RMK6" s="526"/>
      <c r="RML6" s="526"/>
      <c r="RMM6" s="526"/>
      <c r="RMN6" s="526"/>
      <c r="RMO6" s="526"/>
      <c r="RMP6" s="526"/>
      <c r="RMQ6" s="526"/>
      <c r="RMR6" s="526"/>
      <c r="RMS6" s="526"/>
      <c r="RMT6" s="526"/>
      <c r="RMU6" s="526"/>
      <c r="RMV6" s="526"/>
      <c r="RMW6" s="526"/>
      <c r="RMX6" s="526"/>
      <c r="RMY6" s="526"/>
      <c r="RMZ6" s="526"/>
      <c r="RNA6" s="526"/>
      <c r="RNB6" s="526"/>
      <c r="RNC6" s="526"/>
      <c r="RND6" s="526"/>
      <c r="RNE6" s="526"/>
      <c r="RNF6" s="526"/>
      <c r="RNG6" s="526"/>
      <c r="RNH6" s="526"/>
      <c r="RNI6" s="526"/>
      <c r="RNJ6" s="526"/>
      <c r="RNK6" s="526"/>
      <c r="RNL6" s="526"/>
      <c r="RNM6" s="526"/>
      <c r="RNN6" s="526"/>
      <c r="RNO6" s="526"/>
      <c r="RNP6" s="526"/>
      <c r="RNQ6" s="526"/>
      <c r="RNR6" s="526"/>
      <c r="RNS6" s="526"/>
      <c r="RNT6" s="526"/>
      <c r="RNU6" s="526"/>
      <c r="RNV6" s="526"/>
      <c r="RNW6" s="526"/>
      <c r="RNX6" s="526"/>
      <c r="RNY6" s="526"/>
      <c r="RNZ6" s="526"/>
      <c r="ROA6" s="526"/>
      <c r="ROB6" s="526"/>
      <c r="ROC6" s="526"/>
      <c r="ROD6" s="526"/>
      <c r="ROE6" s="526"/>
      <c r="ROF6" s="526"/>
      <c r="ROG6" s="526"/>
      <c r="ROH6" s="526"/>
      <c r="ROI6" s="526"/>
      <c r="ROJ6" s="526"/>
      <c r="ROK6" s="526"/>
      <c r="ROL6" s="526"/>
      <c r="ROM6" s="526"/>
      <c r="RON6" s="526"/>
      <c r="ROO6" s="526"/>
      <c r="ROP6" s="526"/>
      <c r="ROQ6" s="526"/>
      <c r="ROR6" s="526"/>
      <c r="ROS6" s="526"/>
      <c r="ROT6" s="526"/>
      <c r="ROU6" s="526"/>
      <c r="ROV6" s="526"/>
      <c r="ROW6" s="526"/>
      <c r="ROX6" s="526"/>
      <c r="ROY6" s="526"/>
      <c r="ROZ6" s="526"/>
      <c r="RPA6" s="526"/>
      <c r="RPB6" s="526"/>
      <c r="RPC6" s="526"/>
      <c r="RPD6" s="526"/>
      <c r="RPE6" s="526"/>
      <c r="RPF6" s="526"/>
      <c r="RPG6" s="526"/>
      <c r="RPH6" s="526"/>
      <c r="RPI6" s="526"/>
      <c r="RPJ6" s="526"/>
      <c r="RPK6" s="526"/>
      <c r="RPL6" s="526"/>
      <c r="RPM6" s="526"/>
      <c r="RPN6" s="526"/>
      <c r="RPO6" s="526"/>
      <c r="RPP6" s="526"/>
      <c r="RPQ6" s="526"/>
      <c r="RPR6" s="526"/>
      <c r="RPS6" s="526"/>
      <c r="RPT6" s="526"/>
      <c r="RPU6" s="526"/>
      <c r="RPV6" s="526"/>
      <c r="RPW6" s="526"/>
      <c r="RPX6" s="526"/>
      <c r="RPY6" s="526"/>
      <c r="RPZ6" s="526"/>
      <c r="RQA6" s="526"/>
      <c r="RQB6" s="526"/>
      <c r="RQC6" s="526"/>
      <c r="RQD6" s="526"/>
      <c r="RQE6" s="526"/>
      <c r="RQF6" s="526"/>
      <c r="RQG6" s="526"/>
      <c r="RQH6" s="526"/>
      <c r="RQI6" s="526"/>
      <c r="RQJ6" s="526"/>
      <c r="RQK6" s="526"/>
      <c r="RQL6" s="526"/>
      <c r="RQM6" s="526"/>
      <c r="RQN6" s="526"/>
      <c r="RQO6" s="526"/>
      <c r="RQP6" s="526"/>
      <c r="RQQ6" s="526"/>
      <c r="RQR6" s="526"/>
      <c r="RQS6" s="526"/>
      <c r="RQT6" s="526"/>
      <c r="RQU6" s="526"/>
      <c r="RQV6" s="526"/>
      <c r="RQW6" s="526"/>
      <c r="RQX6" s="526"/>
      <c r="RQY6" s="526"/>
      <c r="RQZ6" s="526"/>
      <c r="RRA6" s="526"/>
      <c r="RRB6" s="526"/>
      <c r="RRC6" s="526"/>
      <c r="RRD6" s="526"/>
      <c r="RRE6" s="526"/>
      <c r="RRF6" s="526"/>
      <c r="RRG6" s="526"/>
      <c r="RRH6" s="526"/>
      <c r="RRI6" s="526"/>
      <c r="RRJ6" s="526"/>
      <c r="RRK6" s="526"/>
      <c r="RRL6" s="526"/>
      <c r="RRM6" s="526"/>
      <c r="RRN6" s="526"/>
      <c r="RRO6" s="526"/>
      <c r="RRP6" s="526"/>
      <c r="RRQ6" s="526"/>
      <c r="RRR6" s="526"/>
      <c r="RRS6" s="526"/>
      <c r="RRT6" s="526"/>
      <c r="RRU6" s="526"/>
      <c r="RRV6" s="526"/>
      <c r="RRW6" s="526"/>
      <c r="RRX6" s="526"/>
      <c r="RRY6" s="526"/>
      <c r="RRZ6" s="526"/>
      <c r="RSA6" s="526"/>
      <c r="RSB6" s="526"/>
      <c r="RSC6" s="526"/>
      <c r="RSD6" s="526"/>
      <c r="RSE6" s="526"/>
      <c r="RSF6" s="526"/>
      <c r="RSG6" s="526"/>
      <c r="RSH6" s="526"/>
      <c r="RSI6" s="526"/>
      <c r="RSJ6" s="526"/>
      <c r="RSK6" s="526"/>
      <c r="RSL6" s="526"/>
      <c r="RSM6" s="526"/>
      <c r="RSN6" s="526"/>
      <c r="RSO6" s="526"/>
      <c r="RSP6" s="526"/>
      <c r="RSQ6" s="526"/>
      <c r="RSR6" s="526"/>
      <c r="RSS6" s="526"/>
      <c r="RST6" s="526"/>
      <c r="RSU6" s="526"/>
      <c r="RSV6" s="526"/>
      <c r="RSW6" s="526"/>
      <c r="RSX6" s="526"/>
      <c r="RSY6" s="526"/>
      <c r="RSZ6" s="526"/>
      <c r="RTA6" s="526"/>
      <c r="RTB6" s="526"/>
      <c r="RTC6" s="526"/>
      <c r="RTD6" s="526"/>
      <c r="RTE6" s="526"/>
      <c r="RTF6" s="526"/>
      <c r="RTG6" s="526"/>
      <c r="RTH6" s="526"/>
      <c r="RTI6" s="526"/>
      <c r="RTJ6" s="526"/>
      <c r="RTK6" s="526"/>
      <c r="RTL6" s="526"/>
      <c r="RTM6" s="526"/>
      <c r="RTN6" s="526"/>
      <c r="RTO6" s="526"/>
      <c r="RTP6" s="526"/>
      <c r="RTQ6" s="526"/>
      <c r="RTR6" s="526"/>
      <c r="RTS6" s="526"/>
      <c r="RTT6" s="526"/>
      <c r="RTU6" s="526"/>
      <c r="RTV6" s="526"/>
      <c r="RTW6" s="526"/>
      <c r="RTX6" s="526"/>
      <c r="RTY6" s="526"/>
      <c r="RTZ6" s="526"/>
      <c r="RUA6" s="526"/>
      <c r="RUB6" s="526"/>
      <c r="RUC6" s="526"/>
      <c r="RUD6" s="526"/>
      <c r="RUE6" s="526"/>
      <c r="RUF6" s="526"/>
      <c r="RUG6" s="526"/>
      <c r="RUH6" s="526"/>
      <c r="RUI6" s="526"/>
      <c r="RUJ6" s="526"/>
      <c r="RUK6" s="526"/>
      <c r="RUL6" s="526"/>
      <c r="RUM6" s="526"/>
      <c r="RUN6" s="526"/>
      <c r="RUO6" s="526"/>
      <c r="RUP6" s="526"/>
      <c r="RUQ6" s="526"/>
      <c r="RUR6" s="526"/>
      <c r="RUS6" s="526"/>
      <c r="RUT6" s="526"/>
      <c r="RUU6" s="526"/>
      <c r="RUV6" s="526"/>
      <c r="RUW6" s="526"/>
      <c r="RUX6" s="526"/>
      <c r="RUY6" s="526"/>
      <c r="RUZ6" s="526"/>
      <c r="RVA6" s="526"/>
      <c r="RVB6" s="526"/>
      <c r="RVC6" s="526"/>
      <c r="RVD6" s="526"/>
      <c r="RVE6" s="526"/>
      <c r="RVF6" s="526"/>
      <c r="RVG6" s="526"/>
      <c r="RVH6" s="526"/>
      <c r="RVI6" s="526"/>
      <c r="RVJ6" s="526"/>
      <c r="RVK6" s="526"/>
      <c r="RVL6" s="526"/>
      <c r="RVM6" s="526"/>
      <c r="RVN6" s="526"/>
      <c r="RVO6" s="526"/>
      <c r="RVP6" s="526"/>
      <c r="RVQ6" s="526"/>
      <c r="RVR6" s="526"/>
      <c r="RVS6" s="526"/>
      <c r="RVT6" s="526"/>
      <c r="RVU6" s="526"/>
      <c r="RVV6" s="526"/>
      <c r="RVW6" s="526"/>
      <c r="RVX6" s="526"/>
      <c r="RVY6" s="526"/>
      <c r="RVZ6" s="526"/>
      <c r="RWA6" s="526"/>
      <c r="RWB6" s="526"/>
      <c r="RWC6" s="526"/>
      <c r="RWD6" s="526"/>
      <c r="RWE6" s="526"/>
      <c r="RWF6" s="526"/>
      <c r="RWG6" s="526"/>
      <c r="RWH6" s="526"/>
      <c r="RWI6" s="526"/>
      <c r="RWJ6" s="526"/>
      <c r="RWK6" s="526"/>
      <c r="RWL6" s="526"/>
      <c r="RWM6" s="526"/>
      <c r="RWN6" s="526"/>
      <c r="RWO6" s="526"/>
      <c r="RWP6" s="526"/>
      <c r="RWQ6" s="526"/>
      <c r="RWR6" s="526"/>
      <c r="RWS6" s="526"/>
      <c r="RWT6" s="526"/>
      <c r="RWU6" s="526"/>
      <c r="RWV6" s="526"/>
      <c r="RWW6" s="526"/>
      <c r="RWX6" s="526"/>
      <c r="RWY6" s="526"/>
      <c r="RWZ6" s="526"/>
      <c r="RXA6" s="526"/>
      <c r="RXB6" s="526"/>
      <c r="RXC6" s="526"/>
      <c r="RXD6" s="526"/>
      <c r="RXE6" s="526"/>
      <c r="RXF6" s="526"/>
      <c r="RXG6" s="526"/>
      <c r="RXH6" s="526"/>
      <c r="RXI6" s="526"/>
      <c r="RXJ6" s="526"/>
      <c r="RXK6" s="526"/>
      <c r="RXL6" s="526"/>
      <c r="RXM6" s="526"/>
      <c r="RXN6" s="526"/>
      <c r="RXO6" s="526"/>
      <c r="RXP6" s="526"/>
      <c r="RXQ6" s="526"/>
      <c r="RXR6" s="526"/>
      <c r="RXS6" s="526"/>
      <c r="RXT6" s="526"/>
      <c r="RXU6" s="526"/>
      <c r="RXV6" s="526"/>
      <c r="RXW6" s="526"/>
      <c r="RXX6" s="526"/>
      <c r="RXY6" s="526"/>
      <c r="RXZ6" s="526"/>
      <c r="RYA6" s="526"/>
      <c r="RYB6" s="526"/>
      <c r="RYC6" s="526"/>
      <c r="RYD6" s="526"/>
      <c r="RYE6" s="526"/>
      <c r="RYF6" s="526"/>
      <c r="RYG6" s="526"/>
      <c r="RYH6" s="526"/>
      <c r="RYI6" s="526"/>
      <c r="RYJ6" s="526"/>
      <c r="RYK6" s="526"/>
      <c r="RYL6" s="526"/>
      <c r="RYM6" s="526"/>
      <c r="RYN6" s="526"/>
      <c r="RYO6" s="526"/>
      <c r="RYP6" s="526"/>
      <c r="RYQ6" s="526"/>
      <c r="RYR6" s="526"/>
      <c r="RYS6" s="526"/>
      <c r="RYT6" s="526"/>
      <c r="RYU6" s="526"/>
      <c r="RYV6" s="526"/>
      <c r="RYW6" s="526"/>
      <c r="RYX6" s="526"/>
      <c r="RYY6" s="526"/>
      <c r="RYZ6" s="526"/>
      <c r="RZA6" s="526"/>
      <c r="RZB6" s="526"/>
      <c r="RZC6" s="526"/>
      <c r="RZD6" s="526"/>
      <c r="RZE6" s="526"/>
      <c r="RZF6" s="526"/>
      <c r="RZG6" s="526"/>
      <c r="RZH6" s="526"/>
      <c r="RZI6" s="526"/>
      <c r="RZJ6" s="526"/>
      <c r="RZK6" s="526"/>
      <c r="RZL6" s="526"/>
      <c r="RZM6" s="526"/>
      <c r="RZN6" s="526"/>
      <c r="RZO6" s="526"/>
      <c r="RZP6" s="526"/>
      <c r="RZQ6" s="526"/>
      <c r="RZR6" s="526"/>
      <c r="RZS6" s="526"/>
      <c r="RZT6" s="526"/>
      <c r="RZU6" s="526"/>
      <c r="RZV6" s="526"/>
      <c r="RZW6" s="526"/>
      <c r="RZX6" s="526"/>
      <c r="RZY6" s="526"/>
      <c r="RZZ6" s="526"/>
      <c r="SAA6" s="526"/>
      <c r="SAB6" s="526"/>
      <c r="SAC6" s="526"/>
      <c r="SAD6" s="526"/>
      <c r="SAE6" s="526"/>
      <c r="SAF6" s="526"/>
      <c r="SAG6" s="526"/>
      <c r="SAH6" s="526"/>
      <c r="SAI6" s="526"/>
      <c r="SAJ6" s="526"/>
      <c r="SAK6" s="526"/>
      <c r="SAL6" s="526"/>
      <c r="SAM6" s="526"/>
      <c r="SAN6" s="526"/>
      <c r="SAO6" s="526"/>
      <c r="SAP6" s="526"/>
      <c r="SAQ6" s="526"/>
      <c r="SAR6" s="526"/>
      <c r="SAS6" s="526"/>
      <c r="SAT6" s="526"/>
      <c r="SAU6" s="526"/>
      <c r="SAV6" s="526"/>
      <c r="SAW6" s="526"/>
      <c r="SAX6" s="526"/>
      <c r="SAY6" s="526"/>
      <c r="SAZ6" s="526"/>
      <c r="SBA6" s="526"/>
      <c r="SBB6" s="526"/>
      <c r="SBC6" s="526"/>
      <c r="SBD6" s="526"/>
      <c r="SBE6" s="526"/>
      <c r="SBF6" s="526"/>
      <c r="SBG6" s="526"/>
      <c r="SBH6" s="526"/>
      <c r="SBI6" s="526"/>
      <c r="SBJ6" s="526"/>
      <c r="SBK6" s="526"/>
      <c r="SBL6" s="526"/>
      <c r="SBM6" s="526"/>
      <c r="SBN6" s="526"/>
      <c r="SBO6" s="526"/>
      <c r="SBP6" s="526"/>
      <c r="SBQ6" s="526"/>
      <c r="SBR6" s="526"/>
      <c r="SBS6" s="526"/>
      <c r="SBT6" s="526"/>
      <c r="SBU6" s="526"/>
      <c r="SBV6" s="526"/>
      <c r="SBW6" s="526"/>
      <c r="SBX6" s="526"/>
      <c r="SBY6" s="526"/>
      <c r="SBZ6" s="526"/>
      <c r="SCA6" s="526"/>
      <c r="SCB6" s="526"/>
      <c r="SCC6" s="526"/>
      <c r="SCD6" s="526"/>
      <c r="SCE6" s="526"/>
      <c r="SCF6" s="526"/>
      <c r="SCG6" s="526"/>
      <c r="SCH6" s="526"/>
      <c r="SCI6" s="526"/>
      <c r="SCJ6" s="526"/>
      <c r="SCK6" s="526"/>
      <c r="SCL6" s="526"/>
      <c r="SCM6" s="526"/>
      <c r="SCN6" s="526"/>
      <c r="SCO6" s="526"/>
      <c r="SCP6" s="526"/>
      <c r="SCQ6" s="526"/>
      <c r="SCR6" s="526"/>
      <c r="SCS6" s="526"/>
      <c r="SCT6" s="526"/>
      <c r="SCU6" s="526"/>
      <c r="SCV6" s="526"/>
      <c r="SCW6" s="526"/>
      <c r="SCX6" s="526"/>
      <c r="SCY6" s="526"/>
      <c r="SCZ6" s="526"/>
      <c r="SDA6" s="526"/>
      <c r="SDB6" s="526"/>
      <c r="SDC6" s="526"/>
      <c r="SDD6" s="526"/>
      <c r="SDE6" s="526"/>
      <c r="SDF6" s="526"/>
      <c r="SDG6" s="526"/>
      <c r="SDH6" s="526"/>
      <c r="SDI6" s="526"/>
      <c r="SDJ6" s="526"/>
      <c r="SDK6" s="526"/>
      <c r="SDL6" s="526"/>
      <c r="SDM6" s="526"/>
      <c r="SDN6" s="526"/>
      <c r="SDO6" s="526"/>
      <c r="SDP6" s="526"/>
      <c r="SDQ6" s="526"/>
      <c r="SDR6" s="526"/>
      <c r="SDS6" s="526"/>
      <c r="SDT6" s="526"/>
      <c r="SDU6" s="526"/>
      <c r="SDV6" s="526"/>
      <c r="SDW6" s="526"/>
      <c r="SDX6" s="526"/>
      <c r="SDY6" s="526"/>
      <c r="SDZ6" s="526"/>
      <c r="SEA6" s="526"/>
      <c r="SEB6" s="526"/>
      <c r="SEC6" s="526"/>
      <c r="SED6" s="526"/>
      <c r="SEE6" s="526"/>
      <c r="SEF6" s="526"/>
      <c r="SEG6" s="526"/>
      <c r="SEH6" s="526"/>
      <c r="SEI6" s="526"/>
      <c r="SEJ6" s="526"/>
      <c r="SEK6" s="526"/>
      <c r="SEL6" s="526"/>
      <c r="SEM6" s="526"/>
      <c r="SEN6" s="526"/>
      <c r="SEO6" s="526"/>
      <c r="SEP6" s="526"/>
      <c r="SEQ6" s="526"/>
      <c r="SER6" s="526"/>
      <c r="SES6" s="526"/>
      <c r="SET6" s="526"/>
      <c r="SEU6" s="526"/>
      <c r="SEV6" s="526"/>
      <c r="SEW6" s="526"/>
      <c r="SEX6" s="526"/>
      <c r="SEY6" s="526"/>
      <c r="SEZ6" s="526"/>
      <c r="SFA6" s="526"/>
      <c r="SFB6" s="526"/>
      <c r="SFC6" s="526"/>
      <c r="SFD6" s="526"/>
      <c r="SFE6" s="526"/>
      <c r="SFF6" s="526"/>
      <c r="SFG6" s="526"/>
      <c r="SFH6" s="526"/>
      <c r="SFI6" s="526"/>
      <c r="SFJ6" s="526"/>
      <c r="SFK6" s="526"/>
      <c r="SFL6" s="526"/>
      <c r="SFM6" s="526"/>
      <c r="SFN6" s="526"/>
      <c r="SFO6" s="526"/>
      <c r="SFP6" s="526"/>
      <c r="SFQ6" s="526"/>
      <c r="SFR6" s="526"/>
      <c r="SFS6" s="526"/>
      <c r="SFT6" s="526"/>
      <c r="SFU6" s="526"/>
      <c r="SFV6" s="526"/>
      <c r="SFW6" s="526"/>
      <c r="SFX6" s="526"/>
      <c r="SFY6" s="526"/>
      <c r="SFZ6" s="526"/>
      <c r="SGA6" s="526"/>
      <c r="SGB6" s="526"/>
      <c r="SGC6" s="526"/>
      <c r="SGD6" s="526"/>
      <c r="SGE6" s="526"/>
      <c r="SGF6" s="526"/>
      <c r="SGG6" s="526"/>
      <c r="SGH6" s="526"/>
      <c r="SGI6" s="526"/>
      <c r="SGJ6" s="526"/>
      <c r="SGK6" s="526"/>
      <c r="SGL6" s="526"/>
      <c r="SGM6" s="526"/>
      <c r="SGN6" s="526"/>
      <c r="SGO6" s="526"/>
      <c r="SGP6" s="526"/>
      <c r="SGQ6" s="526"/>
      <c r="SGR6" s="526"/>
      <c r="SGS6" s="526"/>
      <c r="SGT6" s="526"/>
      <c r="SGU6" s="526"/>
      <c r="SGV6" s="526"/>
      <c r="SGW6" s="526"/>
      <c r="SGX6" s="526"/>
      <c r="SGY6" s="526"/>
      <c r="SGZ6" s="526"/>
      <c r="SHA6" s="526"/>
      <c r="SHB6" s="526"/>
      <c r="SHC6" s="526"/>
      <c r="SHD6" s="526"/>
      <c r="SHE6" s="526"/>
      <c r="SHF6" s="526"/>
      <c r="SHG6" s="526"/>
      <c r="SHH6" s="526"/>
      <c r="SHI6" s="526"/>
      <c r="SHJ6" s="526"/>
      <c r="SHK6" s="526"/>
      <c r="SHL6" s="526"/>
      <c r="SHM6" s="526"/>
      <c r="SHN6" s="526"/>
      <c r="SHO6" s="526"/>
      <c r="SHP6" s="526"/>
      <c r="SHQ6" s="526"/>
      <c r="SHR6" s="526"/>
      <c r="SHS6" s="526"/>
      <c r="SHT6" s="526"/>
      <c r="SHU6" s="526"/>
      <c r="SHV6" s="526"/>
      <c r="SHW6" s="526"/>
      <c r="SHX6" s="526"/>
      <c r="SHY6" s="526"/>
      <c r="SHZ6" s="526"/>
      <c r="SIA6" s="526"/>
      <c r="SIB6" s="526"/>
      <c r="SIC6" s="526"/>
      <c r="SID6" s="526"/>
      <c r="SIE6" s="526"/>
      <c r="SIF6" s="526"/>
      <c r="SIG6" s="526"/>
      <c r="SIH6" s="526"/>
      <c r="SII6" s="526"/>
      <c r="SIJ6" s="526"/>
      <c r="SIK6" s="526"/>
      <c r="SIL6" s="526"/>
      <c r="SIM6" s="526"/>
      <c r="SIN6" s="526"/>
      <c r="SIO6" s="526"/>
      <c r="SIP6" s="526"/>
      <c r="SIQ6" s="526"/>
      <c r="SIR6" s="526"/>
      <c r="SIS6" s="526"/>
      <c r="SIT6" s="526"/>
      <c r="SIU6" s="526"/>
      <c r="SIV6" s="526"/>
      <c r="SIW6" s="526"/>
      <c r="SIX6" s="526"/>
      <c r="SIY6" s="526"/>
      <c r="SIZ6" s="526"/>
      <c r="SJA6" s="526"/>
      <c r="SJB6" s="526"/>
      <c r="SJC6" s="526"/>
      <c r="SJD6" s="526"/>
      <c r="SJE6" s="526"/>
      <c r="SJF6" s="526"/>
      <c r="SJG6" s="526"/>
      <c r="SJH6" s="526"/>
      <c r="SJI6" s="526"/>
      <c r="SJJ6" s="526"/>
      <c r="SJK6" s="526"/>
      <c r="SJL6" s="526"/>
      <c r="SJM6" s="526"/>
      <c r="SJN6" s="526"/>
      <c r="SJO6" s="526"/>
      <c r="SJP6" s="526"/>
      <c r="SJQ6" s="526"/>
      <c r="SJR6" s="526"/>
      <c r="SJS6" s="526"/>
      <c r="SJT6" s="526"/>
      <c r="SJU6" s="526"/>
      <c r="SJV6" s="526"/>
      <c r="SJW6" s="526"/>
      <c r="SJX6" s="526"/>
      <c r="SJY6" s="526"/>
      <c r="SJZ6" s="526"/>
      <c r="SKA6" s="526"/>
      <c r="SKB6" s="526"/>
      <c r="SKC6" s="526"/>
      <c r="SKD6" s="526"/>
      <c r="SKE6" s="526"/>
      <c r="SKF6" s="526"/>
      <c r="SKG6" s="526"/>
      <c r="SKH6" s="526"/>
      <c r="SKI6" s="526"/>
      <c r="SKJ6" s="526"/>
      <c r="SKK6" s="526"/>
      <c r="SKL6" s="526"/>
      <c r="SKM6" s="526"/>
      <c r="SKN6" s="526"/>
      <c r="SKO6" s="526"/>
      <c r="SKP6" s="526"/>
      <c r="SKQ6" s="526"/>
      <c r="SKR6" s="526"/>
      <c r="SKS6" s="526"/>
      <c r="SKT6" s="526"/>
      <c r="SKU6" s="526"/>
      <c r="SKV6" s="526"/>
      <c r="SKW6" s="526"/>
      <c r="SKX6" s="526"/>
      <c r="SKY6" s="526"/>
      <c r="SKZ6" s="526"/>
      <c r="SLA6" s="526"/>
      <c r="SLB6" s="526"/>
      <c r="SLC6" s="526"/>
      <c r="SLD6" s="526"/>
      <c r="SLE6" s="526"/>
      <c r="SLF6" s="526"/>
      <c r="SLG6" s="526"/>
      <c r="SLH6" s="526"/>
      <c r="SLI6" s="526"/>
      <c r="SLJ6" s="526"/>
      <c r="SLK6" s="526"/>
      <c r="SLL6" s="526"/>
      <c r="SLM6" s="526"/>
      <c r="SLN6" s="526"/>
      <c r="SLO6" s="526"/>
      <c r="SLP6" s="526"/>
      <c r="SLQ6" s="526"/>
      <c r="SLR6" s="526"/>
      <c r="SLS6" s="526"/>
      <c r="SLT6" s="526"/>
      <c r="SLU6" s="526"/>
      <c r="SLV6" s="526"/>
      <c r="SLW6" s="526"/>
      <c r="SLX6" s="526"/>
      <c r="SLY6" s="526"/>
      <c r="SLZ6" s="526"/>
      <c r="SMA6" s="526"/>
      <c r="SMB6" s="526"/>
      <c r="SMC6" s="526"/>
      <c r="SMD6" s="526"/>
      <c r="SME6" s="526"/>
      <c r="SMF6" s="526"/>
      <c r="SMG6" s="526"/>
      <c r="SMH6" s="526"/>
      <c r="SMI6" s="526"/>
      <c r="SMJ6" s="526"/>
      <c r="SMK6" s="526"/>
      <c r="SML6" s="526"/>
      <c r="SMM6" s="526"/>
      <c r="SMN6" s="526"/>
      <c r="SMO6" s="526"/>
      <c r="SMP6" s="526"/>
      <c r="SMQ6" s="526"/>
      <c r="SMR6" s="526"/>
      <c r="SMS6" s="526"/>
      <c r="SMT6" s="526"/>
      <c r="SMU6" s="526"/>
      <c r="SMV6" s="526"/>
      <c r="SMW6" s="526"/>
      <c r="SMX6" s="526"/>
      <c r="SMY6" s="526"/>
      <c r="SMZ6" s="526"/>
      <c r="SNA6" s="526"/>
      <c r="SNB6" s="526"/>
      <c r="SNC6" s="526"/>
      <c r="SND6" s="526"/>
      <c r="SNE6" s="526"/>
      <c r="SNF6" s="526"/>
      <c r="SNG6" s="526"/>
      <c r="SNH6" s="526"/>
      <c r="SNI6" s="526"/>
      <c r="SNJ6" s="526"/>
      <c r="SNK6" s="526"/>
      <c r="SNL6" s="526"/>
      <c r="SNM6" s="526"/>
      <c r="SNN6" s="526"/>
      <c r="SNO6" s="526"/>
      <c r="SNP6" s="526"/>
      <c r="SNQ6" s="526"/>
      <c r="SNR6" s="526"/>
      <c r="SNS6" s="526"/>
      <c r="SNT6" s="526"/>
      <c r="SNU6" s="526"/>
      <c r="SNV6" s="526"/>
      <c r="SNW6" s="526"/>
      <c r="SNX6" s="526"/>
      <c r="SNY6" s="526"/>
      <c r="SNZ6" s="526"/>
      <c r="SOA6" s="526"/>
      <c r="SOB6" s="526"/>
      <c r="SOC6" s="526"/>
      <c r="SOD6" s="526"/>
      <c r="SOE6" s="526"/>
      <c r="SOF6" s="526"/>
      <c r="SOG6" s="526"/>
      <c r="SOH6" s="526"/>
      <c r="SOI6" s="526"/>
      <c r="SOJ6" s="526"/>
      <c r="SOK6" s="526"/>
      <c r="SOL6" s="526"/>
      <c r="SOM6" s="526"/>
      <c r="SON6" s="526"/>
      <c r="SOO6" s="526"/>
      <c r="SOP6" s="526"/>
      <c r="SOQ6" s="526"/>
      <c r="SOR6" s="526"/>
      <c r="SOS6" s="526"/>
      <c r="SOT6" s="526"/>
      <c r="SOU6" s="526"/>
      <c r="SOV6" s="526"/>
      <c r="SOW6" s="526"/>
      <c r="SOX6" s="526"/>
      <c r="SOY6" s="526"/>
      <c r="SOZ6" s="526"/>
      <c r="SPA6" s="526"/>
      <c r="SPB6" s="526"/>
      <c r="SPC6" s="526"/>
      <c r="SPD6" s="526"/>
      <c r="SPE6" s="526"/>
      <c r="SPF6" s="526"/>
      <c r="SPG6" s="526"/>
      <c r="SPH6" s="526"/>
      <c r="SPI6" s="526"/>
      <c r="SPJ6" s="526"/>
      <c r="SPK6" s="526"/>
      <c r="SPL6" s="526"/>
      <c r="SPM6" s="526"/>
      <c r="SPN6" s="526"/>
      <c r="SPO6" s="526"/>
      <c r="SPP6" s="526"/>
      <c r="SPQ6" s="526"/>
      <c r="SPR6" s="526"/>
      <c r="SPS6" s="526"/>
      <c r="SPT6" s="526"/>
      <c r="SPU6" s="526"/>
      <c r="SPV6" s="526"/>
      <c r="SPW6" s="526"/>
      <c r="SPX6" s="526"/>
      <c r="SPY6" s="526"/>
      <c r="SPZ6" s="526"/>
      <c r="SQA6" s="526"/>
      <c r="SQB6" s="526"/>
      <c r="SQC6" s="526"/>
      <c r="SQD6" s="526"/>
      <c r="SQE6" s="526"/>
      <c r="SQF6" s="526"/>
      <c r="SQG6" s="526"/>
      <c r="SQH6" s="526"/>
      <c r="SQI6" s="526"/>
      <c r="SQJ6" s="526"/>
      <c r="SQK6" s="526"/>
      <c r="SQL6" s="526"/>
      <c r="SQM6" s="526"/>
      <c r="SQN6" s="526"/>
      <c r="SQO6" s="526"/>
      <c r="SQP6" s="526"/>
      <c r="SQQ6" s="526"/>
      <c r="SQR6" s="526"/>
      <c r="SQS6" s="526"/>
      <c r="SQT6" s="526"/>
      <c r="SQU6" s="526"/>
      <c r="SQV6" s="526"/>
      <c r="SQW6" s="526"/>
      <c r="SQX6" s="526"/>
      <c r="SQY6" s="526"/>
      <c r="SQZ6" s="526"/>
      <c r="SRA6" s="526"/>
      <c r="SRB6" s="526"/>
      <c r="SRC6" s="526"/>
      <c r="SRD6" s="526"/>
      <c r="SRE6" s="526"/>
      <c r="SRF6" s="526"/>
      <c r="SRG6" s="526"/>
      <c r="SRH6" s="526"/>
      <c r="SRI6" s="526"/>
      <c r="SRJ6" s="526"/>
      <c r="SRK6" s="526"/>
      <c r="SRL6" s="526"/>
      <c r="SRM6" s="526"/>
      <c r="SRN6" s="526"/>
      <c r="SRO6" s="526"/>
      <c r="SRP6" s="526"/>
      <c r="SRQ6" s="526"/>
      <c r="SRR6" s="526"/>
      <c r="SRS6" s="526"/>
      <c r="SRT6" s="526"/>
      <c r="SRU6" s="526"/>
      <c r="SRV6" s="526"/>
      <c r="SRW6" s="526"/>
      <c r="SRX6" s="526"/>
      <c r="SRY6" s="526"/>
      <c r="SRZ6" s="526"/>
      <c r="SSA6" s="526"/>
      <c r="SSB6" s="526"/>
      <c r="SSC6" s="526"/>
      <c r="SSD6" s="526"/>
      <c r="SSE6" s="526"/>
      <c r="SSF6" s="526"/>
      <c r="SSG6" s="526"/>
      <c r="SSH6" s="526"/>
      <c r="SSI6" s="526"/>
      <c r="SSJ6" s="526"/>
      <c r="SSK6" s="526"/>
      <c r="SSL6" s="526"/>
      <c r="SSM6" s="526"/>
      <c r="SSN6" s="526"/>
      <c r="SSO6" s="526"/>
      <c r="SSP6" s="526"/>
      <c r="SSQ6" s="526"/>
      <c r="SSR6" s="526"/>
      <c r="SSS6" s="526"/>
      <c r="SST6" s="526"/>
      <c r="SSU6" s="526"/>
      <c r="SSV6" s="526"/>
      <c r="SSW6" s="526"/>
      <c r="SSX6" s="526"/>
      <c r="SSY6" s="526"/>
      <c r="SSZ6" s="526"/>
      <c r="STA6" s="526"/>
      <c r="STB6" s="526"/>
      <c r="STC6" s="526"/>
      <c r="STD6" s="526"/>
      <c r="STE6" s="526"/>
      <c r="STF6" s="526"/>
      <c r="STG6" s="526"/>
      <c r="STH6" s="526"/>
      <c r="STI6" s="526"/>
      <c r="STJ6" s="526"/>
      <c r="STK6" s="526"/>
      <c r="STL6" s="526"/>
      <c r="STM6" s="526"/>
      <c r="STN6" s="526"/>
      <c r="STO6" s="526"/>
      <c r="STP6" s="526"/>
      <c r="STQ6" s="526"/>
      <c r="STR6" s="526"/>
      <c r="STS6" s="526"/>
      <c r="STT6" s="526"/>
      <c r="STU6" s="526"/>
      <c r="STV6" s="526"/>
      <c r="STW6" s="526"/>
      <c r="STX6" s="526"/>
      <c r="STY6" s="526"/>
      <c r="STZ6" s="526"/>
      <c r="SUA6" s="526"/>
      <c r="SUB6" s="526"/>
      <c r="SUC6" s="526"/>
      <c r="SUD6" s="526"/>
      <c r="SUE6" s="526"/>
      <c r="SUF6" s="526"/>
      <c r="SUG6" s="526"/>
      <c r="SUH6" s="526"/>
      <c r="SUI6" s="526"/>
      <c r="SUJ6" s="526"/>
      <c r="SUK6" s="526"/>
      <c r="SUL6" s="526"/>
      <c r="SUM6" s="526"/>
      <c r="SUN6" s="526"/>
      <c r="SUO6" s="526"/>
      <c r="SUP6" s="526"/>
      <c r="SUQ6" s="526"/>
      <c r="SUR6" s="526"/>
      <c r="SUS6" s="526"/>
      <c r="SUT6" s="526"/>
      <c r="SUU6" s="526"/>
      <c r="SUV6" s="526"/>
      <c r="SUW6" s="526"/>
      <c r="SUX6" s="526"/>
      <c r="SUY6" s="526"/>
      <c r="SUZ6" s="526"/>
      <c r="SVA6" s="526"/>
      <c r="SVB6" s="526"/>
      <c r="SVC6" s="526"/>
      <c r="SVD6" s="526"/>
      <c r="SVE6" s="526"/>
      <c r="SVF6" s="526"/>
      <c r="SVG6" s="526"/>
      <c r="SVH6" s="526"/>
      <c r="SVI6" s="526"/>
      <c r="SVJ6" s="526"/>
      <c r="SVK6" s="526"/>
      <c r="SVL6" s="526"/>
      <c r="SVM6" s="526"/>
      <c r="SVN6" s="526"/>
      <c r="SVO6" s="526"/>
      <c r="SVP6" s="526"/>
      <c r="SVQ6" s="526"/>
      <c r="SVR6" s="526"/>
      <c r="SVS6" s="526"/>
      <c r="SVT6" s="526"/>
      <c r="SVU6" s="526"/>
      <c r="SVV6" s="526"/>
      <c r="SVW6" s="526"/>
      <c r="SVX6" s="526"/>
      <c r="SVY6" s="526"/>
      <c r="SVZ6" s="526"/>
      <c r="SWA6" s="526"/>
      <c r="SWB6" s="526"/>
      <c r="SWC6" s="526"/>
      <c r="SWD6" s="526"/>
      <c r="SWE6" s="526"/>
      <c r="SWF6" s="526"/>
      <c r="SWG6" s="526"/>
      <c r="SWH6" s="526"/>
      <c r="SWI6" s="526"/>
      <c r="SWJ6" s="526"/>
      <c r="SWK6" s="526"/>
      <c r="SWL6" s="526"/>
      <c r="SWM6" s="526"/>
      <c r="SWN6" s="526"/>
      <c r="SWO6" s="526"/>
      <c r="SWP6" s="526"/>
      <c r="SWQ6" s="526"/>
      <c r="SWR6" s="526"/>
      <c r="SWS6" s="526"/>
      <c r="SWT6" s="526"/>
      <c r="SWU6" s="526"/>
      <c r="SWV6" s="526"/>
      <c r="SWW6" s="526"/>
      <c r="SWX6" s="526"/>
      <c r="SWY6" s="526"/>
      <c r="SWZ6" s="526"/>
      <c r="SXA6" s="526"/>
      <c r="SXB6" s="526"/>
      <c r="SXC6" s="526"/>
      <c r="SXD6" s="526"/>
      <c r="SXE6" s="526"/>
      <c r="SXF6" s="526"/>
      <c r="SXG6" s="526"/>
      <c r="SXH6" s="526"/>
      <c r="SXI6" s="526"/>
      <c r="SXJ6" s="526"/>
      <c r="SXK6" s="526"/>
      <c r="SXL6" s="526"/>
      <c r="SXM6" s="526"/>
      <c r="SXN6" s="526"/>
      <c r="SXO6" s="526"/>
      <c r="SXP6" s="526"/>
      <c r="SXQ6" s="526"/>
      <c r="SXR6" s="526"/>
      <c r="SXS6" s="526"/>
      <c r="SXT6" s="526"/>
      <c r="SXU6" s="526"/>
      <c r="SXV6" s="526"/>
      <c r="SXW6" s="526"/>
      <c r="SXX6" s="526"/>
      <c r="SXY6" s="526"/>
      <c r="SXZ6" s="526"/>
      <c r="SYA6" s="526"/>
      <c r="SYB6" s="526"/>
      <c r="SYC6" s="526"/>
      <c r="SYD6" s="526"/>
      <c r="SYE6" s="526"/>
      <c r="SYF6" s="526"/>
      <c r="SYG6" s="526"/>
      <c r="SYH6" s="526"/>
      <c r="SYI6" s="526"/>
      <c r="SYJ6" s="526"/>
      <c r="SYK6" s="526"/>
      <c r="SYL6" s="526"/>
      <c r="SYM6" s="526"/>
      <c r="SYN6" s="526"/>
      <c r="SYO6" s="526"/>
      <c r="SYP6" s="526"/>
      <c r="SYQ6" s="526"/>
      <c r="SYR6" s="526"/>
      <c r="SYS6" s="526"/>
      <c r="SYT6" s="526"/>
      <c r="SYU6" s="526"/>
      <c r="SYV6" s="526"/>
      <c r="SYW6" s="526"/>
      <c r="SYX6" s="526"/>
      <c r="SYY6" s="526"/>
      <c r="SYZ6" s="526"/>
      <c r="SZA6" s="526"/>
      <c r="SZB6" s="526"/>
      <c r="SZC6" s="526"/>
      <c r="SZD6" s="526"/>
      <c r="SZE6" s="526"/>
      <c r="SZF6" s="526"/>
      <c r="SZG6" s="526"/>
      <c r="SZH6" s="526"/>
      <c r="SZI6" s="526"/>
      <c r="SZJ6" s="526"/>
      <c r="SZK6" s="526"/>
      <c r="SZL6" s="526"/>
      <c r="SZM6" s="526"/>
      <c r="SZN6" s="526"/>
      <c r="SZO6" s="526"/>
      <c r="SZP6" s="526"/>
      <c r="SZQ6" s="526"/>
      <c r="SZR6" s="526"/>
      <c r="SZS6" s="526"/>
      <c r="SZT6" s="526"/>
      <c r="SZU6" s="526"/>
      <c r="SZV6" s="526"/>
      <c r="SZW6" s="526"/>
      <c r="SZX6" s="526"/>
      <c r="SZY6" s="526"/>
      <c r="SZZ6" s="526"/>
      <c r="TAA6" s="526"/>
      <c r="TAB6" s="526"/>
      <c r="TAC6" s="526"/>
      <c r="TAD6" s="526"/>
      <c r="TAE6" s="526"/>
      <c r="TAF6" s="526"/>
      <c r="TAG6" s="526"/>
      <c r="TAH6" s="526"/>
      <c r="TAI6" s="526"/>
      <c r="TAJ6" s="526"/>
      <c r="TAK6" s="526"/>
      <c r="TAL6" s="526"/>
      <c r="TAM6" s="526"/>
      <c r="TAN6" s="526"/>
      <c r="TAO6" s="526"/>
      <c r="TAP6" s="526"/>
      <c r="TAQ6" s="526"/>
      <c r="TAR6" s="526"/>
      <c r="TAS6" s="526"/>
      <c r="TAT6" s="526"/>
      <c r="TAU6" s="526"/>
      <c r="TAV6" s="526"/>
      <c r="TAW6" s="526"/>
      <c r="TAX6" s="526"/>
      <c r="TAY6" s="526"/>
      <c r="TAZ6" s="526"/>
      <c r="TBA6" s="526"/>
      <c r="TBB6" s="526"/>
      <c r="TBC6" s="526"/>
      <c r="TBD6" s="526"/>
      <c r="TBE6" s="526"/>
      <c r="TBF6" s="526"/>
      <c r="TBG6" s="526"/>
      <c r="TBH6" s="526"/>
      <c r="TBI6" s="526"/>
      <c r="TBJ6" s="526"/>
      <c r="TBK6" s="526"/>
      <c r="TBL6" s="526"/>
      <c r="TBM6" s="526"/>
      <c r="TBN6" s="526"/>
      <c r="TBO6" s="526"/>
      <c r="TBP6" s="526"/>
      <c r="TBQ6" s="526"/>
      <c r="TBR6" s="526"/>
      <c r="TBS6" s="526"/>
      <c r="TBT6" s="526"/>
      <c r="TBU6" s="526"/>
      <c r="TBV6" s="526"/>
      <c r="TBW6" s="526"/>
      <c r="TBX6" s="526"/>
      <c r="TBY6" s="526"/>
      <c r="TBZ6" s="526"/>
      <c r="TCA6" s="526"/>
      <c r="TCB6" s="526"/>
      <c r="TCC6" s="526"/>
      <c r="TCD6" s="526"/>
      <c r="TCE6" s="526"/>
      <c r="TCF6" s="526"/>
      <c r="TCG6" s="526"/>
      <c r="TCH6" s="526"/>
      <c r="TCI6" s="526"/>
      <c r="TCJ6" s="526"/>
      <c r="TCK6" s="526"/>
      <c r="TCL6" s="526"/>
      <c r="TCM6" s="526"/>
      <c r="TCN6" s="526"/>
      <c r="TCO6" s="526"/>
      <c r="TCP6" s="526"/>
      <c r="TCQ6" s="526"/>
      <c r="TCR6" s="526"/>
      <c r="TCS6" s="526"/>
      <c r="TCT6" s="526"/>
      <c r="TCU6" s="526"/>
      <c r="TCV6" s="526"/>
      <c r="TCW6" s="526"/>
      <c r="TCX6" s="526"/>
      <c r="TCY6" s="526"/>
      <c r="TCZ6" s="526"/>
      <c r="TDA6" s="526"/>
      <c r="TDB6" s="526"/>
      <c r="TDC6" s="526"/>
      <c r="TDD6" s="526"/>
      <c r="TDE6" s="526"/>
      <c r="TDF6" s="526"/>
      <c r="TDG6" s="526"/>
      <c r="TDH6" s="526"/>
      <c r="TDI6" s="526"/>
      <c r="TDJ6" s="526"/>
      <c r="TDK6" s="526"/>
      <c r="TDL6" s="526"/>
      <c r="TDM6" s="526"/>
      <c r="TDN6" s="526"/>
      <c r="TDO6" s="526"/>
      <c r="TDP6" s="526"/>
      <c r="TDQ6" s="526"/>
      <c r="TDR6" s="526"/>
      <c r="TDS6" s="526"/>
      <c r="TDT6" s="526"/>
      <c r="TDU6" s="526"/>
      <c r="TDV6" s="526"/>
      <c r="TDW6" s="526"/>
      <c r="TDX6" s="526"/>
      <c r="TDY6" s="526"/>
      <c r="TDZ6" s="526"/>
      <c r="TEA6" s="526"/>
      <c r="TEB6" s="526"/>
      <c r="TEC6" s="526"/>
      <c r="TED6" s="526"/>
      <c r="TEE6" s="526"/>
      <c r="TEF6" s="526"/>
      <c r="TEG6" s="526"/>
      <c r="TEH6" s="526"/>
      <c r="TEI6" s="526"/>
      <c r="TEJ6" s="526"/>
      <c r="TEK6" s="526"/>
      <c r="TEL6" s="526"/>
      <c r="TEM6" s="526"/>
      <c r="TEN6" s="526"/>
      <c r="TEO6" s="526"/>
      <c r="TEP6" s="526"/>
      <c r="TEQ6" s="526"/>
      <c r="TER6" s="526"/>
      <c r="TES6" s="526"/>
      <c r="TET6" s="526"/>
      <c r="TEU6" s="526"/>
      <c r="TEV6" s="526"/>
      <c r="TEW6" s="526"/>
      <c r="TEX6" s="526"/>
      <c r="TEY6" s="526"/>
      <c r="TEZ6" s="526"/>
      <c r="TFA6" s="526"/>
      <c r="TFB6" s="526"/>
      <c r="TFC6" s="526"/>
      <c r="TFD6" s="526"/>
      <c r="TFE6" s="526"/>
      <c r="TFF6" s="526"/>
      <c r="TFG6" s="526"/>
      <c r="TFH6" s="526"/>
      <c r="TFI6" s="526"/>
      <c r="TFJ6" s="526"/>
      <c r="TFK6" s="526"/>
      <c r="TFL6" s="526"/>
      <c r="TFM6" s="526"/>
      <c r="TFN6" s="526"/>
      <c r="TFO6" s="526"/>
      <c r="TFP6" s="526"/>
      <c r="TFQ6" s="526"/>
      <c r="TFR6" s="526"/>
      <c r="TFS6" s="526"/>
      <c r="TFT6" s="526"/>
      <c r="TFU6" s="526"/>
      <c r="TFV6" s="526"/>
      <c r="TFW6" s="526"/>
      <c r="TFX6" s="526"/>
      <c r="TFY6" s="526"/>
      <c r="TFZ6" s="526"/>
      <c r="TGA6" s="526"/>
      <c r="TGB6" s="526"/>
      <c r="TGC6" s="526"/>
      <c r="TGD6" s="526"/>
      <c r="TGE6" s="526"/>
      <c r="TGF6" s="526"/>
      <c r="TGG6" s="526"/>
      <c r="TGH6" s="526"/>
      <c r="TGI6" s="526"/>
      <c r="TGJ6" s="526"/>
      <c r="TGK6" s="526"/>
      <c r="TGL6" s="526"/>
      <c r="TGM6" s="526"/>
      <c r="TGN6" s="526"/>
      <c r="TGO6" s="526"/>
      <c r="TGP6" s="526"/>
      <c r="TGQ6" s="526"/>
      <c r="TGR6" s="526"/>
      <c r="TGS6" s="526"/>
      <c r="TGT6" s="526"/>
      <c r="TGU6" s="526"/>
      <c r="TGV6" s="526"/>
      <c r="TGW6" s="526"/>
      <c r="TGX6" s="526"/>
      <c r="TGY6" s="526"/>
      <c r="TGZ6" s="526"/>
      <c r="THA6" s="526"/>
      <c r="THB6" s="526"/>
      <c r="THC6" s="526"/>
      <c r="THD6" s="526"/>
      <c r="THE6" s="526"/>
      <c r="THF6" s="526"/>
      <c r="THG6" s="526"/>
      <c r="THH6" s="526"/>
      <c r="THI6" s="526"/>
      <c r="THJ6" s="526"/>
      <c r="THK6" s="526"/>
      <c r="THL6" s="526"/>
      <c r="THM6" s="526"/>
      <c r="THN6" s="526"/>
      <c r="THO6" s="526"/>
      <c r="THP6" s="526"/>
      <c r="THQ6" s="526"/>
      <c r="THR6" s="526"/>
      <c r="THS6" s="526"/>
      <c r="THT6" s="526"/>
      <c r="THU6" s="526"/>
      <c r="THV6" s="526"/>
      <c r="THW6" s="526"/>
      <c r="THX6" s="526"/>
      <c r="THY6" s="526"/>
      <c r="THZ6" s="526"/>
      <c r="TIA6" s="526"/>
      <c r="TIB6" s="526"/>
      <c r="TIC6" s="526"/>
      <c r="TID6" s="526"/>
      <c r="TIE6" s="526"/>
      <c r="TIF6" s="526"/>
      <c r="TIG6" s="526"/>
      <c r="TIH6" s="526"/>
      <c r="TII6" s="526"/>
      <c r="TIJ6" s="526"/>
      <c r="TIK6" s="526"/>
      <c r="TIL6" s="526"/>
      <c r="TIM6" s="526"/>
      <c r="TIN6" s="526"/>
      <c r="TIO6" s="526"/>
      <c r="TIP6" s="526"/>
      <c r="TIQ6" s="526"/>
      <c r="TIR6" s="526"/>
      <c r="TIS6" s="526"/>
      <c r="TIT6" s="526"/>
      <c r="TIU6" s="526"/>
      <c r="TIV6" s="526"/>
      <c r="TIW6" s="526"/>
      <c r="TIX6" s="526"/>
      <c r="TIY6" s="526"/>
      <c r="TIZ6" s="526"/>
      <c r="TJA6" s="526"/>
      <c r="TJB6" s="526"/>
      <c r="TJC6" s="526"/>
      <c r="TJD6" s="526"/>
      <c r="TJE6" s="526"/>
      <c r="TJF6" s="526"/>
      <c r="TJG6" s="526"/>
      <c r="TJH6" s="526"/>
      <c r="TJI6" s="526"/>
      <c r="TJJ6" s="526"/>
      <c r="TJK6" s="526"/>
      <c r="TJL6" s="526"/>
      <c r="TJM6" s="526"/>
      <c r="TJN6" s="526"/>
      <c r="TJO6" s="526"/>
      <c r="TJP6" s="526"/>
      <c r="TJQ6" s="526"/>
      <c r="TJR6" s="526"/>
      <c r="TJS6" s="526"/>
      <c r="TJT6" s="526"/>
      <c r="TJU6" s="526"/>
      <c r="TJV6" s="526"/>
      <c r="TJW6" s="526"/>
      <c r="TJX6" s="526"/>
      <c r="TJY6" s="526"/>
      <c r="TJZ6" s="526"/>
      <c r="TKA6" s="526"/>
      <c r="TKB6" s="526"/>
      <c r="TKC6" s="526"/>
      <c r="TKD6" s="526"/>
      <c r="TKE6" s="526"/>
      <c r="TKF6" s="526"/>
      <c r="TKG6" s="526"/>
      <c r="TKH6" s="526"/>
      <c r="TKI6" s="526"/>
      <c r="TKJ6" s="526"/>
      <c r="TKK6" s="526"/>
      <c r="TKL6" s="526"/>
      <c r="TKM6" s="526"/>
      <c r="TKN6" s="526"/>
      <c r="TKO6" s="526"/>
      <c r="TKP6" s="526"/>
      <c r="TKQ6" s="526"/>
      <c r="TKR6" s="526"/>
      <c r="TKS6" s="526"/>
      <c r="TKT6" s="526"/>
      <c r="TKU6" s="526"/>
      <c r="TKV6" s="526"/>
      <c r="TKW6" s="526"/>
      <c r="TKX6" s="526"/>
      <c r="TKY6" s="526"/>
      <c r="TKZ6" s="526"/>
      <c r="TLA6" s="526"/>
      <c r="TLB6" s="526"/>
      <c r="TLC6" s="526"/>
      <c r="TLD6" s="526"/>
      <c r="TLE6" s="526"/>
      <c r="TLF6" s="526"/>
      <c r="TLG6" s="526"/>
      <c r="TLH6" s="526"/>
      <c r="TLI6" s="526"/>
      <c r="TLJ6" s="526"/>
      <c r="TLK6" s="526"/>
      <c r="TLL6" s="526"/>
      <c r="TLM6" s="526"/>
      <c r="TLN6" s="526"/>
      <c r="TLO6" s="526"/>
      <c r="TLP6" s="526"/>
      <c r="TLQ6" s="526"/>
      <c r="TLR6" s="526"/>
      <c r="TLS6" s="526"/>
      <c r="TLT6" s="526"/>
      <c r="TLU6" s="526"/>
      <c r="TLV6" s="526"/>
      <c r="TLW6" s="526"/>
      <c r="TLX6" s="526"/>
      <c r="TLY6" s="526"/>
      <c r="TLZ6" s="526"/>
      <c r="TMA6" s="526"/>
      <c r="TMB6" s="526"/>
      <c r="TMC6" s="526"/>
      <c r="TMD6" s="526"/>
      <c r="TME6" s="526"/>
      <c r="TMF6" s="526"/>
      <c r="TMG6" s="526"/>
      <c r="TMH6" s="526"/>
      <c r="TMI6" s="526"/>
      <c r="TMJ6" s="526"/>
      <c r="TMK6" s="526"/>
      <c r="TML6" s="526"/>
      <c r="TMM6" s="526"/>
      <c r="TMN6" s="526"/>
      <c r="TMO6" s="526"/>
      <c r="TMP6" s="526"/>
      <c r="TMQ6" s="526"/>
      <c r="TMR6" s="526"/>
      <c r="TMS6" s="526"/>
      <c r="TMT6" s="526"/>
      <c r="TMU6" s="526"/>
      <c r="TMV6" s="526"/>
      <c r="TMW6" s="526"/>
      <c r="TMX6" s="526"/>
      <c r="TMY6" s="526"/>
      <c r="TMZ6" s="526"/>
      <c r="TNA6" s="526"/>
      <c r="TNB6" s="526"/>
      <c r="TNC6" s="526"/>
      <c r="TND6" s="526"/>
      <c r="TNE6" s="526"/>
      <c r="TNF6" s="526"/>
      <c r="TNG6" s="526"/>
      <c r="TNH6" s="526"/>
      <c r="TNI6" s="526"/>
      <c r="TNJ6" s="526"/>
      <c r="TNK6" s="526"/>
      <c r="TNL6" s="526"/>
      <c r="TNM6" s="526"/>
      <c r="TNN6" s="526"/>
      <c r="TNO6" s="526"/>
      <c r="TNP6" s="526"/>
      <c r="TNQ6" s="526"/>
      <c r="TNR6" s="526"/>
      <c r="TNS6" s="526"/>
      <c r="TNT6" s="526"/>
      <c r="TNU6" s="526"/>
      <c r="TNV6" s="526"/>
      <c r="TNW6" s="526"/>
      <c r="TNX6" s="526"/>
      <c r="TNY6" s="526"/>
      <c r="TNZ6" s="526"/>
      <c r="TOA6" s="526"/>
      <c r="TOB6" s="526"/>
      <c r="TOC6" s="526"/>
      <c r="TOD6" s="526"/>
      <c r="TOE6" s="526"/>
      <c r="TOF6" s="526"/>
      <c r="TOG6" s="526"/>
      <c r="TOH6" s="526"/>
      <c r="TOI6" s="526"/>
      <c r="TOJ6" s="526"/>
      <c r="TOK6" s="526"/>
      <c r="TOL6" s="526"/>
      <c r="TOM6" s="526"/>
      <c r="TON6" s="526"/>
      <c r="TOO6" s="526"/>
      <c r="TOP6" s="526"/>
      <c r="TOQ6" s="526"/>
      <c r="TOR6" s="526"/>
      <c r="TOS6" s="526"/>
      <c r="TOT6" s="526"/>
      <c r="TOU6" s="526"/>
      <c r="TOV6" s="526"/>
      <c r="TOW6" s="526"/>
      <c r="TOX6" s="526"/>
      <c r="TOY6" s="526"/>
      <c r="TOZ6" s="526"/>
      <c r="TPA6" s="526"/>
      <c r="TPB6" s="526"/>
      <c r="TPC6" s="526"/>
      <c r="TPD6" s="526"/>
      <c r="TPE6" s="526"/>
      <c r="TPF6" s="526"/>
      <c r="TPG6" s="526"/>
      <c r="TPH6" s="526"/>
      <c r="TPI6" s="526"/>
      <c r="TPJ6" s="526"/>
      <c r="TPK6" s="526"/>
      <c r="TPL6" s="526"/>
      <c r="TPM6" s="526"/>
      <c r="TPN6" s="526"/>
      <c r="TPO6" s="526"/>
      <c r="TPP6" s="526"/>
      <c r="TPQ6" s="526"/>
      <c r="TPR6" s="526"/>
      <c r="TPS6" s="526"/>
      <c r="TPT6" s="526"/>
      <c r="TPU6" s="526"/>
      <c r="TPV6" s="526"/>
      <c r="TPW6" s="526"/>
      <c r="TPX6" s="526"/>
      <c r="TPY6" s="526"/>
      <c r="TPZ6" s="526"/>
      <c r="TQA6" s="526"/>
      <c r="TQB6" s="526"/>
      <c r="TQC6" s="526"/>
      <c r="TQD6" s="526"/>
      <c r="TQE6" s="526"/>
      <c r="TQF6" s="526"/>
      <c r="TQG6" s="526"/>
      <c r="TQH6" s="526"/>
      <c r="TQI6" s="526"/>
      <c r="TQJ6" s="526"/>
      <c r="TQK6" s="526"/>
      <c r="TQL6" s="526"/>
      <c r="TQM6" s="526"/>
      <c r="TQN6" s="526"/>
      <c r="TQO6" s="526"/>
      <c r="TQP6" s="526"/>
      <c r="TQQ6" s="526"/>
      <c r="TQR6" s="526"/>
      <c r="TQS6" s="526"/>
      <c r="TQT6" s="526"/>
      <c r="TQU6" s="526"/>
      <c r="TQV6" s="526"/>
      <c r="TQW6" s="526"/>
      <c r="TQX6" s="526"/>
      <c r="TQY6" s="526"/>
      <c r="TQZ6" s="526"/>
      <c r="TRA6" s="526"/>
      <c r="TRB6" s="526"/>
      <c r="TRC6" s="526"/>
      <c r="TRD6" s="526"/>
      <c r="TRE6" s="526"/>
      <c r="TRF6" s="526"/>
      <c r="TRG6" s="526"/>
      <c r="TRH6" s="526"/>
      <c r="TRI6" s="526"/>
      <c r="TRJ6" s="526"/>
      <c r="TRK6" s="526"/>
      <c r="TRL6" s="526"/>
      <c r="TRM6" s="526"/>
      <c r="TRN6" s="526"/>
      <c r="TRO6" s="526"/>
      <c r="TRP6" s="526"/>
      <c r="TRQ6" s="526"/>
      <c r="TRR6" s="526"/>
      <c r="TRS6" s="526"/>
      <c r="TRT6" s="526"/>
      <c r="TRU6" s="526"/>
      <c r="TRV6" s="526"/>
      <c r="TRW6" s="526"/>
      <c r="TRX6" s="526"/>
      <c r="TRY6" s="526"/>
      <c r="TRZ6" s="526"/>
      <c r="TSA6" s="526"/>
      <c r="TSB6" s="526"/>
      <c r="TSC6" s="526"/>
      <c r="TSD6" s="526"/>
      <c r="TSE6" s="526"/>
      <c r="TSF6" s="526"/>
      <c r="TSG6" s="526"/>
      <c r="TSH6" s="526"/>
      <c r="TSI6" s="526"/>
      <c r="TSJ6" s="526"/>
      <c r="TSK6" s="526"/>
      <c r="TSL6" s="526"/>
      <c r="TSM6" s="526"/>
      <c r="TSN6" s="526"/>
      <c r="TSO6" s="526"/>
      <c r="TSP6" s="526"/>
      <c r="TSQ6" s="526"/>
      <c r="TSR6" s="526"/>
      <c r="TSS6" s="526"/>
      <c r="TST6" s="526"/>
      <c r="TSU6" s="526"/>
      <c r="TSV6" s="526"/>
      <c r="TSW6" s="526"/>
      <c r="TSX6" s="526"/>
      <c r="TSY6" s="526"/>
      <c r="TSZ6" s="526"/>
      <c r="TTA6" s="526"/>
      <c r="TTB6" s="526"/>
      <c r="TTC6" s="526"/>
      <c r="TTD6" s="526"/>
      <c r="TTE6" s="526"/>
      <c r="TTF6" s="526"/>
      <c r="TTG6" s="526"/>
      <c r="TTH6" s="526"/>
      <c r="TTI6" s="526"/>
      <c r="TTJ6" s="526"/>
      <c r="TTK6" s="526"/>
      <c r="TTL6" s="526"/>
      <c r="TTM6" s="526"/>
      <c r="TTN6" s="526"/>
      <c r="TTO6" s="526"/>
      <c r="TTP6" s="526"/>
      <c r="TTQ6" s="526"/>
      <c r="TTR6" s="526"/>
      <c r="TTS6" s="526"/>
      <c r="TTT6" s="526"/>
      <c r="TTU6" s="526"/>
      <c r="TTV6" s="526"/>
      <c r="TTW6" s="526"/>
      <c r="TTX6" s="526"/>
      <c r="TTY6" s="526"/>
      <c r="TTZ6" s="526"/>
      <c r="TUA6" s="526"/>
      <c r="TUB6" s="526"/>
      <c r="TUC6" s="526"/>
      <c r="TUD6" s="526"/>
      <c r="TUE6" s="526"/>
      <c r="TUF6" s="526"/>
      <c r="TUG6" s="526"/>
      <c r="TUH6" s="526"/>
      <c r="TUI6" s="526"/>
      <c r="TUJ6" s="526"/>
      <c r="TUK6" s="526"/>
      <c r="TUL6" s="526"/>
      <c r="TUM6" s="526"/>
      <c r="TUN6" s="526"/>
      <c r="TUO6" s="526"/>
      <c r="TUP6" s="526"/>
      <c r="TUQ6" s="526"/>
      <c r="TUR6" s="526"/>
      <c r="TUS6" s="526"/>
      <c r="TUT6" s="526"/>
      <c r="TUU6" s="526"/>
      <c r="TUV6" s="526"/>
      <c r="TUW6" s="526"/>
      <c r="TUX6" s="526"/>
      <c r="TUY6" s="526"/>
      <c r="TUZ6" s="526"/>
      <c r="TVA6" s="526"/>
      <c r="TVB6" s="526"/>
      <c r="TVC6" s="526"/>
      <c r="TVD6" s="526"/>
      <c r="TVE6" s="526"/>
      <c r="TVF6" s="526"/>
      <c r="TVG6" s="526"/>
      <c r="TVH6" s="526"/>
      <c r="TVI6" s="526"/>
      <c r="TVJ6" s="526"/>
      <c r="TVK6" s="526"/>
      <c r="TVL6" s="526"/>
      <c r="TVM6" s="526"/>
      <c r="TVN6" s="526"/>
      <c r="TVO6" s="526"/>
      <c r="TVP6" s="526"/>
      <c r="TVQ6" s="526"/>
      <c r="TVR6" s="526"/>
      <c r="TVS6" s="526"/>
      <c r="TVT6" s="526"/>
      <c r="TVU6" s="526"/>
      <c r="TVV6" s="526"/>
      <c r="TVW6" s="526"/>
      <c r="TVX6" s="526"/>
      <c r="TVY6" s="526"/>
      <c r="TVZ6" s="526"/>
      <c r="TWA6" s="526"/>
      <c r="TWB6" s="526"/>
      <c r="TWC6" s="526"/>
      <c r="TWD6" s="526"/>
      <c r="TWE6" s="526"/>
      <c r="TWF6" s="526"/>
      <c r="TWG6" s="526"/>
      <c r="TWH6" s="526"/>
      <c r="TWI6" s="526"/>
      <c r="TWJ6" s="526"/>
      <c r="TWK6" s="526"/>
      <c r="TWL6" s="526"/>
      <c r="TWM6" s="526"/>
      <c r="TWN6" s="526"/>
      <c r="TWO6" s="526"/>
      <c r="TWP6" s="526"/>
      <c r="TWQ6" s="526"/>
      <c r="TWR6" s="526"/>
      <c r="TWS6" s="526"/>
      <c r="TWT6" s="526"/>
      <c r="TWU6" s="526"/>
      <c r="TWV6" s="526"/>
      <c r="TWW6" s="526"/>
      <c r="TWX6" s="526"/>
      <c r="TWY6" s="526"/>
      <c r="TWZ6" s="526"/>
      <c r="TXA6" s="526"/>
      <c r="TXB6" s="526"/>
      <c r="TXC6" s="526"/>
      <c r="TXD6" s="526"/>
      <c r="TXE6" s="526"/>
      <c r="TXF6" s="526"/>
      <c r="TXG6" s="526"/>
      <c r="TXH6" s="526"/>
      <c r="TXI6" s="526"/>
      <c r="TXJ6" s="526"/>
      <c r="TXK6" s="526"/>
      <c r="TXL6" s="526"/>
      <c r="TXM6" s="526"/>
      <c r="TXN6" s="526"/>
      <c r="TXO6" s="526"/>
      <c r="TXP6" s="526"/>
      <c r="TXQ6" s="526"/>
      <c r="TXR6" s="526"/>
      <c r="TXS6" s="526"/>
      <c r="TXT6" s="526"/>
      <c r="TXU6" s="526"/>
      <c r="TXV6" s="526"/>
      <c r="TXW6" s="526"/>
      <c r="TXX6" s="526"/>
      <c r="TXY6" s="526"/>
      <c r="TXZ6" s="526"/>
      <c r="TYA6" s="526"/>
      <c r="TYB6" s="526"/>
      <c r="TYC6" s="526"/>
      <c r="TYD6" s="526"/>
      <c r="TYE6" s="526"/>
      <c r="TYF6" s="526"/>
      <c r="TYG6" s="526"/>
      <c r="TYH6" s="526"/>
      <c r="TYI6" s="526"/>
      <c r="TYJ6" s="526"/>
      <c r="TYK6" s="526"/>
      <c r="TYL6" s="526"/>
      <c r="TYM6" s="526"/>
      <c r="TYN6" s="526"/>
      <c r="TYO6" s="526"/>
      <c r="TYP6" s="526"/>
      <c r="TYQ6" s="526"/>
      <c r="TYR6" s="526"/>
      <c r="TYS6" s="526"/>
      <c r="TYT6" s="526"/>
      <c r="TYU6" s="526"/>
      <c r="TYV6" s="526"/>
      <c r="TYW6" s="526"/>
      <c r="TYX6" s="526"/>
      <c r="TYY6" s="526"/>
      <c r="TYZ6" s="526"/>
      <c r="TZA6" s="526"/>
      <c r="TZB6" s="526"/>
      <c r="TZC6" s="526"/>
      <c r="TZD6" s="526"/>
      <c r="TZE6" s="526"/>
      <c r="TZF6" s="526"/>
      <c r="TZG6" s="526"/>
      <c r="TZH6" s="526"/>
      <c r="TZI6" s="526"/>
      <c r="TZJ6" s="526"/>
      <c r="TZK6" s="526"/>
      <c r="TZL6" s="526"/>
      <c r="TZM6" s="526"/>
      <c r="TZN6" s="526"/>
      <c r="TZO6" s="526"/>
      <c r="TZP6" s="526"/>
      <c r="TZQ6" s="526"/>
      <c r="TZR6" s="526"/>
      <c r="TZS6" s="526"/>
      <c r="TZT6" s="526"/>
      <c r="TZU6" s="526"/>
      <c r="TZV6" s="526"/>
      <c r="TZW6" s="526"/>
      <c r="TZX6" s="526"/>
      <c r="TZY6" s="526"/>
      <c r="TZZ6" s="526"/>
      <c r="UAA6" s="526"/>
      <c r="UAB6" s="526"/>
      <c r="UAC6" s="526"/>
      <c r="UAD6" s="526"/>
      <c r="UAE6" s="526"/>
      <c r="UAF6" s="526"/>
      <c r="UAG6" s="526"/>
      <c r="UAH6" s="526"/>
      <c r="UAI6" s="526"/>
      <c r="UAJ6" s="526"/>
      <c r="UAK6" s="526"/>
      <c r="UAL6" s="526"/>
      <c r="UAM6" s="526"/>
      <c r="UAN6" s="526"/>
      <c r="UAO6" s="526"/>
      <c r="UAP6" s="526"/>
      <c r="UAQ6" s="526"/>
      <c r="UAR6" s="526"/>
      <c r="UAS6" s="526"/>
      <c r="UAT6" s="526"/>
      <c r="UAU6" s="526"/>
      <c r="UAV6" s="526"/>
      <c r="UAW6" s="526"/>
      <c r="UAX6" s="526"/>
      <c r="UAY6" s="526"/>
      <c r="UAZ6" s="526"/>
      <c r="UBA6" s="526"/>
      <c r="UBB6" s="526"/>
      <c r="UBC6" s="526"/>
      <c r="UBD6" s="526"/>
      <c r="UBE6" s="526"/>
      <c r="UBF6" s="526"/>
      <c r="UBG6" s="526"/>
      <c r="UBH6" s="526"/>
      <c r="UBI6" s="526"/>
      <c r="UBJ6" s="526"/>
      <c r="UBK6" s="526"/>
      <c r="UBL6" s="526"/>
      <c r="UBM6" s="526"/>
      <c r="UBN6" s="526"/>
      <c r="UBO6" s="526"/>
      <c r="UBP6" s="526"/>
      <c r="UBQ6" s="526"/>
      <c r="UBR6" s="526"/>
      <c r="UBS6" s="526"/>
      <c r="UBT6" s="526"/>
      <c r="UBU6" s="526"/>
      <c r="UBV6" s="526"/>
      <c r="UBW6" s="526"/>
      <c r="UBX6" s="526"/>
      <c r="UBY6" s="526"/>
      <c r="UBZ6" s="526"/>
      <c r="UCA6" s="526"/>
      <c r="UCB6" s="526"/>
      <c r="UCC6" s="526"/>
      <c r="UCD6" s="526"/>
      <c r="UCE6" s="526"/>
      <c r="UCF6" s="526"/>
      <c r="UCG6" s="526"/>
      <c r="UCH6" s="526"/>
      <c r="UCI6" s="526"/>
      <c r="UCJ6" s="526"/>
      <c r="UCK6" s="526"/>
      <c r="UCL6" s="526"/>
      <c r="UCM6" s="526"/>
      <c r="UCN6" s="526"/>
      <c r="UCO6" s="526"/>
      <c r="UCP6" s="526"/>
      <c r="UCQ6" s="526"/>
      <c r="UCR6" s="526"/>
      <c r="UCS6" s="526"/>
      <c r="UCT6" s="526"/>
      <c r="UCU6" s="526"/>
      <c r="UCV6" s="526"/>
      <c r="UCW6" s="526"/>
      <c r="UCX6" s="526"/>
      <c r="UCY6" s="526"/>
      <c r="UCZ6" s="526"/>
      <c r="UDA6" s="526"/>
      <c r="UDB6" s="526"/>
      <c r="UDC6" s="526"/>
      <c r="UDD6" s="526"/>
      <c r="UDE6" s="526"/>
      <c r="UDF6" s="526"/>
      <c r="UDG6" s="526"/>
      <c r="UDH6" s="526"/>
      <c r="UDI6" s="526"/>
      <c r="UDJ6" s="526"/>
      <c r="UDK6" s="526"/>
      <c r="UDL6" s="526"/>
      <c r="UDM6" s="526"/>
      <c r="UDN6" s="526"/>
      <c r="UDO6" s="526"/>
      <c r="UDP6" s="526"/>
      <c r="UDQ6" s="526"/>
      <c r="UDR6" s="526"/>
      <c r="UDS6" s="526"/>
      <c r="UDT6" s="526"/>
      <c r="UDU6" s="526"/>
      <c r="UDV6" s="526"/>
      <c r="UDW6" s="526"/>
      <c r="UDX6" s="526"/>
      <c r="UDY6" s="526"/>
      <c r="UDZ6" s="526"/>
      <c r="UEA6" s="526"/>
      <c r="UEB6" s="526"/>
      <c r="UEC6" s="526"/>
      <c r="UED6" s="526"/>
      <c r="UEE6" s="526"/>
      <c r="UEF6" s="526"/>
      <c r="UEG6" s="526"/>
      <c r="UEH6" s="526"/>
      <c r="UEI6" s="526"/>
      <c r="UEJ6" s="526"/>
      <c r="UEK6" s="526"/>
      <c r="UEL6" s="526"/>
      <c r="UEM6" s="526"/>
      <c r="UEN6" s="526"/>
      <c r="UEO6" s="526"/>
      <c r="UEP6" s="526"/>
      <c r="UEQ6" s="526"/>
      <c r="UER6" s="526"/>
      <c r="UES6" s="526"/>
      <c r="UET6" s="526"/>
      <c r="UEU6" s="526"/>
      <c r="UEV6" s="526"/>
      <c r="UEW6" s="526"/>
      <c r="UEX6" s="526"/>
      <c r="UEY6" s="526"/>
      <c r="UEZ6" s="526"/>
      <c r="UFA6" s="526"/>
      <c r="UFB6" s="526"/>
      <c r="UFC6" s="526"/>
      <c r="UFD6" s="526"/>
      <c r="UFE6" s="526"/>
      <c r="UFF6" s="526"/>
      <c r="UFG6" s="526"/>
      <c r="UFH6" s="526"/>
      <c r="UFI6" s="526"/>
      <c r="UFJ6" s="526"/>
      <c r="UFK6" s="526"/>
      <c r="UFL6" s="526"/>
      <c r="UFM6" s="526"/>
      <c r="UFN6" s="526"/>
      <c r="UFO6" s="526"/>
      <c r="UFP6" s="526"/>
      <c r="UFQ6" s="526"/>
      <c r="UFR6" s="526"/>
      <c r="UFS6" s="526"/>
      <c r="UFT6" s="526"/>
      <c r="UFU6" s="526"/>
      <c r="UFV6" s="526"/>
      <c r="UFW6" s="526"/>
      <c r="UFX6" s="526"/>
      <c r="UFY6" s="526"/>
      <c r="UFZ6" s="526"/>
      <c r="UGA6" s="526"/>
      <c r="UGB6" s="526"/>
      <c r="UGC6" s="526"/>
      <c r="UGD6" s="526"/>
      <c r="UGE6" s="526"/>
      <c r="UGF6" s="526"/>
      <c r="UGG6" s="526"/>
      <c r="UGH6" s="526"/>
      <c r="UGI6" s="526"/>
      <c r="UGJ6" s="526"/>
      <c r="UGK6" s="526"/>
      <c r="UGL6" s="526"/>
      <c r="UGM6" s="526"/>
      <c r="UGN6" s="526"/>
      <c r="UGO6" s="526"/>
      <c r="UGP6" s="526"/>
      <c r="UGQ6" s="526"/>
      <c r="UGR6" s="526"/>
      <c r="UGS6" s="526"/>
      <c r="UGT6" s="526"/>
      <c r="UGU6" s="526"/>
      <c r="UGV6" s="526"/>
      <c r="UGW6" s="526"/>
      <c r="UGX6" s="526"/>
      <c r="UGY6" s="526"/>
      <c r="UGZ6" s="526"/>
      <c r="UHA6" s="526"/>
      <c r="UHB6" s="526"/>
      <c r="UHC6" s="526"/>
      <c r="UHD6" s="526"/>
      <c r="UHE6" s="526"/>
      <c r="UHF6" s="526"/>
      <c r="UHG6" s="526"/>
      <c r="UHH6" s="526"/>
      <c r="UHI6" s="526"/>
      <c r="UHJ6" s="526"/>
      <c r="UHK6" s="526"/>
      <c r="UHL6" s="526"/>
      <c r="UHM6" s="526"/>
      <c r="UHN6" s="526"/>
      <c r="UHO6" s="526"/>
      <c r="UHP6" s="526"/>
      <c r="UHQ6" s="526"/>
      <c r="UHR6" s="526"/>
      <c r="UHS6" s="526"/>
      <c r="UHT6" s="526"/>
      <c r="UHU6" s="526"/>
      <c r="UHV6" s="526"/>
      <c r="UHW6" s="526"/>
      <c r="UHX6" s="526"/>
      <c r="UHY6" s="526"/>
      <c r="UHZ6" s="526"/>
      <c r="UIA6" s="526"/>
      <c r="UIB6" s="526"/>
      <c r="UIC6" s="526"/>
      <c r="UID6" s="526"/>
      <c r="UIE6" s="526"/>
      <c r="UIF6" s="526"/>
      <c r="UIG6" s="526"/>
      <c r="UIH6" s="526"/>
      <c r="UII6" s="526"/>
      <c r="UIJ6" s="526"/>
      <c r="UIK6" s="526"/>
      <c r="UIL6" s="526"/>
      <c r="UIM6" s="526"/>
      <c r="UIN6" s="526"/>
      <c r="UIO6" s="526"/>
      <c r="UIP6" s="526"/>
      <c r="UIQ6" s="526"/>
      <c r="UIR6" s="526"/>
      <c r="UIS6" s="526"/>
      <c r="UIT6" s="526"/>
      <c r="UIU6" s="526"/>
      <c r="UIV6" s="526"/>
      <c r="UIW6" s="526"/>
      <c r="UIX6" s="526"/>
      <c r="UIY6" s="526"/>
      <c r="UIZ6" s="526"/>
      <c r="UJA6" s="526"/>
      <c r="UJB6" s="526"/>
      <c r="UJC6" s="526"/>
      <c r="UJD6" s="526"/>
      <c r="UJE6" s="526"/>
      <c r="UJF6" s="526"/>
      <c r="UJG6" s="526"/>
      <c r="UJH6" s="526"/>
      <c r="UJI6" s="526"/>
      <c r="UJJ6" s="526"/>
      <c r="UJK6" s="526"/>
      <c r="UJL6" s="526"/>
      <c r="UJM6" s="526"/>
      <c r="UJN6" s="526"/>
      <c r="UJO6" s="526"/>
      <c r="UJP6" s="526"/>
      <c r="UJQ6" s="526"/>
      <c r="UJR6" s="526"/>
      <c r="UJS6" s="526"/>
      <c r="UJT6" s="526"/>
      <c r="UJU6" s="526"/>
      <c r="UJV6" s="526"/>
      <c r="UJW6" s="526"/>
      <c r="UJX6" s="526"/>
      <c r="UJY6" s="526"/>
      <c r="UJZ6" s="526"/>
      <c r="UKA6" s="526"/>
      <c r="UKB6" s="526"/>
      <c r="UKC6" s="526"/>
      <c r="UKD6" s="526"/>
      <c r="UKE6" s="526"/>
      <c r="UKF6" s="526"/>
      <c r="UKG6" s="526"/>
      <c r="UKH6" s="526"/>
      <c r="UKI6" s="526"/>
      <c r="UKJ6" s="526"/>
      <c r="UKK6" s="526"/>
      <c r="UKL6" s="526"/>
      <c r="UKM6" s="526"/>
      <c r="UKN6" s="526"/>
      <c r="UKO6" s="526"/>
      <c r="UKP6" s="526"/>
      <c r="UKQ6" s="526"/>
      <c r="UKR6" s="526"/>
      <c r="UKS6" s="526"/>
      <c r="UKT6" s="526"/>
      <c r="UKU6" s="526"/>
      <c r="UKV6" s="526"/>
      <c r="UKW6" s="526"/>
      <c r="UKX6" s="526"/>
      <c r="UKY6" s="526"/>
      <c r="UKZ6" s="526"/>
      <c r="ULA6" s="526"/>
      <c r="ULB6" s="526"/>
      <c r="ULC6" s="526"/>
      <c r="ULD6" s="526"/>
      <c r="ULE6" s="526"/>
      <c r="ULF6" s="526"/>
      <c r="ULG6" s="526"/>
      <c r="ULH6" s="526"/>
      <c r="ULI6" s="526"/>
      <c r="ULJ6" s="526"/>
      <c r="ULK6" s="526"/>
      <c r="ULL6" s="526"/>
      <c r="ULM6" s="526"/>
      <c r="ULN6" s="526"/>
      <c r="ULO6" s="526"/>
      <c r="ULP6" s="526"/>
      <c r="ULQ6" s="526"/>
      <c r="ULR6" s="526"/>
      <c r="ULS6" s="526"/>
      <c r="ULT6" s="526"/>
      <c r="ULU6" s="526"/>
      <c r="ULV6" s="526"/>
      <c r="ULW6" s="526"/>
      <c r="ULX6" s="526"/>
      <c r="ULY6" s="526"/>
      <c r="ULZ6" s="526"/>
      <c r="UMA6" s="526"/>
      <c r="UMB6" s="526"/>
      <c r="UMC6" s="526"/>
      <c r="UMD6" s="526"/>
      <c r="UME6" s="526"/>
      <c r="UMF6" s="526"/>
      <c r="UMG6" s="526"/>
      <c r="UMH6" s="526"/>
      <c r="UMI6" s="526"/>
      <c r="UMJ6" s="526"/>
      <c r="UMK6" s="526"/>
      <c r="UML6" s="526"/>
      <c r="UMM6" s="526"/>
      <c r="UMN6" s="526"/>
      <c r="UMO6" s="526"/>
      <c r="UMP6" s="526"/>
      <c r="UMQ6" s="526"/>
      <c r="UMR6" s="526"/>
      <c r="UMS6" s="526"/>
      <c r="UMT6" s="526"/>
      <c r="UMU6" s="526"/>
      <c r="UMV6" s="526"/>
      <c r="UMW6" s="526"/>
      <c r="UMX6" s="526"/>
      <c r="UMY6" s="526"/>
      <c r="UMZ6" s="526"/>
      <c r="UNA6" s="526"/>
      <c r="UNB6" s="526"/>
      <c r="UNC6" s="526"/>
      <c r="UND6" s="526"/>
      <c r="UNE6" s="526"/>
      <c r="UNF6" s="526"/>
      <c r="UNG6" s="526"/>
      <c r="UNH6" s="526"/>
      <c r="UNI6" s="526"/>
      <c r="UNJ6" s="526"/>
      <c r="UNK6" s="526"/>
      <c r="UNL6" s="526"/>
      <c r="UNM6" s="526"/>
      <c r="UNN6" s="526"/>
      <c r="UNO6" s="526"/>
      <c r="UNP6" s="526"/>
      <c r="UNQ6" s="526"/>
      <c r="UNR6" s="526"/>
      <c r="UNS6" s="526"/>
      <c r="UNT6" s="526"/>
      <c r="UNU6" s="526"/>
      <c r="UNV6" s="526"/>
      <c r="UNW6" s="526"/>
      <c r="UNX6" s="526"/>
      <c r="UNY6" s="526"/>
      <c r="UNZ6" s="526"/>
      <c r="UOA6" s="526"/>
      <c r="UOB6" s="526"/>
      <c r="UOC6" s="526"/>
      <c r="UOD6" s="526"/>
      <c r="UOE6" s="526"/>
      <c r="UOF6" s="526"/>
      <c r="UOG6" s="526"/>
      <c r="UOH6" s="526"/>
      <c r="UOI6" s="526"/>
      <c r="UOJ6" s="526"/>
      <c r="UOK6" s="526"/>
      <c r="UOL6" s="526"/>
      <c r="UOM6" s="526"/>
      <c r="UON6" s="526"/>
      <c r="UOO6" s="526"/>
      <c r="UOP6" s="526"/>
      <c r="UOQ6" s="526"/>
      <c r="UOR6" s="526"/>
      <c r="UOS6" s="526"/>
      <c r="UOT6" s="526"/>
      <c r="UOU6" s="526"/>
      <c r="UOV6" s="526"/>
      <c r="UOW6" s="526"/>
      <c r="UOX6" s="526"/>
      <c r="UOY6" s="526"/>
      <c r="UOZ6" s="526"/>
      <c r="UPA6" s="526"/>
      <c r="UPB6" s="526"/>
      <c r="UPC6" s="526"/>
      <c r="UPD6" s="526"/>
      <c r="UPE6" s="526"/>
      <c r="UPF6" s="526"/>
      <c r="UPG6" s="526"/>
      <c r="UPH6" s="526"/>
      <c r="UPI6" s="526"/>
      <c r="UPJ6" s="526"/>
      <c r="UPK6" s="526"/>
      <c r="UPL6" s="526"/>
      <c r="UPM6" s="526"/>
      <c r="UPN6" s="526"/>
      <c r="UPO6" s="526"/>
      <c r="UPP6" s="526"/>
      <c r="UPQ6" s="526"/>
      <c r="UPR6" s="526"/>
      <c r="UPS6" s="526"/>
      <c r="UPT6" s="526"/>
      <c r="UPU6" s="526"/>
      <c r="UPV6" s="526"/>
      <c r="UPW6" s="526"/>
      <c r="UPX6" s="526"/>
      <c r="UPY6" s="526"/>
      <c r="UPZ6" s="526"/>
      <c r="UQA6" s="526"/>
      <c r="UQB6" s="526"/>
      <c r="UQC6" s="526"/>
      <c r="UQD6" s="526"/>
      <c r="UQE6" s="526"/>
      <c r="UQF6" s="526"/>
      <c r="UQG6" s="526"/>
      <c r="UQH6" s="526"/>
      <c r="UQI6" s="526"/>
      <c r="UQJ6" s="526"/>
      <c r="UQK6" s="526"/>
      <c r="UQL6" s="526"/>
      <c r="UQM6" s="526"/>
      <c r="UQN6" s="526"/>
      <c r="UQO6" s="526"/>
      <c r="UQP6" s="526"/>
      <c r="UQQ6" s="526"/>
      <c r="UQR6" s="526"/>
      <c r="UQS6" s="526"/>
      <c r="UQT6" s="526"/>
      <c r="UQU6" s="526"/>
      <c r="UQV6" s="526"/>
      <c r="UQW6" s="526"/>
      <c r="UQX6" s="526"/>
      <c r="UQY6" s="526"/>
      <c r="UQZ6" s="526"/>
      <c r="URA6" s="526"/>
      <c r="URB6" s="526"/>
      <c r="URC6" s="526"/>
      <c r="URD6" s="526"/>
      <c r="URE6" s="526"/>
      <c r="URF6" s="526"/>
      <c r="URG6" s="526"/>
      <c r="URH6" s="526"/>
      <c r="URI6" s="526"/>
      <c r="URJ6" s="526"/>
      <c r="URK6" s="526"/>
      <c r="URL6" s="526"/>
      <c r="URM6" s="526"/>
      <c r="URN6" s="526"/>
      <c r="URO6" s="526"/>
      <c r="URP6" s="526"/>
      <c r="URQ6" s="526"/>
      <c r="URR6" s="526"/>
      <c r="URS6" s="526"/>
      <c r="URT6" s="526"/>
      <c r="URU6" s="526"/>
      <c r="URV6" s="526"/>
      <c r="URW6" s="526"/>
      <c r="URX6" s="526"/>
      <c r="URY6" s="526"/>
      <c r="URZ6" s="526"/>
      <c r="USA6" s="526"/>
      <c r="USB6" s="526"/>
      <c r="USC6" s="526"/>
      <c r="USD6" s="526"/>
      <c r="USE6" s="526"/>
      <c r="USF6" s="526"/>
      <c r="USG6" s="526"/>
      <c r="USH6" s="526"/>
      <c r="USI6" s="526"/>
      <c r="USJ6" s="526"/>
      <c r="USK6" s="526"/>
      <c r="USL6" s="526"/>
      <c r="USM6" s="526"/>
      <c r="USN6" s="526"/>
      <c r="USO6" s="526"/>
      <c r="USP6" s="526"/>
      <c r="USQ6" s="526"/>
      <c r="USR6" s="526"/>
      <c r="USS6" s="526"/>
      <c r="UST6" s="526"/>
      <c r="USU6" s="526"/>
      <c r="USV6" s="526"/>
      <c r="USW6" s="526"/>
      <c r="USX6" s="526"/>
      <c r="USY6" s="526"/>
      <c r="USZ6" s="526"/>
      <c r="UTA6" s="526"/>
      <c r="UTB6" s="526"/>
      <c r="UTC6" s="526"/>
      <c r="UTD6" s="526"/>
      <c r="UTE6" s="526"/>
      <c r="UTF6" s="526"/>
      <c r="UTG6" s="526"/>
      <c r="UTH6" s="526"/>
      <c r="UTI6" s="526"/>
      <c r="UTJ6" s="526"/>
      <c r="UTK6" s="526"/>
      <c r="UTL6" s="526"/>
      <c r="UTM6" s="526"/>
      <c r="UTN6" s="526"/>
      <c r="UTO6" s="526"/>
      <c r="UTP6" s="526"/>
      <c r="UTQ6" s="526"/>
      <c r="UTR6" s="526"/>
      <c r="UTS6" s="526"/>
      <c r="UTT6" s="526"/>
      <c r="UTU6" s="526"/>
      <c r="UTV6" s="526"/>
      <c r="UTW6" s="526"/>
      <c r="UTX6" s="526"/>
      <c r="UTY6" s="526"/>
      <c r="UTZ6" s="526"/>
      <c r="UUA6" s="526"/>
      <c r="UUB6" s="526"/>
      <c r="UUC6" s="526"/>
      <c r="UUD6" s="526"/>
      <c r="UUE6" s="526"/>
      <c r="UUF6" s="526"/>
      <c r="UUG6" s="526"/>
      <c r="UUH6" s="526"/>
      <c r="UUI6" s="526"/>
      <c r="UUJ6" s="526"/>
      <c r="UUK6" s="526"/>
      <c r="UUL6" s="526"/>
      <c r="UUM6" s="526"/>
      <c r="UUN6" s="526"/>
      <c r="UUO6" s="526"/>
      <c r="UUP6" s="526"/>
      <c r="UUQ6" s="526"/>
      <c r="UUR6" s="526"/>
      <c r="UUS6" s="526"/>
      <c r="UUT6" s="526"/>
      <c r="UUU6" s="526"/>
      <c r="UUV6" s="526"/>
      <c r="UUW6" s="526"/>
      <c r="UUX6" s="526"/>
      <c r="UUY6" s="526"/>
      <c r="UUZ6" s="526"/>
      <c r="UVA6" s="526"/>
      <c r="UVB6" s="526"/>
      <c r="UVC6" s="526"/>
      <c r="UVD6" s="526"/>
      <c r="UVE6" s="526"/>
      <c r="UVF6" s="526"/>
      <c r="UVG6" s="526"/>
      <c r="UVH6" s="526"/>
      <c r="UVI6" s="526"/>
      <c r="UVJ6" s="526"/>
      <c r="UVK6" s="526"/>
      <c r="UVL6" s="526"/>
      <c r="UVM6" s="526"/>
      <c r="UVN6" s="526"/>
      <c r="UVO6" s="526"/>
      <c r="UVP6" s="526"/>
      <c r="UVQ6" s="526"/>
      <c r="UVR6" s="526"/>
      <c r="UVS6" s="526"/>
      <c r="UVT6" s="526"/>
      <c r="UVU6" s="526"/>
      <c r="UVV6" s="526"/>
      <c r="UVW6" s="526"/>
      <c r="UVX6" s="526"/>
      <c r="UVY6" s="526"/>
      <c r="UVZ6" s="526"/>
      <c r="UWA6" s="526"/>
      <c r="UWB6" s="526"/>
      <c r="UWC6" s="526"/>
      <c r="UWD6" s="526"/>
      <c r="UWE6" s="526"/>
      <c r="UWF6" s="526"/>
      <c r="UWG6" s="526"/>
      <c r="UWH6" s="526"/>
      <c r="UWI6" s="526"/>
      <c r="UWJ6" s="526"/>
      <c r="UWK6" s="526"/>
      <c r="UWL6" s="526"/>
      <c r="UWM6" s="526"/>
      <c r="UWN6" s="526"/>
      <c r="UWO6" s="526"/>
      <c r="UWP6" s="526"/>
      <c r="UWQ6" s="526"/>
      <c r="UWR6" s="526"/>
      <c r="UWS6" s="526"/>
      <c r="UWT6" s="526"/>
      <c r="UWU6" s="526"/>
      <c r="UWV6" s="526"/>
      <c r="UWW6" s="526"/>
      <c r="UWX6" s="526"/>
      <c r="UWY6" s="526"/>
      <c r="UWZ6" s="526"/>
      <c r="UXA6" s="526"/>
      <c r="UXB6" s="526"/>
      <c r="UXC6" s="526"/>
      <c r="UXD6" s="526"/>
      <c r="UXE6" s="526"/>
      <c r="UXF6" s="526"/>
      <c r="UXG6" s="526"/>
      <c r="UXH6" s="526"/>
      <c r="UXI6" s="526"/>
      <c r="UXJ6" s="526"/>
      <c r="UXK6" s="526"/>
      <c r="UXL6" s="526"/>
      <c r="UXM6" s="526"/>
      <c r="UXN6" s="526"/>
      <c r="UXO6" s="526"/>
      <c r="UXP6" s="526"/>
      <c r="UXQ6" s="526"/>
      <c r="UXR6" s="526"/>
      <c r="UXS6" s="526"/>
      <c r="UXT6" s="526"/>
      <c r="UXU6" s="526"/>
      <c r="UXV6" s="526"/>
      <c r="UXW6" s="526"/>
      <c r="UXX6" s="526"/>
      <c r="UXY6" s="526"/>
      <c r="UXZ6" s="526"/>
      <c r="UYA6" s="526"/>
      <c r="UYB6" s="526"/>
      <c r="UYC6" s="526"/>
      <c r="UYD6" s="526"/>
      <c r="UYE6" s="526"/>
      <c r="UYF6" s="526"/>
      <c r="UYG6" s="526"/>
      <c r="UYH6" s="526"/>
      <c r="UYI6" s="526"/>
      <c r="UYJ6" s="526"/>
      <c r="UYK6" s="526"/>
      <c r="UYL6" s="526"/>
      <c r="UYM6" s="526"/>
      <c r="UYN6" s="526"/>
      <c r="UYO6" s="526"/>
      <c r="UYP6" s="526"/>
      <c r="UYQ6" s="526"/>
      <c r="UYR6" s="526"/>
      <c r="UYS6" s="526"/>
      <c r="UYT6" s="526"/>
      <c r="UYU6" s="526"/>
      <c r="UYV6" s="526"/>
      <c r="UYW6" s="526"/>
      <c r="UYX6" s="526"/>
      <c r="UYY6" s="526"/>
      <c r="UYZ6" s="526"/>
      <c r="UZA6" s="526"/>
      <c r="UZB6" s="526"/>
      <c r="UZC6" s="526"/>
      <c r="UZD6" s="526"/>
      <c r="UZE6" s="526"/>
      <c r="UZF6" s="526"/>
      <c r="UZG6" s="526"/>
      <c r="UZH6" s="526"/>
      <c r="UZI6" s="526"/>
      <c r="UZJ6" s="526"/>
      <c r="UZK6" s="526"/>
      <c r="UZL6" s="526"/>
      <c r="UZM6" s="526"/>
      <c r="UZN6" s="526"/>
      <c r="UZO6" s="526"/>
      <c r="UZP6" s="526"/>
      <c r="UZQ6" s="526"/>
      <c r="UZR6" s="526"/>
      <c r="UZS6" s="526"/>
      <c r="UZT6" s="526"/>
      <c r="UZU6" s="526"/>
      <c r="UZV6" s="526"/>
      <c r="UZW6" s="526"/>
      <c r="UZX6" s="526"/>
      <c r="UZY6" s="526"/>
      <c r="UZZ6" s="526"/>
      <c r="VAA6" s="526"/>
      <c r="VAB6" s="526"/>
      <c r="VAC6" s="526"/>
      <c r="VAD6" s="526"/>
      <c r="VAE6" s="526"/>
      <c r="VAF6" s="526"/>
      <c r="VAG6" s="526"/>
      <c r="VAH6" s="526"/>
      <c r="VAI6" s="526"/>
      <c r="VAJ6" s="526"/>
      <c r="VAK6" s="526"/>
      <c r="VAL6" s="526"/>
      <c r="VAM6" s="526"/>
      <c r="VAN6" s="526"/>
      <c r="VAO6" s="526"/>
      <c r="VAP6" s="526"/>
      <c r="VAQ6" s="526"/>
      <c r="VAR6" s="526"/>
      <c r="VAS6" s="526"/>
      <c r="VAT6" s="526"/>
      <c r="VAU6" s="526"/>
      <c r="VAV6" s="526"/>
      <c r="VAW6" s="526"/>
      <c r="VAX6" s="526"/>
      <c r="VAY6" s="526"/>
      <c r="VAZ6" s="526"/>
      <c r="VBA6" s="526"/>
      <c r="VBB6" s="526"/>
      <c r="VBC6" s="526"/>
      <c r="VBD6" s="526"/>
      <c r="VBE6" s="526"/>
      <c r="VBF6" s="526"/>
      <c r="VBG6" s="526"/>
      <c r="VBH6" s="526"/>
      <c r="VBI6" s="526"/>
      <c r="VBJ6" s="526"/>
      <c r="VBK6" s="526"/>
      <c r="VBL6" s="526"/>
      <c r="VBM6" s="526"/>
      <c r="VBN6" s="526"/>
      <c r="VBO6" s="526"/>
      <c r="VBP6" s="526"/>
      <c r="VBQ6" s="526"/>
      <c r="VBR6" s="526"/>
      <c r="VBS6" s="526"/>
      <c r="VBT6" s="526"/>
      <c r="VBU6" s="526"/>
      <c r="VBV6" s="526"/>
      <c r="VBW6" s="526"/>
      <c r="VBX6" s="526"/>
      <c r="VBY6" s="526"/>
      <c r="VBZ6" s="526"/>
      <c r="VCA6" s="526"/>
      <c r="VCB6" s="526"/>
      <c r="VCC6" s="526"/>
      <c r="VCD6" s="526"/>
      <c r="VCE6" s="526"/>
      <c r="VCF6" s="526"/>
      <c r="VCG6" s="526"/>
      <c r="VCH6" s="526"/>
      <c r="VCI6" s="526"/>
      <c r="VCJ6" s="526"/>
      <c r="VCK6" s="526"/>
      <c r="VCL6" s="526"/>
      <c r="VCM6" s="526"/>
      <c r="VCN6" s="526"/>
      <c r="VCO6" s="526"/>
      <c r="VCP6" s="526"/>
      <c r="VCQ6" s="526"/>
      <c r="VCR6" s="526"/>
      <c r="VCS6" s="526"/>
      <c r="VCT6" s="526"/>
      <c r="VCU6" s="526"/>
      <c r="VCV6" s="526"/>
      <c r="VCW6" s="526"/>
      <c r="VCX6" s="526"/>
      <c r="VCY6" s="526"/>
      <c r="VCZ6" s="526"/>
      <c r="VDA6" s="526"/>
      <c r="VDB6" s="526"/>
      <c r="VDC6" s="526"/>
      <c r="VDD6" s="526"/>
      <c r="VDE6" s="526"/>
      <c r="VDF6" s="526"/>
      <c r="VDG6" s="526"/>
      <c r="VDH6" s="526"/>
      <c r="VDI6" s="526"/>
      <c r="VDJ6" s="526"/>
      <c r="VDK6" s="526"/>
      <c r="VDL6" s="526"/>
      <c r="VDM6" s="526"/>
      <c r="VDN6" s="526"/>
      <c r="VDO6" s="526"/>
      <c r="VDP6" s="526"/>
      <c r="VDQ6" s="526"/>
      <c r="VDR6" s="526"/>
      <c r="VDS6" s="526"/>
      <c r="VDT6" s="526"/>
      <c r="VDU6" s="526"/>
      <c r="VDV6" s="526"/>
      <c r="VDW6" s="526"/>
      <c r="VDX6" s="526"/>
      <c r="VDY6" s="526"/>
      <c r="VDZ6" s="526"/>
      <c r="VEA6" s="526"/>
      <c r="VEB6" s="526"/>
      <c r="VEC6" s="526"/>
      <c r="VED6" s="526"/>
      <c r="VEE6" s="526"/>
      <c r="VEF6" s="526"/>
      <c r="VEG6" s="526"/>
      <c r="VEH6" s="526"/>
      <c r="VEI6" s="526"/>
      <c r="VEJ6" s="526"/>
      <c r="VEK6" s="526"/>
      <c r="VEL6" s="526"/>
      <c r="VEM6" s="526"/>
      <c r="VEN6" s="526"/>
      <c r="VEO6" s="526"/>
      <c r="VEP6" s="526"/>
      <c r="VEQ6" s="526"/>
      <c r="VER6" s="526"/>
      <c r="VES6" s="526"/>
      <c r="VET6" s="526"/>
      <c r="VEU6" s="526"/>
      <c r="VEV6" s="526"/>
      <c r="VEW6" s="526"/>
      <c r="VEX6" s="526"/>
      <c r="VEY6" s="526"/>
      <c r="VEZ6" s="526"/>
      <c r="VFA6" s="526"/>
      <c r="VFB6" s="526"/>
      <c r="VFC6" s="526"/>
      <c r="VFD6" s="526"/>
      <c r="VFE6" s="526"/>
      <c r="VFF6" s="526"/>
      <c r="VFG6" s="526"/>
      <c r="VFH6" s="526"/>
      <c r="VFI6" s="526"/>
      <c r="VFJ6" s="526"/>
      <c r="VFK6" s="526"/>
      <c r="VFL6" s="526"/>
      <c r="VFM6" s="526"/>
      <c r="VFN6" s="526"/>
      <c r="VFO6" s="526"/>
      <c r="VFP6" s="526"/>
      <c r="VFQ6" s="526"/>
      <c r="VFR6" s="526"/>
      <c r="VFS6" s="526"/>
      <c r="VFT6" s="526"/>
      <c r="VFU6" s="526"/>
      <c r="VFV6" s="526"/>
      <c r="VFW6" s="526"/>
      <c r="VFX6" s="526"/>
      <c r="VFY6" s="526"/>
      <c r="VFZ6" s="526"/>
      <c r="VGA6" s="526"/>
      <c r="VGB6" s="526"/>
      <c r="VGC6" s="526"/>
      <c r="VGD6" s="526"/>
      <c r="VGE6" s="526"/>
      <c r="VGF6" s="526"/>
      <c r="VGG6" s="526"/>
      <c r="VGH6" s="526"/>
      <c r="VGI6" s="526"/>
      <c r="VGJ6" s="526"/>
      <c r="VGK6" s="526"/>
      <c r="VGL6" s="526"/>
      <c r="VGM6" s="526"/>
      <c r="VGN6" s="526"/>
      <c r="VGO6" s="526"/>
      <c r="VGP6" s="526"/>
      <c r="VGQ6" s="526"/>
      <c r="VGR6" s="526"/>
      <c r="VGS6" s="526"/>
      <c r="VGT6" s="526"/>
      <c r="VGU6" s="526"/>
      <c r="VGV6" s="526"/>
      <c r="VGW6" s="526"/>
      <c r="VGX6" s="526"/>
      <c r="VGY6" s="526"/>
      <c r="VGZ6" s="526"/>
      <c r="VHA6" s="526"/>
      <c r="VHB6" s="526"/>
      <c r="VHC6" s="526"/>
      <c r="VHD6" s="526"/>
      <c r="VHE6" s="526"/>
      <c r="VHF6" s="526"/>
      <c r="VHG6" s="526"/>
      <c r="VHH6" s="526"/>
      <c r="VHI6" s="526"/>
      <c r="VHJ6" s="526"/>
      <c r="VHK6" s="526"/>
      <c r="VHL6" s="526"/>
      <c r="VHM6" s="526"/>
      <c r="VHN6" s="526"/>
      <c r="VHO6" s="526"/>
      <c r="VHP6" s="526"/>
      <c r="VHQ6" s="526"/>
      <c r="VHR6" s="526"/>
      <c r="VHS6" s="526"/>
      <c r="VHT6" s="526"/>
      <c r="VHU6" s="526"/>
      <c r="VHV6" s="526"/>
      <c r="VHW6" s="526"/>
      <c r="VHX6" s="526"/>
      <c r="VHY6" s="526"/>
      <c r="VHZ6" s="526"/>
      <c r="VIA6" s="526"/>
      <c r="VIB6" s="526"/>
      <c r="VIC6" s="526"/>
      <c r="VID6" s="526"/>
      <c r="VIE6" s="526"/>
      <c r="VIF6" s="526"/>
      <c r="VIG6" s="526"/>
      <c r="VIH6" s="526"/>
      <c r="VII6" s="526"/>
      <c r="VIJ6" s="526"/>
      <c r="VIK6" s="526"/>
      <c r="VIL6" s="526"/>
      <c r="VIM6" s="526"/>
      <c r="VIN6" s="526"/>
      <c r="VIO6" s="526"/>
      <c r="VIP6" s="526"/>
      <c r="VIQ6" s="526"/>
      <c r="VIR6" s="526"/>
      <c r="VIS6" s="526"/>
      <c r="VIT6" s="526"/>
      <c r="VIU6" s="526"/>
      <c r="VIV6" s="526"/>
      <c r="VIW6" s="526"/>
      <c r="VIX6" s="526"/>
      <c r="VIY6" s="526"/>
      <c r="VIZ6" s="526"/>
      <c r="VJA6" s="526"/>
      <c r="VJB6" s="526"/>
      <c r="VJC6" s="526"/>
      <c r="VJD6" s="526"/>
      <c r="VJE6" s="526"/>
      <c r="VJF6" s="526"/>
      <c r="VJG6" s="526"/>
      <c r="VJH6" s="526"/>
      <c r="VJI6" s="526"/>
      <c r="VJJ6" s="526"/>
      <c r="VJK6" s="526"/>
      <c r="VJL6" s="526"/>
      <c r="VJM6" s="526"/>
      <c r="VJN6" s="526"/>
      <c r="VJO6" s="526"/>
      <c r="VJP6" s="526"/>
      <c r="VJQ6" s="526"/>
      <c r="VJR6" s="526"/>
      <c r="VJS6" s="526"/>
      <c r="VJT6" s="526"/>
      <c r="VJU6" s="526"/>
      <c r="VJV6" s="526"/>
      <c r="VJW6" s="526"/>
      <c r="VJX6" s="526"/>
      <c r="VJY6" s="526"/>
      <c r="VJZ6" s="526"/>
      <c r="VKA6" s="526"/>
      <c r="VKB6" s="526"/>
      <c r="VKC6" s="526"/>
      <c r="VKD6" s="526"/>
      <c r="VKE6" s="526"/>
      <c r="VKF6" s="526"/>
      <c r="VKG6" s="526"/>
      <c r="VKH6" s="526"/>
      <c r="VKI6" s="526"/>
      <c r="VKJ6" s="526"/>
      <c r="VKK6" s="526"/>
      <c r="VKL6" s="526"/>
      <c r="VKM6" s="526"/>
      <c r="VKN6" s="526"/>
      <c r="VKO6" s="526"/>
      <c r="VKP6" s="526"/>
      <c r="VKQ6" s="526"/>
      <c r="VKR6" s="526"/>
      <c r="VKS6" s="526"/>
      <c r="VKT6" s="526"/>
      <c r="VKU6" s="526"/>
      <c r="VKV6" s="526"/>
      <c r="VKW6" s="526"/>
      <c r="VKX6" s="526"/>
      <c r="VKY6" s="526"/>
      <c r="VKZ6" s="526"/>
      <c r="VLA6" s="526"/>
      <c r="VLB6" s="526"/>
      <c r="VLC6" s="526"/>
      <c r="VLD6" s="526"/>
      <c r="VLE6" s="526"/>
      <c r="VLF6" s="526"/>
      <c r="VLG6" s="526"/>
      <c r="VLH6" s="526"/>
      <c r="VLI6" s="526"/>
      <c r="VLJ6" s="526"/>
      <c r="VLK6" s="526"/>
      <c r="VLL6" s="526"/>
      <c r="VLM6" s="526"/>
      <c r="VLN6" s="526"/>
      <c r="VLO6" s="526"/>
      <c r="VLP6" s="526"/>
      <c r="VLQ6" s="526"/>
      <c r="VLR6" s="526"/>
      <c r="VLS6" s="526"/>
      <c r="VLT6" s="526"/>
      <c r="VLU6" s="526"/>
      <c r="VLV6" s="526"/>
      <c r="VLW6" s="526"/>
      <c r="VLX6" s="526"/>
      <c r="VLY6" s="526"/>
      <c r="VLZ6" s="526"/>
      <c r="VMA6" s="526"/>
      <c r="VMB6" s="526"/>
      <c r="VMC6" s="526"/>
      <c r="VMD6" s="526"/>
      <c r="VME6" s="526"/>
      <c r="VMF6" s="526"/>
      <c r="VMG6" s="526"/>
      <c r="VMH6" s="526"/>
      <c r="VMI6" s="526"/>
      <c r="VMJ6" s="526"/>
      <c r="VMK6" s="526"/>
      <c r="VML6" s="526"/>
      <c r="VMM6" s="526"/>
      <c r="VMN6" s="526"/>
      <c r="VMO6" s="526"/>
      <c r="VMP6" s="526"/>
      <c r="VMQ6" s="526"/>
      <c r="VMR6" s="526"/>
      <c r="VMS6" s="526"/>
      <c r="VMT6" s="526"/>
      <c r="VMU6" s="526"/>
      <c r="VMV6" s="526"/>
      <c r="VMW6" s="526"/>
      <c r="VMX6" s="526"/>
      <c r="VMY6" s="526"/>
      <c r="VMZ6" s="526"/>
      <c r="VNA6" s="526"/>
      <c r="VNB6" s="526"/>
      <c r="VNC6" s="526"/>
      <c r="VND6" s="526"/>
      <c r="VNE6" s="526"/>
      <c r="VNF6" s="526"/>
      <c r="VNG6" s="526"/>
      <c r="VNH6" s="526"/>
      <c r="VNI6" s="526"/>
      <c r="VNJ6" s="526"/>
      <c r="VNK6" s="526"/>
      <c r="VNL6" s="526"/>
      <c r="VNM6" s="526"/>
      <c r="VNN6" s="526"/>
      <c r="VNO6" s="526"/>
      <c r="VNP6" s="526"/>
      <c r="VNQ6" s="526"/>
      <c r="VNR6" s="526"/>
      <c r="VNS6" s="526"/>
      <c r="VNT6" s="526"/>
      <c r="VNU6" s="526"/>
      <c r="VNV6" s="526"/>
      <c r="VNW6" s="526"/>
      <c r="VNX6" s="526"/>
      <c r="VNY6" s="526"/>
      <c r="VNZ6" s="526"/>
      <c r="VOA6" s="526"/>
      <c r="VOB6" s="526"/>
      <c r="VOC6" s="526"/>
      <c r="VOD6" s="526"/>
      <c r="VOE6" s="526"/>
      <c r="VOF6" s="526"/>
      <c r="VOG6" s="526"/>
      <c r="VOH6" s="526"/>
      <c r="VOI6" s="526"/>
      <c r="VOJ6" s="526"/>
      <c r="VOK6" s="526"/>
      <c r="VOL6" s="526"/>
      <c r="VOM6" s="526"/>
      <c r="VON6" s="526"/>
      <c r="VOO6" s="526"/>
      <c r="VOP6" s="526"/>
      <c r="VOQ6" s="526"/>
      <c r="VOR6" s="526"/>
      <c r="VOS6" s="526"/>
      <c r="VOT6" s="526"/>
      <c r="VOU6" s="526"/>
      <c r="VOV6" s="526"/>
      <c r="VOW6" s="526"/>
      <c r="VOX6" s="526"/>
      <c r="VOY6" s="526"/>
      <c r="VOZ6" s="526"/>
      <c r="VPA6" s="526"/>
      <c r="VPB6" s="526"/>
      <c r="VPC6" s="526"/>
      <c r="VPD6" s="526"/>
      <c r="VPE6" s="526"/>
      <c r="VPF6" s="526"/>
      <c r="VPG6" s="526"/>
      <c r="VPH6" s="526"/>
      <c r="VPI6" s="526"/>
      <c r="VPJ6" s="526"/>
      <c r="VPK6" s="526"/>
      <c r="VPL6" s="526"/>
      <c r="VPM6" s="526"/>
      <c r="VPN6" s="526"/>
      <c r="VPO6" s="526"/>
      <c r="VPP6" s="526"/>
      <c r="VPQ6" s="526"/>
      <c r="VPR6" s="526"/>
      <c r="VPS6" s="526"/>
      <c r="VPT6" s="526"/>
      <c r="VPU6" s="526"/>
      <c r="VPV6" s="526"/>
      <c r="VPW6" s="526"/>
      <c r="VPX6" s="526"/>
      <c r="VPY6" s="526"/>
      <c r="VPZ6" s="526"/>
      <c r="VQA6" s="526"/>
      <c r="VQB6" s="526"/>
      <c r="VQC6" s="526"/>
      <c r="VQD6" s="526"/>
      <c r="VQE6" s="526"/>
      <c r="VQF6" s="526"/>
      <c r="VQG6" s="526"/>
      <c r="VQH6" s="526"/>
      <c r="VQI6" s="526"/>
      <c r="VQJ6" s="526"/>
      <c r="VQK6" s="526"/>
      <c r="VQL6" s="526"/>
      <c r="VQM6" s="526"/>
      <c r="VQN6" s="526"/>
      <c r="VQO6" s="526"/>
      <c r="VQP6" s="526"/>
      <c r="VQQ6" s="526"/>
      <c r="VQR6" s="526"/>
      <c r="VQS6" s="526"/>
      <c r="VQT6" s="526"/>
      <c r="VQU6" s="526"/>
      <c r="VQV6" s="526"/>
      <c r="VQW6" s="526"/>
      <c r="VQX6" s="526"/>
      <c r="VQY6" s="526"/>
      <c r="VQZ6" s="526"/>
      <c r="VRA6" s="526"/>
      <c r="VRB6" s="526"/>
      <c r="VRC6" s="526"/>
      <c r="VRD6" s="526"/>
      <c r="VRE6" s="526"/>
      <c r="VRF6" s="526"/>
      <c r="VRG6" s="526"/>
      <c r="VRH6" s="526"/>
      <c r="VRI6" s="526"/>
      <c r="VRJ6" s="526"/>
      <c r="VRK6" s="526"/>
      <c r="VRL6" s="526"/>
      <c r="VRM6" s="526"/>
      <c r="VRN6" s="526"/>
      <c r="VRO6" s="526"/>
      <c r="VRP6" s="526"/>
      <c r="VRQ6" s="526"/>
      <c r="VRR6" s="526"/>
      <c r="VRS6" s="526"/>
      <c r="VRT6" s="526"/>
      <c r="VRU6" s="526"/>
      <c r="VRV6" s="526"/>
      <c r="VRW6" s="526"/>
      <c r="VRX6" s="526"/>
      <c r="VRY6" s="526"/>
      <c r="VRZ6" s="526"/>
      <c r="VSA6" s="526"/>
      <c r="VSB6" s="526"/>
      <c r="VSC6" s="526"/>
      <c r="VSD6" s="526"/>
      <c r="VSE6" s="526"/>
      <c r="VSF6" s="526"/>
      <c r="VSG6" s="526"/>
      <c r="VSH6" s="526"/>
      <c r="VSI6" s="526"/>
      <c r="VSJ6" s="526"/>
      <c r="VSK6" s="526"/>
      <c r="VSL6" s="526"/>
      <c r="VSM6" s="526"/>
      <c r="VSN6" s="526"/>
      <c r="VSO6" s="526"/>
      <c r="VSP6" s="526"/>
      <c r="VSQ6" s="526"/>
      <c r="VSR6" s="526"/>
      <c r="VSS6" s="526"/>
      <c r="VST6" s="526"/>
      <c r="VSU6" s="526"/>
      <c r="VSV6" s="526"/>
      <c r="VSW6" s="526"/>
      <c r="VSX6" s="526"/>
      <c r="VSY6" s="526"/>
      <c r="VSZ6" s="526"/>
      <c r="VTA6" s="526"/>
      <c r="VTB6" s="526"/>
      <c r="VTC6" s="526"/>
      <c r="VTD6" s="526"/>
      <c r="VTE6" s="526"/>
      <c r="VTF6" s="526"/>
      <c r="VTG6" s="526"/>
      <c r="VTH6" s="526"/>
      <c r="VTI6" s="526"/>
      <c r="VTJ6" s="526"/>
      <c r="VTK6" s="526"/>
      <c r="VTL6" s="526"/>
      <c r="VTM6" s="526"/>
      <c r="VTN6" s="526"/>
      <c r="VTO6" s="526"/>
      <c r="VTP6" s="526"/>
      <c r="VTQ6" s="526"/>
      <c r="VTR6" s="526"/>
      <c r="VTS6" s="526"/>
      <c r="VTT6" s="526"/>
      <c r="VTU6" s="526"/>
      <c r="VTV6" s="526"/>
      <c r="VTW6" s="526"/>
      <c r="VTX6" s="526"/>
      <c r="VTY6" s="526"/>
      <c r="VTZ6" s="526"/>
      <c r="VUA6" s="526"/>
      <c r="VUB6" s="526"/>
      <c r="VUC6" s="526"/>
      <c r="VUD6" s="526"/>
      <c r="VUE6" s="526"/>
      <c r="VUF6" s="526"/>
      <c r="VUG6" s="526"/>
      <c r="VUH6" s="526"/>
      <c r="VUI6" s="526"/>
      <c r="VUJ6" s="526"/>
      <c r="VUK6" s="526"/>
      <c r="VUL6" s="526"/>
      <c r="VUM6" s="526"/>
      <c r="VUN6" s="526"/>
      <c r="VUO6" s="526"/>
      <c r="VUP6" s="526"/>
      <c r="VUQ6" s="526"/>
      <c r="VUR6" s="526"/>
      <c r="VUS6" s="526"/>
      <c r="VUT6" s="526"/>
      <c r="VUU6" s="526"/>
      <c r="VUV6" s="526"/>
      <c r="VUW6" s="526"/>
      <c r="VUX6" s="526"/>
      <c r="VUY6" s="526"/>
      <c r="VUZ6" s="526"/>
      <c r="VVA6" s="526"/>
      <c r="VVB6" s="526"/>
      <c r="VVC6" s="526"/>
      <c r="VVD6" s="526"/>
      <c r="VVE6" s="526"/>
      <c r="VVF6" s="526"/>
      <c r="VVG6" s="526"/>
      <c r="VVH6" s="526"/>
      <c r="VVI6" s="526"/>
      <c r="VVJ6" s="526"/>
      <c r="VVK6" s="526"/>
      <c r="VVL6" s="526"/>
      <c r="VVM6" s="526"/>
      <c r="VVN6" s="526"/>
      <c r="VVO6" s="526"/>
      <c r="VVP6" s="526"/>
      <c r="VVQ6" s="526"/>
      <c r="VVR6" s="526"/>
      <c r="VVS6" s="526"/>
      <c r="VVT6" s="526"/>
      <c r="VVU6" s="526"/>
      <c r="VVV6" s="526"/>
      <c r="VVW6" s="526"/>
      <c r="VVX6" s="526"/>
      <c r="VVY6" s="526"/>
      <c r="VVZ6" s="526"/>
      <c r="VWA6" s="526"/>
      <c r="VWB6" s="526"/>
      <c r="VWC6" s="526"/>
      <c r="VWD6" s="526"/>
      <c r="VWE6" s="526"/>
      <c r="VWF6" s="526"/>
      <c r="VWG6" s="526"/>
      <c r="VWH6" s="526"/>
      <c r="VWI6" s="526"/>
      <c r="VWJ6" s="526"/>
      <c r="VWK6" s="526"/>
      <c r="VWL6" s="526"/>
      <c r="VWM6" s="526"/>
      <c r="VWN6" s="526"/>
      <c r="VWO6" s="526"/>
      <c r="VWP6" s="526"/>
      <c r="VWQ6" s="526"/>
      <c r="VWR6" s="526"/>
      <c r="VWS6" s="526"/>
      <c r="VWT6" s="526"/>
      <c r="VWU6" s="526"/>
      <c r="VWV6" s="526"/>
      <c r="VWW6" s="526"/>
      <c r="VWX6" s="526"/>
      <c r="VWY6" s="526"/>
      <c r="VWZ6" s="526"/>
      <c r="VXA6" s="526"/>
      <c r="VXB6" s="526"/>
      <c r="VXC6" s="526"/>
      <c r="VXD6" s="526"/>
      <c r="VXE6" s="526"/>
      <c r="VXF6" s="526"/>
      <c r="VXG6" s="526"/>
      <c r="VXH6" s="526"/>
      <c r="VXI6" s="526"/>
      <c r="VXJ6" s="526"/>
      <c r="VXK6" s="526"/>
      <c r="VXL6" s="526"/>
      <c r="VXM6" s="526"/>
      <c r="VXN6" s="526"/>
      <c r="VXO6" s="526"/>
      <c r="VXP6" s="526"/>
      <c r="VXQ6" s="526"/>
      <c r="VXR6" s="526"/>
      <c r="VXS6" s="526"/>
      <c r="VXT6" s="526"/>
      <c r="VXU6" s="526"/>
      <c r="VXV6" s="526"/>
      <c r="VXW6" s="526"/>
      <c r="VXX6" s="526"/>
      <c r="VXY6" s="526"/>
      <c r="VXZ6" s="526"/>
      <c r="VYA6" s="526"/>
      <c r="VYB6" s="526"/>
      <c r="VYC6" s="526"/>
      <c r="VYD6" s="526"/>
      <c r="VYE6" s="526"/>
      <c r="VYF6" s="526"/>
      <c r="VYG6" s="526"/>
      <c r="VYH6" s="526"/>
      <c r="VYI6" s="526"/>
      <c r="VYJ6" s="526"/>
      <c r="VYK6" s="526"/>
      <c r="VYL6" s="526"/>
      <c r="VYM6" s="526"/>
      <c r="VYN6" s="526"/>
      <c r="VYO6" s="526"/>
      <c r="VYP6" s="526"/>
      <c r="VYQ6" s="526"/>
      <c r="VYR6" s="526"/>
      <c r="VYS6" s="526"/>
      <c r="VYT6" s="526"/>
      <c r="VYU6" s="526"/>
      <c r="VYV6" s="526"/>
      <c r="VYW6" s="526"/>
      <c r="VYX6" s="526"/>
      <c r="VYY6" s="526"/>
      <c r="VYZ6" s="526"/>
      <c r="VZA6" s="526"/>
      <c r="VZB6" s="526"/>
      <c r="VZC6" s="526"/>
      <c r="VZD6" s="526"/>
      <c r="VZE6" s="526"/>
      <c r="VZF6" s="526"/>
      <c r="VZG6" s="526"/>
      <c r="VZH6" s="526"/>
      <c r="VZI6" s="526"/>
      <c r="VZJ6" s="526"/>
      <c r="VZK6" s="526"/>
      <c r="VZL6" s="526"/>
      <c r="VZM6" s="526"/>
      <c r="VZN6" s="526"/>
      <c r="VZO6" s="526"/>
      <c r="VZP6" s="526"/>
      <c r="VZQ6" s="526"/>
      <c r="VZR6" s="526"/>
      <c r="VZS6" s="526"/>
      <c r="VZT6" s="526"/>
      <c r="VZU6" s="526"/>
      <c r="VZV6" s="526"/>
      <c r="VZW6" s="526"/>
      <c r="VZX6" s="526"/>
      <c r="VZY6" s="526"/>
      <c r="VZZ6" s="526"/>
      <c r="WAA6" s="526"/>
      <c r="WAB6" s="526"/>
      <c r="WAC6" s="526"/>
      <c r="WAD6" s="526"/>
      <c r="WAE6" s="526"/>
      <c r="WAF6" s="526"/>
      <c r="WAG6" s="526"/>
      <c r="WAH6" s="526"/>
      <c r="WAI6" s="526"/>
      <c r="WAJ6" s="526"/>
      <c r="WAK6" s="526"/>
      <c r="WAL6" s="526"/>
      <c r="WAM6" s="526"/>
      <c r="WAN6" s="526"/>
      <c r="WAO6" s="526"/>
      <c r="WAP6" s="526"/>
      <c r="WAQ6" s="526"/>
      <c r="WAR6" s="526"/>
      <c r="WAS6" s="526"/>
      <c r="WAT6" s="526"/>
      <c r="WAU6" s="526"/>
      <c r="WAV6" s="526"/>
      <c r="WAW6" s="526"/>
      <c r="WAX6" s="526"/>
      <c r="WAY6" s="526"/>
      <c r="WAZ6" s="526"/>
      <c r="WBA6" s="526"/>
      <c r="WBB6" s="526"/>
      <c r="WBC6" s="526"/>
      <c r="WBD6" s="526"/>
      <c r="WBE6" s="526"/>
      <c r="WBF6" s="526"/>
      <c r="WBG6" s="526"/>
      <c r="WBH6" s="526"/>
      <c r="WBI6" s="526"/>
      <c r="WBJ6" s="526"/>
      <c r="WBK6" s="526"/>
      <c r="WBL6" s="526"/>
      <c r="WBM6" s="526"/>
      <c r="WBN6" s="526"/>
      <c r="WBO6" s="526"/>
      <c r="WBP6" s="526"/>
      <c r="WBQ6" s="526"/>
      <c r="WBR6" s="526"/>
      <c r="WBS6" s="526"/>
      <c r="WBT6" s="526"/>
      <c r="WBU6" s="526"/>
      <c r="WBV6" s="526"/>
      <c r="WBW6" s="526"/>
      <c r="WBX6" s="526"/>
      <c r="WBY6" s="526"/>
      <c r="WBZ6" s="526"/>
      <c r="WCA6" s="526"/>
      <c r="WCB6" s="526"/>
      <c r="WCC6" s="526"/>
      <c r="WCD6" s="526"/>
      <c r="WCE6" s="526"/>
      <c r="WCF6" s="526"/>
      <c r="WCG6" s="526"/>
      <c r="WCH6" s="526"/>
      <c r="WCI6" s="526"/>
      <c r="WCJ6" s="526"/>
      <c r="WCK6" s="526"/>
      <c r="WCL6" s="526"/>
      <c r="WCM6" s="526"/>
      <c r="WCN6" s="526"/>
      <c r="WCO6" s="526"/>
      <c r="WCP6" s="526"/>
      <c r="WCQ6" s="526"/>
      <c r="WCR6" s="526"/>
      <c r="WCS6" s="526"/>
      <c r="WCT6" s="526"/>
      <c r="WCU6" s="526"/>
      <c r="WCV6" s="526"/>
      <c r="WCW6" s="526"/>
      <c r="WCX6" s="526"/>
      <c r="WCY6" s="526"/>
      <c r="WCZ6" s="526"/>
      <c r="WDA6" s="526"/>
      <c r="WDB6" s="526"/>
      <c r="WDC6" s="526"/>
      <c r="WDD6" s="526"/>
      <c r="WDE6" s="526"/>
      <c r="WDF6" s="526"/>
      <c r="WDG6" s="526"/>
      <c r="WDH6" s="526"/>
      <c r="WDI6" s="526"/>
      <c r="WDJ6" s="526"/>
      <c r="WDK6" s="526"/>
      <c r="WDL6" s="526"/>
      <c r="WDM6" s="526"/>
      <c r="WDN6" s="526"/>
      <c r="WDO6" s="526"/>
      <c r="WDP6" s="526"/>
      <c r="WDQ6" s="526"/>
      <c r="WDR6" s="526"/>
      <c r="WDS6" s="526"/>
      <c r="WDT6" s="526"/>
      <c r="WDU6" s="526"/>
      <c r="WDV6" s="526"/>
      <c r="WDW6" s="526"/>
      <c r="WDX6" s="526"/>
      <c r="WDY6" s="526"/>
      <c r="WDZ6" s="526"/>
      <c r="WEA6" s="526"/>
      <c r="WEB6" s="526"/>
      <c r="WEC6" s="526"/>
      <c r="WED6" s="526"/>
      <c r="WEE6" s="526"/>
      <c r="WEF6" s="526"/>
      <c r="WEG6" s="526"/>
      <c r="WEH6" s="526"/>
      <c r="WEI6" s="526"/>
      <c r="WEJ6" s="526"/>
      <c r="WEK6" s="526"/>
      <c r="WEL6" s="526"/>
      <c r="WEM6" s="526"/>
      <c r="WEN6" s="526"/>
      <c r="WEO6" s="526"/>
      <c r="WEP6" s="526"/>
      <c r="WEQ6" s="526"/>
      <c r="WER6" s="526"/>
      <c r="WES6" s="526"/>
      <c r="WET6" s="526"/>
      <c r="WEU6" s="526"/>
      <c r="WEV6" s="526"/>
      <c r="WEW6" s="526"/>
      <c r="WEX6" s="526"/>
      <c r="WEY6" s="526"/>
      <c r="WEZ6" s="526"/>
      <c r="WFA6" s="526"/>
      <c r="WFB6" s="526"/>
      <c r="WFC6" s="526"/>
      <c r="WFD6" s="526"/>
      <c r="WFE6" s="526"/>
      <c r="WFF6" s="526"/>
      <c r="WFG6" s="526"/>
      <c r="WFH6" s="526"/>
      <c r="WFI6" s="526"/>
      <c r="WFJ6" s="526"/>
      <c r="WFK6" s="526"/>
      <c r="WFL6" s="526"/>
      <c r="WFM6" s="526"/>
      <c r="WFN6" s="526"/>
      <c r="WFO6" s="526"/>
      <c r="WFP6" s="526"/>
      <c r="WFQ6" s="526"/>
      <c r="WFR6" s="526"/>
      <c r="WFS6" s="526"/>
      <c r="WFT6" s="526"/>
      <c r="WFU6" s="526"/>
      <c r="WFV6" s="526"/>
      <c r="WFW6" s="526"/>
      <c r="WFX6" s="526"/>
      <c r="WFY6" s="526"/>
      <c r="WFZ6" s="526"/>
      <c r="WGA6" s="526"/>
      <c r="WGB6" s="526"/>
      <c r="WGC6" s="526"/>
      <c r="WGD6" s="526"/>
      <c r="WGE6" s="526"/>
      <c r="WGF6" s="526"/>
      <c r="WGG6" s="526"/>
      <c r="WGH6" s="526"/>
      <c r="WGI6" s="526"/>
      <c r="WGJ6" s="526"/>
      <c r="WGK6" s="526"/>
      <c r="WGL6" s="526"/>
      <c r="WGM6" s="526"/>
      <c r="WGN6" s="526"/>
      <c r="WGO6" s="526"/>
      <c r="WGP6" s="526"/>
      <c r="WGQ6" s="526"/>
      <c r="WGR6" s="526"/>
      <c r="WGS6" s="526"/>
      <c r="WGT6" s="526"/>
      <c r="WGU6" s="526"/>
      <c r="WGV6" s="526"/>
      <c r="WGW6" s="526"/>
      <c r="WGX6" s="526"/>
      <c r="WGY6" s="526"/>
      <c r="WGZ6" s="526"/>
      <c r="WHA6" s="526"/>
      <c r="WHB6" s="526"/>
      <c r="WHC6" s="526"/>
      <c r="WHD6" s="526"/>
      <c r="WHE6" s="526"/>
      <c r="WHF6" s="526"/>
      <c r="WHG6" s="526"/>
      <c r="WHH6" s="526"/>
      <c r="WHI6" s="526"/>
      <c r="WHJ6" s="526"/>
      <c r="WHK6" s="526"/>
      <c r="WHL6" s="526"/>
      <c r="WHM6" s="526"/>
      <c r="WHN6" s="526"/>
      <c r="WHO6" s="526"/>
      <c r="WHP6" s="526"/>
      <c r="WHQ6" s="526"/>
      <c r="WHR6" s="526"/>
      <c r="WHS6" s="526"/>
      <c r="WHT6" s="526"/>
      <c r="WHU6" s="526"/>
      <c r="WHV6" s="526"/>
      <c r="WHW6" s="526"/>
      <c r="WHX6" s="526"/>
      <c r="WHY6" s="526"/>
      <c r="WHZ6" s="526"/>
      <c r="WIA6" s="526"/>
      <c r="WIB6" s="526"/>
      <c r="WIC6" s="526"/>
      <c r="WID6" s="526"/>
      <c r="WIE6" s="526"/>
      <c r="WIF6" s="526"/>
      <c r="WIG6" s="526"/>
      <c r="WIH6" s="526"/>
      <c r="WII6" s="526"/>
      <c r="WIJ6" s="526"/>
      <c r="WIK6" s="526"/>
      <c r="WIL6" s="526"/>
      <c r="WIM6" s="526"/>
      <c r="WIN6" s="526"/>
      <c r="WIO6" s="526"/>
      <c r="WIP6" s="526"/>
      <c r="WIQ6" s="526"/>
      <c r="WIR6" s="526"/>
      <c r="WIS6" s="526"/>
      <c r="WIT6" s="526"/>
      <c r="WIU6" s="526"/>
      <c r="WIV6" s="526"/>
      <c r="WIW6" s="526"/>
      <c r="WIX6" s="526"/>
      <c r="WIY6" s="526"/>
      <c r="WIZ6" s="526"/>
      <c r="WJA6" s="526"/>
      <c r="WJB6" s="526"/>
      <c r="WJC6" s="526"/>
      <c r="WJD6" s="526"/>
      <c r="WJE6" s="526"/>
      <c r="WJF6" s="526"/>
      <c r="WJG6" s="526"/>
      <c r="WJH6" s="526"/>
      <c r="WJI6" s="526"/>
      <c r="WJJ6" s="526"/>
      <c r="WJK6" s="526"/>
      <c r="WJL6" s="526"/>
      <c r="WJM6" s="526"/>
      <c r="WJN6" s="526"/>
      <c r="WJO6" s="526"/>
      <c r="WJP6" s="526"/>
      <c r="WJQ6" s="526"/>
      <c r="WJR6" s="526"/>
      <c r="WJS6" s="526"/>
      <c r="WJT6" s="526"/>
      <c r="WJU6" s="526"/>
      <c r="WJV6" s="526"/>
      <c r="WJW6" s="526"/>
      <c r="WJX6" s="526"/>
      <c r="WJY6" s="526"/>
      <c r="WJZ6" s="526"/>
      <c r="WKA6" s="526"/>
      <c r="WKB6" s="526"/>
      <c r="WKC6" s="526"/>
      <c r="WKD6" s="526"/>
      <c r="WKE6" s="526"/>
      <c r="WKF6" s="526"/>
      <c r="WKG6" s="526"/>
      <c r="WKH6" s="526"/>
      <c r="WKI6" s="526"/>
      <c r="WKJ6" s="526"/>
      <c r="WKK6" s="526"/>
      <c r="WKL6" s="526"/>
      <c r="WKM6" s="526"/>
      <c r="WKN6" s="526"/>
      <c r="WKO6" s="526"/>
      <c r="WKP6" s="526"/>
      <c r="WKQ6" s="526"/>
      <c r="WKR6" s="526"/>
      <c r="WKS6" s="526"/>
      <c r="WKT6" s="526"/>
      <c r="WKU6" s="526"/>
      <c r="WKV6" s="526"/>
      <c r="WKW6" s="526"/>
      <c r="WKX6" s="526"/>
      <c r="WKY6" s="526"/>
      <c r="WKZ6" s="526"/>
      <c r="WLA6" s="526"/>
      <c r="WLB6" s="526"/>
      <c r="WLC6" s="526"/>
      <c r="WLD6" s="526"/>
      <c r="WLE6" s="526"/>
      <c r="WLF6" s="526"/>
      <c r="WLG6" s="526"/>
      <c r="WLH6" s="526"/>
      <c r="WLI6" s="526"/>
      <c r="WLJ6" s="526"/>
      <c r="WLK6" s="526"/>
      <c r="WLL6" s="526"/>
      <c r="WLM6" s="526"/>
      <c r="WLN6" s="526"/>
      <c r="WLO6" s="526"/>
      <c r="WLP6" s="526"/>
      <c r="WLQ6" s="526"/>
      <c r="WLR6" s="526"/>
      <c r="WLS6" s="526"/>
      <c r="WLT6" s="526"/>
      <c r="WLU6" s="526"/>
      <c r="WLV6" s="526"/>
      <c r="WLW6" s="526"/>
      <c r="WLX6" s="526"/>
      <c r="WLY6" s="526"/>
      <c r="WLZ6" s="526"/>
      <c r="WMA6" s="526"/>
      <c r="WMB6" s="526"/>
      <c r="WMC6" s="526"/>
      <c r="WMD6" s="526"/>
      <c r="WME6" s="526"/>
      <c r="WMF6" s="526"/>
      <c r="WMG6" s="526"/>
      <c r="WMH6" s="526"/>
      <c r="WMI6" s="526"/>
      <c r="WMJ6" s="526"/>
      <c r="WMK6" s="526"/>
      <c r="WML6" s="526"/>
      <c r="WMM6" s="526"/>
      <c r="WMN6" s="526"/>
      <c r="WMO6" s="526"/>
      <c r="WMP6" s="526"/>
      <c r="WMQ6" s="526"/>
      <c r="WMR6" s="526"/>
      <c r="WMS6" s="526"/>
      <c r="WMT6" s="526"/>
      <c r="WMU6" s="526"/>
      <c r="WMV6" s="526"/>
      <c r="WMW6" s="526"/>
      <c r="WMX6" s="526"/>
      <c r="WMY6" s="526"/>
      <c r="WMZ6" s="526"/>
      <c r="WNA6" s="526"/>
      <c r="WNB6" s="526"/>
      <c r="WNC6" s="526"/>
      <c r="WND6" s="526"/>
      <c r="WNE6" s="526"/>
      <c r="WNF6" s="526"/>
      <c r="WNG6" s="526"/>
      <c r="WNH6" s="526"/>
      <c r="WNI6" s="526"/>
      <c r="WNJ6" s="526"/>
      <c r="WNK6" s="526"/>
      <c r="WNL6" s="526"/>
      <c r="WNM6" s="526"/>
      <c r="WNN6" s="526"/>
      <c r="WNO6" s="526"/>
      <c r="WNP6" s="526"/>
      <c r="WNQ6" s="526"/>
      <c r="WNR6" s="526"/>
      <c r="WNS6" s="526"/>
      <c r="WNT6" s="526"/>
      <c r="WNU6" s="526"/>
      <c r="WNV6" s="526"/>
      <c r="WNW6" s="526"/>
      <c r="WNX6" s="526"/>
      <c r="WNY6" s="526"/>
      <c r="WNZ6" s="526"/>
      <c r="WOA6" s="526"/>
      <c r="WOB6" s="526"/>
      <c r="WOC6" s="526"/>
      <c r="WOD6" s="526"/>
      <c r="WOE6" s="526"/>
      <c r="WOF6" s="526"/>
      <c r="WOG6" s="526"/>
      <c r="WOH6" s="526"/>
      <c r="WOI6" s="526"/>
      <c r="WOJ6" s="526"/>
      <c r="WOK6" s="526"/>
      <c r="WOL6" s="526"/>
      <c r="WOM6" s="526"/>
      <c r="WON6" s="526"/>
      <c r="WOO6" s="526"/>
      <c r="WOP6" s="526"/>
      <c r="WOQ6" s="526"/>
      <c r="WOR6" s="526"/>
      <c r="WOS6" s="526"/>
      <c r="WOT6" s="526"/>
      <c r="WOU6" s="526"/>
      <c r="WOV6" s="526"/>
      <c r="WOW6" s="526"/>
      <c r="WOX6" s="526"/>
      <c r="WOY6" s="526"/>
      <c r="WOZ6" s="526"/>
      <c r="WPA6" s="526"/>
      <c r="WPB6" s="526"/>
      <c r="WPC6" s="526"/>
      <c r="WPD6" s="526"/>
      <c r="WPE6" s="526"/>
      <c r="WPF6" s="526"/>
      <c r="WPG6" s="526"/>
      <c r="WPH6" s="526"/>
      <c r="WPI6" s="526"/>
      <c r="WPJ6" s="526"/>
      <c r="WPK6" s="526"/>
      <c r="WPL6" s="526"/>
      <c r="WPM6" s="526"/>
      <c r="WPN6" s="526"/>
      <c r="WPO6" s="526"/>
      <c r="WPP6" s="526"/>
      <c r="WPQ6" s="526"/>
      <c r="WPR6" s="526"/>
      <c r="WPS6" s="526"/>
      <c r="WPT6" s="526"/>
      <c r="WPU6" s="526"/>
      <c r="WPV6" s="526"/>
      <c r="WPW6" s="526"/>
      <c r="WPX6" s="526"/>
      <c r="WPY6" s="526"/>
      <c r="WPZ6" s="526"/>
      <c r="WQA6" s="526"/>
      <c r="WQB6" s="526"/>
      <c r="WQC6" s="526"/>
      <c r="WQD6" s="526"/>
      <c r="WQE6" s="526"/>
      <c r="WQF6" s="526"/>
      <c r="WQG6" s="526"/>
      <c r="WQH6" s="526"/>
      <c r="WQI6" s="526"/>
      <c r="WQJ6" s="526"/>
      <c r="WQK6" s="526"/>
      <c r="WQL6" s="526"/>
      <c r="WQM6" s="526"/>
      <c r="WQN6" s="526"/>
      <c r="WQO6" s="526"/>
      <c r="WQP6" s="526"/>
      <c r="WQQ6" s="526"/>
      <c r="WQR6" s="526"/>
      <c r="WQS6" s="526"/>
      <c r="WQT6" s="526"/>
      <c r="WQU6" s="526"/>
      <c r="WQV6" s="526"/>
      <c r="WQW6" s="526"/>
      <c r="WQX6" s="526"/>
      <c r="WQY6" s="526"/>
      <c r="WQZ6" s="526"/>
      <c r="WRA6" s="526"/>
      <c r="WRB6" s="526"/>
      <c r="WRC6" s="526"/>
      <c r="WRD6" s="526"/>
      <c r="WRE6" s="526"/>
      <c r="WRF6" s="526"/>
      <c r="WRG6" s="526"/>
      <c r="WRH6" s="526"/>
      <c r="WRI6" s="526"/>
      <c r="WRJ6" s="526"/>
      <c r="WRK6" s="526"/>
      <c r="WRL6" s="526"/>
      <c r="WRM6" s="526"/>
      <c r="WRN6" s="526"/>
      <c r="WRO6" s="526"/>
      <c r="WRP6" s="526"/>
      <c r="WRQ6" s="526"/>
      <c r="WRR6" s="526"/>
      <c r="WRS6" s="526"/>
      <c r="WRT6" s="526"/>
      <c r="WRU6" s="526"/>
      <c r="WRV6" s="526"/>
      <c r="WRW6" s="526"/>
      <c r="WRX6" s="526"/>
      <c r="WRY6" s="526"/>
      <c r="WRZ6" s="526"/>
      <c r="WSA6" s="526"/>
      <c r="WSB6" s="526"/>
      <c r="WSC6" s="526"/>
      <c r="WSD6" s="526"/>
      <c r="WSE6" s="526"/>
      <c r="WSF6" s="526"/>
      <c r="WSG6" s="526"/>
      <c r="WSH6" s="526"/>
      <c r="WSI6" s="526"/>
      <c r="WSJ6" s="526"/>
      <c r="WSK6" s="526"/>
      <c r="WSL6" s="526"/>
      <c r="WSM6" s="526"/>
      <c r="WSN6" s="526"/>
      <c r="WSO6" s="526"/>
      <c r="WSP6" s="526"/>
      <c r="WSQ6" s="526"/>
      <c r="WSR6" s="526"/>
      <c r="WSS6" s="526"/>
      <c r="WST6" s="526"/>
      <c r="WSU6" s="526"/>
      <c r="WSV6" s="526"/>
      <c r="WSW6" s="526"/>
      <c r="WSX6" s="526"/>
      <c r="WSY6" s="526"/>
      <c r="WSZ6" s="526"/>
      <c r="WTA6" s="526"/>
      <c r="WTB6" s="526"/>
      <c r="WTC6" s="526"/>
      <c r="WTD6" s="526"/>
      <c r="WTE6" s="526"/>
      <c r="WTF6" s="526"/>
      <c r="WTG6" s="526"/>
      <c r="WTH6" s="526"/>
      <c r="WTI6" s="526"/>
      <c r="WTJ6" s="526"/>
      <c r="WTK6" s="526"/>
      <c r="WTL6" s="526"/>
      <c r="WTM6" s="526"/>
      <c r="WTN6" s="526"/>
      <c r="WTO6" s="526"/>
      <c r="WTP6" s="526"/>
      <c r="WTQ6" s="526"/>
      <c r="WTR6" s="526"/>
      <c r="WTS6" s="526"/>
      <c r="WTT6" s="526"/>
      <c r="WTU6" s="526"/>
      <c r="WTV6" s="526"/>
      <c r="WTW6" s="526"/>
      <c r="WTX6" s="526"/>
      <c r="WTY6" s="526"/>
      <c r="WTZ6" s="526"/>
      <c r="WUA6" s="526"/>
      <c r="WUB6" s="526"/>
      <c r="WUC6" s="526"/>
      <c r="WUD6" s="526"/>
      <c r="WUE6" s="526"/>
      <c r="WUF6" s="526"/>
      <c r="WUG6" s="526"/>
      <c r="WUH6" s="526"/>
      <c r="WUI6" s="526"/>
      <c r="WUJ6" s="526"/>
      <c r="WUK6" s="526"/>
      <c r="WUL6" s="526"/>
      <c r="WUM6" s="526"/>
      <c r="WUN6" s="526"/>
      <c r="WUO6" s="526"/>
      <c r="WUP6" s="526"/>
      <c r="WUQ6" s="526"/>
      <c r="WUR6" s="526"/>
      <c r="WUS6" s="526"/>
      <c r="WUT6" s="526"/>
      <c r="WUU6" s="526"/>
      <c r="WUV6" s="526"/>
      <c r="WUW6" s="526"/>
      <c r="WUX6" s="526"/>
      <c r="WUY6" s="526"/>
      <c r="WUZ6" s="526"/>
      <c r="WVA6" s="526"/>
      <c r="WVB6" s="526"/>
      <c r="WVC6" s="526"/>
      <c r="WVD6" s="526"/>
      <c r="WVE6" s="526"/>
      <c r="WVF6" s="526"/>
      <c r="WVG6" s="526"/>
      <c r="WVH6" s="526"/>
      <c r="WVI6" s="526"/>
      <c r="WVJ6" s="526"/>
      <c r="WVK6" s="526"/>
      <c r="WVL6" s="526"/>
      <c r="WVM6" s="526"/>
      <c r="WVN6" s="526"/>
      <c r="WVO6" s="526"/>
      <c r="WVP6" s="526"/>
      <c r="WVQ6" s="526"/>
      <c r="WVR6" s="526"/>
      <c r="WVS6" s="526"/>
      <c r="WVT6" s="526"/>
      <c r="WVU6" s="526"/>
      <c r="WVV6" s="526"/>
      <c r="WVW6" s="526"/>
      <c r="WVX6" s="526"/>
      <c r="WVY6" s="526"/>
      <c r="WVZ6" s="526"/>
      <c r="WWA6" s="526"/>
      <c r="WWB6" s="526"/>
      <c r="WWC6" s="526"/>
      <c r="WWD6" s="526"/>
      <c r="WWE6" s="526"/>
      <c r="WWF6" s="526"/>
      <c r="WWG6" s="526"/>
      <c r="WWH6" s="526"/>
      <c r="WWI6" s="526"/>
      <c r="WWJ6" s="526"/>
      <c r="WWK6" s="526"/>
      <c r="WWL6" s="526"/>
      <c r="WWM6" s="526"/>
      <c r="WWN6" s="526"/>
      <c r="WWO6" s="526"/>
      <c r="WWP6" s="526"/>
      <c r="WWQ6" s="526"/>
      <c r="WWR6" s="526"/>
      <c r="WWS6" s="526"/>
      <c r="WWT6" s="526"/>
      <c r="WWU6" s="526"/>
      <c r="WWV6" s="526"/>
      <c r="WWW6" s="526"/>
      <c r="WWX6" s="526"/>
      <c r="WWY6" s="526"/>
      <c r="WWZ6" s="526"/>
      <c r="WXA6" s="526"/>
      <c r="WXB6" s="526"/>
      <c r="WXC6" s="526"/>
      <c r="WXD6" s="526"/>
      <c r="WXE6" s="526"/>
      <c r="WXF6" s="526"/>
      <c r="WXG6" s="526"/>
      <c r="WXH6" s="526"/>
      <c r="WXI6" s="526"/>
      <c r="WXJ6" s="526"/>
      <c r="WXK6" s="526"/>
      <c r="WXL6" s="526"/>
      <c r="WXM6" s="526"/>
      <c r="WXN6" s="526"/>
      <c r="WXO6" s="526"/>
      <c r="WXP6" s="526"/>
      <c r="WXQ6" s="526"/>
      <c r="WXR6" s="526"/>
      <c r="WXS6" s="526"/>
      <c r="WXT6" s="526"/>
      <c r="WXU6" s="526"/>
      <c r="WXV6" s="526"/>
      <c r="WXW6" s="526"/>
      <c r="WXX6" s="526"/>
      <c r="WXY6" s="526"/>
      <c r="WXZ6" s="526"/>
      <c r="WYA6" s="526"/>
      <c r="WYB6" s="526"/>
      <c r="WYC6" s="526"/>
      <c r="WYD6" s="526"/>
      <c r="WYE6" s="526"/>
      <c r="WYF6" s="526"/>
      <c r="WYG6" s="526"/>
      <c r="WYH6" s="526"/>
      <c r="WYI6" s="526"/>
      <c r="WYJ6" s="526"/>
      <c r="WYK6" s="526"/>
      <c r="WYL6" s="526"/>
      <c r="WYM6" s="526"/>
      <c r="WYN6" s="526"/>
      <c r="WYO6" s="526"/>
      <c r="WYP6" s="526"/>
      <c r="WYQ6" s="526"/>
      <c r="WYR6" s="526"/>
      <c r="WYS6" s="526"/>
      <c r="WYT6" s="526"/>
      <c r="WYU6" s="526"/>
      <c r="WYV6" s="526"/>
      <c r="WYW6" s="526"/>
      <c r="WYX6" s="526"/>
      <c r="WYY6" s="526"/>
      <c r="WYZ6" s="526"/>
      <c r="WZA6" s="526"/>
      <c r="WZB6" s="526"/>
      <c r="WZC6" s="526"/>
      <c r="WZD6" s="526"/>
      <c r="WZE6" s="526"/>
      <c r="WZF6" s="526"/>
      <c r="WZG6" s="526"/>
      <c r="WZH6" s="526"/>
      <c r="WZI6" s="526"/>
      <c r="WZJ6" s="526"/>
      <c r="WZK6" s="526"/>
      <c r="WZL6" s="526"/>
      <c r="WZM6" s="526"/>
      <c r="WZN6" s="526"/>
      <c r="WZO6" s="526"/>
      <c r="WZP6" s="526"/>
      <c r="WZQ6" s="526"/>
      <c r="WZR6" s="526"/>
      <c r="WZS6" s="526"/>
      <c r="WZT6" s="526"/>
      <c r="WZU6" s="526"/>
      <c r="WZV6" s="526"/>
      <c r="WZW6" s="526"/>
      <c r="WZX6" s="526"/>
      <c r="WZY6" s="526"/>
      <c r="WZZ6" s="526"/>
      <c r="XAA6" s="526"/>
      <c r="XAB6" s="526"/>
      <c r="XAC6" s="526"/>
      <c r="XAD6" s="526"/>
      <c r="XAE6" s="526"/>
      <c r="XAF6" s="526"/>
      <c r="XAG6" s="526"/>
      <c r="XAH6" s="526"/>
      <c r="XAI6" s="526"/>
      <c r="XAJ6" s="526"/>
      <c r="XAK6" s="526"/>
      <c r="XAL6" s="526"/>
      <c r="XAM6" s="526"/>
      <c r="XAN6" s="526"/>
      <c r="XAO6" s="526"/>
      <c r="XAP6" s="526"/>
      <c r="XAQ6" s="526"/>
      <c r="XAR6" s="526"/>
      <c r="XAS6" s="526"/>
      <c r="XAT6" s="526"/>
      <c r="XAU6" s="526"/>
      <c r="XAV6" s="526"/>
      <c r="XAW6" s="526"/>
      <c r="XAX6" s="526"/>
      <c r="XAY6" s="526"/>
      <c r="XAZ6" s="526"/>
      <c r="XBA6" s="526"/>
      <c r="XBB6" s="526"/>
      <c r="XBC6" s="526"/>
      <c r="XBD6" s="526"/>
      <c r="XBE6" s="526"/>
      <c r="XBF6" s="526"/>
      <c r="XBG6" s="526"/>
      <c r="XBH6" s="526"/>
      <c r="XBI6" s="526"/>
      <c r="XBJ6" s="526"/>
      <c r="XBK6" s="526"/>
      <c r="XBL6" s="526"/>
      <c r="XBM6" s="526"/>
      <c r="XBN6" s="526"/>
      <c r="XBO6" s="526"/>
      <c r="XBP6" s="526"/>
      <c r="XBQ6" s="526"/>
      <c r="XBR6" s="526"/>
      <c r="XBS6" s="526"/>
      <c r="XBT6" s="526"/>
      <c r="XBU6" s="526"/>
      <c r="XBV6" s="526"/>
      <c r="XBW6" s="526"/>
      <c r="XBX6" s="526"/>
      <c r="XBY6" s="526"/>
      <c r="XBZ6" s="526"/>
      <c r="XCA6" s="526"/>
      <c r="XCB6" s="526"/>
      <c r="XCC6" s="526"/>
      <c r="XCD6" s="526"/>
      <c r="XCE6" s="526"/>
      <c r="XCF6" s="526"/>
      <c r="XCG6" s="526"/>
      <c r="XCH6" s="526"/>
      <c r="XCI6" s="526"/>
      <c r="XCJ6" s="526"/>
      <c r="XCK6" s="526"/>
      <c r="XCL6" s="526"/>
      <c r="XCM6" s="526"/>
      <c r="XCN6" s="526"/>
      <c r="XCO6" s="526"/>
      <c r="XCP6" s="526"/>
      <c r="XCQ6" s="526"/>
      <c r="XCR6" s="526"/>
      <c r="XCS6" s="526"/>
      <c r="XCT6" s="526"/>
      <c r="XCU6" s="526"/>
      <c r="XCV6" s="526"/>
      <c r="XCW6" s="526"/>
      <c r="XCX6" s="526"/>
      <c r="XCY6" s="526"/>
      <c r="XCZ6" s="526"/>
      <c r="XDA6" s="526"/>
      <c r="XDB6" s="526"/>
      <c r="XDC6" s="526"/>
      <c r="XDD6" s="526"/>
      <c r="XDE6" s="526"/>
      <c r="XDF6" s="526"/>
      <c r="XDG6" s="526"/>
      <c r="XDH6" s="526"/>
      <c r="XDI6" s="526"/>
      <c r="XDJ6" s="526"/>
      <c r="XDK6" s="526"/>
      <c r="XDL6" s="526"/>
      <c r="XDM6" s="526"/>
      <c r="XDN6" s="526"/>
      <c r="XDO6" s="526"/>
      <c r="XDP6" s="526"/>
      <c r="XDQ6" s="526"/>
      <c r="XDR6" s="526"/>
      <c r="XDS6" s="526"/>
      <c r="XDT6" s="526"/>
      <c r="XDU6" s="526"/>
      <c r="XDV6" s="526"/>
      <c r="XDW6" s="526"/>
      <c r="XDX6" s="526"/>
      <c r="XDY6" s="526"/>
      <c r="XDZ6" s="526"/>
      <c r="XEA6" s="526"/>
      <c r="XEB6" s="526"/>
      <c r="XEC6" s="526"/>
      <c r="XED6" s="526"/>
      <c r="XEE6" s="526"/>
      <c r="XEF6" s="526"/>
      <c r="XEG6" s="526"/>
      <c r="XEH6" s="526"/>
      <c r="XEI6" s="526"/>
      <c r="XEJ6" s="526"/>
      <c r="XEK6" s="526"/>
      <c r="XEL6" s="526"/>
      <c r="XEM6" s="526"/>
      <c r="XEN6" s="526"/>
      <c r="XEO6" s="526"/>
      <c r="XEP6" s="526"/>
      <c r="XEQ6" s="526"/>
      <c r="XER6" s="526"/>
      <c r="XES6" s="526"/>
      <c r="XET6" s="526"/>
      <c r="XEU6" s="526"/>
      <c r="XEV6" s="526"/>
      <c r="XEW6" s="526"/>
      <c r="XEX6" s="526"/>
      <c r="XEY6" s="526"/>
      <c r="XEZ6" s="526"/>
      <c r="XFA6" s="526"/>
      <c r="XFB6" s="526"/>
    </row>
    <row r="7" ht="15.75" customHeight="1" spans="1:12">
      <c r="A7" s="376" t="s">
        <v>79</v>
      </c>
      <c r="B7" s="544">
        <v>158000</v>
      </c>
      <c r="C7" s="545">
        <v>136868</v>
      </c>
      <c r="D7" s="545">
        <v>166000</v>
      </c>
      <c r="E7" s="538">
        <f t="shared" si="0"/>
        <v>5.06329113924051</v>
      </c>
      <c r="F7" s="591">
        <v>20</v>
      </c>
      <c r="G7" s="585" t="s">
        <v>80</v>
      </c>
      <c r="H7" s="547">
        <v>66679.8212</v>
      </c>
      <c r="I7" s="579">
        <v>76981</v>
      </c>
      <c r="J7" s="580">
        <v>77728.14545</v>
      </c>
      <c r="K7" s="576">
        <f t="shared" si="2"/>
        <v>16.5692169702459</v>
      </c>
      <c r="L7" s="578">
        <f t="shared" si="3"/>
        <v>0.970558254634256</v>
      </c>
    </row>
    <row r="8" ht="15.75" customHeight="1" spans="1:12">
      <c r="A8" s="376" t="s">
        <v>81</v>
      </c>
      <c r="B8" s="547">
        <v>58000</v>
      </c>
      <c r="C8" s="548">
        <v>63245</v>
      </c>
      <c r="D8" s="548">
        <v>80000</v>
      </c>
      <c r="E8" s="538">
        <f t="shared" si="0"/>
        <v>37.9310344827586</v>
      </c>
      <c r="F8" s="591">
        <f t="shared" si="1"/>
        <v>26.4922128231481</v>
      </c>
      <c r="G8" s="585" t="s">
        <v>82</v>
      </c>
      <c r="H8" s="547"/>
      <c r="I8" s="581"/>
      <c r="J8" s="582">
        <v>0</v>
      </c>
      <c r="K8" s="576"/>
      <c r="L8" s="578"/>
    </row>
    <row r="9" ht="15.75" customHeight="1" spans="1:12">
      <c r="A9" s="376" t="s">
        <v>83</v>
      </c>
      <c r="B9" s="547">
        <v>11500</v>
      </c>
      <c r="C9" s="548">
        <v>10342</v>
      </c>
      <c r="D9" s="548">
        <f>13400+100</f>
        <v>13500</v>
      </c>
      <c r="E9" s="538">
        <f t="shared" si="0"/>
        <v>17.3913043478261</v>
      </c>
      <c r="F9" s="591">
        <f t="shared" si="1"/>
        <v>30.5356797524657</v>
      </c>
      <c r="G9" s="585" t="s">
        <v>84</v>
      </c>
      <c r="H9" s="547">
        <v>514.59</v>
      </c>
      <c r="I9" s="581">
        <v>517</v>
      </c>
      <c r="J9" s="582">
        <v>517.03</v>
      </c>
      <c r="K9" s="576">
        <f>(J9-H9)/H9*100</f>
        <v>0.474163897471762</v>
      </c>
      <c r="L9" s="578">
        <f t="shared" si="3"/>
        <v>0.00580270793036223</v>
      </c>
    </row>
    <row r="10" ht="15.75" customHeight="1" spans="1:12">
      <c r="A10" s="376" t="s">
        <v>85</v>
      </c>
      <c r="B10" s="547">
        <v>5500</v>
      </c>
      <c r="C10" s="548">
        <v>5373</v>
      </c>
      <c r="D10" s="548">
        <v>6000</v>
      </c>
      <c r="E10" s="538">
        <f t="shared" si="0"/>
        <v>9.09090909090909</v>
      </c>
      <c r="F10" s="591">
        <f t="shared" si="1"/>
        <v>11.6694584031267</v>
      </c>
      <c r="G10" s="585" t="s">
        <v>86</v>
      </c>
      <c r="H10" s="547">
        <v>32277.01</v>
      </c>
      <c r="I10" s="581">
        <v>29620</v>
      </c>
      <c r="J10" s="582">
        <v>34158.166424</v>
      </c>
      <c r="K10" s="576">
        <f t="shared" si="2"/>
        <v>5.82816197658954</v>
      </c>
      <c r="L10" s="578">
        <f t="shared" si="3"/>
        <v>15.3212911006077</v>
      </c>
    </row>
    <row r="11" ht="15.75" customHeight="1" spans="1:12">
      <c r="A11" s="376" t="s">
        <v>87</v>
      </c>
      <c r="B11" s="547">
        <v>6000</v>
      </c>
      <c r="C11" s="548">
        <v>5257</v>
      </c>
      <c r="D11" s="548">
        <v>6000</v>
      </c>
      <c r="E11" s="538">
        <f t="shared" si="0"/>
        <v>0</v>
      </c>
      <c r="F11" s="591">
        <f t="shared" si="1"/>
        <v>14.1335362373978</v>
      </c>
      <c r="G11" s="585" t="s">
        <v>88</v>
      </c>
      <c r="H11" s="547">
        <v>292557.180000001</v>
      </c>
      <c r="I11" s="581">
        <v>240126</v>
      </c>
      <c r="J11" s="582">
        <v>257045.920107</v>
      </c>
      <c r="K11" s="576">
        <f t="shared" si="2"/>
        <v>-12.1382288047078</v>
      </c>
      <c r="L11" s="578">
        <f t="shared" si="3"/>
        <v>7.04626742085406</v>
      </c>
    </row>
    <row r="12" ht="15.75" customHeight="1" spans="1:12">
      <c r="A12" s="376" t="s">
        <v>89</v>
      </c>
      <c r="B12" s="547">
        <v>10600</v>
      </c>
      <c r="C12" s="548">
        <v>8141</v>
      </c>
      <c r="D12" s="548">
        <v>10000</v>
      </c>
      <c r="E12" s="538">
        <f t="shared" si="0"/>
        <v>-5.66037735849057</v>
      </c>
      <c r="F12" s="591">
        <f t="shared" si="1"/>
        <v>22.8350325512836</v>
      </c>
      <c r="G12" s="585" t="s">
        <v>90</v>
      </c>
      <c r="H12" s="547">
        <v>1736.69</v>
      </c>
      <c r="I12" s="581">
        <v>3597</v>
      </c>
      <c r="J12" s="582">
        <v>3650.647422</v>
      </c>
      <c r="K12" s="576">
        <f t="shared" si="2"/>
        <v>110.207200018426</v>
      </c>
      <c r="L12" s="578">
        <f t="shared" si="3"/>
        <v>1.49144904086739</v>
      </c>
    </row>
    <row r="13" ht="16" customHeight="1" spans="1:12">
      <c r="A13" s="549" t="s">
        <v>91</v>
      </c>
      <c r="B13" s="547">
        <v>5000</v>
      </c>
      <c r="C13" s="548">
        <v>6995</v>
      </c>
      <c r="D13" s="548">
        <v>6000</v>
      </c>
      <c r="E13" s="538">
        <f t="shared" si="0"/>
        <v>20</v>
      </c>
      <c r="F13" s="591">
        <f t="shared" si="1"/>
        <v>-14.2244460328806</v>
      </c>
      <c r="G13" s="585" t="s">
        <v>92</v>
      </c>
      <c r="H13" s="547">
        <v>6880.34</v>
      </c>
      <c r="I13" s="581">
        <v>7089</v>
      </c>
      <c r="J13" s="582">
        <v>7763</v>
      </c>
      <c r="K13" s="576">
        <f t="shared" si="2"/>
        <v>12.8287264873538</v>
      </c>
      <c r="L13" s="578">
        <f t="shared" si="3"/>
        <v>9.50768796727324</v>
      </c>
    </row>
    <row r="14" ht="15.75" customHeight="1" spans="1:12">
      <c r="A14" s="376" t="s">
        <v>93</v>
      </c>
      <c r="B14" s="547">
        <v>1900</v>
      </c>
      <c r="C14" s="548">
        <v>1949</v>
      </c>
      <c r="D14" s="548">
        <v>2000</v>
      </c>
      <c r="E14" s="538">
        <f t="shared" si="0"/>
        <v>5.26315789473684</v>
      </c>
      <c r="F14" s="591">
        <f t="shared" si="1"/>
        <v>2.61672652642381</v>
      </c>
      <c r="G14" s="585" t="s">
        <v>94</v>
      </c>
      <c r="H14" s="547">
        <v>183499.04</v>
      </c>
      <c r="I14" s="581">
        <v>200055</v>
      </c>
      <c r="J14" s="582">
        <v>202631.391724</v>
      </c>
      <c r="K14" s="576">
        <f t="shared" si="2"/>
        <v>10.4264042602076</v>
      </c>
      <c r="L14" s="578">
        <f t="shared" si="3"/>
        <v>1.28784170553097</v>
      </c>
    </row>
    <row r="15" ht="15.75" customHeight="1" spans="1:12">
      <c r="A15" s="549" t="s">
        <v>95</v>
      </c>
      <c r="B15" s="547">
        <v>12000</v>
      </c>
      <c r="C15" s="548">
        <v>10086</v>
      </c>
      <c r="D15" s="548">
        <v>12000</v>
      </c>
      <c r="E15" s="538">
        <f t="shared" si="0"/>
        <v>0</v>
      </c>
      <c r="F15" s="591">
        <f t="shared" si="1"/>
        <v>18.9767995240928</v>
      </c>
      <c r="G15" s="585" t="s">
        <v>96</v>
      </c>
      <c r="H15" s="547">
        <v>87285.86</v>
      </c>
      <c r="I15" s="581">
        <v>94792</v>
      </c>
      <c r="J15" s="582">
        <v>97245.599173</v>
      </c>
      <c r="K15" s="576">
        <f t="shared" si="2"/>
        <v>11.4104840955912</v>
      </c>
      <c r="L15" s="578">
        <f t="shared" si="3"/>
        <v>2.58840321229639</v>
      </c>
    </row>
    <row r="16" ht="15.75" customHeight="1" spans="1:12">
      <c r="A16" s="376" t="s">
        <v>97</v>
      </c>
      <c r="B16" s="547">
        <v>11000</v>
      </c>
      <c r="C16" s="548">
        <v>5915</v>
      </c>
      <c r="D16" s="548">
        <v>8000</v>
      </c>
      <c r="E16" s="538">
        <f t="shared" si="0"/>
        <v>-27.2727272727273</v>
      </c>
      <c r="F16" s="591">
        <f t="shared" si="1"/>
        <v>35.2493660185968</v>
      </c>
      <c r="G16" s="585" t="s">
        <v>98</v>
      </c>
      <c r="H16" s="547">
        <v>21953.08</v>
      </c>
      <c r="I16" s="581">
        <v>29980</v>
      </c>
      <c r="J16" s="582">
        <v>32926.819501</v>
      </c>
      <c r="K16" s="576">
        <f t="shared" si="2"/>
        <v>49.9872432524274</v>
      </c>
      <c r="L16" s="578">
        <f t="shared" si="3"/>
        <v>9.82928452635089</v>
      </c>
    </row>
    <row r="17" ht="15.75" customHeight="1" spans="1:12">
      <c r="A17" s="376" t="s">
        <v>99</v>
      </c>
      <c r="B17" s="547">
        <v>6300</v>
      </c>
      <c r="C17" s="548">
        <v>5950</v>
      </c>
      <c r="D17" s="548">
        <v>7000</v>
      </c>
      <c r="E17" s="538">
        <f t="shared" si="0"/>
        <v>11.1111111111111</v>
      </c>
      <c r="F17" s="591">
        <f t="shared" si="1"/>
        <v>17.6470588235294</v>
      </c>
      <c r="G17" s="585" t="s">
        <v>100</v>
      </c>
      <c r="H17" s="547">
        <v>19639.12</v>
      </c>
      <c r="I17" s="583">
        <v>38205</v>
      </c>
      <c r="J17" s="584">
        <v>54761</v>
      </c>
      <c r="K17" s="576">
        <f t="shared" si="2"/>
        <v>178.836322605086</v>
      </c>
      <c r="L17" s="578">
        <f t="shared" si="3"/>
        <v>43.3346420625573</v>
      </c>
    </row>
    <row r="18" ht="15.75" customHeight="1" spans="1:12">
      <c r="A18" s="376" t="s">
        <v>101</v>
      </c>
      <c r="B18" s="547">
        <v>29400</v>
      </c>
      <c r="C18" s="548">
        <v>13066</v>
      </c>
      <c r="D18" s="548">
        <v>15000</v>
      </c>
      <c r="E18" s="538">
        <f t="shared" si="0"/>
        <v>-48.9795918367347</v>
      </c>
      <c r="F18" s="591">
        <f t="shared" si="1"/>
        <v>14.801775600796</v>
      </c>
      <c r="G18" s="585" t="s">
        <v>102</v>
      </c>
      <c r="H18" s="547">
        <v>198826.73</v>
      </c>
      <c r="I18" s="581">
        <v>142655</v>
      </c>
      <c r="J18" s="582">
        <v>379898</v>
      </c>
      <c r="K18" s="576">
        <f t="shared" si="2"/>
        <v>91.0698828070049</v>
      </c>
      <c r="L18" s="578">
        <f t="shared" si="3"/>
        <v>166.305422172374</v>
      </c>
    </row>
    <row r="19" ht="15.75" customHeight="1" spans="1:12">
      <c r="A19" s="376" t="s">
        <v>103</v>
      </c>
      <c r="B19" s="547">
        <v>300</v>
      </c>
      <c r="C19" s="548">
        <v>459</v>
      </c>
      <c r="D19" s="548">
        <v>500</v>
      </c>
      <c r="E19" s="538">
        <f t="shared" si="0"/>
        <v>66.6666666666667</v>
      </c>
      <c r="F19" s="591">
        <f t="shared" si="1"/>
        <v>8.93246187363835</v>
      </c>
      <c r="G19" s="585" t="s">
        <v>104</v>
      </c>
      <c r="H19" s="547">
        <v>44493.34</v>
      </c>
      <c r="I19" s="581">
        <v>32918</v>
      </c>
      <c r="J19" s="582">
        <v>39094.92642</v>
      </c>
      <c r="K19" s="576">
        <f t="shared" si="2"/>
        <v>-12.1330823444587</v>
      </c>
      <c r="L19" s="578">
        <f t="shared" si="3"/>
        <v>18.7645860015797</v>
      </c>
    </row>
    <row r="20" ht="15.75" customHeight="1" spans="1:12">
      <c r="A20" s="376" t="s">
        <v>105</v>
      </c>
      <c r="B20" s="547">
        <v>500</v>
      </c>
      <c r="C20" s="548">
        <v>90</v>
      </c>
      <c r="D20" s="548"/>
      <c r="E20" s="538">
        <f t="shared" si="0"/>
        <v>-100</v>
      </c>
      <c r="F20" s="591">
        <f t="shared" si="1"/>
        <v>-100</v>
      </c>
      <c r="G20" s="585" t="s">
        <v>106</v>
      </c>
      <c r="H20" s="547">
        <v>3098.19</v>
      </c>
      <c r="I20" s="581">
        <v>2167</v>
      </c>
      <c r="J20" s="582">
        <v>3508.595383</v>
      </c>
      <c r="K20" s="576">
        <f t="shared" si="2"/>
        <v>13.2466176380403</v>
      </c>
      <c r="L20" s="578">
        <f t="shared" si="3"/>
        <v>61.9102622519612</v>
      </c>
    </row>
    <row r="21" ht="15.75" customHeight="1" spans="1:12">
      <c r="A21" s="550" t="s">
        <v>107</v>
      </c>
      <c r="B21" s="551">
        <v>158000</v>
      </c>
      <c r="C21" s="551">
        <v>233601</v>
      </c>
      <c r="D21" s="551">
        <v>212000</v>
      </c>
      <c r="E21" s="538">
        <f t="shared" si="0"/>
        <v>34.1772151898734</v>
      </c>
      <c r="F21" s="591">
        <f t="shared" si="1"/>
        <v>-9.24696384005205</v>
      </c>
      <c r="G21" s="585" t="s">
        <v>108</v>
      </c>
      <c r="H21" s="547">
        <v>3104.93</v>
      </c>
      <c r="I21" s="581">
        <v>1776</v>
      </c>
      <c r="J21" s="582">
        <v>2414.289528</v>
      </c>
      <c r="K21" s="576">
        <f t="shared" si="2"/>
        <v>-22.2433508001791</v>
      </c>
      <c r="L21" s="578">
        <f t="shared" si="3"/>
        <v>35.9397256756757</v>
      </c>
    </row>
    <row r="22" ht="15.75" customHeight="1" spans="1:12">
      <c r="A22" s="549" t="s">
        <v>109</v>
      </c>
      <c r="B22" s="552">
        <v>26000</v>
      </c>
      <c r="C22" s="548">
        <v>20437</v>
      </c>
      <c r="D22" s="548">
        <v>25000</v>
      </c>
      <c r="E22" s="538">
        <f t="shared" si="0"/>
        <v>-3.84615384615385</v>
      </c>
      <c r="F22" s="591">
        <f t="shared" si="1"/>
        <v>22.327151734599</v>
      </c>
      <c r="G22" s="585" t="s">
        <v>110</v>
      </c>
      <c r="H22" s="547"/>
      <c r="I22" s="581"/>
      <c r="J22" s="582"/>
      <c r="K22" s="576"/>
      <c r="L22" s="578"/>
    </row>
    <row r="23" ht="15.75" customHeight="1" spans="1:12">
      <c r="A23" s="549" t="s">
        <v>111</v>
      </c>
      <c r="B23" s="552">
        <v>4000</v>
      </c>
      <c r="C23" s="548">
        <v>11184</v>
      </c>
      <c r="D23" s="548">
        <v>8000</v>
      </c>
      <c r="E23" s="538">
        <f t="shared" si="0"/>
        <v>100</v>
      </c>
      <c r="F23" s="591">
        <f t="shared" si="1"/>
        <v>-28.4692417739628</v>
      </c>
      <c r="G23" s="585" t="s">
        <v>112</v>
      </c>
      <c r="H23" s="547"/>
      <c r="I23" s="581"/>
      <c r="J23" s="582"/>
      <c r="K23" s="576"/>
      <c r="L23" s="578"/>
    </row>
    <row r="24" ht="15.75" customHeight="1" spans="1:12">
      <c r="A24" s="549" t="s">
        <v>113</v>
      </c>
      <c r="B24" s="552">
        <v>8000</v>
      </c>
      <c r="C24" s="548">
        <v>8984</v>
      </c>
      <c r="D24" s="548">
        <v>9000</v>
      </c>
      <c r="E24" s="538">
        <f t="shared" si="0"/>
        <v>12.5</v>
      </c>
      <c r="F24" s="591">
        <f t="shared" si="1"/>
        <v>0.178094390026714</v>
      </c>
      <c r="G24" s="585" t="s">
        <v>114</v>
      </c>
      <c r="H24" s="547">
        <v>6684.17</v>
      </c>
      <c r="I24" s="581">
        <v>6743</v>
      </c>
      <c r="J24" s="582">
        <v>6906.687688</v>
      </c>
      <c r="K24" s="576">
        <f t="shared" si="2"/>
        <v>3.32902496495451</v>
      </c>
      <c r="L24" s="578">
        <f t="shared" si="3"/>
        <v>2.4275202135548</v>
      </c>
    </row>
    <row r="25" ht="15.75" customHeight="1" spans="1:12">
      <c r="A25" s="549" t="s">
        <v>115</v>
      </c>
      <c r="B25" s="552">
        <v>118000</v>
      </c>
      <c r="C25" s="548">
        <v>189901</v>
      </c>
      <c r="D25" s="548">
        <v>168000</v>
      </c>
      <c r="E25" s="538">
        <f t="shared" si="0"/>
        <v>42.3728813559322</v>
      </c>
      <c r="F25" s="591">
        <f t="shared" si="1"/>
        <v>-11.5328513277971</v>
      </c>
      <c r="G25" s="585" t="s">
        <v>116</v>
      </c>
      <c r="H25" s="547">
        <v>64077.79</v>
      </c>
      <c r="I25" s="581">
        <v>59727</v>
      </c>
      <c r="J25" s="582">
        <v>94933</v>
      </c>
      <c r="K25" s="576">
        <f t="shared" si="2"/>
        <v>48.1527374773693</v>
      </c>
      <c r="L25" s="578">
        <f t="shared" si="3"/>
        <v>58.9448658060843</v>
      </c>
    </row>
    <row r="26" ht="15.75" customHeight="1" spans="1:12">
      <c r="A26" s="549" t="s">
        <v>117</v>
      </c>
      <c r="B26" s="552">
        <v>200</v>
      </c>
      <c r="C26" s="548">
        <v>199</v>
      </c>
      <c r="D26" s="548">
        <v>200</v>
      </c>
      <c r="E26" s="538">
        <f t="shared" si="0"/>
        <v>0</v>
      </c>
      <c r="F26" s="591">
        <f t="shared" si="1"/>
        <v>0.50251256281407</v>
      </c>
      <c r="G26" s="585" t="s">
        <v>118</v>
      </c>
      <c r="H26" s="547">
        <v>543.5</v>
      </c>
      <c r="I26" s="581">
        <v>506</v>
      </c>
      <c r="J26" s="582">
        <v>680</v>
      </c>
      <c r="K26" s="576">
        <f t="shared" si="2"/>
        <v>25.114995400184</v>
      </c>
      <c r="L26" s="578">
        <f t="shared" si="3"/>
        <v>34.3873517786561</v>
      </c>
    </row>
    <row r="27" ht="15.75" customHeight="1" spans="1:12">
      <c r="A27" s="549" t="s">
        <v>119</v>
      </c>
      <c r="B27" s="552">
        <v>1800</v>
      </c>
      <c r="C27" s="548">
        <v>2896</v>
      </c>
      <c r="D27" s="548">
        <v>1800</v>
      </c>
      <c r="E27" s="538">
        <f t="shared" si="0"/>
        <v>0</v>
      </c>
      <c r="F27" s="591">
        <f t="shared" si="1"/>
        <v>-37.8453038674033</v>
      </c>
      <c r="G27" s="585" t="s">
        <v>120</v>
      </c>
      <c r="H27" s="547">
        <v>9547.39</v>
      </c>
      <c r="I27" s="581">
        <v>9450</v>
      </c>
      <c r="J27" s="582">
        <v>9765.833155</v>
      </c>
      <c r="K27" s="576">
        <f t="shared" si="2"/>
        <v>2.28798818315792</v>
      </c>
      <c r="L27" s="578">
        <f t="shared" si="3"/>
        <v>3.34214978835979</v>
      </c>
    </row>
    <row r="28" ht="15.75" customHeight="1" spans="1:12">
      <c r="A28" s="553"/>
      <c r="B28" s="554"/>
      <c r="C28" s="555"/>
      <c r="D28" s="555"/>
      <c r="E28" s="538"/>
      <c r="F28" s="591"/>
      <c r="G28" s="585" t="s">
        <v>121</v>
      </c>
      <c r="H28" s="547">
        <v>10000</v>
      </c>
      <c r="I28" s="581"/>
      <c r="J28" s="582">
        <v>11000</v>
      </c>
      <c r="K28" s="576">
        <f t="shared" si="2"/>
        <v>10</v>
      </c>
      <c r="L28" s="578"/>
    </row>
    <row r="29" ht="15.75" customHeight="1" spans="1:12">
      <c r="A29" s="553"/>
      <c r="B29" s="554"/>
      <c r="C29" s="555"/>
      <c r="D29" s="555"/>
      <c r="E29" s="538"/>
      <c r="F29" s="591"/>
      <c r="G29" s="585" t="s">
        <v>122</v>
      </c>
      <c r="H29" s="547">
        <v>89.05</v>
      </c>
      <c r="I29" s="581">
        <v>1551</v>
      </c>
      <c r="J29" s="582">
        <v>1696</v>
      </c>
      <c r="K29" s="576">
        <f t="shared" si="2"/>
        <v>1804.54800673779</v>
      </c>
      <c r="L29" s="578">
        <f t="shared" si="3"/>
        <v>9.34880722114765</v>
      </c>
    </row>
    <row r="30" ht="15.75" customHeight="1" spans="1:12">
      <c r="A30" s="553"/>
      <c r="B30" s="554"/>
      <c r="C30" s="555"/>
      <c r="D30" s="555"/>
      <c r="E30" s="538"/>
      <c r="F30" s="591"/>
      <c r="G30" s="585" t="s">
        <v>123</v>
      </c>
      <c r="H30" s="547">
        <v>24990</v>
      </c>
      <c r="I30" s="581">
        <v>20066</v>
      </c>
      <c r="J30" s="582">
        <v>21990</v>
      </c>
      <c r="K30" s="576">
        <f t="shared" si="2"/>
        <v>-12.0048019207683</v>
      </c>
      <c r="L30" s="578">
        <f t="shared" si="3"/>
        <v>9.58835841722316</v>
      </c>
    </row>
    <row r="31" ht="15.75" customHeight="1" spans="1:12">
      <c r="A31" s="553"/>
      <c r="B31" s="554"/>
      <c r="C31" s="555"/>
      <c r="D31" s="555"/>
      <c r="E31" s="538"/>
      <c r="F31" s="591"/>
      <c r="G31" s="585" t="s">
        <v>124</v>
      </c>
      <c r="H31" s="547">
        <v>10</v>
      </c>
      <c r="I31" s="581">
        <v>4</v>
      </c>
      <c r="J31" s="582">
        <v>10</v>
      </c>
      <c r="K31" s="576">
        <f t="shared" si="2"/>
        <v>0</v>
      </c>
      <c r="L31" s="578">
        <f t="shared" si="3"/>
        <v>150</v>
      </c>
    </row>
    <row r="32" ht="15.75" customHeight="1" spans="1:12">
      <c r="A32" s="541" t="s">
        <v>125</v>
      </c>
      <c r="B32" s="551">
        <f>SUM(B33:B39)</f>
        <v>802788</v>
      </c>
      <c r="C32" s="551">
        <f>SUM(C33:C39)</f>
        <v>1037158</v>
      </c>
      <c r="D32" s="551">
        <f>SUM(D33:D39)</f>
        <v>1009624.61</v>
      </c>
      <c r="E32" s="538"/>
      <c r="F32" s="591"/>
      <c r="G32" s="593" t="s">
        <v>126</v>
      </c>
      <c r="H32" s="545">
        <f>SUM(H33:H39)</f>
        <v>40300</v>
      </c>
      <c r="I32" s="545">
        <f>SUM(I33:I39)</f>
        <v>409102</v>
      </c>
      <c r="J32" s="545">
        <f>SUM(J33:J39)</f>
        <v>47300</v>
      </c>
      <c r="K32" s="576"/>
      <c r="L32" s="578"/>
    </row>
    <row r="33" ht="15.75" customHeight="1" spans="1:12">
      <c r="A33" s="389" t="s">
        <v>127</v>
      </c>
      <c r="B33" s="556">
        <v>482696</v>
      </c>
      <c r="C33" s="557">
        <v>742330</v>
      </c>
      <c r="D33" s="558">
        <f>461165.92+205313.69</f>
        <v>666479.61</v>
      </c>
      <c r="E33" s="538"/>
      <c r="F33" s="591"/>
      <c r="G33" s="557" t="s">
        <v>128</v>
      </c>
      <c r="H33" s="547">
        <v>40000</v>
      </c>
      <c r="I33" s="585">
        <v>46009</v>
      </c>
      <c r="J33" s="586">
        <v>40000</v>
      </c>
      <c r="K33" s="576"/>
      <c r="L33" s="578"/>
    </row>
    <row r="34" ht="15.75" customHeight="1" spans="1:12">
      <c r="A34" s="389" t="s">
        <v>129</v>
      </c>
      <c r="B34" s="556">
        <v>201092</v>
      </c>
      <c r="C34" s="557">
        <v>201092</v>
      </c>
      <c r="D34" s="557">
        <v>270145</v>
      </c>
      <c r="E34" s="538"/>
      <c r="F34" s="539"/>
      <c r="G34" s="390" t="s">
        <v>130</v>
      </c>
      <c r="H34" s="547"/>
      <c r="I34" s="585"/>
      <c r="J34" s="586"/>
      <c r="K34" s="576"/>
      <c r="L34" s="578"/>
    </row>
    <row r="35" ht="15.75" customHeight="1" spans="1:12">
      <c r="A35" s="389" t="s">
        <v>131</v>
      </c>
      <c r="B35" s="552"/>
      <c r="C35" s="557"/>
      <c r="D35" s="557">
        <v>13000</v>
      </c>
      <c r="E35" s="538"/>
      <c r="F35" s="539"/>
      <c r="G35" s="390" t="s">
        <v>132</v>
      </c>
      <c r="H35" s="547">
        <v>300</v>
      </c>
      <c r="I35" s="585"/>
      <c r="J35" s="586">
        <v>7300</v>
      </c>
      <c r="K35" s="576"/>
      <c r="L35" s="578"/>
    </row>
    <row r="36" ht="15.75" customHeight="1" spans="1:12">
      <c r="A36" s="389" t="s">
        <v>133</v>
      </c>
      <c r="B36" s="556">
        <v>119000</v>
      </c>
      <c r="C36" s="557">
        <v>6000</v>
      </c>
      <c r="D36" s="557">
        <v>60000</v>
      </c>
      <c r="E36" s="538"/>
      <c r="F36" s="539"/>
      <c r="G36" s="390" t="s">
        <v>134</v>
      </c>
      <c r="H36" s="547"/>
      <c r="I36" s="585">
        <v>72142</v>
      </c>
      <c r="J36" s="586"/>
      <c r="K36" s="576"/>
      <c r="L36" s="578"/>
    </row>
    <row r="37" ht="15.75" customHeight="1" spans="1:12">
      <c r="A37" s="389" t="s">
        <v>135</v>
      </c>
      <c r="B37" s="556"/>
      <c r="C37" s="557">
        <v>71836</v>
      </c>
      <c r="D37" s="557"/>
      <c r="E37" s="538"/>
      <c r="F37" s="539"/>
      <c r="G37" s="390" t="s">
        <v>136</v>
      </c>
      <c r="H37" s="547"/>
      <c r="I37" s="585">
        <v>20806</v>
      </c>
      <c r="J37" s="586"/>
      <c r="K37" s="576"/>
      <c r="L37" s="578"/>
    </row>
    <row r="38" ht="15.75" customHeight="1" spans="1:12">
      <c r="A38" s="389" t="s">
        <v>137</v>
      </c>
      <c r="B38" s="556"/>
      <c r="C38" s="557">
        <v>14900</v>
      </c>
      <c r="D38" s="557"/>
      <c r="E38" s="538"/>
      <c r="F38" s="539"/>
      <c r="G38" s="390" t="s">
        <v>138</v>
      </c>
      <c r="H38" s="559"/>
      <c r="I38" s="585">
        <v>270145</v>
      </c>
      <c r="J38" s="586"/>
      <c r="K38" s="576"/>
      <c r="L38" s="578"/>
    </row>
    <row r="39" ht="15.75" customHeight="1" spans="1:12">
      <c r="A39" s="389" t="s">
        <v>139</v>
      </c>
      <c r="B39" s="556"/>
      <c r="C39" s="557">
        <v>1000</v>
      </c>
      <c r="D39" s="557"/>
      <c r="E39" s="538"/>
      <c r="F39" s="539"/>
      <c r="G39" s="390" t="s">
        <v>140</v>
      </c>
      <c r="H39" s="547"/>
      <c r="I39" s="559"/>
      <c r="J39" s="559"/>
      <c r="K39" s="594"/>
      <c r="L39" s="587"/>
    </row>
    <row r="40" ht="15.75" customHeight="1" spans="1:12">
      <c r="A40" s="376"/>
      <c r="B40" s="560"/>
      <c r="C40" s="559"/>
      <c r="D40" s="559"/>
      <c r="E40" s="538"/>
      <c r="F40" s="561"/>
      <c r="G40" s="390"/>
      <c r="H40" s="560"/>
      <c r="I40" s="559"/>
      <c r="J40" s="559"/>
      <c r="K40" s="594"/>
      <c r="L40" s="587"/>
    </row>
    <row r="41" ht="15.75" customHeight="1" spans="1:12">
      <c r="A41" s="389"/>
      <c r="B41" s="557"/>
      <c r="C41" s="559"/>
      <c r="D41" s="559"/>
      <c r="E41" s="562"/>
      <c r="F41" s="563"/>
      <c r="G41" s="390"/>
      <c r="H41" s="557"/>
      <c r="I41" s="559"/>
      <c r="J41" s="559"/>
      <c r="K41" s="594"/>
      <c r="L41" s="588"/>
    </row>
    <row r="42" ht="15.75" customHeight="1" spans="1:12">
      <c r="A42" s="553"/>
      <c r="B42" s="555"/>
      <c r="C42" s="555"/>
      <c r="D42" s="555"/>
      <c r="E42" s="564"/>
      <c r="F42" s="563"/>
      <c r="G42" s="390"/>
      <c r="H42" s="555"/>
      <c r="I42" s="555"/>
      <c r="J42" s="555"/>
      <c r="K42" s="595"/>
      <c r="L42" s="588"/>
    </row>
    <row r="43" ht="15.75" customHeight="1" spans="1:12">
      <c r="A43" s="565"/>
      <c r="B43" s="566"/>
      <c r="C43" s="566"/>
      <c r="D43" s="566"/>
      <c r="E43" s="567"/>
      <c r="F43" s="568"/>
      <c r="G43" s="569"/>
      <c r="H43" s="566"/>
      <c r="I43" s="566"/>
      <c r="J43" s="566"/>
      <c r="K43" s="596"/>
      <c r="L43" s="589"/>
    </row>
    <row r="44" s="525" customFormat="1" ht="86.25" customHeight="1" spans="1:12">
      <c r="A44" s="570" t="s">
        <v>1636</v>
      </c>
      <c r="B44" s="571"/>
      <c r="C44" s="571"/>
      <c r="D44" s="571"/>
      <c r="E44" s="572"/>
      <c r="F44" s="573"/>
      <c r="G44" s="570"/>
      <c r="H44" s="571"/>
      <c r="I44" s="571"/>
      <c r="J44" s="571"/>
      <c r="K44" s="571"/>
      <c r="L44" s="597"/>
    </row>
  </sheetData>
  <sheetProtection formatCells="0" formatColumns="0" formatRows="0"/>
  <mergeCells count="3">
    <mergeCell ref="A1:L1"/>
    <mergeCell ref="A2:L2"/>
    <mergeCell ref="A44:L44"/>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XFD1356"/>
  <sheetViews>
    <sheetView showZeros="0" tabSelected="1" workbookViewId="0">
      <pane xSplit="1" ySplit="4" topLeftCell="B1316" activePane="bottomRight" state="frozen"/>
      <selection/>
      <selection pane="topRight"/>
      <selection pane="bottomLeft"/>
      <selection pane="bottomRight" activeCell="B1358" sqref="B1358"/>
    </sheetView>
  </sheetViews>
  <sheetFormatPr defaultColWidth="21.5" defaultRowHeight="14.25"/>
  <cols>
    <col min="1" max="1" width="8.375" style="506" hidden="1" customWidth="1"/>
    <col min="2" max="2" width="49.75" style="506" customWidth="1"/>
    <col min="3" max="3" width="13" style="506" customWidth="1"/>
    <col min="4" max="4" width="8.25" style="506" hidden="1" customWidth="1"/>
    <col min="5" max="5" width="6" style="506" hidden="1" customWidth="1"/>
    <col min="6" max="6" width="9.125" style="508" hidden="1" customWidth="1"/>
    <col min="7" max="7" width="7.75" style="506" hidden="1" customWidth="1"/>
    <col min="8" max="10" width="10.875" style="506" hidden="1" customWidth="1"/>
    <col min="11" max="13" width="11.875" style="506" hidden="1" customWidth="1"/>
    <col min="14" max="15" width="13.25" style="506" hidden="1" customWidth="1"/>
    <col min="16" max="16" width="21.5" style="506" hidden="1" customWidth="1"/>
    <col min="17" max="16365" width="21.5" style="506" customWidth="1"/>
    <col min="16366" max="16384" width="21.5" style="289" customWidth="1"/>
  </cols>
  <sheetData>
    <row r="1" s="506" customFormat="1" ht="18.75" spans="2:16384">
      <c r="B1" s="344" t="s">
        <v>1637</v>
      </c>
      <c r="C1" s="344"/>
      <c r="F1" s="508"/>
      <c r="XEL1" s="289"/>
      <c r="XEM1" s="289"/>
      <c r="XEN1" s="289"/>
      <c r="XEO1" s="289"/>
      <c r="XEP1" s="289"/>
      <c r="XEQ1" s="289"/>
      <c r="XER1" s="289"/>
      <c r="XES1" s="289"/>
      <c r="XET1" s="289"/>
      <c r="XEU1" s="289"/>
      <c r="XEV1" s="289"/>
      <c r="XEW1" s="289"/>
      <c r="XEX1" s="289"/>
      <c r="XEY1" s="289"/>
      <c r="XEZ1" s="289"/>
      <c r="XFA1" s="289"/>
      <c r="XFB1" s="289"/>
      <c r="XFC1" s="289"/>
      <c r="XFD1" s="289"/>
    </row>
    <row r="2" s="507" customFormat="1" ht="24" spans="2:6">
      <c r="B2" s="345" t="s">
        <v>1638</v>
      </c>
      <c r="C2" s="345"/>
      <c r="F2" s="509"/>
    </row>
    <row r="3" s="506" customFormat="1" ht="27" customHeight="1" spans="2:16384">
      <c r="B3" s="510" t="s">
        <v>67</v>
      </c>
      <c r="C3" s="510"/>
      <c r="F3" s="508"/>
      <c r="XEL3" s="289"/>
      <c r="XEM3" s="289"/>
      <c r="XEN3" s="289"/>
      <c r="XEO3" s="289"/>
      <c r="XEP3" s="289"/>
      <c r="XEQ3" s="289"/>
      <c r="XER3" s="289"/>
      <c r="XES3" s="289"/>
      <c r="XET3" s="289"/>
      <c r="XEU3" s="289"/>
      <c r="XEV3" s="289"/>
      <c r="XEW3" s="289"/>
      <c r="XEX3" s="289"/>
      <c r="XEY3" s="289"/>
      <c r="XEZ3" s="289"/>
      <c r="XFA3" s="289"/>
      <c r="XFB3" s="289"/>
      <c r="XFC3" s="289"/>
      <c r="XFD3" s="289"/>
    </row>
    <row r="4" s="506" customFormat="1" ht="72" customHeight="1" spans="2:16384">
      <c r="B4" s="511" t="s">
        <v>144</v>
      </c>
      <c r="C4" s="512" t="s">
        <v>1639</v>
      </c>
      <c r="D4" s="513" t="s">
        <v>1640</v>
      </c>
      <c r="E4" s="513" t="s">
        <v>1641</v>
      </c>
      <c r="F4" s="514" t="s">
        <v>1642</v>
      </c>
      <c r="G4" s="513" t="s">
        <v>1643</v>
      </c>
      <c r="H4" s="513" t="s">
        <v>1644</v>
      </c>
      <c r="I4" s="513" t="s">
        <v>1645</v>
      </c>
      <c r="J4" s="513" t="s">
        <v>1646</v>
      </c>
      <c r="K4" s="513" t="s">
        <v>1647</v>
      </c>
      <c r="L4" s="513" t="s">
        <v>1648</v>
      </c>
      <c r="M4" s="513" t="s">
        <v>1649</v>
      </c>
      <c r="N4" s="513" t="s">
        <v>1650</v>
      </c>
      <c r="O4" s="513"/>
      <c r="P4" s="513" t="s">
        <v>1651</v>
      </c>
      <c r="XEL4" s="289"/>
      <c r="XEM4" s="289"/>
      <c r="XEN4" s="289"/>
      <c r="XEO4" s="289"/>
      <c r="XEP4" s="289"/>
      <c r="XEQ4" s="289"/>
      <c r="XER4" s="289"/>
      <c r="XES4" s="289"/>
      <c r="XET4" s="289"/>
      <c r="XEU4" s="289"/>
      <c r="XEV4" s="289"/>
      <c r="XEW4" s="289"/>
      <c r="XEX4" s="289"/>
      <c r="XEY4" s="289"/>
      <c r="XEZ4" s="289"/>
      <c r="XFA4" s="289"/>
      <c r="XFB4" s="289"/>
      <c r="XFC4" s="289"/>
      <c r="XFD4" s="289"/>
    </row>
    <row r="5" s="506" customFormat="1" ht="25.5" customHeight="1" spans="1:16384">
      <c r="A5" s="506">
        <v>1</v>
      </c>
      <c r="B5" s="515" t="s">
        <v>78</v>
      </c>
      <c r="C5" s="351">
        <f>D5+E5+F5+G5+H5+I5+J5+K5+L5+M5+N5</f>
        <v>1340325</v>
      </c>
      <c r="D5" s="506">
        <v>11000</v>
      </c>
      <c r="E5" s="506">
        <v>22000</v>
      </c>
      <c r="F5" s="508">
        <v>421097</v>
      </c>
      <c r="G5" s="506">
        <v>16251</v>
      </c>
      <c r="H5" s="506">
        <v>60902</v>
      </c>
      <c r="I5" s="506">
        <v>5621</v>
      </c>
      <c r="J5" s="506">
        <v>8000</v>
      </c>
      <c r="K5" s="506">
        <v>214995</v>
      </c>
      <c r="L5" s="516">
        <v>105000</v>
      </c>
      <c r="M5" s="516">
        <v>205314</v>
      </c>
      <c r="N5" s="506">
        <v>270145</v>
      </c>
      <c r="XEL5" s="289"/>
      <c r="XEM5" s="289"/>
      <c r="XEN5" s="289"/>
      <c r="XEO5" s="289"/>
      <c r="XEP5" s="289"/>
      <c r="XEQ5" s="289"/>
      <c r="XER5" s="289"/>
      <c r="XES5" s="289"/>
      <c r="XET5" s="289"/>
      <c r="XEU5" s="289"/>
      <c r="XEV5" s="289"/>
      <c r="XEW5" s="289"/>
      <c r="XEX5" s="289"/>
      <c r="XEY5" s="289"/>
      <c r="XEZ5" s="289"/>
      <c r="XFA5" s="289"/>
      <c r="XFB5" s="289"/>
      <c r="XFC5" s="289"/>
      <c r="XFD5" s="289"/>
    </row>
    <row r="6" s="506" customFormat="1" ht="21" customHeight="1" spans="1:16384">
      <c r="A6" s="508">
        <v>201</v>
      </c>
      <c r="B6" s="517" t="s">
        <v>146</v>
      </c>
      <c r="C6" s="351">
        <f t="shared" ref="C6:C69" si="0">D6+E6+F6+G6+H6+I6+J6+K6+L6+M6+N6</f>
        <v>77728.14545</v>
      </c>
      <c r="F6" s="508">
        <v>21669.196889</v>
      </c>
      <c r="G6" s="506">
        <v>14500</v>
      </c>
      <c r="H6" s="506">
        <v>5923.8692</v>
      </c>
      <c r="I6" s="506">
        <v>1462</v>
      </c>
      <c r="K6" s="506">
        <v>952.29</v>
      </c>
      <c r="L6" s="506">
        <v>33085.789361</v>
      </c>
      <c r="N6" s="506">
        <v>135</v>
      </c>
      <c r="XEL6" s="289"/>
      <c r="XEM6" s="289"/>
      <c r="XEN6" s="289"/>
      <c r="XEO6" s="289"/>
      <c r="XEP6" s="289"/>
      <c r="XEQ6" s="289"/>
      <c r="XER6" s="289"/>
      <c r="XES6" s="289"/>
      <c r="XET6" s="289"/>
      <c r="XEU6" s="289"/>
      <c r="XEV6" s="289"/>
      <c r="XEW6" s="289"/>
      <c r="XEX6" s="289"/>
      <c r="XEY6" s="289"/>
      <c r="XEZ6" s="289"/>
      <c r="XFA6" s="289"/>
      <c r="XFB6" s="289"/>
      <c r="XFC6" s="289"/>
      <c r="XFD6" s="289"/>
    </row>
    <row r="7" s="506" customFormat="1" ht="21" customHeight="1" spans="1:16384">
      <c r="A7" s="508">
        <v>20101</v>
      </c>
      <c r="B7" s="518" t="s">
        <v>147</v>
      </c>
      <c r="C7" s="351">
        <f t="shared" si="0"/>
        <v>1645.99782</v>
      </c>
      <c r="F7" s="508">
        <v>1342.99782</v>
      </c>
      <c r="H7" s="506">
        <v>303</v>
      </c>
      <c r="K7" s="506">
        <v>0</v>
      </c>
      <c r="L7" s="506">
        <v>0</v>
      </c>
      <c r="N7" s="506">
        <v>0</v>
      </c>
      <c r="XEL7" s="289"/>
      <c r="XEM7" s="289"/>
      <c r="XEN7" s="289"/>
      <c r="XEO7" s="289"/>
      <c r="XEP7" s="289"/>
      <c r="XEQ7" s="289"/>
      <c r="XER7" s="289"/>
      <c r="XES7" s="289"/>
      <c r="XET7" s="289"/>
      <c r="XEU7" s="289"/>
      <c r="XEV7" s="289"/>
      <c r="XEW7" s="289"/>
      <c r="XEX7" s="289"/>
      <c r="XEY7" s="289"/>
      <c r="XEZ7" s="289"/>
      <c r="XFA7" s="289"/>
      <c r="XFB7" s="289"/>
      <c r="XFC7" s="289"/>
      <c r="XFD7" s="289"/>
    </row>
    <row r="8" s="506" customFormat="1" ht="21" customHeight="1" spans="1:16384">
      <c r="A8" s="508">
        <v>2010101</v>
      </c>
      <c r="B8" s="519" t="s">
        <v>148</v>
      </c>
      <c r="C8" s="351">
        <f t="shared" si="0"/>
        <v>888.562471</v>
      </c>
      <c r="F8" s="508">
        <v>888.562471</v>
      </c>
      <c r="H8" s="506">
        <v>0</v>
      </c>
      <c r="K8" s="506">
        <v>0</v>
      </c>
      <c r="L8" s="506">
        <v>0</v>
      </c>
      <c r="N8" s="506">
        <v>0</v>
      </c>
      <c r="XEL8" s="289"/>
      <c r="XEM8" s="289"/>
      <c r="XEN8" s="289"/>
      <c r="XEO8" s="289"/>
      <c r="XEP8" s="289"/>
      <c r="XEQ8" s="289"/>
      <c r="XER8" s="289"/>
      <c r="XES8" s="289"/>
      <c r="XET8" s="289"/>
      <c r="XEU8" s="289"/>
      <c r="XEV8" s="289"/>
      <c r="XEW8" s="289"/>
      <c r="XEX8" s="289"/>
      <c r="XEY8" s="289"/>
      <c r="XEZ8" s="289"/>
      <c r="XFA8" s="289"/>
      <c r="XFB8" s="289"/>
      <c r="XFC8" s="289"/>
      <c r="XFD8" s="289"/>
    </row>
    <row r="9" s="506" customFormat="1" ht="21" hidden="1" customHeight="1" spans="1:16384">
      <c r="A9" s="508">
        <v>2010102</v>
      </c>
      <c r="B9" s="519" t="s">
        <v>149</v>
      </c>
      <c r="C9" s="351">
        <f t="shared" si="0"/>
        <v>0</v>
      </c>
      <c r="F9" s="506">
        <v>0</v>
      </c>
      <c r="H9" s="506">
        <v>0</v>
      </c>
      <c r="K9" s="506">
        <v>0</v>
      </c>
      <c r="L9" s="506">
        <v>0</v>
      </c>
      <c r="N9" s="506">
        <v>0</v>
      </c>
      <c r="XEL9" s="289"/>
      <c r="XEM9" s="289"/>
      <c r="XEN9" s="289"/>
      <c r="XEO9" s="289"/>
      <c r="XEP9" s="289"/>
      <c r="XEQ9" s="289"/>
      <c r="XER9" s="289"/>
      <c r="XES9" s="289"/>
      <c r="XET9" s="289"/>
      <c r="XEU9" s="289"/>
      <c r="XEV9" s="289"/>
      <c r="XEW9" s="289"/>
      <c r="XEX9" s="289"/>
      <c r="XEY9" s="289"/>
      <c r="XEZ9" s="289"/>
      <c r="XFA9" s="289"/>
      <c r="XFB9" s="289"/>
      <c r="XFC9" s="289"/>
      <c r="XFD9" s="289"/>
    </row>
    <row r="10" s="506" customFormat="1" ht="21" hidden="1" customHeight="1" spans="1:16384">
      <c r="A10" s="508">
        <v>2010103</v>
      </c>
      <c r="B10" s="519" t="s">
        <v>150</v>
      </c>
      <c r="C10" s="351">
        <f t="shared" si="0"/>
        <v>0</v>
      </c>
      <c r="F10" s="506">
        <v>0</v>
      </c>
      <c r="H10" s="506">
        <v>0</v>
      </c>
      <c r="K10" s="506">
        <v>0</v>
      </c>
      <c r="L10" s="506">
        <v>0</v>
      </c>
      <c r="N10" s="506">
        <v>0</v>
      </c>
      <c r="XEL10" s="289"/>
      <c r="XEM10" s="289"/>
      <c r="XEN10" s="289"/>
      <c r="XEO10" s="289"/>
      <c r="XEP10" s="289"/>
      <c r="XEQ10" s="289"/>
      <c r="XER10" s="289"/>
      <c r="XES10" s="289"/>
      <c r="XET10" s="289"/>
      <c r="XEU10" s="289"/>
      <c r="XEV10" s="289"/>
      <c r="XEW10" s="289"/>
      <c r="XEX10" s="289"/>
      <c r="XEY10" s="289"/>
      <c r="XEZ10" s="289"/>
      <c r="XFA10" s="289"/>
      <c r="XFB10" s="289"/>
      <c r="XFC10" s="289"/>
      <c r="XFD10" s="289"/>
    </row>
    <row r="11" s="506" customFormat="1" ht="21" customHeight="1" spans="1:16384">
      <c r="A11" s="508">
        <v>2010104</v>
      </c>
      <c r="B11" s="519" t="s">
        <v>151</v>
      </c>
      <c r="C11" s="351">
        <f t="shared" si="0"/>
        <v>44</v>
      </c>
      <c r="F11" s="506">
        <v>0</v>
      </c>
      <c r="H11" s="506">
        <v>44</v>
      </c>
      <c r="K11" s="506">
        <v>0</v>
      </c>
      <c r="L11" s="506">
        <v>0</v>
      </c>
      <c r="N11" s="506">
        <v>0</v>
      </c>
      <c r="XEL11" s="289"/>
      <c r="XEM11" s="289"/>
      <c r="XEN11" s="289"/>
      <c r="XEO11" s="289"/>
      <c r="XEP11" s="289"/>
      <c r="XEQ11" s="289"/>
      <c r="XER11" s="289"/>
      <c r="XES11" s="289"/>
      <c r="XET11" s="289"/>
      <c r="XEU11" s="289"/>
      <c r="XEV11" s="289"/>
      <c r="XEW11" s="289"/>
      <c r="XEX11" s="289"/>
      <c r="XEY11" s="289"/>
      <c r="XEZ11" s="289"/>
      <c r="XFA11" s="289"/>
      <c r="XFB11" s="289"/>
      <c r="XFC11" s="289"/>
      <c r="XFD11" s="289"/>
    </row>
    <row r="12" s="506" customFormat="1" ht="21" customHeight="1" spans="1:16384">
      <c r="A12" s="508">
        <v>2010105</v>
      </c>
      <c r="B12" s="519" t="s">
        <v>152</v>
      </c>
      <c r="C12" s="351">
        <f t="shared" si="0"/>
        <v>10</v>
      </c>
      <c r="F12" s="506">
        <v>0</v>
      </c>
      <c r="H12" s="506">
        <v>10</v>
      </c>
      <c r="K12" s="506">
        <v>0</v>
      </c>
      <c r="L12" s="506">
        <v>0</v>
      </c>
      <c r="N12" s="506">
        <v>0</v>
      </c>
      <c r="XEL12" s="289"/>
      <c r="XEM12" s="289"/>
      <c r="XEN12" s="289"/>
      <c r="XEO12" s="289"/>
      <c r="XEP12" s="289"/>
      <c r="XEQ12" s="289"/>
      <c r="XER12" s="289"/>
      <c r="XES12" s="289"/>
      <c r="XET12" s="289"/>
      <c r="XEU12" s="289"/>
      <c r="XEV12" s="289"/>
      <c r="XEW12" s="289"/>
      <c r="XEX12" s="289"/>
      <c r="XEY12" s="289"/>
      <c r="XEZ12" s="289"/>
      <c r="XFA12" s="289"/>
      <c r="XFB12" s="289"/>
      <c r="XFC12" s="289"/>
      <c r="XFD12" s="289"/>
    </row>
    <row r="13" s="506" customFormat="1" ht="21" customHeight="1" spans="1:16384">
      <c r="A13" s="508">
        <v>2010106</v>
      </c>
      <c r="B13" s="519" t="s">
        <v>153</v>
      </c>
      <c r="C13" s="351">
        <f t="shared" si="0"/>
        <v>50</v>
      </c>
      <c r="F13" s="506">
        <v>0</v>
      </c>
      <c r="H13" s="506">
        <v>50</v>
      </c>
      <c r="K13" s="506">
        <v>0</v>
      </c>
      <c r="L13" s="506">
        <v>0</v>
      </c>
      <c r="N13" s="506">
        <v>0</v>
      </c>
      <c r="XEL13" s="289"/>
      <c r="XEM13" s="289"/>
      <c r="XEN13" s="289"/>
      <c r="XEO13" s="289"/>
      <c r="XEP13" s="289"/>
      <c r="XEQ13" s="289"/>
      <c r="XER13" s="289"/>
      <c r="XES13" s="289"/>
      <c r="XET13" s="289"/>
      <c r="XEU13" s="289"/>
      <c r="XEV13" s="289"/>
      <c r="XEW13" s="289"/>
      <c r="XEX13" s="289"/>
      <c r="XEY13" s="289"/>
      <c r="XEZ13" s="289"/>
      <c r="XFA13" s="289"/>
      <c r="XFB13" s="289"/>
      <c r="XFC13" s="289"/>
      <c r="XFD13" s="289"/>
    </row>
    <row r="14" s="506" customFormat="1" ht="21" customHeight="1" spans="1:16384">
      <c r="A14" s="508">
        <v>2010107</v>
      </c>
      <c r="B14" s="519" t="s">
        <v>154</v>
      </c>
      <c r="C14" s="351">
        <f t="shared" si="0"/>
        <v>56</v>
      </c>
      <c r="F14" s="506">
        <v>0</v>
      </c>
      <c r="H14" s="506">
        <v>56</v>
      </c>
      <c r="K14" s="506">
        <v>0</v>
      </c>
      <c r="L14" s="506">
        <v>0</v>
      </c>
      <c r="N14" s="506">
        <v>0</v>
      </c>
      <c r="XEL14" s="289"/>
      <c r="XEM14" s="289"/>
      <c r="XEN14" s="289"/>
      <c r="XEO14" s="289"/>
      <c r="XEP14" s="289"/>
      <c r="XEQ14" s="289"/>
      <c r="XER14" s="289"/>
      <c r="XES14" s="289"/>
      <c r="XET14" s="289"/>
      <c r="XEU14" s="289"/>
      <c r="XEV14" s="289"/>
      <c r="XEW14" s="289"/>
      <c r="XEX14" s="289"/>
      <c r="XEY14" s="289"/>
      <c r="XEZ14" s="289"/>
      <c r="XFA14" s="289"/>
      <c r="XFB14" s="289"/>
      <c r="XFC14" s="289"/>
      <c r="XFD14" s="289"/>
    </row>
    <row r="15" s="506" customFormat="1" ht="21" customHeight="1" spans="1:16384">
      <c r="A15" s="508">
        <v>2010108</v>
      </c>
      <c r="B15" s="519" t="s">
        <v>155</v>
      </c>
      <c r="C15" s="351">
        <f t="shared" si="0"/>
        <v>143</v>
      </c>
      <c r="F15" s="506">
        <v>0</v>
      </c>
      <c r="H15" s="506">
        <v>143</v>
      </c>
      <c r="K15" s="506">
        <v>0</v>
      </c>
      <c r="L15" s="506">
        <v>0</v>
      </c>
      <c r="N15" s="506">
        <v>0</v>
      </c>
      <c r="XEL15" s="289"/>
      <c r="XEM15" s="289"/>
      <c r="XEN15" s="289"/>
      <c r="XEO15" s="289"/>
      <c r="XEP15" s="289"/>
      <c r="XEQ15" s="289"/>
      <c r="XER15" s="289"/>
      <c r="XES15" s="289"/>
      <c r="XET15" s="289"/>
      <c r="XEU15" s="289"/>
      <c r="XEV15" s="289"/>
      <c r="XEW15" s="289"/>
      <c r="XEX15" s="289"/>
      <c r="XEY15" s="289"/>
      <c r="XEZ15" s="289"/>
      <c r="XFA15" s="289"/>
      <c r="XFB15" s="289"/>
      <c r="XFC15" s="289"/>
      <c r="XFD15" s="289"/>
    </row>
    <row r="16" s="506" customFormat="1" ht="21" hidden="1" customHeight="1" spans="1:16384">
      <c r="A16" s="508">
        <v>2010109</v>
      </c>
      <c r="B16" s="519" t="s">
        <v>156</v>
      </c>
      <c r="C16" s="351">
        <f t="shared" si="0"/>
        <v>0</v>
      </c>
      <c r="F16" s="506">
        <v>0</v>
      </c>
      <c r="H16" s="506">
        <v>0</v>
      </c>
      <c r="K16" s="506">
        <v>0</v>
      </c>
      <c r="L16" s="506">
        <v>0</v>
      </c>
      <c r="N16" s="506">
        <v>0</v>
      </c>
      <c r="XEL16" s="289"/>
      <c r="XEM16" s="289"/>
      <c r="XEN16" s="289"/>
      <c r="XEO16" s="289"/>
      <c r="XEP16" s="289"/>
      <c r="XEQ16" s="289"/>
      <c r="XER16" s="289"/>
      <c r="XES16" s="289"/>
      <c r="XET16" s="289"/>
      <c r="XEU16" s="289"/>
      <c r="XEV16" s="289"/>
      <c r="XEW16" s="289"/>
      <c r="XEX16" s="289"/>
      <c r="XEY16" s="289"/>
      <c r="XEZ16" s="289"/>
      <c r="XFA16" s="289"/>
      <c r="XFB16" s="289"/>
      <c r="XFC16" s="289"/>
      <c r="XFD16" s="289"/>
    </row>
    <row r="17" s="506" customFormat="1" ht="21" customHeight="1" spans="1:16384">
      <c r="A17" s="508">
        <v>2010150</v>
      </c>
      <c r="B17" s="519" t="s">
        <v>157</v>
      </c>
      <c r="C17" s="351">
        <f t="shared" si="0"/>
        <v>454.435349</v>
      </c>
      <c r="F17" s="508">
        <v>454.435349</v>
      </c>
      <c r="H17" s="506">
        <v>0</v>
      </c>
      <c r="K17" s="506">
        <v>0</v>
      </c>
      <c r="L17" s="506">
        <v>0</v>
      </c>
      <c r="N17" s="506">
        <v>0</v>
      </c>
      <c r="XEL17" s="289"/>
      <c r="XEM17" s="289"/>
      <c r="XEN17" s="289"/>
      <c r="XEO17" s="289"/>
      <c r="XEP17" s="289"/>
      <c r="XEQ17" s="289"/>
      <c r="XER17" s="289"/>
      <c r="XES17" s="289"/>
      <c r="XET17" s="289"/>
      <c r="XEU17" s="289"/>
      <c r="XEV17" s="289"/>
      <c r="XEW17" s="289"/>
      <c r="XEX17" s="289"/>
      <c r="XEY17" s="289"/>
      <c r="XEZ17" s="289"/>
      <c r="XFA17" s="289"/>
      <c r="XFB17" s="289"/>
      <c r="XFC17" s="289"/>
      <c r="XFD17" s="289"/>
    </row>
    <row r="18" s="506" customFormat="1" ht="21" hidden="1" customHeight="1" spans="1:16384">
      <c r="A18" s="508">
        <v>2010199</v>
      </c>
      <c r="B18" s="519" t="s">
        <v>158</v>
      </c>
      <c r="C18" s="351">
        <f t="shared" si="0"/>
        <v>0</v>
      </c>
      <c r="F18" s="506">
        <v>0</v>
      </c>
      <c r="H18" s="506">
        <v>0</v>
      </c>
      <c r="K18" s="506">
        <v>0</v>
      </c>
      <c r="L18" s="506">
        <v>0</v>
      </c>
      <c r="N18" s="506">
        <v>0</v>
      </c>
      <c r="XEL18" s="289"/>
      <c r="XEM18" s="289"/>
      <c r="XEN18" s="289"/>
      <c r="XEO18" s="289"/>
      <c r="XEP18" s="289"/>
      <c r="XEQ18" s="289"/>
      <c r="XER18" s="289"/>
      <c r="XES18" s="289"/>
      <c r="XET18" s="289"/>
      <c r="XEU18" s="289"/>
      <c r="XEV18" s="289"/>
      <c r="XEW18" s="289"/>
      <c r="XEX18" s="289"/>
      <c r="XEY18" s="289"/>
      <c r="XEZ18" s="289"/>
      <c r="XFA18" s="289"/>
      <c r="XFB18" s="289"/>
      <c r="XFC18" s="289"/>
      <c r="XFD18" s="289"/>
    </row>
    <row r="19" s="506" customFormat="1" ht="21" customHeight="1" spans="1:16384">
      <c r="A19" s="508">
        <v>20102</v>
      </c>
      <c r="B19" s="518" t="s">
        <v>159</v>
      </c>
      <c r="C19" s="351">
        <f t="shared" si="0"/>
        <v>1220.1343</v>
      </c>
      <c r="F19" s="508">
        <v>958.1343</v>
      </c>
      <c r="H19" s="506">
        <v>262</v>
      </c>
      <c r="K19" s="506">
        <v>0</v>
      </c>
      <c r="L19" s="506">
        <v>0</v>
      </c>
      <c r="N19" s="506">
        <v>0</v>
      </c>
      <c r="XEL19" s="289"/>
      <c r="XEM19" s="289"/>
      <c r="XEN19" s="289"/>
      <c r="XEO19" s="289"/>
      <c r="XEP19" s="289"/>
      <c r="XEQ19" s="289"/>
      <c r="XER19" s="289"/>
      <c r="XES19" s="289"/>
      <c r="XET19" s="289"/>
      <c r="XEU19" s="289"/>
      <c r="XEV19" s="289"/>
      <c r="XEW19" s="289"/>
      <c r="XEX19" s="289"/>
      <c r="XEY19" s="289"/>
      <c r="XEZ19" s="289"/>
      <c r="XFA19" s="289"/>
      <c r="XFB19" s="289"/>
      <c r="XFC19" s="289"/>
      <c r="XFD19" s="289"/>
    </row>
    <row r="20" s="506" customFormat="1" ht="21" customHeight="1" spans="1:16384">
      <c r="A20" s="508">
        <v>2010201</v>
      </c>
      <c r="B20" s="519" t="s">
        <v>148</v>
      </c>
      <c r="C20" s="351">
        <f t="shared" si="0"/>
        <v>879.248482</v>
      </c>
      <c r="F20" s="508">
        <v>879.248482</v>
      </c>
      <c r="H20" s="506">
        <v>0</v>
      </c>
      <c r="K20" s="506">
        <v>0</v>
      </c>
      <c r="L20" s="506">
        <v>0</v>
      </c>
      <c r="N20" s="506">
        <v>0</v>
      </c>
      <c r="XEL20" s="289"/>
      <c r="XEM20" s="289"/>
      <c r="XEN20" s="289"/>
      <c r="XEO20" s="289"/>
      <c r="XEP20" s="289"/>
      <c r="XEQ20" s="289"/>
      <c r="XER20" s="289"/>
      <c r="XES20" s="289"/>
      <c r="XET20" s="289"/>
      <c r="XEU20" s="289"/>
      <c r="XEV20" s="289"/>
      <c r="XEW20" s="289"/>
      <c r="XEX20" s="289"/>
      <c r="XEY20" s="289"/>
      <c r="XEZ20" s="289"/>
      <c r="XFA20" s="289"/>
      <c r="XFB20" s="289"/>
      <c r="XFC20" s="289"/>
      <c r="XFD20" s="289"/>
    </row>
    <row r="21" s="506" customFormat="1" ht="21" customHeight="1" spans="1:16384">
      <c r="A21" s="508">
        <v>2010202</v>
      </c>
      <c r="B21" s="519" t="s">
        <v>149</v>
      </c>
      <c r="C21" s="351">
        <f t="shared" si="0"/>
        <v>59</v>
      </c>
      <c r="F21" s="506">
        <v>0</v>
      </c>
      <c r="H21" s="506">
        <v>59</v>
      </c>
      <c r="K21" s="506">
        <v>0</v>
      </c>
      <c r="L21" s="506">
        <v>0</v>
      </c>
      <c r="N21" s="506">
        <v>0</v>
      </c>
      <c r="XEL21" s="289"/>
      <c r="XEM21" s="289"/>
      <c r="XEN21" s="289"/>
      <c r="XEO21" s="289"/>
      <c r="XEP21" s="289"/>
      <c r="XEQ21" s="289"/>
      <c r="XER21" s="289"/>
      <c r="XES21" s="289"/>
      <c r="XET21" s="289"/>
      <c r="XEU21" s="289"/>
      <c r="XEV21" s="289"/>
      <c r="XEW21" s="289"/>
      <c r="XEX21" s="289"/>
      <c r="XEY21" s="289"/>
      <c r="XEZ21" s="289"/>
      <c r="XFA21" s="289"/>
      <c r="XFB21" s="289"/>
      <c r="XFC21" s="289"/>
      <c r="XFD21" s="289"/>
    </row>
    <row r="22" s="506" customFormat="1" ht="21" hidden="1" customHeight="1" spans="1:16384">
      <c r="A22" s="508">
        <v>2010203</v>
      </c>
      <c r="B22" s="519" t="s">
        <v>150</v>
      </c>
      <c r="C22" s="351">
        <f t="shared" si="0"/>
        <v>0</v>
      </c>
      <c r="F22" s="506">
        <v>0</v>
      </c>
      <c r="H22" s="506">
        <v>0</v>
      </c>
      <c r="K22" s="506">
        <v>0</v>
      </c>
      <c r="L22" s="506">
        <v>0</v>
      </c>
      <c r="N22" s="506">
        <v>0</v>
      </c>
      <c r="XEL22" s="289"/>
      <c r="XEM22" s="289"/>
      <c r="XEN22" s="289"/>
      <c r="XEO22" s="289"/>
      <c r="XEP22" s="289"/>
      <c r="XEQ22" s="289"/>
      <c r="XER22" s="289"/>
      <c r="XES22" s="289"/>
      <c r="XET22" s="289"/>
      <c r="XEU22" s="289"/>
      <c r="XEV22" s="289"/>
      <c r="XEW22" s="289"/>
      <c r="XEX22" s="289"/>
      <c r="XEY22" s="289"/>
      <c r="XEZ22" s="289"/>
      <c r="XFA22" s="289"/>
      <c r="XFB22" s="289"/>
      <c r="XFC22" s="289"/>
      <c r="XFD22" s="289"/>
    </row>
    <row r="23" s="506" customFormat="1" ht="21" customHeight="1" spans="1:16384">
      <c r="A23" s="508">
        <v>2010204</v>
      </c>
      <c r="B23" s="519" t="s">
        <v>160</v>
      </c>
      <c r="C23" s="351">
        <f t="shared" si="0"/>
        <v>40</v>
      </c>
      <c r="F23" s="506">
        <v>0</v>
      </c>
      <c r="H23" s="506">
        <v>40</v>
      </c>
      <c r="K23" s="506">
        <v>0</v>
      </c>
      <c r="L23" s="506">
        <v>0</v>
      </c>
      <c r="N23" s="506">
        <v>0</v>
      </c>
      <c r="XEL23" s="289"/>
      <c r="XEM23" s="289"/>
      <c r="XEN23" s="289"/>
      <c r="XEO23" s="289"/>
      <c r="XEP23" s="289"/>
      <c r="XEQ23" s="289"/>
      <c r="XER23" s="289"/>
      <c r="XES23" s="289"/>
      <c r="XET23" s="289"/>
      <c r="XEU23" s="289"/>
      <c r="XEV23" s="289"/>
      <c r="XEW23" s="289"/>
      <c r="XEX23" s="289"/>
      <c r="XEY23" s="289"/>
      <c r="XEZ23" s="289"/>
      <c r="XFA23" s="289"/>
      <c r="XFB23" s="289"/>
      <c r="XFC23" s="289"/>
      <c r="XFD23" s="289"/>
    </row>
    <row r="24" s="506" customFormat="1" ht="21" customHeight="1" spans="1:16384">
      <c r="A24" s="508">
        <v>2010205</v>
      </c>
      <c r="B24" s="519" t="s">
        <v>161</v>
      </c>
      <c r="C24" s="351">
        <f t="shared" si="0"/>
        <v>123</v>
      </c>
      <c r="F24" s="506">
        <v>0</v>
      </c>
      <c r="H24" s="506">
        <v>123</v>
      </c>
      <c r="K24" s="506">
        <v>0</v>
      </c>
      <c r="L24" s="506">
        <v>0</v>
      </c>
      <c r="N24" s="506">
        <v>0</v>
      </c>
      <c r="XEL24" s="289"/>
      <c r="XEM24" s="289"/>
      <c r="XEN24" s="289"/>
      <c r="XEO24" s="289"/>
      <c r="XEP24" s="289"/>
      <c r="XEQ24" s="289"/>
      <c r="XER24" s="289"/>
      <c r="XES24" s="289"/>
      <c r="XET24" s="289"/>
      <c r="XEU24" s="289"/>
      <c r="XEV24" s="289"/>
      <c r="XEW24" s="289"/>
      <c r="XEX24" s="289"/>
      <c r="XEY24" s="289"/>
      <c r="XEZ24" s="289"/>
      <c r="XFA24" s="289"/>
      <c r="XFB24" s="289"/>
      <c r="XFC24" s="289"/>
      <c r="XFD24" s="289"/>
    </row>
    <row r="25" s="506" customFormat="1" ht="21" customHeight="1" spans="1:16384">
      <c r="A25" s="508">
        <v>2010206</v>
      </c>
      <c r="B25" s="519" t="s">
        <v>162</v>
      </c>
      <c r="C25" s="351">
        <f t="shared" si="0"/>
        <v>40</v>
      </c>
      <c r="F25" s="506">
        <v>0</v>
      </c>
      <c r="H25" s="506">
        <v>40</v>
      </c>
      <c r="K25" s="506">
        <v>0</v>
      </c>
      <c r="L25" s="506">
        <v>0</v>
      </c>
      <c r="N25" s="506">
        <v>0</v>
      </c>
      <c r="XEL25" s="289"/>
      <c r="XEM25" s="289"/>
      <c r="XEN25" s="289"/>
      <c r="XEO25" s="289"/>
      <c r="XEP25" s="289"/>
      <c r="XEQ25" s="289"/>
      <c r="XER25" s="289"/>
      <c r="XES25" s="289"/>
      <c r="XET25" s="289"/>
      <c r="XEU25" s="289"/>
      <c r="XEV25" s="289"/>
      <c r="XEW25" s="289"/>
      <c r="XEX25" s="289"/>
      <c r="XEY25" s="289"/>
      <c r="XEZ25" s="289"/>
      <c r="XFA25" s="289"/>
      <c r="XFB25" s="289"/>
      <c r="XFC25" s="289"/>
      <c r="XFD25" s="289"/>
    </row>
    <row r="26" s="506" customFormat="1" ht="21" customHeight="1" spans="1:16384">
      <c r="A26" s="508">
        <v>2010250</v>
      </c>
      <c r="B26" s="519" t="s">
        <v>157</v>
      </c>
      <c r="C26" s="351">
        <f t="shared" si="0"/>
        <v>78.885818</v>
      </c>
      <c r="F26" s="508">
        <v>78.885818</v>
      </c>
      <c r="H26" s="506">
        <v>0</v>
      </c>
      <c r="K26" s="506">
        <v>0</v>
      </c>
      <c r="L26" s="506">
        <v>0</v>
      </c>
      <c r="N26" s="506">
        <v>0</v>
      </c>
      <c r="XEL26" s="289"/>
      <c r="XEM26" s="289"/>
      <c r="XEN26" s="289"/>
      <c r="XEO26" s="289"/>
      <c r="XEP26" s="289"/>
      <c r="XEQ26" s="289"/>
      <c r="XER26" s="289"/>
      <c r="XES26" s="289"/>
      <c r="XET26" s="289"/>
      <c r="XEU26" s="289"/>
      <c r="XEV26" s="289"/>
      <c r="XEW26" s="289"/>
      <c r="XEX26" s="289"/>
      <c r="XEY26" s="289"/>
      <c r="XEZ26" s="289"/>
      <c r="XFA26" s="289"/>
      <c r="XFB26" s="289"/>
      <c r="XFC26" s="289"/>
      <c r="XFD26" s="289"/>
    </row>
    <row r="27" s="506" customFormat="1" ht="21" hidden="1" customHeight="1" spans="1:16384">
      <c r="A27" s="508">
        <v>2010299</v>
      </c>
      <c r="B27" s="519" t="s">
        <v>163</v>
      </c>
      <c r="C27" s="351">
        <f t="shared" si="0"/>
        <v>0</v>
      </c>
      <c r="F27" s="506">
        <v>0</v>
      </c>
      <c r="H27" s="506">
        <v>0</v>
      </c>
      <c r="K27" s="506">
        <v>0</v>
      </c>
      <c r="L27" s="506">
        <v>0</v>
      </c>
      <c r="N27" s="506">
        <v>0</v>
      </c>
      <c r="XEL27" s="289"/>
      <c r="XEM27" s="289"/>
      <c r="XEN27" s="289"/>
      <c r="XEO27" s="289"/>
      <c r="XEP27" s="289"/>
      <c r="XEQ27" s="289"/>
      <c r="XER27" s="289"/>
      <c r="XES27" s="289"/>
      <c r="XET27" s="289"/>
      <c r="XEU27" s="289"/>
      <c r="XEV27" s="289"/>
      <c r="XEW27" s="289"/>
      <c r="XEX27" s="289"/>
      <c r="XEY27" s="289"/>
      <c r="XEZ27" s="289"/>
      <c r="XFA27" s="289"/>
      <c r="XFB27" s="289"/>
      <c r="XFC27" s="289"/>
      <c r="XFD27" s="289"/>
    </row>
    <row r="28" s="506" customFormat="1" ht="21" customHeight="1" spans="1:16384">
      <c r="A28" s="508">
        <v>20103</v>
      </c>
      <c r="B28" s="518" t="s">
        <v>164</v>
      </c>
      <c r="C28" s="351">
        <f t="shared" si="0"/>
        <v>29743.990016</v>
      </c>
      <c r="F28" s="508">
        <v>2083.42184</v>
      </c>
      <c r="H28" s="506">
        <v>741.87</v>
      </c>
      <c r="K28" s="506">
        <v>210</v>
      </c>
      <c r="L28" s="506">
        <v>26638.698176</v>
      </c>
      <c r="N28" s="506">
        <v>70</v>
      </c>
      <c r="XEL28" s="289"/>
      <c r="XEM28" s="289"/>
      <c r="XEN28" s="289"/>
      <c r="XEO28" s="289"/>
      <c r="XEP28" s="289"/>
      <c r="XEQ28" s="289"/>
      <c r="XER28" s="289"/>
      <c r="XES28" s="289"/>
      <c r="XET28" s="289"/>
      <c r="XEU28" s="289"/>
      <c r="XEV28" s="289"/>
      <c r="XEW28" s="289"/>
      <c r="XEX28" s="289"/>
      <c r="XEY28" s="289"/>
      <c r="XEZ28" s="289"/>
      <c r="XFA28" s="289"/>
      <c r="XFB28" s="289"/>
      <c r="XFC28" s="289"/>
      <c r="XFD28" s="289"/>
    </row>
    <row r="29" s="506" customFormat="1" ht="21" customHeight="1" spans="1:16384">
      <c r="A29" s="508">
        <v>2010301</v>
      </c>
      <c r="B29" s="519" t="s">
        <v>148</v>
      </c>
      <c r="C29" s="351">
        <f t="shared" si="0"/>
        <v>27710.883066</v>
      </c>
      <c r="F29" s="508">
        <v>1072.18489</v>
      </c>
      <c r="H29" s="506">
        <v>0</v>
      </c>
      <c r="K29" s="506">
        <v>0</v>
      </c>
      <c r="L29" s="506">
        <v>26638.698176</v>
      </c>
      <c r="N29" s="506">
        <v>0</v>
      </c>
      <c r="XEL29" s="289"/>
      <c r="XEM29" s="289"/>
      <c r="XEN29" s="289"/>
      <c r="XEO29" s="289"/>
      <c r="XEP29" s="289"/>
      <c r="XEQ29" s="289"/>
      <c r="XER29" s="289"/>
      <c r="XES29" s="289"/>
      <c r="XET29" s="289"/>
      <c r="XEU29" s="289"/>
      <c r="XEV29" s="289"/>
      <c r="XEW29" s="289"/>
      <c r="XEX29" s="289"/>
      <c r="XEY29" s="289"/>
      <c r="XEZ29" s="289"/>
      <c r="XFA29" s="289"/>
      <c r="XFB29" s="289"/>
      <c r="XFC29" s="289"/>
      <c r="XFD29" s="289"/>
    </row>
    <row r="30" s="506" customFormat="1" ht="21" customHeight="1" spans="1:16384">
      <c r="A30" s="508">
        <v>2010302</v>
      </c>
      <c r="B30" s="519" t="s">
        <v>149</v>
      </c>
      <c r="C30" s="351">
        <f t="shared" si="0"/>
        <v>311</v>
      </c>
      <c r="F30" s="506">
        <v>0</v>
      </c>
      <c r="H30" s="506">
        <v>310</v>
      </c>
      <c r="K30" s="506">
        <v>0</v>
      </c>
      <c r="L30" s="506">
        <v>0</v>
      </c>
      <c r="N30" s="506">
        <v>1</v>
      </c>
      <c r="XEL30" s="289"/>
      <c r="XEM30" s="289"/>
      <c r="XEN30" s="289"/>
      <c r="XEO30" s="289"/>
      <c r="XEP30" s="289"/>
      <c r="XEQ30" s="289"/>
      <c r="XER30" s="289"/>
      <c r="XES30" s="289"/>
      <c r="XET30" s="289"/>
      <c r="XEU30" s="289"/>
      <c r="XEV30" s="289"/>
      <c r="XEW30" s="289"/>
      <c r="XEX30" s="289"/>
      <c r="XEY30" s="289"/>
      <c r="XEZ30" s="289"/>
      <c r="XFA30" s="289"/>
      <c r="XFB30" s="289"/>
      <c r="XFC30" s="289"/>
      <c r="XFD30" s="289"/>
    </row>
    <row r="31" s="506" customFormat="1" ht="21" hidden="1" customHeight="1" spans="1:16384">
      <c r="A31" s="508">
        <v>2010303</v>
      </c>
      <c r="B31" s="519" t="s">
        <v>150</v>
      </c>
      <c r="C31" s="351">
        <f t="shared" si="0"/>
        <v>0</v>
      </c>
      <c r="F31" s="506">
        <v>0</v>
      </c>
      <c r="H31" s="506">
        <v>0</v>
      </c>
      <c r="K31" s="506">
        <v>0</v>
      </c>
      <c r="L31" s="506">
        <v>0</v>
      </c>
      <c r="N31" s="506">
        <v>0</v>
      </c>
      <c r="XEL31" s="289"/>
      <c r="XEM31" s="289"/>
      <c r="XEN31" s="289"/>
      <c r="XEO31" s="289"/>
      <c r="XEP31" s="289"/>
      <c r="XEQ31" s="289"/>
      <c r="XER31" s="289"/>
      <c r="XES31" s="289"/>
      <c r="XET31" s="289"/>
      <c r="XEU31" s="289"/>
      <c r="XEV31" s="289"/>
      <c r="XEW31" s="289"/>
      <c r="XEX31" s="289"/>
      <c r="XEY31" s="289"/>
      <c r="XEZ31" s="289"/>
      <c r="XFA31" s="289"/>
      <c r="XFB31" s="289"/>
      <c r="XFC31" s="289"/>
      <c r="XFD31" s="289"/>
    </row>
    <row r="32" s="506" customFormat="1" ht="21" hidden="1" customHeight="1" spans="1:16384">
      <c r="A32" s="508">
        <v>2010304</v>
      </c>
      <c r="B32" s="519" t="s">
        <v>165</v>
      </c>
      <c r="C32" s="351">
        <f t="shared" si="0"/>
        <v>0</v>
      </c>
      <c r="F32" s="506">
        <v>0</v>
      </c>
      <c r="H32" s="506">
        <v>0</v>
      </c>
      <c r="K32" s="506">
        <v>0</v>
      </c>
      <c r="L32" s="506">
        <v>0</v>
      </c>
      <c r="N32" s="506">
        <v>0</v>
      </c>
      <c r="XEL32" s="289"/>
      <c r="XEM32" s="289"/>
      <c r="XEN32" s="289"/>
      <c r="XEO32" s="289"/>
      <c r="XEP32" s="289"/>
      <c r="XEQ32" s="289"/>
      <c r="XER32" s="289"/>
      <c r="XES32" s="289"/>
      <c r="XET32" s="289"/>
      <c r="XEU32" s="289"/>
      <c r="XEV32" s="289"/>
      <c r="XEW32" s="289"/>
      <c r="XEX32" s="289"/>
      <c r="XEY32" s="289"/>
      <c r="XEZ32" s="289"/>
      <c r="XFA32" s="289"/>
      <c r="XFB32" s="289"/>
      <c r="XFC32" s="289"/>
      <c r="XFD32" s="289"/>
    </row>
    <row r="33" s="506" customFormat="1" ht="21" hidden="1" customHeight="1" spans="1:16384">
      <c r="A33" s="508">
        <v>2010305</v>
      </c>
      <c r="B33" s="519" t="s">
        <v>166</v>
      </c>
      <c r="C33" s="351">
        <f t="shared" si="0"/>
        <v>0</v>
      </c>
      <c r="F33" s="506">
        <v>0</v>
      </c>
      <c r="H33" s="506">
        <v>0</v>
      </c>
      <c r="K33" s="506">
        <v>0</v>
      </c>
      <c r="L33" s="506">
        <v>0</v>
      </c>
      <c r="N33" s="506">
        <v>0</v>
      </c>
      <c r="XEL33" s="289"/>
      <c r="XEM33" s="289"/>
      <c r="XEN33" s="289"/>
      <c r="XEO33" s="289"/>
      <c r="XEP33" s="289"/>
      <c r="XEQ33" s="289"/>
      <c r="XER33" s="289"/>
      <c r="XES33" s="289"/>
      <c r="XET33" s="289"/>
      <c r="XEU33" s="289"/>
      <c r="XEV33" s="289"/>
      <c r="XEW33" s="289"/>
      <c r="XEX33" s="289"/>
      <c r="XEY33" s="289"/>
      <c r="XEZ33" s="289"/>
      <c r="XFA33" s="289"/>
      <c r="XFB33" s="289"/>
      <c r="XFC33" s="289"/>
      <c r="XFD33" s="289"/>
    </row>
    <row r="34" s="506" customFormat="1" ht="21" customHeight="1" spans="1:16384">
      <c r="A34" s="508">
        <v>2010306</v>
      </c>
      <c r="B34" s="519" t="s">
        <v>167</v>
      </c>
      <c r="C34" s="351">
        <f t="shared" si="0"/>
        <v>356.47</v>
      </c>
      <c r="F34" s="506">
        <v>0</v>
      </c>
      <c r="H34" s="506">
        <v>356.47</v>
      </c>
      <c r="K34" s="506">
        <v>0</v>
      </c>
      <c r="L34" s="506">
        <v>0</v>
      </c>
      <c r="N34" s="506">
        <v>0</v>
      </c>
      <c r="XEL34" s="289"/>
      <c r="XEM34" s="289"/>
      <c r="XEN34" s="289"/>
      <c r="XEO34" s="289"/>
      <c r="XEP34" s="289"/>
      <c r="XEQ34" s="289"/>
      <c r="XER34" s="289"/>
      <c r="XES34" s="289"/>
      <c r="XET34" s="289"/>
      <c r="XEU34" s="289"/>
      <c r="XEV34" s="289"/>
      <c r="XEW34" s="289"/>
      <c r="XEX34" s="289"/>
      <c r="XEY34" s="289"/>
      <c r="XEZ34" s="289"/>
      <c r="XFA34" s="289"/>
      <c r="XFB34" s="289"/>
      <c r="XFC34" s="289"/>
      <c r="XFD34" s="289"/>
    </row>
    <row r="35" s="506" customFormat="1" ht="21" hidden="1" customHeight="1" spans="1:16384">
      <c r="A35" s="508">
        <v>2010308</v>
      </c>
      <c r="B35" s="519" t="s">
        <v>168</v>
      </c>
      <c r="C35" s="351">
        <f t="shared" si="0"/>
        <v>0</v>
      </c>
      <c r="F35" s="506">
        <v>0</v>
      </c>
      <c r="H35" s="506">
        <v>0</v>
      </c>
      <c r="K35" s="506">
        <v>0</v>
      </c>
      <c r="L35" s="506">
        <v>0</v>
      </c>
      <c r="N35" s="506">
        <v>0</v>
      </c>
      <c r="XEL35" s="289"/>
      <c r="XEM35" s="289"/>
      <c r="XEN35" s="289"/>
      <c r="XEO35" s="289"/>
      <c r="XEP35" s="289"/>
      <c r="XEQ35" s="289"/>
      <c r="XER35" s="289"/>
      <c r="XES35" s="289"/>
      <c r="XET35" s="289"/>
      <c r="XEU35" s="289"/>
      <c r="XEV35" s="289"/>
      <c r="XEW35" s="289"/>
      <c r="XEX35" s="289"/>
      <c r="XEY35" s="289"/>
      <c r="XEZ35" s="289"/>
      <c r="XFA35" s="289"/>
      <c r="XFB35" s="289"/>
      <c r="XFC35" s="289"/>
      <c r="XFD35" s="289"/>
    </row>
    <row r="36" s="506" customFormat="1" ht="21" hidden="1" customHeight="1" spans="1:16384">
      <c r="A36" s="508">
        <v>2010309</v>
      </c>
      <c r="B36" s="519" t="s">
        <v>169</v>
      </c>
      <c r="C36" s="351">
        <f t="shared" si="0"/>
        <v>0</v>
      </c>
      <c r="F36" s="506">
        <v>0</v>
      </c>
      <c r="H36" s="506">
        <v>0</v>
      </c>
      <c r="K36" s="506">
        <v>0</v>
      </c>
      <c r="L36" s="506">
        <v>0</v>
      </c>
      <c r="N36" s="506">
        <v>0</v>
      </c>
      <c r="XEL36" s="289"/>
      <c r="XEM36" s="289"/>
      <c r="XEN36" s="289"/>
      <c r="XEO36" s="289"/>
      <c r="XEP36" s="289"/>
      <c r="XEQ36" s="289"/>
      <c r="XER36" s="289"/>
      <c r="XES36" s="289"/>
      <c r="XET36" s="289"/>
      <c r="XEU36" s="289"/>
      <c r="XEV36" s="289"/>
      <c r="XEW36" s="289"/>
      <c r="XEX36" s="289"/>
      <c r="XEY36" s="289"/>
      <c r="XEZ36" s="289"/>
      <c r="XFA36" s="289"/>
      <c r="XFB36" s="289"/>
      <c r="XFC36" s="289"/>
      <c r="XFD36" s="289"/>
    </row>
    <row r="37" s="506" customFormat="1" ht="21" customHeight="1" spans="1:16384">
      <c r="A37" s="508">
        <v>2010350</v>
      </c>
      <c r="B37" s="519" t="s">
        <v>157</v>
      </c>
      <c r="C37" s="351">
        <f t="shared" si="0"/>
        <v>1011.23695</v>
      </c>
      <c r="F37" s="508">
        <v>1011.23695</v>
      </c>
      <c r="H37" s="506">
        <v>0</v>
      </c>
      <c r="K37" s="506">
        <v>0</v>
      </c>
      <c r="L37" s="506">
        <v>0</v>
      </c>
      <c r="N37" s="506">
        <v>0</v>
      </c>
      <c r="XEL37" s="289"/>
      <c r="XEM37" s="289"/>
      <c r="XEN37" s="289"/>
      <c r="XEO37" s="289"/>
      <c r="XEP37" s="289"/>
      <c r="XEQ37" s="289"/>
      <c r="XER37" s="289"/>
      <c r="XES37" s="289"/>
      <c r="XET37" s="289"/>
      <c r="XEU37" s="289"/>
      <c r="XEV37" s="289"/>
      <c r="XEW37" s="289"/>
      <c r="XEX37" s="289"/>
      <c r="XEY37" s="289"/>
      <c r="XEZ37" s="289"/>
      <c r="XFA37" s="289"/>
      <c r="XFB37" s="289"/>
      <c r="XFC37" s="289"/>
      <c r="XFD37" s="289"/>
    </row>
    <row r="38" s="506" customFormat="1" ht="21" customHeight="1" spans="1:16384">
      <c r="A38" s="508">
        <v>2010399</v>
      </c>
      <c r="B38" s="519" t="s">
        <v>170</v>
      </c>
      <c r="C38" s="351">
        <f t="shared" si="0"/>
        <v>354.4</v>
      </c>
      <c r="F38" s="506">
        <v>0</v>
      </c>
      <c r="H38" s="506">
        <v>75.4</v>
      </c>
      <c r="K38" s="506">
        <v>210</v>
      </c>
      <c r="L38" s="506">
        <v>0</v>
      </c>
      <c r="N38" s="506">
        <v>69</v>
      </c>
      <c r="XEL38" s="289"/>
      <c r="XEM38" s="289"/>
      <c r="XEN38" s="289"/>
      <c r="XEO38" s="289"/>
      <c r="XEP38" s="289"/>
      <c r="XEQ38" s="289"/>
      <c r="XER38" s="289"/>
      <c r="XES38" s="289"/>
      <c r="XET38" s="289"/>
      <c r="XEU38" s="289"/>
      <c r="XEV38" s="289"/>
      <c r="XEW38" s="289"/>
      <c r="XEX38" s="289"/>
      <c r="XEY38" s="289"/>
      <c r="XEZ38" s="289"/>
      <c r="XFA38" s="289"/>
      <c r="XFB38" s="289"/>
      <c r="XFC38" s="289"/>
      <c r="XFD38" s="289"/>
    </row>
    <row r="39" s="506" customFormat="1" ht="21" customHeight="1" spans="1:16384">
      <c r="A39" s="508">
        <v>20104</v>
      </c>
      <c r="B39" s="518" t="s">
        <v>171</v>
      </c>
      <c r="C39" s="351">
        <f t="shared" si="0"/>
        <v>1289.711269</v>
      </c>
      <c r="F39" s="508">
        <v>1286.711269</v>
      </c>
      <c r="H39" s="506">
        <v>0</v>
      </c>
      <c r="K39" s="506">
        <v>0</v>
      </c>
      <c r="L39" s="506">
        <v>0</v>
      </c>
      <c r="N39" s="506">
        <v>3</v>
      </c>
      <c r="XEL39" s="289"/>
      <c r="XEM39" s="289"/>
      <c r="XEN39" s="289"/>
      <c r="XEO39" s="289"/>
      <c r="XEP39" s="289"/>
      <c r="XEQ39" s="289"/>
      <c r="XER39" s="289"/>
      <c r="XES39" s="289"/>
      <c r="XET39" s="289"/>
      <c r="XEU39" s="289"/>
      <c r="XEV39" s="289"/>
      <c r="XEW39" s="289"/>
      <c r="XEX39" s="289"/>
      <c r="XEY39" s="289"/>
      <c r="XEZ39" s="289"/>
      <c r="XFA39" s="289"/>
      <c r="XFB39" s="289"/>
      <c r="XFC39" s="289"/>
      <c r="XFD39" s="289"/>
    </row>
    <row r="40" s="506" customFormat="1" ht="21" customHeight="1" spans="1:16384">
      <c r="A40" s="508">
        <v>2010401</v>
      </c>
      <c r="B40" s="519" t="s">
        <v>148</v>
      </c>
      <c r="C40" s="351">
        <f t="shared" si="0"/>
        <v>767.99832</v>
      </c>
      <c r="F40" s="508">
        <v>767.99832</v>
      </c>
      <c r="H40" s="506">
        <v>0</v>
      </c>
      <c r="K40" s="506">
        <v>0</v>
      </c>
      <c r="L40" s="506">
        <v>0</v>
      </c>
      <c r="N40" s="506">
        <v>0</v>
      </c>
      <c r="XEL40" s="289"/>
      <c r="XEM40" s="289"/>
      <c r="XEN40" s="289"/>
      <c r="XEO40" s="289"/>
      <c r="XEP40" s="289"/>
      <c r="XEQ40" s="289"/>
      <c r="XER40" s="289"/>
      <c r="XES40" s="289"/>
      <c r="XET40" s="289"/>
      <c r="XEU40" s="289"/>
      <c r="XEV40" s="289"/>
      <c r="XEW40" s="289"/>
      <c r="XEX40" s="289"/>
      <c r="XEY40" s="289"/>
      <c r="XEZ40" s="289"/>
      <c r="XFA40" s="289"/>
      <c r="XFB40" s="289"/>
      <c r="XFC40" s="289"/>
      <c r="XFD40" s="289"/>
    </row>
    <row r="41" s="506" customFormat="1" ht="21" hidden="1" customHeight="1" spans="1:16384">
      <c r="A41" s="508">
        <v>2010402</v>
      </c>
      <c r="B41" s="519" t="s">
        <v>149</v>
      </c>
      <c r="C41" s="351">
        <f t="shared" si="0"/>
        <v>0</v>
      </c>
      <c r="F41" s="506">
        <v>0</v>
      </c>
      <c r="H41" s="506">
        <v>0</v>
      </c>
      <c r="K41" s="506">
        <v>0</v>
      </c>
      <c r="L41" s="506">
        <v>0</v>
      </c>
      <c r="N41" s="506">
        <v>0</v>
      </c>
      <c r="XEL41" s="289"/>
      <c r="XEM41" s="289"/>
      <c r="XEN41" s="289"/>
      <c r="XEO41" s="289"/>
      <c r="XEP41" s="289"/>
      <c r="XEQ41" s="289"/>
      <c r="XER41" s="289"/>
      <c r="XES41" s="289"/>
      <c r="XET41" s="289"/>
      <c r="XEU41" s="289"/>
      <c r="XEV41" s="289"/>
      <c r="XEW41" s="289"/>
      <c r="XEX41" s="289"/>
      <c r="XEY41" s="289"/>
      <c r="XEZ41" s="289"/>
      <c r="XFA41" s="289"/>
      <c r="XFB41" s="289"/>
      <c r="XFC41" s="289"/>
      <c r="XFD41" s="289"/>
    </row>
    <row r="42" s="506" customFormat="1" ht="21" hidden="1" customHeight="1" spans="1:16384">
      <c r="A42" s="508">
        <v>2010403</v>
      </c>
      <c r="B42" s="519" t="s">
        <v>150</v>
      </c>
      <c r="C42" s="351">
        <f t="shared" si="0"/>
        <v>0</v>
      </c>
      <c r="F42" s="506">
        <v>0</v>
      </c>
      <c r="H42" s="506">
        <v>0</v>
      </c>
      <c r="K42" s="506">
        <v>0</v>
      </c>
      <c r="L42" s="506">
        <v>0</v>
      </c>
      <c r="N42" s="506">
        <v>0</v>
      </c>
      <c r="XEL42" s="289"/>
      <c r="XEM42" s="289"/>
      <c r="XEN42" s="289"/>
      <c r="XEO42" s="289"/>
      <c r="XEP42" s="289"/>
      <c r="XEQ42" s="289"/>
      <c r="XER42" s="289"/>
      <c r="XES42" s="289"/>
      <c r="XET42" s="289"/>
      <c r="XEU42" s="289"/>
      <c r="XEV42" s="289"/>
      <c r="XEW42" s="289"/>
      <c r="XEX42" s="289"/>
      <c r="XEY42" s="289"/>
      <c r="XEZ42" s="289"/>
      <c r="XFA42" s="289"/>
      <c r="XFB42" s="289"/>
      <c r="XFC42" s="289"/>
      <c r="XFD42" s="289"/>
    </row>
    <row r="43" s="506" customFormat="1" ht="21" hidden="1" customHeight="1" spans="1:16384">
      <c r="A43" s="508">
        <v>2010404</v>
      </c>
      <c r="B43" s="519" t="s">
        <v>172</v>
      </c>
      <c r="C43" s="351">
        <f t="shared" si="0"/>
        <v>0</v>
      </c>
      <c r="F43" s="506">
        <v>0</v>
      </c>
      <c r="H43" s="506">
        <v>0</v>
      </c>
      <c r="K43" s="506">
        <v>0</v>
      </c>
      <c r="L43" s="506">
        <v>0</v>
      </c>
      <c r="N43" s="506">
        <v>0</v>
      </c>
      <c r="XEL43" s="289"/>
      <c r="XEM43" s="289"/>
      <c r="XEN43" s="289"/>
      <c r="XEO43" s="289"/>
      <c r="XEP43" s="289"/>
      <c r="XEQ43" s="289"/>
      <c r="XER43" s="289"/>
      <c r="XES43" s="289"/>
      <c r="XET43" s="289"/>
      <c r="XEU43" s="289"/>
      <c r="XEV43" s="289"/>
      <c r="XEW43" s="289"/>
      <c r="XEX43" s="289"/>
      <c r="XEY43" s="289"/>
      <c r="XEZ43" s="289"/>
      <c r="XFA43" s="289"/>
      <c r="XFB43" s="289"/>
      <c r="XFC43" s="289"/>
      <c r="XFD43" s="289"/>
    </row>
    <row r="44" s="506" customFormat="1" ht="21" hidden="1" customHeight="1" spans="1:16384">
      <c r="A44" s="508">
        <v>2010405</v>
      </c>
      <c r="B44" s="519" t="s">
        <v>173</v>
      </c>
      <c r="C44" s="351">
        <f t="shared" si="0"/>
        <v>0</v>
      </c>
      <c r="F44" s="506">
        <v>0</v>
      </c>
      <c r="H44" s="506">
        <v>0</v>
      </c>
      <c r="K44" s="506">
        <v>0</v>
      </c>
      <c r="L44" s="506">
        <v>0</v>
      </c>
      <c r="N44" s="506">
        <v>0</v>
      </c>
      <c r="XEL44" s="289"/>
      <c r="XEM44" s="289"/>
      <c r="XEN44" s="289"/>
      <c r="XEO44" s="289"/>
      <c r="XEP44" s="289"/>
      <c r="XEQ44" s="289"/>
      <c r="XER44" s="289"/>
      <c r="XES44" s="289"/>
      <c r="XET44" s="289"/>
      <c r="XEU44" s="289"/>
      <c r="XEV44" s="289"/>
      <c r="XEW44" s="289"/>
      <c r="XEX44" s="289"/>
      <c r="XEY44" s="289"/>
      <c r="XEZ44" s="289"/>
      <c r="XFA44" s="289"/>
      <c r="XFB44" s="289"/>
      <c r="XFC44" s="289"/>
      <c r="XFD44" s="289"/>
    </row>
    <row r="45" s="506" customFormat="1" ht="21" hidden="1" customHeight="1" spans="1:16384">
      <c r="A45" s="508">
        <v>2010406</v>
      </c>
      <c r="B45" s="519" t="s">
        <v>174</v>
      </c>
      <c r="C45" s="351">
        <f t="shared" si="0"/>
        <v>0</v>
      </c>
      <c r="F45" s="506">
        <v>0</v>
      </c>
      <c r="H45" s="506">
        <v>0</v>
      </c>
      <c r="K45" s="506">
        <v>0</v>
      </c>
      <c r="L45" s="506">
        <v>0</v>
      </c>
      <c r="N45" s="506">
        <v>0</v>
      </c>
      <c r="XEL45" s="289"/>
      <c r="XEM45" s="289"/>
      <c r="XEN45" s="289"/>
      <c r="XEO45" s="289"/>
      <c r="XEP45" s="289"/>
      <c r="XEQ45" s="289"/>
      <c r="XER45" s="289"/>
      <c r="XES45" s="289"/>
      <c r="XET45" s="289"/>
      <c r="XEU45" s="289"/>
      <c r="XEV45" s="289"/>
      <c r="XEW45" s="289"/>
      <c r="XEX45" s="289"/>
      <c r="XEY45" s="289"/>
      <c r="XEZ45" s="289"/>
      <c r="XFA45" s="289"/>
      <c r="XFB45" s="289"/>
      <c r="XFC45" s="289"/>
      <c r="XFD45" s="289"/>
    </row>
    <row r="46" s="506" customFormat="1" ht="21" hidden="1" customHeight="1" spans="1:16384">
      <c r="A46" s="508">
        <v>2010407</v>
      </c>
      <c r="B46" s="519" t="s">
        <v>175</v>
      </c>
      <c r="C46" s="351">
        <f t="shared" si="0"/>
        <v>0</v>
      </c>
      <c r="F46" s="506">
        <v>0</v>
      </c>
      <c r="H46" s="506">
        <v>0</v>
      </c>
      <c r="K46" s="506">
        <v>0</v>
      </c>
      <c r="L46" s="506">
        <v>0</v>
      </c>
      <c r="N46" s="506">
        <v>0</v>
      </c>
      <c r="XEL46" s="289"/>
      <c r="XEM46" s="289"/>
      <c r="XEN46" s="289"/>
      <c r="XEO46" s="289"/>
      <c r="XEP46" s="289"/>
      <c r="XEQ46" s="289"/>
      <c r="XER46" s="289"/>
      <c r="XES46" s="289"/>
      <c r="XET46" s="289"/>
      <c r="XEU46" s="289"/>
      <c r="XEV46" s="289"/>
      <c r="XEW46" s="289"/>
      <c r="XEX46" s="289"/>
      <c r="XEY46" s="289"/>
      <c r="XEZ46" s="289"/>
      <c r="XFA46" s="289"/>
      <c r="XFB46" s="289"/>
      <c r="XFC46" s="289"/>
      <c r="XFD46" s="289"/>
    </row>
    <row r="47" s="506" customFormat="1" ht="21" hidden="1" customHeight="1" spans="1:16384">
      <c r="A47" s="508">
        <v>2010408</v>
      </c>
      <c r="B47" s="519" t="s">
        <v>176</v>
      </c>
      <c r="C47" s="351">
        <f t="shared" si="0"/>
        <v>0</v>
      </c>
      <c r="F47" s="506">
        <v>0</v>
      </c>
      <c r="H47" s="506">
        <v>0</v>
      </c>
      <c r="K47" s="506">
        <v>0</v>
      </c>
      <c r="L47" s="506">
        <v>0</v>
      </c>
      <c r="N47" s="506">
        <v>0</v>
      </c>
      <c r="XEL47" s="289"/>
      <c r="XEM47" s="289"/>
      <c r="XEN47" s="289"/>
      <c r="XEO47" s="289"/>
      <c r="XEP47" s="289"/>
      <c r="XEQ47" s="289"/>
      <c r="XER47" s="289"/>
      <c r="XES47" s="289"/>
      <c r="XET47" s="289"/>
      <c r="XEU47" s="289"/>
      <c r="XEV47" s="289"/>
      <c r="XEW47" s="289"/>
      <c r="XEX47" s="289"/>
      <c r="XEY47" s="289"/>
      <c r="XEZ47" s="289"/>
      <c r="XFA47" s="289"/>
      <c r="XFB47" s="289"/>
      <c r="XFC47" s="289"/>
      <c r="XFD47" s="289"/>
    </row>
    <row r="48" s="506" customFormat="1" ht="21" customHeight="1" spans="1:16384">
      <c r="A48" s="508">
        <v>2010450</v>
      </c>
      <c r="B48" s="519" t="s">
        <v>157</v>
      </c>
      <c r="C48" s="351">
        <f t="shared" si="0"/>
        <v>518.712949</v>
      </c>
      <c r="F48" s="508">
        <v>518.712949</v>
      </c>
      <c r="H48" s="506">
        <v>0</v>
      </c>
      <c r="K48" s="506">
        <v>0</v>
      </c>
      <c r="L48" s="506">
        <v>0</v>
      </c>
      <c r="N48" s="506">
        <v>0</v>
      </c>
      <c r="XEL48" s="289"/>
      <c r="XEM48" s="289"/>
      <c r="XEN48" s="289"/>
      <c r="XEO48" s="289"/>
      <c r="XEP48" s="289"/>
      <c r="XEQ48" s="289"/>
      <c r="XER48" s="289"/>
      <c r="XES48" s="289"/>
      <c r="XET48" s="289"/>
      <c r="XEU48" s="289"/>
      <c r="XEV48" s="289"/>
      <c r="XEW48" s="289"/>
      <c r="XEX48" s="289"/>
      <c r="XEY48" s="289"/>
      <c r="XEZ48" s="289"/>
      <c r="XFA48" s="289"/>
      <c r="XFB48" s="289"/>
      <c r="XFC48" s="289"/>
      <c r="XFD48" s="289"/>
    </row>
    <row r="49" s="506" customFormat="1" ht="21" customHeight="1" spans="1:16384">
      <c r="A49" s="508">
        <v>2010499</v>
      </c>
      <c r="B49" s="519" t="s">
        <v>177</v>
      </c>
      <c r="C49" s="351">
        <f t="shared" si="0"/>
        <v>3</v>
      </c>
      <c r="F49" s="506">
        <v>0</v>
      </c>
      <c r="H49" s="506">
        <v>0</v>
      </c>
      <c r="K49" s="506">
        <v>0</v>
      </c>
      <c r="L49" s="506">
        <v>0</v>
      </c>
      <c r="N49" s="506">
        <v>3</v>
      </c>
      <c r="XEL49" s="289"/>
      <c r="XEM49" s="289"/>
      <c r="XEN49" s="289"/>
      <c r="XEO49" s="289"/>
      <c r="XEP49" s="289"/>
      <c r="XEQ49" s="289"/>
      <c r="XER49" s="289"/>
      <c r="XES49" s="289"/>
      <c r="XET49" s="289"/>
      <c r="XEU49" s="289"/>
      <c r="XEV49" s="289"/>
      <c r="XEW49" s="289"/>
      <c r="XEX49" s="289"/>
      <c r="XEY49" s="289"/>
      <c r="XEZ49" s="289"/>
      <c r="XFA49" s="289"/>
      <c r="XFB49" s="289"/>
      <c r="XFC49" s="289"/>
      <c r="XFD49" s="289"/>
    </row>
    <row r="50" s="506" customFormat="1" ht="21" customHeight="1" spans="1:16384">
      <c r="A50" s="508">
        <v>20105</v>
      </c>
      <c r="B50" s="519" t="s">
        <v>178</v>
      </c>
      <c r="C50" s="351">
        <f t="shared" si="0"/>
        <v>557.484675</v>
      </c>
      <c r="F50" s="508">
        <v>333.114675</v>
      </c>
      <c r="H50" s="506">
        <v>168</v>
      </c>
      <c r="K50" s="506">
        <v>56.37</v>
      </c>
      <c r="L50" s="506">
        <v>0</v>
      </c>
      <c r="N50" s="506">
        <v>0</v>
      </c>
      <c r="XEL50" s="289"/>
      <c r="XEM50" s="289"/>
      <c r="XEN50" s="289"/>
      <c r="XEO50" s="289"/>
      <c r="XEP50" s="289"/>
      <c r="XEQ50" s="289"/>
      <c r="XER50" s="289"/>
      <c r="XES50" s="289"/>
      <c r="XET50" s="289"/>
      <c r="XEU50" s="289"/>
      <c r="XEV50" s="289"/>
      <c r="XEW50" s="289"/>
      <c r="XEX50" s="289"/>
      <c r="XEY50" s="289"/>
      <c r="XEZ50" s="289"/>
      <c r="XFA50" s="289"/>
      <c r="XFB50" s="289"/>
      <c r="XFC50" s="289"/>
      <c r="XFD50" s="289"/>
    </row>
    <row r="51" s="506" customFormat="1" ht="21" customHeight="1" spans="1:16384">
      <c r="A51" s="508">
        <v>2010501</v>
      </c>
      <c r="B51" s="518" t="s">
        <v>148</v>
      </c>
      <c r="C51" s="351">
        <f t="shared" si="0"/>
        <v>303.469991</v>
      </c>
      <c r="F51" s="508">
        <v>303.469991</v>
      </c>
      <c r="H51" s="506">
        <v>0</v>
      </c>
      <c r="K51" s="506">
        <v>0</v>
      </c>
      <c r="L51" s="506">
        <v>0</v>
      </c>
      <c r="N51" s="506">
        <v>0</v>
      </c>
      <c r="XEL51" s="289"/>
      <c r="XEM51" s="289"/>
      <c r="XEN51" s="289"/>
      <c r="XEO51" s="289"/>
      <c r="XEP51" s="289"/>
      <c r="XEQ51" s="289"/>
      <c r="XER51" s="289"/>
      <c r="XES51" s="289"/>
      <c r="XET51" s="289"/>
      <c r="XEU51" s="289"/>
      <c r="XEV51" s="289"/>
      <c r="XEW51" s="289"/>
      <c r="XEX51" s="289"/>
      <c r="XEY51" s="289"/>
      <c r="XEZ51" s="289"/>
      <c r="XFA51" s="289"/>
      <c r="XFB51" s="289"/>
      <c r="XFC51" s="289"/>
      <c r="XFD51" s="289"/>
    </row>
    <row r="52" s="506" customFormat="1" ht="21" hidden="1" customHeight="1" spans="1:16384">
      <c r="A52" s="508">
        <v>2010502</v>
      </c>
      <c r="B52" s="519" t="s">
        <v>149</v>
      </c>
      <c r="C52" s="351">
        <f t="shared" si="0"/>
        <v>0</v>
      </c>
      <c r="F52" s="506">
        <v>0</v>
      </c>
      <c r="H52" s="506">
        <v>0</v>
      </c>
      <c r="K52" s="506">
        <v>0</v>
      </c>
      <c r="L52" s="506">
        <v>0</v>
      </c>
      <c r="N52" s="506">
        <v>0</v>
      </c>
      <c r="XEL52" s="289"/>
      <c r="XEM52" s="289"/>
      <c r="XEN52" s="289"/>
      <c r="XEO52" s="289"/>
      <c r="XEP52" s="289"/>
      <c r="XEQ52" s="289"/>
      <c r="XER52" s="289"/>
      <c r="XES52" s="289"/>
      <c r="XET52" s="289"/>
      <c r="XEU52" s="289"/>
      <c r="XEV52" s="289"/>
      <c r="XEW52" s="289"/>
      <c r="XEX52" s="289"/>
      <c r="XEY52" s="289"/>
      <c r="XEZ52" s="289"/>
      <c r="XFA52" s="289"/>
      <c r="XFB52" s="289"/>
      <c r="XFC52" s="289"/>
      <c r="XFD52" s="289"/>
    </row>
    <row r="53" s="506" customFormat="1" ht="21" hidden="1" customHeight="1" spans="1:16384">
      <c r="A53" s="508">
        <v>2010503</v>
      </c>
      <c r="B53" s="519" t="s">
        <v>150</v>
      </c>
      <c r="C53" s="351">
        <f t="shared" si="0"/>
        <v>0</v>
      </c>
      <c r="F53" s="506">
        <v>0</v>
      </c>
      <c r="H53" s="506">
        <v>0</v>
      </c>
      <c r="K53" s="506">
        <v>0</v>
      </c>
      <c r="L53" s="506">
        <v>0</v>
      </c>
      <c r="N53" s="506">
        <v>0</v>
      </c>
      <c r="XEL53" s="289"/>
      <c r="XEM53" s="289"/>
      <c r="XEN53" s="289"/>
      <c r="XEO53" s="289"/>
      <c r="XEP53" s="289"/>
      <c r="XEQ53" s="289"/>
      <c r="XER53" s="289"/>
      <c r="XES53" s="289"/>
      <c r="XET53" s="289"/>
      <c r="XEU53" s="289"/>
      <c r="XEV53" s="289"/>
      <c r="XEW53" s="289"/>
      <c r="XEX53" s="289"/>
      <c r="XEY53" s="289"/>
      <c r="XEZ53" s="289"/>
      <c r="XFA53" s="289"/>
      <c r="XFB53" s="289"/>
      <c r="XFC53" s="289"/>
      <c r="XFD53" s="289"/>
    </row>
    <row r="54" s="506" customFormat="1" ht="21" hidden="1" customHeight="1" spans="1:16384">
      <c r="A54" s="508">
        <v>2010504</v>
      </c>
      <c r="B54" s="519" t="s">
        <v>179</v>
      </c>
      <c r="C54" s="351">
        <f t="shared" si="0"/>
        <v>0</v>
      </c>
      <c r="F54" s="506">
        <v>0</v>
      </c>
      <c r="H54" s="506">
        <v>0</v>
      </c>
      <c r="K54" s="506">
        <v>0</v>
      </c>
      <c r="L54" s="506">
        <v>0</v>
      </c>
      <c r="N54" s="506">
        <v>0</v>
      </c>
      <c r="XEL54" s="289"/>
      <c r="XEM54" s="289"/>
      <c r="XEN54" s="289"/>
      <c r="XEO54" s="289"/>
      <c r="XEP54" s="289"/>
      <c r="XEQ54" s="289"/>
      <c r="XER54" s="289"/>
      <c r="XES54" s="289"/>
      <c r="XET54" s="289"/>
      <c r="XEU54" s="289"/>
      <c r="XEV54" s="289"/>
      <c r="XEW54" s="289"/>
      <c r="XEX54" s="289"/>
      <c r="XEY54" s="289"/>
      <c r="XEZ54" s="289"/>
      <c r="XFA54" s="289"/>
      <c r="XFB54" s="289"/>
      <c r="XFC54" s="289"/>
      <c r="XFD54" s="289"/>
    </row>
    <row r="55" s="506" customFormat="1" ht="21" hidden="1" customHeight="1" spans="1:16384">
      <c r="A55" s="508">
        <v>2010505</v>
      </c>
      <c r="B55" s="519" t="s">
        <v>180</v>
      </c>
      <c r="C55" s="351">
        <f t="shared" si="0"/>
        <v>0</v>
      </c>
      <c r="F55" s="506">
        <v>0</v>
      </c>
      <c r="H55" s="506">
        <v>0</v>
      </c>
      <c r="K55" s="506">
        <v>0</v>
      </c>
      <c r="L55" s="506">
        <v>0</v>
      </c>
      <c r="N55" s="506">
        <v>0</v>
      </c>
      <c r="XEL55" s="289"/>
      <c r="XEM55" s="289"/>
      <c r="XEN55" s="289"/>
      <c r="XEO55" s="289"/>
      <c r="XEP55" s="289"/>
      <c r="XEQ55" s="289"/>
      <c r="XER55" s="289"/>
      <c r="XES55" s="289"/>
      <c r="XET55" s="289"/>
      <c r="XEU55" s="289"/>
      <c r="XEV55" s="289"/>
      <c r="XEW55" s="289"/>
      <c r="XEX55" s="289"/>
      <c r="XEY55" s="289"/>
      <c r="XEZ55" s="289"/>
      <c r="XFA55" s="289"/>
      <c r="XFB55" s="289"/>
      <c r="XFC55" s="289"/>
      <c r="XFD55" s="289"/>
    </row>
    <row r="56" s="506" customFormat="1" ht="21" hidden="1" customHeight="1" spans="1:16384">
      <c r="A56" s="508">
        <v>2010506</v>
      </c>
      <c r="B56" s="519" t="s">
        <v>181</v>
      </c>
      <c r="C56" s="351">
        <f t="shared" si="0"/>
        <v>0</v>
      </c>
      <c r="F56" s="506">
        <v>0</v>
      </c>
      <c r="H56" s="506">
        <v>0</v>
      </c>
      <c r="K56" s="506">
        <v>0</v>
      </c>
      <c r="L56" s="506">
        <v>0</v>
      </c>
      <c r="N56" s="506">
        <v>0</v>
      </c>
      <c r="XEL56" s="289"/>
      <c r="XEM56" s="289"/>
      <c r="XEN56" s="289"/>
      <c r="XEO56" s="289"/>
      <c r="XEP56" s="289"/>
      <c r="XEQ56" s="289"/>
      <c r="XER56" s="289"/>
      <c r="XES56" s="289"/>
      <c r="XET56" s="289"/>
      <c r="XEU56" s="289"/>
      <c r="XEV56" s="289"/>
      <c r="XEW56" s="289"/>
      <c r="XEX56" s="289"/>
      <c r="XEY56" s="289"/>
      <c r="XEZ56" s="289"/>
      <c r="XFA56" s="289"/>
      <c r="XFB56" s="289"/>
      <c r="XFC56" s="289"/>
      <c r="XFD56" s="289"/>
    </row>
    <row r="57" s="506" customFormat="1" ht="21" customHeight="1" spans="1:16384">
      <c r="A57" s="508">
        <v>2010507</v>
      </c>
      <c r="B57" s="519" t="s">
        <v>182</v>
      </c>
      <c r="C57" s="351">
        <f t="shared" si="0"/>
        <v>23.53</v>
      </c>
      <c r="F57" s="506">
        <v>0</v>
      </c>
      <c r="H57" s="506">
        <v>0</v>
      </c>
      <c r="K57" s="506">
        <v>23.53</v>
      </c>
      <c r="L57" s="506">
        <v>0</v>
      </c>
      <c r="N57" s="506">
        <v>0</v>
      </c>
      <c r="XEL57" s="289"/>
      <c r="XEM57" s="289"/>
      <c r="XEN57" s="289"/>
      <c r="XEO57" s="289"/>
      <c r="XEP57" s="289"/>
      <c r="XEQ57" s="289"/>
      <c r="XER57" s="289"/>
      <c r="XES57" s="289"/>
      <c r="XET57" s="289"/>
      <c r="XEU57" s="289"/>
      <c r="XEV57" s="289"/>
      <c r="XEW57" s="289"/>
      <c r="XEX57" s="289"/>
      <c r="XEY57" s="289"/>
      <c r="XEZ57" s="289"/>
      <c r="XFA57" s="289"/>
      <c r="XFB57" s="289"/>
      <c r="XFC57" s="289"/>
      <c r="XFD57" s="289"/>
    </row>
    <row r="58" s="506" customFormat="1" ht="21" customHeight="1" spans="1:16384">
      <c r="A58" s="508">
        <v>2010508</v>
      </c>
      <c r="B58" s="519" t="s">
        <v>183</v>
      </c>
      <c r="C58" s="351">
        <f t="shared" si="0"/>
        <v>200.84</v>
      </c>
      <c r="F58" s="506">
        <v>0</v>
      </c>
      <c r="H58" s="506">
        <v>168</v>
      </c>
      <c r="K58" s="506">
        <v>32.84</v>
      </c>
      <c r="L58" s="506">
        <v>0</v>
      </c>
      <c r="N58" s="506">
        <v>0</v>
      </c>
      <c r="XEL58" s="289"/>
      <c r="XEM58" s="289"/>
      <c r="XEN58" s="289"/>
      <c r="XEO58" s="289"/>
      <c r="XEP58" s="289"/>
      <c r="XEQ58" s="289"/>
      <c r="XER58" s="289"/>
      <c r="XES58" s="289"/>
      <c r="XET58" s="289"/>
      <c r="XEU58" s="289"/>
      <c r="XEV58" s="289"/>
      <c r="XEW58" s="289"/>
      <c r="XEX58" s="289"/>
      <c r="XEY58" s="289"/>
      <c r="XEZ58" s="289"/>
      <c r="XFA58" s="289"/>
      <c r="XFB58" s="289"/>
      <c r="XFC58" s="289"/>
      <c r="XFD58" s="289"/>
    </row>
    <row r="59" s="506" customFormat="1" ht="21" customHeight="1" spans="1:16384">
      <c r="A59" s="508">
        <v>2010550</v>
      </c>
      <c r="B59" s="519" t="s">
        <v>157</v>
      </c>
      <c r="C59" s="351">
        <f t="shared" si="0"/>
        <v>29.644684</v>
      </c>
      <c r="F59" s="508">
        <v>29.644684</v>
      </c>
      <c r="H59" s="506">
        <v>0</v>
      </c>
      <c r="K59" s="506">
        <v>0</v>
      </c>
      <c r="L59" s="506">
        <v>0</v>
      </c>
      <c r="N59" s="506">
        <v>0</v>
      </c>
      <c r="XEL59" s="289"/>
      <c r="XEM59" s="289"/>
      <c r="XEN59" s="289"/>
      <c r="XEO59" s="289"/>
      <c r="XEP59" s="289"/>
      <c r="XEQ59" s="289"/>
      <c r="XER59" s="289"/>
      <c r="XES59" s="289"/>
      <c r="XET59" s="289"/>
      <c r="XEU59" s="289"/>
      <c r="XEV59" s="289"/>
      <c r="XEW59" s="289"/>
      <c r="XEX59" s="289"/>
      <c r="XEY59" s="289"/>
      <c r="XEZ59" s="289"/>
      <c r="XFA59" s="289"/>
      <c r="XFB59" s="289"/>
      <c r="XFC59" s="289"/>
      <c r="XFD59" s="289"/>
    </row>
    <row r="60" s="506" customFormat="1" ht="21" hidden="1" customHeight="1" spans="1:16384">
      <c r="A60" s="508">
        <v>2010599</v>
      </c>
      <c r="B60" s="519" t="s">
        <v>184</v>
      </c>
      <c r="C60" s="351">
        <f t="shared" si="0"/>
        <v>0</v>
      </c>
      <c r="F60" s="506">
        <v>0</v>
      </c>
      <c r="H60" s="506">
        <v>0</v>
      </c>
      <c r="K60" s="506">
        <v>0</v>
      </c>
      <c r="L60" s="506">
        <v>0</v>
      </c>
      <c r="N60" s="506">
        <v>0</v>
      </c>
      <c r="XEL60" s="289"/>
      <c r="XEM60" s="289"/>
      <c r="XEN60" s="289"/>
      <c r="XEO60" s="289"/>
      <c r="XEP60" s="289"/>
      <c r="XEQ60" s="289"/>
      <c r="XER60" s="289"/>
      <c r="XES60" s="289"/>
      <c r="XET60" s="289"/>
      <c r="XEU60" s="289"/>
      <c r="XEV60" s="289"/>
      <c r="XEW60" s="289"/>
      <c r="XEX60" s="289"/>
      <c r="XEY60" s="289"/>
      <c r="XEZ60" s="289"/>
      <c r="XFA60" s="289"/>
      <c r="XFB60" s="289"/>
      <c r="XFC60" s="289"/>
      <c r="XFD60" s="289"/>
    </row>
    <row r="61" s="506" customFormat="1" ht="21" customHeight="1" spans="1:16384">
      <c r="A61" s="508">
        <v>20106</v>
      </c>
      <c r="B61" s="519" t="s">
        <v>185</v>
      </c>
      <c r="C61" s="351">
        <f t="shared" si="0"/>
        <v>2917.966058</v>
      </c>
      <c r="F61" s="508">
        <v>1236.478058</v>
      </c>
      <c r="H61" s="506">
        <v>16.488</v>
      </c>
      <c r="I61" s="506">
        <v>1462</v>
      </c>
      <c r="K61" s="506">
        <v>173</v>
      </c>
      <c r="L61" s="506">
        <v>0</v>
      </c>
      <c r="N61" s="506">
        <v>30</v>
      </c>
      <c r="XEL61" s="289"/>
      <c r="XEM61" s="289"/>
      <c r="XEN61" s="289"/>
      <c r="XEO61" s="289"/>
      <c r="XEP61" s="289"/>
      <c r="XEQ61" s="289"/>
      <c r="XER61" s="289"/>
      <c r="XES61" s="289"/>
      <c r="XET61" s="289"/>
      <c r="XEU61" s="289"/>
      <c r="XEV61" s="289"/>
      <c r="XEW61" s="289"/>
      <c r="XEX61" s="289"/>
      <c r="XEY61" s="289"/>
      <c r="XEZ61" s="289"/>
      <c r="XFA61" s="289"/>
      <c r="XFB61" s="289"/>
      <c r="XFC61" s="289"/>
      <c r="XFD61" s="289"/>
    </row>
    <row r="62" s="506" customFormat="1" ht="21" customHeight="1" spans="1:16384">
      <c r="A62" s="508">
        <v>2010601</v>
      </c>
      <c r="B62" s="518" t="s">
        <v>148</v>
      </c>
      <c r="C62" s="351">
        <f t="shared" si="0"/>
        <v>902.289517</v>
      </c>
      <c r="F62" s="508">
        <v>902.289517</v>
      </c>
      <c r="H62" s="506">
        <v>0</v>
      </c>
      <c r="K62" s="506">
        <v>0</v>
      </c>
      <c r="L62" s="506">
        <v>0</v>
      </c>
      <c r="N62" s="506">
        <v>0</v>
      </c>
      <c r="XEL62" s="289"/>
      <c r="XEM62" s="289"/>
      <c r="XEN62" s="289"/>
      <c r="XEO62" s="289"/>
      <c r="XEP62" s="289"/>
      <c r="XEQ62" s="289"/>
      <c r="XER62" s="289"/>
      <c r="XES62" s="289"/>
      <c r="XET62" s="289"/>
      <c r="XEU62" s="289"/>
      <c r="XEV62" s="289"/>
      <c r="XEW62" s="289"/>
      <c r="XEX62" s="289"/>
      <c r="XEY62" s="289"/>
      <c r="XEZ62" s="289"/>
      <c r="XFA62" s="289"/>
      <c r="XFB62" s="289"/>
      <c r="XFC62" s="289"/>
      <c r="XFD62" s="289"/>
    </row>
    <row r="63" s="506" customFormat="1" ht="21" customHeight="1" spans="1:16384">
      <c r="A63" s="508">
        <v>2010602</v>
      </c>
      <c r="B63" s="519" t="s">
        <v>149</v>
      </c>
      <c r="C63" s="351">
        <f t="shared" si="0"/>
        <v>665</v>
      </c>
      <c r="F63" s="506">
        <v>0</v>
      </c>
      <c r="H63" s="506">
        <v>0</v>
      </c>
      <c r="I63" s="506">
        <v>462</v>
      </c>
      <c r="K63" s="506">
        <v>173</v>
      </c>
      <c r="L63" s="506">
        <v>0</v>
      </c>
      <c r="N63" s="506">
        <v>30</v>
      </c>
      <c r="XEL63" s="289"/>
      <c r="XEM63" s="289"/>
      <c r="XEN63" s="289"/>
      <c r="XEO63" s="289"/>
      <c r="XEP63" s="289"/>
      <c r="XEQ63" s="289"/>
      <c r="XER63" s="289"/>
      <c r="XES63" s="289"/>
      <c r="XET63" s="289"/>
      <c r="XEU63" s="289"/>
      <c r="XEV63" s="289"/>
      <c r="XEW63" s="289"/>
      <c r="XEX63" s="289"/>
      <c r="XEY63" s="289"/>
      <c r="XEZ63" s="289"/>
      <c r="XFA63" s="289"/>
      <c r="XFB63" s="289"/>
      <c r="XFC63" s="289"/>
      <c r="XFD63" s="289"/>
    </row>
    <row r="64" s="506" customFormat="1" ht="21" hidden="1" customHeight="1" spans="1:16384">
      <c r="A64" s="508">
        <v>2010603</v>
      </c>
      <c r="B64" s="519" t="s">
        <v>150</v>
      </c>
      <c r="C64" s="351">
        <f t="shared" si="0"/>
        <v>0</v>
      </c>
      <c r="F64" s="506">
        <v>0</v>
      </c>
      <c r="H64" s="506">
        <v>0</v>
      </c>
      <c r="K64" s="506">
        <v>0</v>
      </c>
      <c r="L64" s="506">
        <v>0</v>
      </c>
      <c r="N64" s="506">
        <v>0</v>
      </c>
      <c r="XEL64" s="289"/>
      <c r="XEM64" s="289"/>
      <c r="XEN64" s="289"/>
      <c r="XEO64" s="289"/>
      <c r="XEP64" s="289"/>
      <c r="XEQ64" s="289"/>
      <c r="XER64" s="289"/>
      <c r="XES64" s="289"/>
      <c r="XET64" s="289"/>
      <c r="XEU64" s="289"/>
      <c r="XEV64" s="289"/>
      <c r="XEW64" s="289"/>
      <c r="XEX64" s="289"/>
      <c r="XEY64" s="289"/>
      <c r="XEZ64" s="289"/>
      <c r="XFA64" s="289"/>
      <c r="XFB64" s="289"/>
      <c r="XFC64" s="289"/>
      <c r="XFD64" s="289"/>
    </row>
    <row r="65" s="506" customFormat="1" ht="21" hidden="1" customHeight="1" spans="1:16384">
      <c r="A65" s="508">
        <v>2010604</v>
      </c>
      <c r="B65" s="519" t="s">
        <v>186</v>
      </c>
      <c r="C65" s="351">
        <f t="shared" si="0"/>
        <v>0</v>
      </c>
      <c r="F65" s="506">
        <v>0</v>
      </c>
      <c r="H65" s="506">
        <v>0</v>
      </c>
      <c r="K65" s="506">
        <v>0</v>
      </c>
      <c r="L65" s="506">
        <v>0</v>
      </c>
      <c r="N65" s="506">
        <v>0</v>
      </c>
      <c r="XEL65" s="289"/>
      <c r="XEM65" s="289"/>
      <c r="XEN65" s="289"/>
      <c r="XEO65" s="289"/>
      <c r="XEP65" s="289"/>
      <c r="XEQ65" s="289"/>
      <c r="XER65" s="289"/>
      <c r="XES65" s="289"/>
      <c r="XET65" s="289"/>
      <c r="XEU65" s="289"/>
      <c r="XEV65" s="289"/>
      <c r="XEW65" s="289"/>
      <c r="XEX65" s="289"/>
      <c r="XEY65" s="289"/>
      <c r="XEZ65" s="289"/>
      <c r="XFA65" s="289"/>
      <c r="XFB65" s="289"/>
      <c r="XFC65" s="289"/>
      <c r="XFD65" s="289"/>
    </row>
    <row r="66" s="506" customFormat="1" ht="21" hidden="1" customHeight="1" spans="1:16384">
      <c r="A66" s="508">
        <v>2010605</v>
      </c>
      <c r="B66" s="519" t="s">
        <v>187</v>
      </c>
      <c r="C66" s="351">
        <f t="shared" si="0"/>
        <v>0</v>
      </c>
      <c r="F66" s="506">
        <v>0</v>
      </c>
      <c r="H66" s="506">
        <v>0</v>
      </c>
      <c r="K66" s="506">
        <v>0</v>
      </c>
      <c r="L66" s="506">
        <v>0</v>
      </c>
      <c r="N66" s="506">
        <v>0</v>
      </c>
      <c r="XEL66" s="289"/>
      <c r="XEM66" s="289"/>
      <c r="XEN66" s="289"/>
      <c r="XEO66" s="289"/>
      <c r="XEP66" s="289"/>
      <c r="XEQ66" s="289"/>
      <c r="XER66" s="289"/>
      <c r="XES66" s="289"/>
      <c r="XET66" s="289"/>
      <c r="XEU66" s="289"/>
      <c r="XEV66" s="289"/>
      <c r="XEW66" s="289"/>
      <c r="XEX66" s="289"/>
      <c r="XEY66" s="289"/>
      <c r="XEZ66" s="289"/>
      <c r="XFA66" s="289"/>
      <c r="XFB66" s="289"/>
      <c r="XFC66" s="289"/>
      <c r="XFD66" s="289"/>
    </row>
    <row r="67" s="506" customFormat="1" ht="21" hidden="1" customHeight="1" spans="1:16384">
      <c r="A67" s="508">
        <v>2010606</v>
      </c>
      <c r="B67" s="519" t="s">
        <v>188</v>
      </c>
      <c r="C67" s="351">
        <f t="shared" si="0"/>
        <v>0</v>
      </c>
      <c r="F67" s="506">
        <v>0</v>
      </c>
      <c r="H67" s="506">
        <v>0</v>
      </c>
      <c r="K67" s="506">
        <v>0</v>
      </c>
      <c r="L67" s="506">
        <v>0</v>
      </c>
      <c r="N67" s="506">
        <v>0</v>
      </c>
      <c r="XEL67" s="289"/>
      <c r="XEM67" s="289"/>
      <c r="XEN67" s="289"/>
      <c r="XEO67" s="289"/>
      <c r="XEP67" s="289"/>
      <c r="XEQ67" s="289"/>
      <c r="XER67" s="289"/>
      <c r="XES67" s="289"/>
      <c r="XET67" s="289"/>
      <c r="XEU67" s="289"/>
      <c r="XEV67" s="289"/>
      <c r="XEW67" s="289"/>
      <c r="XEX67" s="289"/>
      <c r="XEY67" s="289"/>
      <c r="XEZ67" s="289"/>
      <c r="XFA67" s="289"/>
      <c r="XFB67" s="289"/>
      <c r="XFC67" s="289"/>
      <c r="XFD67" s="289"/>
    </row>
    <row r="68" s="506" customFormat="1" ht="21" hidden="1" customHeight="1" spans="1:16384">
      <c r="A68" s="508">
        <v>2010607</v>
      </c>
      <c r="B68" s="519" t="s">
        <v>189</v>
      </c>
      <c r="C68" s="351">
        <f t="shared" si="0"/>
        <v>0</v>
      </c>
      <c r="F68" s="506">
        <v>0</v>
      </c>
      <c r="H68" s="506">
        <v>0</v>
      </c>
      <c r="K68" s="506">
        <v>0</v>
      </c>
      <c r="L68" s="506">
        <v>0</v>
      </c>
      <c r="N68" s="506">
        <v>0</v>
      </c>
      <c r="XEL68" s="289"/>
      <c r="XEM68" s="289"/>
      <c r="XEN68" s="289"/>
      <c r="XEO68" s="289"/>
      <c r="XEP68" s="289"/>
      <c r="XEQ68" s="289"/>
      <c r="XER68" s="289"/>
      <c r="XES68" s="289"/>
      <c r="XET68" s="289"/>
      <c r="XEU68" s="289"/>
      <c r="XEV68" s="289"/>
      <c r="XEW68" s="289"/>
      <c r="XEX68" s="289"/>
      <c r="XEY68" s="289"/>
      <c r="XEZ68" s="289"/>
      <c r="XFA68" s="289"/>
      <c r="XFB68" s="289"/>
      <c r="XFC68" s="289"/>
      <c r="XFD68" s="289"/>
    </row>
    <row r="69" s="506" customFormat="1" ht="21" customHeight="1" spans="1:16384">
      <c r="A69" s="508">
        <v>2010608</v>
      </c>
      <c r="B69" s="519" t="s">
        <v>190</v>
      </c>
      <c r="C69" s="351">
        <f t="shared" si="0"/>
        <v>1000</v>
      </c>
      <c r="F69" s="506">
        <v>0</v>
      </c>
      <c r="H69" s="506">
        <v>0</v>
      </c>
      <c r="I69" s="506">
        <v>1000</v>
      </c>
      <c r="K69" s="506">
        <v>0</v>
      </c>
      <c r="L69" s="506">
        <v>0</v>
      </c>
      <c r="N69" s="506">
        <v>0</v>
      </c>
      <c r="XEL69" s="289"/>
      <c r="XEM69" s="289"/>
      <c r="XEN69" s="289"/>
      <c r="XEO69" s="289"/>
      <c r="XEP69" s="289"/>
      <c r="XEQ69" s="289"/>
      <c r="XER69" s="289"/>
      <c r="XES69" s="289"/>
      <c r="XET69" s="289"/>
      <c r="XEU69" s="289"/>
      <c r="XEV69" s="289"/>
      <c r="XEW69" s="289"/>
      <c r="XEX69" s="289"/>
      <c r="XEY69" s="289"/>
      <c r="XEZ69" s="289"/>
      <c r="XFA69" s="289"/>
      <c r="XFB69" s="289"/>
      <c r="XFC69" s="289"/>
      <c r="XFD69" s="289"/>
    </row>
    <row r="70" s="506" customFormat="1" ht="21" customHeight="1" spans="1:16384">
      <c r="A70" s="508">
        <v>2010650</v>
      </c>
      <c r="B70" s="519" t="s">
        <v>157</v>
      </c>
      <c r="C70" s="351">
        <f t="shared" ref="C70:C133" si="1">D70+E70+F70+G70+H70+I70+J70+K70+L70+M70+N70</f>
        <v>334.188541</v>
      </c>
      <c r="F70" s="508">
        <v>334.188541</v>
      </c>
      <c r="H70" s="506">
        <v>0</v>
      </c>
      <c r="K70" s="506">
        <v>0</v>
      </c>
      <c r="L70" s="506">
        <v>0</v>
      </c>
      <c r="N70" s="506">
        <v>0</v>
      </c>
      <c r="XEL70" s="289"/>
      <c r="XEM70" s="289"/>
      <c r="XEN70" s="289"/>
      <c r="XEO70" s="289"/>
      <c r="XEP70" s="289"/>
      <c r="XEQ70" s="289"/>
      <c r="XER70" s="289"/>
      <c r="XES70" s="289"/>
      <c r="XET70" s="289"/>
      <c r="XEU70" s="289"/>
      <c r="XEV70" s="289"/>
      <c r="XEW70" s="289"/>
      <c r="XEX70" s="289"/>
      <c r="XEY70" s="289"/>
      <c r="XEZ70" s="289"/>
      <c r="XFA70" s="289"/>
      <c r="XFB70" s="289"/>
      <c r="XFC70" s="289"/>
      <c r="XFD70" s="289"/>
    </row>
    <row r="71" s="506" customFormat="1" ht="21" customHeight="1" spans="1:16384">
      <c r="A71" s="508">
        <v>2010699</v>
      </c>
      <c r="B71" s="519" t="s">
        <v>191</v>
      </c>
      <c r="C71" s="351">
        <f t="shared" si="1"/>
        <v>16.488</v>
      </c>
      <c r="F71" s="506">
        <v>0</v>
      </c>
      <c r="H71" s="506">
        <v>16.488</v>
      </c>
      <c r="K71" s="506">
        <v>0</v>
      </c>
      <c r="L71" s="506">
        <v>0</v>
      </c>
      <c r="N71" s="506">
        <v>0</v>
      </c>
      <c r="XEL71" s="289"/>
      <c r="XEM71" s="289"/>
      <c r="XEN71" s="289"/>
      <c r="XEO71" s="289"/>
      <c r="XEP71" s="289"/>
      <c r="XEQ71" s="289"/>
      <c r="XER71" s="289"/>
      <c r="XES71" s="289"/>
      <c r="XET71" s="289"/>
      <c r="XEU71" s="289"/>
      <c r="XEV71" s="289"/>
      <c r="XEW71" s="289"/>
      <c r="XEX71" s="289"/>
      <c r="XEY71" s="289"/>
      <c r="XEZ71" s="289"/>
      <c r="XFA71" s="289"/>
      <c r="XFB71" s="289"/>
      <c r="XFC71" s="289"/>
      <c r="XFD71" s="289"/>
    </row>
    <row r="72" s="506" customFormat="1" ht="21" customHeight="1" spans="1:16384">
      <c r="A72" s="508">
        <v>20107</v>
      </c>
      <c r="B72" s="519" t="s">
        <v>192</v>
      </c>
      <c r="C72" s="351">
        <f t="shared" si="1"/>
        <v>1076.18</v>
      </c>
      <c r="F72" s="508">
        <v>1076.18</v>
      </c>
      <c r="H72" s="506">
        <v>0</v>
      </c>
      <c r="K72" s="506">
        <v>0</v>
      </c>
      <c r="L72" s="506">
        <v>0</v>
      </c>
      <c r="N72" s="506">
        <v>0</v>
      </c>
      <c r="XEL72" s="289"/>
      <c r="XEM72" s="289"/>
      <c r="XEN72" s="289"/>
      <c r="XEO72" s="289"/>
      <c r="XEP72" s="289"/>
      <c r="XEQ72" s="289"/>
      <c r="XER72" s="289"/>
      <c r="XES72" s="289"/>
      <c r="XET72" s="289"/>
      <c r="XEU72" s="289"/>
      <c r="XEV72" s="289"/>
      <c r="XEW72" s="289"/>
      <c r="XEX72" s="289"/>
      <c r="XEY72" s="289"/>
      <c r="XEZ72" s="289"/>
      <c r="XFA72" s="289"/>
      <c r="XFB72" s="289"/>
      <c r="XFC72" s="289"/>
      <c r="XFD72" s="289"/>
    </row>
    <row r="73" s="506" customFormat="1" ht="21" customHeight="1" spans="1:16384">
      <c r="A73" s="508">
        <v>2010701</v>
      </c>
      <c r="B73" s="518" t="s">
        <v>148</v>
      </c>
      <c r="C73" s="351">
        <f t="shared" si="1"/>
        <v>1062.38</v>
      </c>
      <c r="F73" s="508">
        <v>1062.38</v>
      </c>
      <c r="H73" s="506">
        <v>0</v>
      </c>
      <c r="K73" s="506">
        <v>0</v>
      </c>
      <c r="L73" s="506">
        <v>0</v>
      </c>
      <c r="N73" s="506">
        <v>0</v>
      </c>
      <c r="XEL73" s="289"/>
      <c r="XEM73" s="289"/>
      <c r="XEN73" s="289"/>
      <c r="XEO73" s="289"/>
      <c r="XEP73" s="289"/>
      <c r="XEQ73" s="289"/>
      <c r="XER73" s="289"/>
      <c r="XES73" s="289"/>
      <c r="XET73" s="289"/>
      <c r="XEU73" s="289"/>
      <c r="XEV73" s="289"/>
      <c r="XEW73" s="289"/>
      <c r="XEX73" s="289"/>
      <c r="XEY73" s="289"/>
      <c r="XEZ73" s="289"/>
      <c r="XFA73" s="289"/>
      <c r="XFB73" s="289"/>
      <c r="XFC73" s="289"/>
      <c r="XFD73" s="289"/>
    </row>
    <row r="74" s="506" customFormat="1" ht="21" hidden="1" customHeight="1" spans="1:16384">
      <c r="A74" s="508">
        <v>2010702</v>
      </c>
      <c r="B74" s="519" t="s">
        <v>149</v>
      </c>
      <c r="C74" s="351">
        <f t="shared" si="1"/>
        <v>0</v>
      </c>
      <c r="F74" s="506">
        <v>0</v>
      </c>
      <c r="H74" s="506">
        <v>0</v>
      </c>
      <c r="K74" s="506">
        <v>0</v>
      </c>
      <c r="L74" s="506">
        <v>0</v>
      </c>
      <c r="N74" s="506">
        <v>0</v>
      </c>
      <c r="XEL74" s="289"/>
      <c r="XEM74" s="289"/>
      <c r="XEN74" s="289"/>
      <c r="XEO74" s="289"/>
      <c r="XEP74" s="289"/>
      <c r="XEQ74" s="289"/>
      <c r="XER74" s="289"/>
      <c r="XES74" s="289"/>
      <c r="XET74" s="289"/>
      <c r="XEU74" s="289"/>
      <c r="XEV74" s="289"/>
      <c r="XEW74" s="289"/>
      <c r="XEX74" s="289"/>
      <c r="XEY74" s="289"/>
      <c r="XEZ74" s="289"/>
      <c r="XFA74" s="289"/>
      <c r="XFB74" s="289"/>
      <c r="XFC74" s="289"/>
      <c r="XFD74" s="289"/>
    </row>
    <row r="75" s="506" customFormat="1" ht="21" hidden="1" customHeight="1" spans="1:16384">
      <c r="A75" s="508">
        <v>2010703</v>
      </c>
      <c r="B75" s="519" t="s">
        <v>150</v>
      </c>
      <c r="C75" s="351">
        <f t="shared" si="1"/>
        <v>0</v>
      </c>
      <c r="F75" s="506">
        <v>0</v>
      </c>
      <c r="H75" s="506">
        <v>0</v>
      </c>
      <c r="K75" s="506">
        <v>0</v>
      </c>
      <c r="L75" s="506">
        <v>0</v>
      </c>
      <c r="N75" s="506">
        <v>0</v>
      </c>
      <c r="XEL75" s="289"/>
      <c r="XEM75" s="289"/>
      <c r="XEN75" s="289"/>
      <c r="XEO75" s="289"/>
      <c r="XEP75" s="289"/>
      <c r="XEQ75" s="289"/>
      <c r="XER75" s="289"/>
      <c r="XES75" s="289"/>
      <c r="XET75" s="289"/>
      <c r="XEU75" s="289"/>
      <c r="XEV75" s="289"/>
      <c r="XEW75" s="289"/>
      <c r="XEX75" s="289"/>
      <c r="XEY75" s="289"/>
      <c r="XEZ75" s="289"/>
      <c r="XFA75" s="289"/>
      <c r="XFB75" s="289"/>
      <c r="XFC75" s="289"/>
      <c r="XFD75" s="289"/>
    </row>
    <row r="76" s="506" customFormat="1" ht="21" hidden="1" customHeight="1" spans="1:16384">
      <c r="A76" s="508">
        <v>2010709</v>
      </c>
      <c r="B76" s="519" t="s">
        <v>189</v>
      </c>
      <c r="C76" s="351">
        <f t="shared" si="1"/>
        <v>0</v>
      </c>
      <c r="F76" s="506">
        <v>0</v>
      </c>
      <c r="H76" s="506">
        <v>0</v>
      </c>
      <c r="K76" s="506">
        <v>0</v>
      </c>
      <c r="L76" s="506">
        <v>0</v>
      </c>
      <c r="N76" s="506">
        <v>0</v>
      </c>
      <c r="XEL76" s="289"/>
      <c r="XEM76" s="289"/>
      <c r="XEN76" s="289"/>
      <c r="XEO76" s="289"/>
      <c r="XEP76" s="289"/>
      <c r="XEQ76" s="289"/>
      <c r="XER76" s="289"/>
      <c r="XES76" s="289"/>
      <c r="XET76" s="289"/>
      <c r="XEU76" s="289"/>
      <c r="XEV76" s="289"/>
      <c r="XEW76" s="289"/>
      <c r="XEX76" s="289"/>
      <c r="XEY76" s="289"/>
      <c r="XEZ76" s="289"/>
      <c r="XFA76" s="289"/>
      <c r="XFB76" s="289"/>
      <c r="XFC76" s="289"/>
      <c r="XFD76" s="289"/>
    </row>
    <row r="77" s="506" customFormat="1" ht="21" hidden="1" customHeight="1" spans="1:16384">
      <c r="A77" s="508">
        <v>2010710</v>
      </c>
      <c r="B77" s="519" t="s">
        <v>193</v>
      </c>
      <c r="C77" s="351">
        <f t="shared" si="1"/>
        <v>0</v>
      </c>
      <c r="F77" s="506">
        <v>0</v>
      </c>
      <c r="H77" s="506">
        <v>0</v>
      </c>
      <c r="K77" s="506">
        <v>0</v>
      </c>
      <c r="L77" s="506">
        <v>0</v>
      </c>
      <c r="N77" s="506">
        <v>0</v>
      </c>
      <c r="XEL77" s="289"/>
      <c r="XEM77" s="289"/>
      <c r="XEN77" s="289"/>
      <c r="XEO77" s="289"/>
      <c r="XEP77" s="289"/>
      <c r="XEQ77" s="289"/>
      <c r="XER77" s="289"/>
      <c r="XES77" s="289"/>
      <c r="XET77" s="289"/>
      <c r="XEU77" s="289"/>
      <c r="XEV77" s="289"/>
      <c r="XEW77" s="289"/>
      <c r="XEX77" s="289"/>
      <c r="XEY77" s="289"/>
      <c r="XEZ77" s="289"/>
      <c r="XFA77" s="289"/>
      <c r="XFB77" s="289"/>
      <c r="XFC77" s="289"/>
      <c r="XFD77" s="289"/>
    </row>
    <row r="78" s="506" customFormat="1" ht="21" customHeight="1" spans="1:16384">
      <c r="A78" s="508">
        <v>2010750</v>
      </c>
      <c r="B78" s="519" t="s">
        <v>157</v>
      </c>
      <c r="C78" s="351">
        <f t="shared" si="1"/>
        <v>13.8</v>
      </c>
      <c r="F78" s="508">
        <v>13.8</v>
      </c>
      <c r="H78" s="506">
        <v>0</v>
      </c>
      <c r="K78" s="506">
        <v>0</v>
      </c>
      <c r="L78" s="506">
        <v>0</v>
      </c>
      <c r="N78" s="506">
        <v>0</v>
      </c>
      <c r="XEL78" s="289"/>
      <c r="XEM78" s="289"/>
      <c r="XEN78" s="289"/>
      <c r="XEO78" s="289"/>
      <c r="XEP78" s="289"/>
      <c r="XEQ78" s="289"/>
      <c r="XER78" s="289"/>
      <c r="XES78" s="289"/>
      <c r="XET78" s="289"/>
      <c r="XEU78" s="289"/>
      <c r="XEV78" s="289"/>
      <c r="XEW78" s="289"/>
      <c r="XEX78" s="289"/>
      <c r="XEY78" s="289"/>
      <c r="XEZ78" s="289"/>
      <c r="XFA78" s="289"/>
      <c r="XFB78" s="289"/>
      <c r="XFC78" s="289"/>
      <c r="XFD78" s="289"/>
    </row>
    <row r="79" s="506" customFormat="1" ht="21" hidden="1" customHeight="1" spans="1:16384">
      <c r="A79" s="508">
        <v>2010799</v>
      </c>
      <c r="B79" s="519" t="s">
        <v>194</v>
      </c>
      <c r="C79" s="351">
        <f t="shared" si="1"/>
        <v>0</v>
      </c>
      <c r="F79" s="506">
        <v>0</v>
      </c>
      <c r="H79" s="506">
        <v>0</v>
      </c>
      <c r="K79" s="506">
        <v>0</v>
      </c>
      <c r="L79" s="506">
        <v>0</v>
      </c>
      <c r="N79" s="506">
        <v>0</v>
      </c>
      <c r="XEL79" s="289"/>
      <c r="XEM79" s="289"/>
      <c r="XEN79" s="289"/>
      <c r="XEO79" s="289"/>
      <c r="XEP79" s="289"/>
      <c r="XEQ79" s="289"/>
      <c r="XER79" s="289"/>
      <c r="XES79" s="289"/>
      <c r="XET79" s="289"/>
      <c r="XEU79" s="289"/>
      <c r="XEV79" s="289"/>
      <c r="XEW79" s="289"/>
      <c r="XEX79" s="289"/>
      <c r="XEY79" s="289"/>
      <c r="XEZ79" s="289"/>
      <c r="XFA79" s="289"/>
      <c r="XFB79" s="289"/>
      <c r="XFC79" s="289"/>
      <c r="XFD79" s="289"/>
    </row>
    <row r="80" s="506" customFormat="1" ht="21" hidden="1" customHeight="1" spans="1:16384">
      <c r="A80" s="508">
        <v>20108</v>
      </c>
      <c r="B80" s="519" t="s">
        <v>195</v>
      </c>
      <c r="C80" s="351">
        <f t="shared" si="1"/>
        <v>0</v>
      </c>
      <c r="F80" s="506">
        <v>0</v>
      </c>
      <c r="H80" s="506">
        <v>0</v>
      </c>
      <c r="K80" s="506">
        <v>0</v>
      </c>
      <c r="L80" s="506">
        <v>0</v>
      </c>
      <c r="N80" s="506">
        <v>0</v>
      </c>
      <c r="XEL80" s="289"/>
      <c r="XEM80" s="289"/>
      <c r="XEN80" s="289"/>
      <c r="XEO80" s="289"/>
      <c r="XEP80" s="289"/>
      <c r="XEQ80" s="289"/>
      <c r="XER80" s="289"/>
      <c r="XES80" s="289"/>
      <c r="XET80" s="289"/>
      <c r="XEU80" s="289"/>
      <c r="XEV80" s="289"/>
      <c r="XEW80" s="289"/>
      <c r="XEX80" s="289"/>
      <c r="XEY80" s="289"/>
      <c r="XEZ80" s="289"/>
      <c r="XFA80" s="289"/>
      <c r="XFB80" s="289"/>
      <c r="XFC80" s="289"/>
      <c r="XFD80" s="289"/>
    </row>
    <row r="81" s="506" customFormat="1" ht="21" hidden="1" customHeight="1" spans="1:16384">
      <c r="A81" s="508">
        <v>2010801</v>
      </c>
      <c r="B81" s="519" t="s">
        <v>148</v>
      </c>
      <c r="C81" s="351">
        <f t="shared" si="1"/>
        <v>0</v>
      </c>
      <c r="F81" s="506">
        <v>0</v>
      </c>
      <c r="H81" s="506">
        <v>0</v>
      </c>
      <c r="K81" s="506">
        <v>0</v>
      </c>
      <c r="L81" s="506">
        <v>0</v>
      </c>
      <c r="N81" s="506">
        <v>0</v>
      </c>
      <c r="XEL81" s="289"/>
      <c r="XEM81" s="289"/>
      <c r="XEN81" s="289"/>
      <c r="XEO81" s="289"/>
      <c r="XEP81" s="289"/>
      <c r="XEQ81" s="289"/>
      <c r="XER81" s="289"/>
      <c r="XES81" s="289"/>
      <c r="XET81" s="289"/>
      <c r="XEU81" s="289"/>
      <c r="XEV81" s="289"/>
      <c r="XEW81" s="289"/>
      <c r="XEX81" s="289"/>
      <c r="XEY81" s="289"/>
      <c r="XEZ81" s="289"/>
      <c r="XFA81" s="289"/>
      <c r="XFB81" s="289"/>
      <c r="XFC81" s="289"/>
      <c r="XFD81" s="289"/>
    </row>
    <row r="82" s="506" customFormat="1" ht="21" hidden="1" customHeight="1" spans="1:16384">
      <c r="A82" s="508">
        <v>2010802</v>
      </c>
      <c r="B82" s="519" t="s">
        <v>149</v>
      </c>
      <c r="C82" s="351">
        <f t="shared" si="1"/>
        <v>0</v>
      </c>
      <c r="F82" s="506">
        <v>0</v>
      </c>
      <c r="H82" s="506">
        <v>0</v>
      </c>
      <c r="K82" s="506">
        <v>0</v>
      </c>
      <c r="L82" s="506">
        <v>0</v>
      </c>
      <c r="N82" s="506">
        <v>0</v>
      </c>
      <c r="XEL82" s="289"/>
      <c r="XEM82" s="289"/>
      <c r="XEN82" s="289"/>
      <c r="XEO82" s="289"/>
      <c r="XEP82" s="289"/>
      <c r="XEQ82" s="289"/>
      <c r="XER82" s="289"/>
      <c r="XES82" s="289"/>
      <c r="XET82" s="289"/>
      <c r="XEU82" s="289"/>
      <c r="XEV82" s="289"/>
      <c r="XEW82" s="289"/>
      <c r="XEX82" s="289"/>
      <c r="XEY82" s="289"/>
      <c r="XEZ82" s="289"/>
      <c r="XFA82" s="289"/>
      <c r="XFB82" s="289"/>
      <c r="XFC82" s="289"/>
      <c r="XFD82" s="289"/>
    </row>
    <row r="83" s="506" customFormat="1" ht="21" hidden="1" customHeight="1" spans="1:16384">
      <c r="A83" s="508">
        <v>2010803</v>
      </c>
      <c r="B83" s="519" t="s">
        <v>150</v>
      </c>
      <c r="C83" s="351">
        <f t="shared" si="1"/>
        <v>0</v>
      </c>
      <c r="F83" s="506">
        <v>0</v>
      </c>
      <c r="H83" s="506">
        <v>0</v>
      </c>
      <c r="K83" s="506">
        <v>0</v>
      </c>
      <c r="L83" s="506">
        <v>0</v>
      </c>
      <c r="N83" s="506">
        <v>0</v>
      </c>
      <c r="XEL83" s="289"/>
      <c r="XEM83" s="289"/>
      <c r="XEN83" s="289"/>
      <c r="XEO83" s="289"/>
      <c r="XEP83" s="289"/>
      <c r="XEQ83" s="289"/>
      <c r="XER83" s="289"/>
      <c r="XES83" s="289"/>
      <c r="XET83" s="289"/>
      <c r="XEU83" s="289"/>
      <c r="XEV83" s="289"/>
      <c r="XEW83" s="289"/>
      <c r="XEX83" s="289"/>
      <c r="XEY83" s="289"/>
      <c r="XEZ83" s="289"/>
      <c r="XFA83" s="289"/>
      <c r="XFB83" s="289"/>
      <c r="XFC83" s="289"/>
      <c r="XFD83" s="289"/>
    </row>
    <row r="84" s="506" customFormat="1" ht="21" hidden="1" customHeight="1" spans="1:16384">
      <c r="A84" s="508">
        <v>2010804</v>
      </c>
      <c r="B84" s="519" t="s">
        <v>196</v>
      </c>
      <c r="C84" s="351">
        <f t="shared" si="1"/>
        <v>0</v>
      </c>
      <c r="F84" s="506">
        <v>0</v>
      </c>
      <c r="H84" s="506">
        <v>0</v>
      </c>
      <c r="K84" s="506">
        <v>0</v>
      </c>
      <c r="L84" s="506">
        <v>0</v>
      </c>
      <c r="N84" s="506">
        <v>0</v>
      </c>
      <c r="XEL84" s="289"/>
      <c r="XEM84" s="289"/>
      <c r="XEN84" s="289"/>
      <c r="XEO84" s="289"/>
      <c r="XEP84" s="289"/>
      <c r="XEQ84" s="289"/>
      <c r="XER84" s="289"/>
      <c r="XES84" s="289"/>
      <c r="XET84" s="289"/>
      <c r="XEU84" s="289"/>
      <c r="XEV84" s="289"/>
      <c r="XEW84" s="289"/>
      <c r="XEX84" s="289"/>
      <c r="XEY84" s="289"/>
      <c r="XEZ84" s="289"/>
      <c r="XFA84" s="289"/>
      <c r="XFB84" s="289"/>
      <c r="XFC84" s="289"/>
      <c r="XFD84" s="289"/>
    </row>
    <row r="85" s="506" customFormat="1" ht="21" hidden="1" customHeight="1" spans="1:16384">
      <c r="A85" s="508">
        <v>2010805</v>
      </c>
      <c r="B85" s="518" t="s">
        <v>197</v>
      </c>
      <c r="C85" s="351">
        <f t="shared" si="1"/>
        <v>0</v>
      </c>
      <c r="F85" s="506">
        <v>0</v>
      </c>
      <c r="H85" s="506">
        <v>0</v>
      </c>
      <c r="K85" s="506">
        <v>0</v>
      </c>
      <c r="L85" s="506">
        <v>0</v>
      </c>
      <c r="N85" s="506">
        <v>0</v>
      </c>
      <c r="XEL85" s="289"/>
      <c r="XEM85" s="289"/>
      <c r="XEN85" s="289"/>
      <c r="XEO85" s="289"/>
      <c r="XEP85" s="289"/>
      <c r="XEQ85" s="289"/>
      <c r="XER85" s="289"/>
      <c r="XES85" s="289"/>
      <c r="XET85" s="289"/>
      <c r="XEU85" s="289"/>
      <c r="XEV85" s="289"/>
      <c r="XEW85" s="289"/>
      <c r="XEX85" s="289"/>
      <c r="XEY85" s="289"/>
      <c r="XEZ85" s="289"/>
      <c r="XFA85" s="289"/>
      <c r="XFB85" s="289"/>
      <c r="XFC85" s="289"/>
      <c r="XFD85" s="289"/>
    </row>
    <row r="86" s="506" customFormat="1" ht="21" hidden="1" customHeight="1" spans="1:16384">
      <c r="A86" s="508">
        <v>2010806</v>
      </c>
      <c r="B86" s="519" t="s">
        <v>189</v>
      </c>
      <c r="C86" s="351">
        <f t="shared" si="1"/>
        <v>0</v>
      </c>
      <c r="F86" s="506">
        <v>0</v>
      </c>
      <c r="H86" s="506">
        <v>0</v>
      </c>
      <c r="K86" s="506">
        <v>0</v>
      </c>
      <c r="L86" s="506">
        <v>0</v>
      </c>
      <c r="N86" s="506">
        <v>0</v>
      </c>
      <c r="XEL86" s="289"/>
      <c r="XEM86" s="289"/>
      <c r="XEN86" s="289"/>
      <c r="XEO86" s="289"/>
      <c r="XEP86" s="289"/>
      <c r="XEQ86" s="289"/>
      <c r="XER86" s="289"/>
      <c r="XES86" s="289"/>
      <c r="XET86" s="289"/>
      <c r="XEU86" s="289"/>
      <c r="XEV86" s="289"/>
      <c r="XEW86" s="289"/>
      <c r="XEX86" s="289"/>
      <c r="XEY86" s="289"/>
      <c r="XEZ86" s="289"/>
      <c r="XFA86" s="289"/>
      <c r="XFB86" s="289"/>
      <c r="XFC86" s="289"/>
      <c r="XFD86" s="289"/>
    </row>
    <row r="87" s="506" customFormat="1" ht="21" hidden="1" customHeight="1" spans="1:16384">
      <c r="A87" s="508">
        <v>2010850</v>
      </c>
      <c r="B87" s="519" t="s">
        <v>157</v>
      </c>
      <c r="C87" s="351">
        <f t="shared" si="1"/>
        <v>0</v>
      </c>
      <c r="F87" s="506">
        <v>0</v>
      </c>
      <c r="H87" s="506">
        <v>0</v>
      </c>
      <c r="K87" s="506">
        <v>0</v>
      </c>
      <c r="L87" s="506">
        <v>0</v>
      </c>
      <c r="N87" s="506">
        <v>0</v>
      </c>
      <c r="XEL87" s="289"/>
      <c r="XEM87" s="289"/>
      <c r="XEN87" s="289"/>
      <c r="XEO87" s="289"/>
      <c r="XEP87" s="289"/>
      <c r="XEQ87" s="289"/>
      <c r="XER87" s="289"/>
      <c r="XES87" s="289"/>
      <c r="XET87" s="289"/>
      <c r="XEU87" s="289"/>
      <c r="XEV87" s="289"/>
      <c r="XEW87" s="289"/>
      <c r="XEX87" s="289"/>
      <c r="XEY87" s="289"/>
      <c r="XEZ87" s="289"/>
      <c r="XFA87" s="289"/>
      <c r="XFB87" s="289"/>
      <c r="XFC87" s="289"/>
      <c r="XFD87" s="289"/>
    </row>
    <row r="88" s="506" customFormat="1" ht="21" hidden="1" customHeight="1" spans="1:16384">
      <c r="A88" s="508">
        <v>2010899</v>
      </c>
      <c r="B88" s="519" t="s">
        <v>198</v>
      </c>
      <c r="C88" s="351">
        <f t="shared" si="1"/>
        <v>0</v>
      </c>
      <c r="F88" s="506">
        <v>0</v>
      </c>
      <c r="H88" s="506">
        <v>0</v>
      </c>
      <c r="K88" s="506">
        <v>0</v>
      </c>
      <c r="L88" s="506">
        <v>0</v>
      </c>
      <c r="N88" s="506">
        <v>0</v>
      </c>
      <c r="XEL88" s="289"/>
      <c r="XEM88" s="289"/>
      <c r="XEN88" s="289"/>
      <c r="XEO88" s="289"/>
      <c r="XEP88" s="289"/>
      <c r="XEQ88" s="289"/>
      <c r="XER88" s="289"/>
      <c r="XES88" s="289"/>
      <c r="XET88" s="289"/>
      <c r="XEU88" s="289"/>
      <c r="XEV88" s="289"/>
      <c r="XEW88" s="289"/>
      <c r="XEX88" s="289"/>
      <c r="XEY88" s="289"/>
      <c r="XEZ88" s="289"/>
      <c r="XFA88" s="289"/>
      <c r="XFB88" s="289"/>
      <c r="XFC88" s="289"/>
      <c r="XFD88" s="289"/>
    </row>
    <row r="89" s="506" customFormat="1" ht="21" hidden="1" customHeight="1" spans="1:16384">
      <c r="A89" s="508">
        <v>20109</v>
      </c>
      <c r="B89" s="519" t="s">
        <v>199</v>
      </c>
      <c r="C89" s="351">
        <f t="shared" si="1"/>
        <v>0</v>
      </c>
      <c r="F89" s="506">
        <v>0</v>
      </c>
      <c r="H89" s="506">
        <v>0</v>
      </c>
      <c r="K89" s="506">
        <v>0</v>
      </c>
      <c r="L89" s="506">
        <v>0</v>
      </c>
      <c r="N89" s="506">
        <v>0</v>
      </c>
      <c r="XEL89" s="289"/>
      <c r="XEM89" s="289"/>
      <c r="XEN89" s="289"/>
      <c r="XEO89" s="289"/>
      <c r="XEP89" s="289"/>
      <c r="XEQ89" s="289"/>
      <c r="XER89" s="289"/>
      <c r="XES89" s="289"/>
      <c r="XET89" s="289"/>
      <c r="XEU89" s="289"/>
      <c r="XEV89" s="289"/>
      <c r="XEW89" s="289"/>
      <c r="XEX89" s="289"/>
      <c r="XEY89" s="289"/>
      <c r="XEZ89" s="289"/>
      <c r="XFA89" s="289"/>
      <c r="XFB89" s="289"/>
      <c r="XFC89" s="289"/>
      <c r="XFD89" s="289"/>
    </row>
    <row r="90" s="506" customFormat="1" ht="21" hidden="1" customHeight="1" spans="1:16384">
      <c r="A90" s="508">
        <v>2010901</v>
      </c>
      <c r="B90" s="519" t="s">
        <v>148</v>
      </c>
      <c r="C90" s="351">
        <f t="shared" si="1"/>
        <v>0</v>
      </c>
      <c r="F90" s="506">
        <v>0</v>
      </c>
      <c r="H90" s="506">
        <v>0</v>
      </c>
      <c r="K90" s="506">
        <v>0</v>
      </c>
      <c r="L90" s="506">
        <v>0</v>
      </c>
      <c r="N90" s="506">
        <v>0</v>
      </c>
      <c r="XEL90" s="289"/>
      <c r="XEM90" s="289"/>
      <c r="XEN90" s="289"/>
      <c r="XEO90" s="289"/>
      <c r="XEP90" s="289"/>
      <c r="XEQ90" s="289"/>
      <c r="XER90" s="289"/>
      <c r="XES90" s="289"/>
      <c r="XET90" s="289"/>
      <c r="XEU90" s="289"/>
      <c r="XEV90" s="289"/>
      <c r="XEW90" s="289"/>
      <c r="XEX90" s="289"/>
      <c r="XEY90" s="289"/>
      <c r="XEZ90" s="289"/>
      <c r="XFA90" s="289"/>
      <c r="XFB90" s="289"/>
      <c r="XFC90" s="289"/>
      <c r="XFD90" s="289"/>
    </row>
    <row r="91" s="506" customFormat="1" ht="21" hidden="1" customHeight="1" spans="1:16384">
      <c r="A91" s="508">
        <v>2010902</v>
      </c>
      <c r="B91" s="519" t="s">
        <v>149</v>
      </c>
      <c r="C91" s="351">
        <f t="shared" si="1"/>
        <v>0</v>
      </c>
      <c r="F91" s="506">
        <v>0</v>
      </c>
      <c r="H91" s="506">
        <v>0</v>
      </c>
      <c r="K91" s="506">
        <v>0</v>
      </c>
      <c r="L91" s="506">
        <v>0</v>
      </c>
      <c r="N91" s="506">
        <v>0</v>
      </c>
      <c r="XEL91" s="289"/>
      <c r="XEM91" s="289"/>
      <c r="XEN91" s="289"/>
      <c r="XEO91" s="289"/>
      <c r="XEP91" s="289"/>
      <c r="XEQ91" s="289"/>
      <c r="XER91" s="289"/>
      <c r="XES91" s="289"/>
      <c r="XET91" s="289"/>
      <c r="XEU91" s="289"/>
      <c r="XEV91" s="289"/>
      <c r="XEW91" s="289"/>
      <c r="XEX91" s="289"/>
      <c r="XEY91" s="289"/>
      <c r="XEZ91" s="289"/>
      <c r="XFA91" s="289"/>
      <c r="XFB91" s="289"/>
      <c r="XFC91" s="289"/>
      <c r="XFD91" s="289"/>
    </row>
    <row r="92" s="506" customFormat="1" ht="21" hidden="1" customHeight="1" spans="1:16384">
      <c r="A92" s="508">
        <v>2010903</v>
      </c>
      <c r="B92" s="519" t="s">
        <v>150</v>
      </c>
      <c r="C92" s="351">
        <f t="shared" si="1"/>
        <v>0</v>
      </c>
      <c r="F92" s="506">
        <v>0</v>
      </c>
      <c r="H92" s="506">
        <v>0</v>
      </c>
      <c r="K92" s="506">
        <v>0</v>
      </c>
      <c r="L92" s="506">
        <v>0</v>
      </c>
      <c r="N92" s="506">
        <v>0</v>
      </c>
      <c r="XEL92" s="289"/>
      <c r="XEM92" s="289"/>
      <c r="XEN92" s="289"/>
      <c r="XEO92" s="289"/>
      <c r="XEP92" s="289"/>
      <c r="XEQ92" s="289"/>
      <c r="XER92" s="289"/>
      <c r="XES92" s="289"/>
      <c r="XET92" s="289"/>
      <c r="XEU92" s="289"/>
      <c r="XEV92" s="289"/>
      <c r="XEW92" s="289"/>
      <c r="XEX92" s="289"/>
      <c r="XEY92" s="289"/>
      <c r="XEZ92" s="289"/>
      <c r="XFA92" s="289"/>
      <c r="XFB92" s="289"/>
      <c r="XFC92" s="289"/>
      <c r="XFD92" s="289"/>
    </row>
    <row r="93" s="506" customFormat="1" ht="21" hidden="1" customHeight="1" spans="1:16384">
      <c r="A93" s="508">
        <v>2010905</v>
      </c>
      <c r="B93" s="519" t="s">
        <v>200</v>
      </c>
      <c r="C93" s="351">
        <f t="shared" si="1"/>
        <v>0</v>
      </c>
      <c r="F93" s="506">
        <v>0</v>
      </c>
      <c r="H93" s="506">
        <v>0</v>
      </c>
      <c r="K93" s="506">
        <v>0</v>
      </c>
      <c r="L93" s="506">
        <v>0</v>
      </c>
      <c r="N93" s="506">
        <v>0</v>
      </c>
      <c r="XEL93" s="289"/>
      <c r="XEM93" s="289"/>
      <c r="XEN93" s="289"/>
      <c r="XEO93" s="289"/>
      <c r="XEP93" s="289"/>
      <c r="XEQ93" s="289"/>
      <c r="XER93" s="289"/>
      <c r="XES93" s="289"/>
      <c r="XET93" s="289"/>
      <c r="XEU93" s="289"/>
      <c r="XEV93" s="289"/>
      <c r="XEW93" s="289"/>
      <c r="XEX93" s="289"/>
      <c r="XEY93" s="289"/>
      <c r="XEZ93" s="289"/>
      <c r="XFA93" s="289"/>
      <c r="XFB93" s="289"/>
      <c r="XFC93" s="289"/>
      <c r="XFD93" s="289"/>
    </row>
    <row r="94" s="506" customFormat="1" ht="21" hidden="1" customHeight="1" spans="1:16384">
      <c r="A94" s="508">
        <v>2010907</v>
      </c>
      <c r="B94" s="518" t="s">
        <v>201</v>
      </c>
      <c r="C94" s="351">
        <f t="shared" si="1"/>
        <v>0</v>
      </c>
      <c r="F94" s="506">
        <v>0</v>
      </c>
      <c r="H94" s="506">
        <v>0</v>
      </c>
      <c r="K94" s="506">
        <v>0</v>
      </c>
      <c r="L94" s="506">
        <v>0</v>
      </c>
      <c r="N94" s="506">
        <v>0</v>
      </c>
      <c r="XEL94" s="289"/>
      <c r="XEM94" s="289"/>
      <c r="XEN94" s="289"/>
      <c r="XEO94" s="289"/>
      <c r="XEP94" s="289"/>
      <c r="XEQ94" s="289"/>
      <c r="XER94" s="289"/>
      <c r="XES94" s="289"/>
      <c r="XET94" s="289"/>
      <c r="XEU94" s="289"/>
      <c r="XEV94" s="289"/>
      <c r="XEW94" s="289"/>
      <c r="XEX94" s="289"/>
      <c r="XEY94" s="289"/>
      <c r="XEZ94" s="289"/>
      <c r="XFA94" s="289"/>
      <c r="XFB94" s="289"/>
      <c r="XFC94" s="289"/>
      <c r="XFD94" s="289"/>
    </row>
    <row r="95" s="506" customFormat="1" ht="21" hidden="1" customHeight="1" spans="1:16384">
      <c r="A95" s="508">
        <v>2010908</v>
      </c>
      <c r="B95" s="519" t="s">
        <v>189</v>
      </c>
      <c r="C95" s="351">
        <f t="shared" si="1"/>
        <v>0</v>
      </c>
      <c r="F95" s="506">
        <v>0</v>
      </c>
      <c r="H95" s="506">
        <v>0</v>
      </c>
      <c r="K95" s="506">
        <v>0</v>
      </c>
      <c r="L95" s="506">
        <v>0</v>
      </c>
      <c r="N95" s="506">
        <v>0</v>
      </c>
      <c r="XEL95" s="289"/>
      <c r="XEM95" s="289"/>
      <c r="XEN95" s="289"/>
      <c r="XEO95" s="289"/>
      <c r="XEP95" s="289"/>
      <c r="XEQ95" s="289"/>
      <c r="XER95" s="289"/>
      <c r="XES95" s="289"/>
      <c r="XET95" s="289"/>
      <c r="XEU95" s="289"/>
      <c r="XEV95" s="289"/>
      <c r="XEW95" s="289"/>
      <c r="XEX95" s="289"/>
      <c r="XEY95" s="289"/>
      <c r="XEZ95" s="289"/>
      <c r="XFA95" s="289"/>
      <c r="XFB95" s="289"/>
      <c r="XFC95" s="289"/>
      <c r="XFD95" s="289"/>
    </row>
    <row r="96" s="506" customFormat="1" ht="21" hidden="1" customHeight="1" spans="1:16384">
      <c r="A96" s="508">
        <v>2010909</v>
      </c>
      <c r="B96" s="519" t="s">
        <v>202</v>
      </c>
      <c r="C96" s="351">
        <f t="shared" si="1"/>
        <v>0</v>
      </c>
      <c r="F96" s="506">
        <v>0</v>
      </c>
      <c r="H96" s="506">
        <v>0</v>
      </c>
      <c r="K96" s="506">
        <v>0</v>
      </c>
      <c r="L96" s="506">
        <v>0</v>
      </c>
      <c r="N96" s="506">
        <v>0</v>
      </c>
      <c r="XEL96" s="289"/>
      <c r="XEM96" s="289"/>
      <c r="XEN96" s="289"/>
      <c r="XEO96" s="289"/>
      <c r="XEP96" s="289"/>
      <c r="XEQ96" s="289"/>
      <c r="XER96" s="289"/>
      <c r="XES96" s="289"/>
      <c r="XET96" s="289"/>
      <c r="XEU96" s="289"/>
      <c r="XEV96" s="289"/>
      <c r="XEW96" s="289"/>
      <c r="XEX96" s="289"/>
      <c r="XEY96" s="289"/>
      <c r="XEZ96" s="289"/>
      <c r="XFA96" s="289"/>
      <c r="XFB96" s="289"/>
      <c r="XFC96" s="289"/>
      <c r="XFD96" s="289"/>
    </row>
    <row r="97" s="506" customFormat="1" ht="21" hidden="1" customHeight="1" spans="1:16384">
      <c r="A97" s="508">
        <v>2010910</v>
      </c>
      <c r="B97" s="519" t="s">
        <v>203</v>
      </c>
      <c r="C97" s="351">
        <f t="shared" si="1"/>
        <v>0</v>
      </c>
      <c r="F97" s="506">
        <v>0</v>
      </c>
      <c r="H97" s="506">
        <v>0</v>
      </c>
      <c r="K97" s="506">
        <v>0</v>
      </c>
      <c r="L97" s="506">
        <v>0</v>
      </c>
      <c r="N97" s="506">
        <v>0</v>
      </c>
      <c r="XEL97" s="289"/>
      <c r="XEM97" s="289"/>
      <c r="XEN97" s="289"/>
      <c r="XEO97" s="289"/>
      <c r="XEP97" s="289"/>
      <c r="XEQ97" s="289"/>
      <c r="XER97" s="289"/>
      <c r="XES97" s="289"/>
      <c r="XET97" s="289"/>
      <c r="XEU97" s="289"/>
      <c r="XEV97" s="289"/>
      <c r="XEW97" s="289"/>
      <c r="XEX97" s="289"/>
      <c r="XEY97" s="289"/>
      <c r="XEZ97" s="289"/>
      <c r="XFA97" s="289"/>
      <c r="XFB97" s="289"/>
      <c r="XFC97" s="289"/>
      <c r="XFD97" s="289"/>
    </row>
    <row r="98" s="506" customFormat="1" ht="21" hidden="1" customHeight="1" spans="1:16384">
      <c r="A98" s="508">
        <v>2010911</v>
      </c>
      <c r="B98" s="519" t="s">
        <v>204</v>
      </c>
      <c r="C98" s="351">
        <f t="shared" si="1"/>
        <v>0</v>
      </c>
      <c r="F98" s="506">
        <v>0</v>
      </c>
      <c r="H98" s="506">
        <v>0</v>
      </c>
      <c r="K98" s="506">
        <v>0</v>
      </c>
      <c r="L98" s="506">
        <v>0</v>
      </c>
      <c r="N98" s="506">
        <v>0</v>
      </c>
      <c r="XEL98" s="289"/>
      <c r="XEM98" s="289"/>
      <c r="XEN98" s="289"/>
      <c r="XEO98" s="289"/>
      <c r="XEP98" s="289"/>
      <c r="XEQ98" s="289"/>
      <c r="XER98" s="289"/>
      <c r="XES98" s="289"/>
      <c r="XET98" s="289"/>
      <c r="XEU98" s="289"/>
      <c r="XEV98" s="289"/>
      <c r="XEW98" s="289"/>
      <c r="XEX98" s="289"/>
      <c r="XEY98" s="289"/>
      <c r="XEZ98" s="289"/>
      <c r="XFA98" s="289"/>
      <c r="XFB98" s="289"/>
      <c r="XFC98" s="289"/>
      <c r="XFD98" s="289"/>
    </row>
    <row r="99" s="506" customFormat="1" ht="21" hidden="1" customHeight="1" spans="1:16384">
      <c r="A99" s="508">
        <v>2010912</v>
      </c>
      <c r="B99" s="519" t="s">
        <v>205</v>
      </c>
      <c r="C99" s="351">
        <f t="shared" si="1"/>
        <v>0</v>
      </c>
      <c r="F99" s="506">
        <v>0</v>
      </c>
      <c r="H99" s="506">
        <v>0</v>
      </c>
      <c r="K99" s="506">
        <v>0</v>
      </c>
      <c r="L99" s="506">
        <v>0</v>
      </c>
      <c r="N99" s="506">
        <v>0</v>
      </c>
      <c r="XEL99" s="289"/>
      <c r="XEM99" s="289"/>
      <c r="XEN99" s="289"/>
      <c r="XEO99" s="289"/>
      <c r="XEP99" s="289"/>
      <c r="XEQ99" s="289"/>
      <c r="XER99" s="289"/>
      <c r="XES99" s="289"/>
      <c r="XET99" s="289"/>
      <c r="XEU99" s="289"/>
      <c r="XEV99" s="289"/>
      <c r="XEW99" s="289"/>
      <c r="XEX99" s="289"/>
      <c r="XEY99" s="289"/>
      <c r="XEZ99" s="289"/>
      <c r="XFA99" s="289"/>
      <c r="XFB99" s="289"/>
      <c r="XFC99" s="289"/>
      <c r="XFD99" s="289"/>
    </row>
    <row r="100" s="506" customFormat="1" ht="21" hidden="1" customHeight="1" spans="1:16384">
      <c r="A100" s="508">
        <v>2010950</v>
      </c>
      <c r="B100" s="519" t="s">
        <v>157</v>
      </c>
      <c r="C100" s="351">
        <f t="shared" si="1"/>
        <v>0</v>
      </c>
      <c r="F100" s="506">
        <v>0</v>
      </c>
      <c r="H100" s="506">
        <v>0</v>
      </c>
      <c r="K100" s="506">
        <v>0</v>
      </c>
      <c r="L100" s="506">
        <v>0</v>
      </c>
      <c r="N100" s="506">
        <v>0</v>
      </c>
      <c r="XEL100" s="289"/>
      <c r="XEM100" s="289"/>
      <c r="XEN100" s="289"/>
      <c r="XEO100" s="289"/>
      <c r="XEP100" s="289"/>
      <c r="XEQ100" s="289"/>
      <c r="XER100" s="289"/>
      <c r="XES100" s="289"/>
      <c r="XET100" s="289"/>
      <c r="XEU100" s="289"/>
      <c r="XEV100" s="289"/>
      <c r="XEW100" s="289"/>
      <c r="XEX100" s="289"/>
      <c r="XEY100" s="289"/>
      <c r="XEZ100" s="289"/>
      <c r="XFA100" s="289"/>
      <c r="XFB100" s="289"/>
      <c r="XFC100" s="289"/>
      <c r="XFD100" s="289"/>
    </row>
    <row r="101" s="506" customFormat="1" ht="21" hidden="1" customHeight="1" spans="1:16384">
      <c r="A101" s="508">
        <v>2010999</v>
      </c>
      <c r="B101" s="519" t="s">
        <v>206</v>
      </c>
      <c r="C101" s="351">
        <f t="shared" si="1"/>
        <v>0</v>
      </c>
      <c r="F101" s="506">
        <v>0</v>
      </c>
      <c r="H101" s="506">
        <v>0</v>
      </c>
      <c r="K101" s="506">
        <v>0</v>
      </c>
      <c r="L101" s="506">
        <v>0</v>
      </c>
      <c r="N101" s="506">
        <v>0</v>
      </c>
      <c r="XEL101" s="289"/>
      <c r="XEM101" s="289"/>
      <c r="XEN101" s="289"/>
      <c r="XEO101" s="289"/>
      <c r="XEP101" s="289"/>
      <c r="XEQ101" s="289"/>
      <c r="XER101" s="289"/>
      <c r="XES101" s="289"/>
      <c r="XET101" s="289"/>
      <c r="XEU101" s="289"/>
      <c r="XEV101" s="289"/>
      <c r="XEW101" s="289"/>
      <c r="XEX101" s="289"/>
      <c r="XEY101" s="289"/>
      <c r="XEZ101" s="289"/>
      <c r="XFA101" s="289"/>
      <c r="XFB101" s="289"/>
      <c r="XFC101" s="289"/>
      <c r="XFD101" s="289"/>
    </row>
    <row r="102" s="506" customFormat="1" ht="21" customHeight="1" spans="1:16384">
      <c r="A102" s="508">
        <v>20111</v>
      </c>
      <c r="B102" s="519" t="s">
        <v>207</v>
      </c>
      <c r="C102" s="351">
        <f t="shared" si="1"/>
        <v>3525.47344</v>
      </c>
      <c r="F102" s="508">
        <v>3045.47344</v>
      </c>
      <c r="H102" s="506">
        <v>480</v>
      </c>
      <c r="K102" s="506">
        <v>0</v>
      </c>
      <c r="L102" s="506">
        <v>0</v>
      </c>
      <c r="N102" s="506">
        <v>0</v>
      </c>
      <c r="XEL102" s="289"/>
      <c r="XEM102" s="289"/>
      <c r="XEN102" s="289"/>
      <c r="XEO102" s="289"/>
      <c r="XEP102" s="289"/>
      <c r="XEQ102" s="289"/>
      <c r="XER102" s="289"/>
      <c r="XES102" s="289"/>
      <c r="XET102" s="289"/>
      <c r="XEU102" s="289"/>
      <c r="XEV102" s="289"/>
      <c r="XEW102" s="289"/>
      <c r="XEX102" s="289"/>
      <c r="XEY102" s="289"/>
      <c r="XEZ102" s="289"/>
      <c r="XFA102" s="289"/>
      <c r="XFB102" s="289"/>
      <c r="XFC102" s="289"/>
      <c r="XFD102" s="289"/>
    </row>
    <row r="103" s="506" customFormat="1" ht="21" customHeight="1" spans="1:16384">
      <c r="A103" s="508">
        <v>2011101</v>
      </c>
      <c r="B103" s="519" t="s">
        <v>148</v>
      </c>
      <c r="C103" s="351">
        <f t="shared" si="1"/>
        <v>2815.268558</v>
      </c>
      <c r="F103" s="508">
        <v>2815.268558</v>
      </c>
      <c r="H103" s="506">
        <v>0</v>
      </c>
      <c r="K103" s="506">
        <v>0</v>
      </c>
      <c r="L103" s="506">
        <v>0</v>
      </c>
      <c r="N103" s="506">
        <v>0</v>
      </c>
      <c r="XEL103" s="289"/>
      <c r="XEM103" s="289"/>
      <c r="XEN103" s="289"/>
      <c r="XEO103" s="289"/>
      <c r="XEP103" s="289"/>
      <c r="XEQ103" s="289"/>
      <c r="XER103" s="289"/>
      <c r="XES103" s="289"/>
      <c r="XET103" s="289"/>
      <c r="XEU103" s="289"/>
      <c r="XEV103" s="289"/>
      <c r="XEW103" s="289"/>
      <c r="XEX103" s="289"/>
      <c r="XEY103" s="289"/>
      <c r="XEZ103" s="289"/>
      <c r="XFA103" s="289"/>
      <c r="XFB103" s="289"/>
      <c r="XFC103" s="289"/>
      <c r="XFD103" s="289"/>
    </row>
    <row r="104" s="506" customFormat="1" ht="21" customHeight="1" spans="1:16384">
      <c r="A104" s="508">
        <v>2011102</v>
      </c>
      <c r="B104" s="519" t="s">
        <v>149</v>
      </c>
      <c r="C104" s="351">
        <f t="shared" si="1"/>
        <v>185</v>
      </c>
      <c r="F104" s="506">
        <v>0</v>
      </c>
      <c r="H104" s="506">
        <v>185</v>
      </c>
      <c r="K104" s="506">
        <v>0</v>
      </c>
      <c r="L104" s="506">
        <v>0</v>
      </c>
      <c r="N104" s="506">
        <v>0</v>
      </c>
      <c r="XEL104" s="289"/>
      <c r="XEM104" s="289"/>
      <c r="XEN104" s="289"/>
      <c r="XEO104" s="289"/>
      <c r="XEP104" s="289"/>
      <c r="XEQ104" s="289"/>
      <c r="XER104" s="289"/>
      <c r="XES104" s="289"/>
      <c r="XET104" s="289"/>
      <c r="XEU104" s="289"/>
      <c r="XEV104" s="289"/>
      <c r="XEW104" s="289"/>
      <c r="XEX104" s="289"/>
      <c r="XEY104" s="289"/>
      <c r="XEZ104" s="289"/>
      <c r="XFA104" s="289"/>
      <c r="XFB104" s="289"/>
      <c r="XFC104" s="289"/>
      <c r="XFD104" s="289"/>
    </row>
    <row r="105" s="506" customFormat="1" ht="21" hidden="1" customHeight="1" spans="1:16384">
      <c r="A105" s="508">
        <v>2011103</v>
      </c>
      <c r="B105" s="519" t="s">
        <v>150</v>
      </c>
      <c r="C105" s="351">
        <f t="shared" si="1"/>
        <v>0</v>
      </c>
      <c r="F105" s="506">
        <v>0</v>
      </c>
      <c r="H105" s="506">
        <v>0</v>
      </c>
      <c r="K105" s="506">
        <v>0</v>
      </c>
      <c r="L105" s="506">
        <v>0</v>
      </c>
      <c r="N105" s="506">
        <v>0</v>
      </c>
      <c r="XEL105" s="289"/>
      <c r="XEM105" s="289"/>
      <c r="XEN105" s="289"/>
      <c r="XEO105" s="289"/>
      <c r="XEP105" s="289"/>
      <c r="XEQ105" s="289"/>
      <c r="XER105" s="289"/>
      <c r="XES105" s="289"/>
      <c r="XET105" s="289"/>
      <c r="XEU105" s="289"/>
      <c r="XEV105" s="289"/>
      <c r="XEW105" s="289"/>
      <c r="XEX105" s="289"/>
      <c r="XEY105" s="289"/>
      <c r="XEZ105" s="289"/>
      <c r="XFA105" s="289"/>
      <c r="XFB105" s="289"/>
      <c r="XFC105" s="289"/>
      <c r="XFD105" s="289"/>
    </row>
    <row r="106" s="506" customFormat="1" ht="21" customHeight="1" spans="1:16384">
      <c r="A106" s="508">
        <v>2011104</v>
      </c>
      <c r="B106" s="519" t="s">
        <v>208</v>
      </c>
      <c r="C106" s="351">
        <f t="shared" si="1"/>
        <v>295</v>
      </c>
      <c r="F106" s="506">
        <v>0</v>
      </c>
      <c r="H106" s="506">
        <v>295</v>
      </c>
      <c r="K106" s="506">
        <v>0</v>
      </c>
      <c r="L106" s="506">
        <v>0</v>
      </c>
      <c r="N106" s="506">
        <v>0</v>
      </c>
      <c r="XEL106" s="289"/>
      <c r="XEM106" s="289"/>
      <c r="XEN106" s="289"/>
      <c r="XEO106" s="289"/>
      <c r="XEP106" s="289"/>
      <c r="XEQ106" s="289"/>
      <c r="XER106" s="289"/>
      <c r="XES106" s="289"/>
      <c r="XET106" s="289"/>
      <c r="XEU106" s="289"/>
      <c r="XEV106" s="289"/>
      <c r="XEW106" s="289"/>
      <c r="XEX106" s="289"/>
      <c r="XEY106" s="289"/>
      <c r="XEZ106" s="289"/>
      <c r="XFA106" s="289"/>
      <c r="XFB106" s="289"/>
      <c r="XFC106" s="289"/>
      <c r="XFD106" s="289"/>
    </row>
    <row r="107" s="506" customFormat="1" ht="21" hidden="1" customHeight="1" spans="1:16384">
      <c r="A107" s="508">
        <v>2011105</v>
      </c>
      <c r="B107" s="518" t="s">
        <v>209</v>
      </c>
      <c r="C107" s="351">
        <f t="shared" si="1"/>
        <v>0</v>
      </c>
      <c r="F107" s="506">
        <v>0</v>
      </c>
      <c r="H107" s="506">
        <v>0</v>
      </c>
      <c r="K107" s="506">
        <v>0</v>
      </c>
      <c r="L107" s="506">
        <v>0</v>
      </c>
      <c r="N107" s="506">
        <v>0</v>
      </c>
      <c r="XEL107" s="289"/>
      <c r="XEM107" s="289"/>
      <c r="XEN107" s="289"/>
      <c r="XEO107" s="289"/>
      <c r="XEP107" s="289"/>
      <c r="XEQ107" s="289"/>
      <c r="XER107" s="289"/>
      <c r="XES107" s="289"/>
      <c r="XET107" s="289"/>
      <c r="XEU107" s="289"/>
      <c r="XEV107" s="289"/>
      <c r="XEW107" s="289"/>
      <c r="XEX107" s="289"/>
      <c r="XEY107" s="289"/>
      <c r="XEZ107" s="289"/>
      <c r="XFA107" s="289"/>
      <c r="XFB107" s="289"/>
      <c r="XFC107" s="289"/>
      <c r="XFD107" s="289"/>
    </row>
    <row r="108" s="506" customFormat="1" ht="21" hidden="1" customHeight="1" spans="1:16384">
      <c r="A108" s="508">
        <v>2011106</v>
      </c>
      <c r="B108" s="519" t="s">
        <v>210</v>
      </c>
      <c r="C108" s="351">
        <f t="shared" si="1"/>
        <v>0</v>
      </c>
      <c r="F108" s="506">
        <v>0</v>
      </c>
      <c r="H108" s="506">
        <v>0</v>
      </c>
      <c r="K108" s="506">
        <v>0</v>
      </c>
      <c r="L108" s="506">
        <v>0</v>
      </c>
      <c r="N108" s="506">
        <v>0</v>
      </c>
      <c r="XEL108" s="289"/>
      <c r="XEM108" s="289"/>
      <c r="XEN108" s="289"/>
      <c r="XEO108" s="289"/>
      <c r="XEP108" s="289"/>
      <c r="XEQ108" s="289"/>
      <c r="XER108" s="289"/>
      <c r="XES108" s="289"/>
      <c r="XET108" s="289"/>
      <c r="XEU108" s="289"/>
      <c r="XEV108" s="289"/>
      <c r="XEW108" s="289"/>
      <c r="XEX108" s="289"/>
      <c r="XEY108" s="289"/>
      <c r="XEZ108" s="289"/>
      <c r="XFA108" s="289"/>
      <c r="XFB108" s="289"/>
      <c r="XFC108" s="289"/>
      <c r="XFD108" s="289"/>
    </row>
    <row r="109" s="506" customFormat="1" ht="21" customHeight="1" spans="1:16384">
      <c r="A109" s="508">
        <v>2011150</v>
      </c>
      <c r="B109" s="519" t="s">
        <v>157</v>
      </c>
      <c r="C109" s="351">
        <f t="shared" si="1"/>
        <v>230.204882</v>
      </c>
      <c r="F109" s="508">
        <v>230.204882</v>
      </c>
      <c r="H109" s="506">
        <v>0</v>
      </c>
      <c r="K109" s="506">
        <v>0</v>
      </c>
      <c r="L109" s="506">
        <v>0</v>
      </c>
      <c r="N109" s="506">
        <v>0</v>
      </c>
      <c r="XEL109" s="289"/>
      <c r="XEM109" s="289"/>
      <c r="XEN109" s="289"/>
      <c r="XEO109" s="289"/>
      <c r="XEP109" s="289"/>
      <c r="XEQ109" s="289"/>
      <c r="XER109" s="289"/>
      <c r="XES109" s="289"/>
      <c r="XET109" s="289"/>
      <c r="XEU109" s="289"/>
      <c r="XEV109" s="289"/>
      <c r="XEW109" s="289"/>
      <c r="XEX109" s="289"/>
      <c r="XEY109" s="289"/>
      <c r="XEZ109" s="289"/>
      <c r="XFA109" s="289"/>
      <c r="XFB109" s="289"/>
      <c r="XFC109" s="289"/>
      <c r="XFD109" s="289"/>
    </row>
    <row r="110" s="506" customFormat="1" ht="21" hidden="1" customHeight="1" spans="1:16384">
      <c r="A110" s="508">
        <v>2011199</v>
      </c>
      <c r="B110" s="519" t="s">
        <v>211</v>
      </c>
      <c r="C110" s="351">
        <f t="shared" si="1"/>
        <v>0</v>
      </c>
      <c r="F110" s="506">
        <v>0</v>
      </c>
      <c r="H110" s="506">
        <v>0</v>
      </c>
      <c r="K110" s="506">
        <v>0</v>
      </c>
      <c r="L110" s="506">
        <v>0</v>
      </c>
      <c r="N110" s="506">
        <v>0</v>
      </c>
      <c r="XEL110" s="289"/>
      <c r="XEM110" s="289"/>
      <c r="XEN110" s="289"/>
      <c r="XEO110" s="289"/>
      <c r="XEP110" s="289"/>
      <c r="XEQ110" s="289"/>
      <c r="XER110" s="289"/>
      <c r="XES110" s="289"/>
      <c r="XET110" s="289"/>
      <c r="XEU110" s="289"/>
      <c r="XEV110" s="289"/>
      <c r="XEW110" s="289"/>
      <c r="XEX110" s="289"/>
      <c r="XEY110" s="289"/>
      <c r="XEZ110" s="289"/>
      <c r="XFA110" s="289"/>
      <c r="XFB110" s="289"/>
      <c r="XFC110" s="289"/>
      <c r="XFD110" s="289"/>
    </row>
    <row r="111" s="506" customFormat="1" ht="21" customHeight="1" spans="1:16384">
      <c r="A111" s="508">
        <v>20113</v>
      </c>
      <c r="B111" s="519" t="s">
        <v>212</v>
      </c>
      <c r="C111" s="351">
        <f t="shared" si="1"/>
        <v>917.568174</v>
      </c>
      <c r="F111" s="508">
        <v>917.568174</v>
      </c>
      <c r="H111" s="506">
        <v>0</v>
      </c>
      <c r="K111" s="506">
        <v>0</v>
      </c>
      <c r="L111" s="506">
        <v>0</v>
      </c>
      <c r="N111" s="506">
        <v>0</v>
      </c>
      <c r="XEL111" s="289"/>
      <c r="XEM111" s="289"/>
      <c r="XEN111" s="289"/>
      <c r="XEO111" s="289"/>
      <c r="XEP111" s="289"/>
      <c r="XEQ111" s="289"/>
      <c r="XER111" s="289"/>
      <c r="XES111" s="289"/>
      <c r="XET111" s="289"/>
      <c r="XEU111" s="289"/>
      <c r="XEV111" s="289"/>
      <c r="XEW111" s="289"/>
      <c r="XEX111" s="289"/>
      <c r="XEY111" s="289"/>
      <c r="XEZ111" s="289"/>
      <c r="XFA111" s="289"/>
      <c r="XFB111" s="289"/>
      <c r="XFC111" s="289"/>
      <c r="XFD111" s="289"/>
    </row>
    <row r="112" s="506" customFormat="1" ht="21" customHeight="1" spans="1:16384">
      <c r="A112" s="508">
        <v>2011301</v>
      </c>
      <c r="B112" s="519" t="s">
        <v>148</v>
      </c>
      <c r="C112" s="351">
        <f t="shared" si="1"/>
        <v>461.904804</v>
      </c>
      <c r="F112" s="508">
        <v>461.904804</v>
      </c>
      <c r="H112" s="506">
        <v>0</v>
      </c>
      <c r="K112" s="506">
        <v>0</v>
      </c>
      <c r="L112" s="506">
        <v>0</v>
      </c>
      <c r="N112" s="506">
        <v>0</v>
      </c>
      <c r="XEL112" s="289"/>
      <c r="XEM112" s="289"/>
      <c r="XEN112" s="289"/>
      <c r="XEO112" s="289"/>
      <c r="XEP112" s="289"/>
      <c r="XEQ112" s="289"/>
      <c r="XER112" s="289"/>
      <c r="XES112" s="289"/>
      <c r="XET112" s="289"/>
      <c r="XEU112" s="289"/>
      <c r="XEV112" s="289"/>
      <c r="XEW112" s="289"/>
      <c r="XEX112" s="289"/>
      <c r="XEY112" s="289"/>
      <c r="XEZ112" s="289"/>
      <c r="XFA112" s="289"/>
      <c r="XFB112" s="289"/>
      <c r="XFC112" s="289"/>
      <c r="XFD112" s="289"/>
    </row>
    <row r="113" s="506" customFormat="1" ht="21" hidden="1" customHeight="1" spans="1:16384">
      <c r="A113" s="508">
        <v>2011302</v>
      </c>
      <c r="B113" s="519" t="s">
        <v>149</v>
      </c>
      <c r="C113" s="351">
        <f t="shared" si="1"/>
        <v>0</v>
      </c>
      <c r="F113" s="506">
        <v>0</v>
      </c>
      <c r="H113" s="506">
        <v>0</v>
      </c>
      <c r="K113" s="506">
        <v>0</v>
      </c>
      <c r="L113" s="506">
        <v>0</v>
      </c>
      <c r="N113" s="506">
        <v>0</v>
      </c>
      <c r="XEL113" s="289"/>
      <c r="XEM113" s="289"/>
      <c r="XEN113" s="289"/>
      <c r="XEO113" s="289"/>
      <c r="XEP113" s="289"/>
      <c r="XEQ113" s="289"/>
      <c r="XER113" s="289"/>
      <c r="XES113" s="289"/>
      <c r="XET113" s="289"/>
      <c r="XEU113" s="289"/>
      <c r="XEV113" s="289"/>
      <c r="XEW113" s="289"/>
      <c r="XEX113" s="289"/>
      <c r="XEY113" s="289"/>
      <c r="XEZ113" s="289"/>
      <c r="XFA113" s="289"/>
      <c r="XFB113" s="289"/>
      <c r="XFC113" s="289"/>
      <c r="XFD113" s="289"/>
    </row>
    <row r="114" s="506" customFormat="1" ht="21" hidden="1" customHeight="1" spans="1:16384">
      <c r="A114" s="508">
        <v>2011303</v>
      </c>
      <c r="B114" s="519" t="s">
        <v>150</v>
      </c>
      <c r="C114" s="351">
        <f t="shared" si="1"/>
        <v>0</v>
      </c>
      <c r="F114" s="506">
        <v>0</v>
      </c>
      <c r="H114" s="506">
        <v>0</v>
      </c>
      <c r="K114" s="506">
        <v>0</v>
      </c>
      <c r="L114" s="506">
        <v>0</v>
      </c>
      <c r="N114" s="506">
        <v>0</v>
      </c>
      <c r="XEL114" s="289"/>
      <c r="XEM114" s="289"/>
      <c r="XEN114" s="289"/>
      <c r="XEO114" s="289"/>
      <c r="XEP114" s="289"/>
      <c r="XEQ114" s="289"/>
      <c r="XER114" s="289"/>
      <c r="XES114" s="289"/>
      <c r="XET114" s="289"/>
      <c r="XEU114" s="289"/>
      <c r="XEV114" s="289"/>
      <c r="XEW114" s="289"/>
      <c r="XEX114" s="289"/>
      <c r="XEY114" s="289"/>
      <c r="XEZ114" s="289"/>
      <c r="XFA114" s="289"/>
      <c r="XFB114" s="289"/>
      <c r="XFC114" s="289"/>
      <c r="XFD114" s="289"/>
    </row>
    <row r="115" s="506" customFormat="1" ht="21" hidden="1" customHeight="1" spans="1:16384">
      <c r="A115" s="508">
        <v>2011304</v>
      </c>
      <c r="B115" s="519" t="s">
        <v>213</v>
      </c>
      <c r="C115" s="351">
        <f t="shared" si="1"/>
        <v>0</v>
      </c>
      <c r="F115" s="506">
        <v>0</v>
      </c>
      <c r="H115" s="506">
        <v>0</v>
      </c>
      <c r="K115" s="506">
        <v>0</v>
      </c>
      <c r="L115" s="506">
        <v>0</v>
      </c>
      <c r="N115" s="506">
        <v>0</v>
      </c>
      <c r="XEL115" s="289"/>
      <c r="XEM115" s="289"/>
      <c r="XEN115" s="289"/>
      <c r="XEO115" s="289"/>
      <c r="XEP115" s="289"/>
      <c r="XEQ115" s="289"/>
      <c r="XER115" s="289"/>
      <c r="XES115" s="289"/>
      <c r="XET115" s="289"/>
      <c r="XEU115" s="289"/>
      <c r="XEV115" s="289"/>
      <c r="XEW115" s="289"/>
      <c r="XEX115" s="289"/>
      <c r="XEY115" s="289"/>
      <c r="XEZ115" s="289"/>
      <c r="XFA115" s="289"/>
      <c r="XFB115" s="289"/>
      <c r="XFC115" s="289"/>
      <c r="XFD115" s="289"/>
    </row>
    <row r="116" s="506" customFormat="1" ht="21" hidden="1" customHeight="1" spans="1:16384">
      <c r="A116" s="508">
        <v>2011305</v>
      </c>
      <c r="B116" s="519" t="s">
        <v>214</v>
      </c>
      <c r="C116" s="351">
        <f t="shared" si="1"/>
        <v>0</v>
      </c>
      <c r="F116" s="506">
        <v>0</v>
      </c>
      <c r="H116" s="506">
        <v>0</v>
      </c>
      <c r="K116" s="506">
        <v>0</v>
      </c>
      <c r="L116" s="506">
        <v>0</v>
      </c>
      <c r="N116" s="506">
        <v>0</v>
      </c>
      <c r="XEL116" s="289"/>
      <c r="XEM116" s="289"/>
      <c r="XEN116" s="289"/>
      <c r="XEO116" s="289"/>
      <c r="XEP116" s="289"/>
      <c r="XEQ116" s="289"/>
      <c r="XER116" s="289"/>
      <c r="XES116" s="289"/>
      <c r="XET116" s="289"/>
      <c r="XEU116" s="289"/>
      <c r="XEV116" s="289"/>
      <c r="XEW116" s="289"/>
      <c r="XEX116" s="289"/>
      <c r="XEY116" s="289"/>
      <c r="XEZ116" s="289"/>
      <c r="XFA116" s="289"/>
      <c r="XFB116" s="289"/>
      <c r="XFC116" s="289"/>
      <c r="XFD116" s="289"/>
    </row>
    <row r="117" s="506" customFormat="1" ht="21" hidden="1" customHeight="1" spans="1:16384">
      <c r="A117" s="508">
        <v>2011306</v>
      </c>
      <c r="B117" s="518" t="s">
        <v>215</v>
      </c>
      <c r="C117" s="351">
        <f t="shared" si="1"/>
        <v>0</v>
      </c>
      <c r="F117" s="506">
        <v>0</v>
      </c>
      <c r="H117" s="506">
        <v>0</v>
      </c>
      <c r="K117" s="506">
        <v>0</v>
      </c>
      <c r="L117" s="506">
        <v>0</v>
      </c>
      <c r="N117" s="506">
        <v>0</v>
      </c>
      <c r="XEL117" s="289"/>
      <c r="XEM117" s="289"/>
      <c r="XEN117" s="289"/>
      <c r="XEO117" s="289"/>
      <c r="XEP117" s="289"/>
      <c r="XEQ117" s="289"/>
      <c r="XER117" s="289"/>
      <c r="XES117" s="289"/>
      <c r="XET117" s="289"/>
      <c r="XEU117" s="289"/>
      <c r="XEV117" s="289"/>
      <c r="XEW117" s="289"/>
      <c r="XEX117" s="289"/>
      <c r="XEY117" s="289"/>
      <c r="XEZ117" s="289"/>
      <c r="XFA117" s="289"/>
      <c r="XFB117" s="289"/>
      <c r="XFC117" s="289"/>
      <c r="XFD117" s="289"/>
    </row>
    <row r="118" s="506" customFormat="1" ht="21" hidden="1" customHeight="1" spans="1:16384">
      <c r="A118" s="508">
        <v>2011307</v>
      </c>
      <c r="B118" s="519" t="s">
        <v>216</v>
      </c>
      <c r="C118" s="351">
        <f t="shared" si="1"/>
        <v>0</v>
      </c>
      <c r="F118" s="506">
        <v>0</v>
      </c>
      <c r="H118" s="506">
        <v>0</v>
      </c>
      <c r="K118" s="506">
        <v>0</v>
      </c>
      <c r="L118" s="506">
        <v>0</v>
      </c>
      <c r="N118" s="506">
        <v>0</v>
      </c>
      <c r="XEL118" s="289"/>
      <c r="XEM118" s="289"/>
      <c r="XEN118" s="289"/>
      <c r="XEO118" s="289"/>
      <c r="XEP118" s="289"/>
      <c r="XEQ118" s="289"/>
      <c r="XER118" s="289"/>
      <c r="XES118" s="289"/>
      <c r="XET118" s="289"/>
      <c r="XEU118" s="289"/>
      <c r="XEV118" s="289"/>
      <c r="XEW118" s="289"/>
      <c r="XEX118" s="289"/>
      <c r="XEY118" s="289"/>
      <c r="XEZ118" s="289"/>
      <c r="XFA118" s="289"/>
      <c r="XFB118" s="289"/>
      <c r="XFC118" s="289"/>
      <c r="XFD118" s="289"/>
    </row>
    <row r="119" s="506" customFormat="1" ht="21" hidden="1" customHeight="1" spans="1:16384">
      <c r="A119" s="508">
        <v>2011308</v>
      </c>
      <c r="B119" s="519" t="s">
        <v>217</v>
      </c>
      <c r="C119" s="351">
        <f t="shared" si="1"/>
        <v>0</v>
      </c>
      <c r="F119" s="506">
        <v>0</v>
      </c>
      <c r="H119" s="506">
        <v>0</v>
      </c>
      <c r="K119" s="506">
        <v>0</v>
      </c>
      <c r="L119" s="506">
        <v>0</v>
      </c>
      <c r="N119" s="506">
        <v>0</v>
      </c>
      <c r="XEL119" s="289"/>
      <c r="XEM119" s="289"/>
      <c r="XEN119" s="289"/>
      <c r="XEO119" s="289"/>
      <c r="XEP119" s="289"/>
      <c r="XEQ119" s="289"/>
      <c r="XER119" s="289"/>
      <c r="XES119" s="289"/>
      <c r="XET119" s="289"/>
      <c r="XEU119" s="289"/>
      <c r="XEV119" s="289"/>
      <c r="XEW119" s="289"/>
      <c r="XEX119" s="289"/>
      <c r="XEY119" s="289"/>
      <c r="XEZ119" s="289"/>
      <c r="XFA119" s="289"/>
      <c r="XFB119" s="289"/>
      <c r="XFC119" s="289"/>
      <c r="XFD119" s="289"/>
    </row>
    <row r="120" s="506" customFormat="1" ht="21" customHeight="1" spans="1:16384">
      <c r="A120" s="508">
        <v>2011350</v>
      </c>
      <c r="B120" s="519" t="s">
        <v>157</v>
      </c>
      <c r="C120" s="351">
        <f t="shared" si="1"/>
        <v>455.66337</v>
      </c>
      <c r="F120" s="508">
        <v>455.66337</v>
      </c>
      <c r="H120" s="506">
        <v>0</v>
      </c>
      <c r="K120" s="506">
        <v>0</v>
      </c>
      <c r="L120" s="506">
        <v>0</v>
      </c>
      <c r="N120" s="506">
        <v>0</v>
      </c>
      <c r="XEL120" s="289"/>
      <c r="XEM120" s="289"/>
      <c r="XEN120" s="289"/>
      <c r="XEO120" s="289"/>
      <c r="XEP120" s="289"/>
      <c r="XEQ120" s="289"/>
      <c r="XER120" s="289"/>
      <c r="XES120" s="289"/>
      <c r="XET120" s="289"/>
      <c r="XEU120" s="289"/>
      <c r="XEV120" s="289"/>
      <c r="XEW120" s="289"/>
      <c r="XEX120" s="289"/>
      <c r="XEY120" s="289"/>
      <c r="XEZ120" s="289"/>
      <c r="XFA120" s="289"/>
      <c r="XFB120" s="289"/>
      <c r="XFC120" s="289"/>
      <c r="XFD120" s="289"/>
    </row>
    <row r="121" s="506" customFormat="1" ht="21" hidden="1" customHeight="1" spans="1:16384">
      <c r="A121" s="508">
        <v>2011399</v>
      </c>
      <c r="B121" s="519" t="s">
        <v>218</v>
      </c>
      <c r="C121" s="351">
        <f t="shared" si="1"/>
        <v>0</v>
      </c>
      <c r="F121" s="506">
        <v>0</v>
      </c>
      <c r="H121" s="506">
        <v>0</v>
      </c>
      <c r="K121" s="506">
        <v>0</v>
      </c>
      <c r="L121" s="506">
        <v>0</v>
      </c>
      <c r="N121" s="506">
        <v>0</v>
      </c>
      <c r="XEL121" s="289"/>
      <c r="XEM121" s="289"/>
      <c r="XEN121" s="289"/>
      <c r="XEO121" s="289"/>
      <c r="XEP121" s="289"/>
      <c r="XEQ121" s="289"/>
      <c r="XER121" s="289"/>
      <c r="XES121" s="289"/>
      <c r="XET121" s="289"/>
      <c r="XEU121" s="289"/>
      <c r="XEV121" s="289"/>
      <c r="XEW121" s="289"/>
      <c r="XEX121" s="289"/>
      <c r="XEY121" s="289"/>
      <c r="XEZ121" s="289"/>
      <c r="XFA121" s="289"/>
      <c r="XFB121" s="289"/>
      <c r="XFC121" s="289"/>
      <c r="XFD121" s="289"/>
    </row>
    <row r="122" s="506" customFormat="1" ht="21" hidden="1" customHeight="1" spans="1:16384">
      <c r="A122" s="508">
        <v>20114</v>
      </c>
      <c r="B122" s="519" t="s">
        <v>219</v>
      </c>
      <c r="C122" s="351">
        <f t="shared" si="1"/>
        <v>0</v>
      </c>
      <c r="F122" s="506">
        <v>0</v>
      </c>
      <c r="H122" s="506">
        <v>0</v>
      </c>
      <c r="K122" s="506">
        <v>0</v>
      </c>
      <c r="L122" s="506">
        <v>0</v>
      </c>
      <c r="N122" s="506">
        <v>0</v>
      </c>
      <c r="XEL122" s="289"/>
      <c r="XEM122" s="289"/>
      <c r="XEN122" s="289"/>
      <c r="XEO122" s="289"/>
      <c r="XEP122" s="289"/>
      <c r="XEQ122" s="289"/>
      <c r="XER122" s="289"/>
      <c r="XES122" s="289"/>
      <c r="XET122" s="289"/>
      <c r="XEU122" s="289"/>
      <c r="XEV122" s="289"/>
      <c r="XEW122" s="289"/>
      <c r="XEX122" s="289"/>
      <c r="XEY122" s="289"/>
      <c r="XEZ122" s="289"/>
      <c r="XFA122" s="289"/>
      <c r="XFB122" s="289"/>
      <c r="XFC122" s="289"/>
      <c r="XFD122" s="289"/>
    </row>
    <row r="123" s="506" customFormat="1" ht="21" hidden="1" customHeight="1" spans="1:16384">
      <c r="A123" s="508">
        <v>2011401</v>
      </c>
      <c r="B123" s="519" t="s">
        <v>148</v>
      </c>
      <c r="C123" s="351">
        <f t="shared" si="1"/>
        <v>0</v>
      </c>
      <c r="F123" s="506">
        <v>0</v>
      </c>
      <c r="H123" s="506">
        <v>0</v>
      </c>
      <c r="K123" s="506">
        <v>0</v>
      </c>
      <c r="L123" s="506">
        <v>0</v>
      </c>
      <c r="N123" s="506">
        <v>0</v>
      </c>
      <c r="XEL123" s="289"/>
      <c r="XEM123" s="289"/>
      <c r="XEN123" s="289"/>
      <c r="XEO123" s="289"/>
      <c r="XEP123" s="289"/>
      <c r="XEQ123" s="289"/>
      <c r="XER123" s="289"/>
      <c r="XES123" s="289"/>
      <c r="XET123" s="289"/>
      <c r="XEU123" s="289"/>
      <c r="XEV123" s="289"/>
      <c r="XEW123" s="289"/>
      <c r="XEX123" s="289"/>
      <c r="XEY123" s="289"/>
      <c r="XEZ123" s="289"/>
      <c r="XFA123" s="289"/>
      <c r="XFB123" s="289"/>
      <c r="XFC123" s="289"/>
      <c r="XFD123" s="289"/>
    </row>
    <row r="124" s="506" customFormat="1" ht="21" hidden="1" customHeight="1" spans="1:16384">
      <c r="A124" s="508">
        <v>2011402</v>
      </c>
      <c r="B124" s="519" t="s">
        <v>149</v>
      </c>
      <c r="C124" s="351">
        <f t="shared" si="1"/>
        <v>0</v>
      </c>
      <c r="F124" s="506">
        <v>0</v>
      </c>
      <c r="H124" s="506">
        <v>0</v>
      </c>
      <c r="K124" s="506">
        <v>0</v>
      </c>
      <c r="L124" s="506">
        <v>0</v>
      </c>
      <c r="N124" s="506">
        <v>0</v>
      </c>
      <c r="XEL124" s="289"/>
      <c r="XEM124" s="289"/>
      <c r="XEN124" s="289"/>
      <c r="XEO124" s="289"/>
      <c r="XEP124" s="289"/>
      <c r="XEQ124" s="289"/>
      <c r="XER124" s="289"/>
      <c r="XES124" s="289"/>
      <c r="XET124" s="289"/>
      <c r="XEU124" s="289"/>
      <c r="XEV124" s="289"/>
      <c r="XEW124" s="289"/>
      <c r="XEX124" s="289"/>
      <c r="XEY124" s="289"/>
      <c r="XEZ124" s="289"/>
      <c r="XFA124" s="289"/>
      <c r="XFB124" s="289"/>
      <c r="XFC124" s="289"/>
      <c r="XFD124" s="289"/>
    </row>
    <row r="125" s="506" customFormat="1" ht="21" hidden="1" customHeight="1" spans="1:16384">
      <c r="A125" s="508">
        <v>2011403</v>
      </c>
      <c r="B125" s="519" t="s">
        <v>150</v>
      </c>
      <c r="C125" s="351">
        <f t="shared" si="1"/>
        <v>0</v>
      </c>
      <c r="F125" s="506">
        <v>0</v>
      </c>
      <c r="H125" s="506">
        <v>0</v>
      </c>
      <c r="K125" s="506">
        <v>0</v>
      </c>
      <c r="L125" s="506">
        <v>0</v>
      </c>
      <c r="N125" s="506">
        <v>0</v>
      </c>
      <c r="XEL125" s="289"/>
      <c r="XEM125" s="289"/>
      <c r="XEN125" s="289"/>
      <c r="XEO125" s="289"/>
      <c r="XEP125" s="289"/>
      <c r="XEQ125" s="289"/>
      <c r="XER125" s="289"/>
      <c r="XES125" s="289"/>
      <c r="XET125" s="289"/>
      <c r="XEU125" s="289"/>
      <c r="XEV125" s="289"/>
      <c r="XEW125" s="289"/>
      <c r="XEX125" s="289"/>
      <c r="XEY125" s="289"/>
      <c r="XEZ125" s="289"/>
      <c r="XFA125" s="289"/>
      <c r="XFB125" s="289"/>
      <c r="XFC125" s="289"/>
      <c r="XFD125" s="289"/>
    </row>
    <row r="126" s="506" customFormat="1" ht="21" hidden="1" customHeight="1" spans="1:16384">
      <c r="A126" s="508">
        <v>2011404</v>
      </c>
      <c r="B126" s="518" t="s">
        <v>220</v>
      </c>
      <c r="C126" s="351">
        <f t="shared" si="1"/>
        <v>0</v>
      </c>
      <c r="F126" s="506">
        <v>0</v>
      </c>
      <c r="H126" s="506">
        <v>0</v>
      </c>
      <c r="K126" s="506">
        <v>0</v>
      </c>
      <c r="L126" s="506">
        <v>0</v>
      </c>
      <c r="N126" s="506">
        <v>0</v>
      </c>
      <c r="XEL126" s="289"/>
      <c r="XEM126" s="289"/>
      <c r="XEN126" s="289"/>
      <c r="XEO126" s="289"/>
      <c r="XEP126" s="289"/>
      <c r="XEQ126" s="289"/>
      <c r="XER126" s="289"/>
      <c r="XES126" s="289"/>
      <c r="XET126" s="289"/>
      <c r="XEU126" s="289"/>
      <c r="XEV126" s="289"/>
      <c r="XEW126" s="289"/>
      <c r="XEX126" s="289"/>
      <c r="XEY126" s="289"/>
      <c r="XEZ126" s="289"/>
      <c r="XFA126" s="289"/>
      <c r="XFB126" s="289"/>
      <c r="XFC126" s="289"/>
      <c r="XFD126" s="289"/>
    </row>
    <row r="127" s="506" customFormat="1" ht="21" hidden="1" customHeight="1" spans="1:16384">
      <c r="A127" s="508">
        <v>2011405</v>
      </c>
      <c r="B127" s="519" t="s">
        <v>221</v>
      </c>
      <c r="C127" s="351">
        <f t="shared" si="1"/>
        <v>0</v>
      </c>
      <c r="F127" s="506">
        <v>0</v>
      </c>
      <c r="H127" s="506">
        <v>0</v>
      </c>
      <c r="K127" s="506">
        <v>0</v>
      </c>
      <c r="L127" s="506">
        <v>0</v>
      </c>
      <c r="N127" s="506">
        <v>0</v>
      </c>
      <c r="XEL127" s="289"/>
      <c r="XEM127" s="289"/>
      <c r="XEN127" s="289"/>
      <c r="XEO127" s="289"/>
      <c r="XEP127" s="289"/>
      <c r="XEQ127" s="289"/>
      <c r="XER127" s="289"/>
      <c r="XES127" s="289"/>
      <c r="XET127" s="289"/>
      <c r="XEU127" s="289"/>
      <c r="XEV127" s="289"/>
      <c r="XEW127" s="289"/>
      <c r="XEX127" s="289"/>
      <c r="XEY127" s="289"/>
      <c r="XEZ127" s="289"/>
      <c r="XFA127" s="289"/>
      <c r="XFB127" s="289"/>
      <c r="XFC127" s="289"/>
      <c r="XFD127" s="289"/>
    </row>
    <row r="128" s="506" customFormat="1" ht="21" hidden="1" customHeight="1" spans="1:16384">
      <c r="A128" s="508">
        <v>2011408</v>
      </c>
      <c r="B128" s="519" t="s">
        <v>222</v>
      </c>
      <c r="C128" s="351">
        <f t="shared" si="1"/>
        <v>0</v>
      </c>
      <c r="F128" s="506">
        <v>0</v>
      </c>
      <c r="H128" s="506">
        <v>0</v>
      </c>
      <c r="K128" s="506">
        <v>0</v>
      </c>
      <c r="L128" s="506">
        <v>0</v>
      </c>
      <c r="N128" s="506">
        <v>0</v>
      </c>
      <c r="XEL128" s="289"/>
      <c r="XEM128" s="289"/>
      <c r="XEN128" s="289"/>
      <c r="XEO128" s="289"/>
      <c r="XEP128" s="289"/>
      <c r="XEQ128" s="289"/>
      <c r="XER128" s="289"/>
      <c r="XES128" s="289"/>
      <c r="XET128" s="289"/>
      <c r="XEU128" s="289"/>
      <c r="XEV128" s="289"/>
      <c r="XEW128" s="289"/>
      <c r="XEX128" s="289"/>
      <c r="XEY128" s="289"/>
      <c r="XEZ128" s="289"/>
      <c r="XFA128" s="289"/>
      <c r="XFB128" s="289"/>
      <c r="XFC128" s="289"/>
      <c r="XFD128" s="289"/>
    </row>
    <row r="129" s="506" customFormat="1" ht="21" hidden="1" customHeight="1" spans="1:16384">
      <c r="A129" s="508">
        <v>2011409</v>
      </c>
      <c r="B129" s="519" t="s">
        <v>223</v>
      </c>
      <c r="C129" s="351">
        <f t="shared" si="1"/>
        <v>0</v>
      </c>
      <c r="F129" s="506">
        <v>0</v>
      </c>
      <c r="H129" s="506">
        <v>0</v>
      </c>
      <c r="K129" s="506">
        <v>0</v>
      </c>
      <c r="L129" s="506">
        <v>0</v>
      </c>
      <c r="N129" s="506">
        <v>0</v>
      </c>
      <c r="XEL129" s="289"/>
      <c r="XEM129" s="289"/>
      <c r="XEN129" s="289"/>
      <c r="XEO129" s="289"/>
      <c r="XEP129" s="289"/>
      <c r="XEQ129" s="289"/>
      <c r="XER129" s="289"/>
      <c r="XES129" s="289"/>
      <c r="XET129" s="289"/>
      <c r="XEU129" s="289"/>
      <c r="XEV129" s="289"/>
      <c r="XEW129" s="289"/>
      <c r="XEX129" s="289"/>
      <c r="XEY129" s="289"/>
      <c r="XEZ129" s="289"/>
      <c r="XFA129" s="289"/>
      <c r="XFB129" s="289"/>
      <c r="XFC129" s="289"/>
      <c r="XFD129" s="289"/>
    </row>
    <row r="130" s="506" customFormat="1" ht="21" hidden="1" customHeight="1" spans="1:16384">
      <c r="A130" s="508">
        <v>2011410</v>
      </c>
      <c r="B130" s="519" t="s">
        <v>224</v>
      </c>
      <c r="C130" s="351">
        <f t="shared" si="1"/>
        <v>0</v>
      </c>
      <c r="F130" s="506">
        <v>0</v>
      </c>
      <c r="H130" s="506">
        <v>0</v>
      </c>
      <c r="K130" s="506">
        <v>0</v>
      </c>
      <c r="L130" s="506">
        <v>0</v>
      </c>
      <c r="N130" s="506">
        <v>0</v>
      </c>
      <c r="XEL130" s="289"/>
      <c r="XEM130" s="289"/>
      <c r="XEN130" s="289"/>
      <c r="XEO130" s="289"/>
      <c r="XEP130" s="289"/>
      <c r="XEQ130" s="289"/>
      <c r="XER130" s="289"/>
      <c r="XES130" s="289"/>
      <c r="XET130" s="289"/>
      <c r="XEU130" s="289"/>
      <c r="XEV130" s="289"/>
      <c r="XEW130" s="289"/>
      <c r="XEX130" s="289"/>
      <c r="XEY130" s="289"/>
      <c r="XEZ130" s="289"/>
      <c r="XFA130" s="289"/>
      <c r="XFB130" s="289"/>
      <c r="XFC130" s="289"/>
      <c r="XFD130" s="289"/>
    </row>
    <row r="131" s="506" customFormat="1" ht="21" hidden="1" customHeight="1" spans="1:16384">
      <c r="A131" s="508">
        <v>2011411</v>
      </c>
      <c r="B131" s="519" t="s">
        <v>225</v>
      </c>
      <c r="C131" s="351">
        <f t="shared" si="1"/>
        <v>0</v>
      </c>
      <c r="F131" s="506">
        <v>0</v>
      </c>
      <c r="H131" s="506">
        <v>0</v>
      </c>
      <c r="K131" s="506">
        <v>0</v>
      </c>
      <c r="L131" s="506">
        <v>0</v>
      </c>
      <c r="N131" s="506">
        <v>0</v>
      </c>
      <c r="XEL131" s="289"/>
      <c r="XEM131" s="289"/>
      <c r="XEN131" s="289"/>
      <c r="XEO131" s="289"/>
      <c r="XEP131" s="289"/>
      <c r="XEQ131" s="289"/>
      <c r="XER131" s="289"/>
      <c r="XES131" s="289"/>
      <c r="XET131" s="289"/>
      <c r="XEU131" s="289"/>
      <c r="XEV131" s="289"/>
      <c r="XEW131" s="289"/>
      <c r="XEX131" s="289"/>
      <c r="XEY131" s="289"/>
      <c r="XEZ131" s="289"/>
      <c r="XFA131" s="289"/>
      <c r="XFB131" s="289"/>
      <c r="XFC131" s="289"/>
      <c r="XFD131" s="289"/>
    </row>
    <row r="132" s="506" customFormat="1" ht="21" hidden="1" customHeight="1" spans="1:16384">
      <c r="A132" s="508">
        <v>2011450</v>
      </c>
      <c r="B132" s="519" t="s">
        <v>157</v>
      </c>
      <c r="C132" s="351">
        <f t="shared" si="1"/>
        <v>0</v>
      </c>
      <c r="F132" s="506">
        <v>0</v>
      </c>
      <c r="H132" s="506">
        <v>0</v>
      </c>
      <c r="K132" s="506">
        <v>0</v>
      </c>
      <c r="L132" s="506">
        <v>0</v>
      </c>
      <c r="N132" s="506">
        <v>0</v>
      </c>
      <c r="XEL132" s="289"/>
      <c r="XEM132" s="289"/>
      <c r="XEN132" s="289"/>
      <c r="XEO132" s="289"/>
      <c r="XEP132" s="289"/>
      <c r="XEQ132" s="289"/>
      <c r="XER132" s="289"/>
      <c r="XES132" s="289"/>
      <c r="XET132" s="289"/>
      <c r="XEU132" s="289"/>
      <c r="XEV132" s="289"/>
      <c r="XEW132" s="289"/>
      <c r="XEX132" s="289"/>
      <c r="XEY132" s="289"/>
      <c r="XEZ132" s="289"/>
      <c r="XFA132" s="289"/>
      <c r="XFB132" s="289"/>
      <c r="XFC132" s="289"/>
      <c r="XFD132" s="289"/>
    </row>
    <row r="133" s="506" customFormat="1" ht="21" hidden="1" customHeight="1" spans="1:16384">
      <c r="A133" s="508">
        <v>2011499</v>
      </c>
      <c r="B133" s="519" t="s">
        <v>226</v>
      </c>
      <c r="C133" s="351">
        <f t="shared" si="1"/>
        <v>0</v>
      </c>
      <c r="F133" s="506">
        <v>0</v>
      </c>
      <c r="H133" s="506">
        <v>0</v>
      </c>
      <c r="K133" s="506">
        <v>0</v>
      </c>
      <c r="L133" s="506">
        <v>0</v>
      </c>
      <c r="N133" s="506">
        <v>0</v>
      </c>
      <c r="XEL133" s="289"/>
      <c r="XEM133" s="289"/>
      <c r="XEN133" s="289"/>
      <c r="XEO133" s="289"/>
      <c r="XEP133" s="289"/>
      <c r="XEQ133" s="289"/>
      <c r="XER133" s="289"/>
      <c r="XES133" s="289"/>
      <c r="XET133" s="289"/>
      <c r="XEU133" s="289"/>
      <c r="XEV133" s="289"/>
      <c r="XEW133" s="289"/>
      <c r="XEX133" s="289"/>
      <c r="XEY133" s="289"/>
      <c r="XEZ133" s="289"/>
      <c r="XFA133" s="289"/>
      <c r="XFB133" s="289"/>
      <c r="XFC133" s="289"/>
      <c r="XFD133" s="289"/>
    </row>
    <row r="134" s="506" customFormat="1" ht="21" hidden="1" customHeight="1" spans="1:16384">
      <c r="A134" s="508">
        <v>20123</v>
      </c>
      <c r="B134" s="519" t="s">
        <v>227</v>
      </c>
      <c r="C134" s="351">
        <f t="shared" ref="C134:C197" si="2">D134+E134+F134+G134+H134+I134+J134+K134+L134+M134+N134</f>
        <v>0</v>
      </c>
      <c r="F134" s="506">
        <v>0</v>
      </c>
      <c r="H134" s="506">
        <v>0</v>
      </c>
      <c r="K134" s="506">
        <v>0</v>
      </c>
      <c r="L134" s="506">
        <v>0</v>
      </c>
      <c r="N134" s="506">
        <v>0</v>
      </c>
      <c r="XEL134" s="289"/>
      <c r="XEM134" s="289"/>
      <c r="XEN134" s="289"/>
      <c r="XEO134" s="289"/>
      <c r="XEP134" s="289"/>
      <c r="XEQ134" s="289"/>
      <c r="XER134" s="289"/>
      <c r="XES134" s="289"/>
      <c r="XET134" s="289"/>
      <c r="XEU134" s="289"/>
      <c r="XEV134" s="289"/>
      <c r="XEW134" s="289"/>
      <c r="XEX134" s="289"/>
      <c r="XEY134" s="289"/>
      <c r="XEZ134" s="289"/>
      <c r="XFA134" s="289"/>
      <c r="XFB134" s="289"/>
      <c r="XFC134" s="289"/>
      <c r="XFD134" s="289"/>
    </row>
    <row r="135" s="506" customFormat="1" ht="21" hidden="1" customHeight="1" spans="1:16384">
      <c r="A135" s="508">
        <v>2012301</v>
      </c>
      <c r="B135" s="519" t="s">
        <v>148</v>
      </c>
      <c r="C135" s="351">
        <f t="shared" si="2"/>
        <v>0</v>
      </c>
      <c r="F135" s="506">
        <v>0</v>
      </c>
      <c r="H135" s="506">
        <v>0</v>
      </c>
      <c r="K135" s="506">
        <v>0</v>
      </c>
      <c r="L135" s="506">
        <v>0</v>
      </c>
      <c r="N135" s="506">
        <v>0</v>
      </c>
      <c r="XEL135" s="289"/>
      <c r="XEM135" s="289"/>
      <c r="XEN135" s="289"/>
      <c r="XEO135" s="289"/>
      <c r="XEP135" s="289"/>
      <c r="XEQ135" s="289"/>
      <c r="XER135" s="289"/>
      <c r="XES135" s="289"/>
      <c r="XET135" s="289"/>
      <c r="XEU135" s="289"/>
      <c r="XEV135" s="289"/>
      <c r="XEW135" s="289"/>
      <c r="XEX135" s="289"/>
      <c r="XEY135" s="289"/>
      <c r="XEZ135" s="289"/>
      <c r="XFA135" s="289"/>
      <c r="XFB135" s="289"/>
      <c r="XFC135" s="289"/>
      <c r="XFD135" s="289"/>
    </row>
    <row r="136" s="506" customFormat="1" ht="21" hidden="1" customHeight="1" spans="1:16384">
      <c r="A136" s="508">
        <v>2012302</v>
      </c>
      <c r="B136" s="519" t="s">
        <v>149</v>
      </c>
      <c r="C136" s="351">
        <f t="shared" si="2"/>
        <v>0</v>
      </c>
      <c r="F136" s="506">
        <v>0</v>
      </c>
      <c r="H136" s="506">
        <v>0</v>
      </c>
      <c r="K136" s="506">
        <v>0</v>
      </c>
      <c r="L136" s="506">
        <v>0</v>
      </c>
      <c r="N136" s="506">
        <v>0</v>
      </c>
      <c r="XEL136" s="289"/>
      <c r="XEM136" s="289"/>
      <c r="XEN136" s="289"/>
      <c r="XEO136" s="289"/>
      <c r="XEP136" s="289"/>
      <c r="XEQ136" s="289"/>
      <c r="XER136" s="289"/>
      <c r="XES136" s="289"/>
      <c r="XET136" s="289"/>
      <c r="XEU136" s="289"/>
      <c r="XEV136" s="289"/>
      <c r="XEW136" s="289"/>
      <c r="XEX136" s="289"/>
      <c r="XEY136" s="289"/>
      <c r="XEZ136" s="289"/>
      <c r="XFA136" s="289"/>
      <c r="XFB136" s="289"/>
      <c r="XFC136" s="289"/>
      <c r="XFD136" s="289"/>
    </row>
    <row r="137" s="506" customFormat="1" ht="21" hidden="1" customHeight="1" spans="1:16384">
      <c r="A137" s="508">
        <v>2012303</v>
      </c>
      <c r="B137" s="518" t="s">
        <v>150</v>
      </c>
      <c r="C137" s="351">
        <f t="shared" si="2"/>
        <v>0</v>
      </c>
      <c r="F137" s="506">
        <v>0</v>
      </c>
      <c r="H137" s="506">
        <v>0</v>
      </c>
      <c r="K137" s="506">
        <v>0</v>
      </c>
      <c r="L137" s="506">
        <v>0</v>
      </c>
      <c r="N137" s="506">
        <v>0</v>
      </c>
      <c r="XEL137" s="289"/>
      <c r="XEM137" s="289"/>
      <c r="XEN137" s="289"/>
      <c r="XEO137" s="289"/>
      <c r="XEP137" s="289"/>
      <c r="XEQ137" s="289"/>
      <c r="XER137" s="289"/>
      <c r="XES137" s="289"/>
      <c r="XET137" s="289"/>
      <c r="XEU137" s="289"/>
      <c r="XEV137" s="289"/>
      <c r="XEW137" s="289"/>
      <c r="XEX137" s="289"/>
      <c r="XEY137" s="289"/>
      <c r="XEZ137" s="289"/>
      <c r="XFA137" s="289"/>
      <c r="XFB137" s="289"/>
      <c r="XFC137" s="289"/>
      <c r="XFD137" s="289"/>
    </row>
    <row r="138" s="506" customFormat="1" ht="21" hidden="1" customHeight="1" spans="1:16384">
      <c r="A138" s="508">
        <v>2012304</v>
      </c>
      <c r="B138" s="519" t="s">
        <v>228</v>
      </c>
      <c r="C138" s="351">
        <f t="shared" si="2"/>
        <v>0</v>
      </c>
      <c r="F138" s="506">
        <v>0</v>
      </c>
      <c r="H138" s="506">
        <v>0</v>
      </c>
      <c r="K138" s="506">
        <v>0</v>
      </c>
      <c r="L138" s="506">
        <v>0</v>
      </c>
      <c r="N138" s="506">
        <v>0</v>
      </c>
      <c r="XEL138" s="289"/>
      <c r="XEM138" s="289"/>
      <c r="XEN138" s="289"/>
      <c r="XEO138" s="289"/>
      <c r="XEP138" s="289"/>
      <c r="XEQ138" s="289"/>
      <c r="XER138" s="289"/>
      <c r="XES138" s="289"/>
      <c r="XET138" s="289"/>
      <c r="XEU138" s="289"/>
      <c r="XEV138" s="289"/>
      <c r="XEW138" s="289"/>
      <c r="XEX138" s="289"/>
      <c r="XEY138" s="289"/>
      <c r="XEZ138" s="289"/>
      <c r="XFA138" s="289"/>
      <c r="XFB138" s="289"/>
      <c r="XFC138" s="289"/>
      <c r="XFD138" s="289"/>
    </row>
    <row r="139" s="506" customFormat="1" ht="21" hidden="1" customHeight="1" spans="1:16384">
      <c r="A139" s="508">
        <v>2012350</v>
      </c>
      <c r="B139" s="519" t="s">
        <v>157</v>
      </c>
      <c r="C139" s="351">
        <f t="shared" si="2"/>
        <v>0</v>
      </c>
      <c r="F139" s="506">
        <v>0</v>
      </c>
      <c r="H139" s="506">
        <v>0</v>
      </c>
      <c r="K139" s="506">
        <v>0</v>
      </c>
      <c r="L139" s="506">
        <v>0</v>
      </c>
      <c r="N139" s="506">
        <v>0</v>
      </c>
      <c r="XEL139" s="289"/>
      <c r="XEM139" s="289"/>
      <c r="XEN139" s="289"/>
      <c r="XEO139" s="289"/>
      <c r="XEP139" s="289"/>
      <c r="XEQ139" s="289"/>
      <c r="XER139" s="289"/>
      <c r="XES139" s="289"/>
      <c r="XET139" s="289"/>
      <c r="XEU139" s="289"/>
      <c r="XEV139" s="289"/>
      <c r="XEW139" s="289"/>
      <c r="XEX139" s="289"/>
      <c r="XEY139" s="289"/>
      <c r="XEZ139" s="289"/>
      <c r="XFA139" s="289"/>
      <c r="XFB139" s="289"/>
      <c r="XFC139" s="289"/>
      <c r="XFD139" s="289"/>
    </row>
    <row r="140" s="506" customFormat="1" ht="21" hidden="1" customHeight="1" spans="1:16384">
      <c r="A140" s="508">
        <v>2012399</v>
      </c>
      <c r="B140" s="519" t="s">
        <v>229</v>
      </c>
      <c r="C140" s="351">
        <f t="shared" si="2"/>
        <v>0</v>
      </c>
      <c r="F140" s="506">
        <v>0</v>
      </c>
      <c r="H140" s="506">
        <v>0</v>
      </c>
      <c r="K140" s="506">
        <v>0</v>
      </c>
      <c r="L140" s="506">
        <v>0</v>
      </c>
      <c r="N140" s="506">
        <v>0</v>
      </c>
      <c r="XEL140" s="289"/>
      <c r="XEM140" s="289"/>
      <c r="XEN140" s="289"/>
      <c r="XEO140" s="289"/>
      <c r="XEP140" s="289"/>
      <c r="XEQ140" s="289"/>
      <c r="XER140" s="289"/>
      <c r="XES140" s="289"/>
      <c r="XET140" s="289"/>
      <c r="XEU140" s="289"/>
      <c r="XEV140" s="289"/>
      <c r="XEW140" s="289"/>
      <c r="XEX140" s="289"/>
      <c r="XEY140" s="289"/>
      <c r="XEZ140" s="289"/>
      <c r="XFA140" s="289"/>
      <c r="XFB140" s="289"/>
      <c r="XFC140" s="289"/>
      <c r="XFD140" s="289"/>
    </row>
    <row r="141" s="506" customFormat="1" ht="21" hidden="1" customHeight="1" spans="1:16384">
      <c r="A141" s="508">
        <v>20125</v>
      </c>
      <c r="B141" s="519" t="s">
        <v>230</v>
      </c>
      <c r="C141" s="351">
        <f t="shared" si="2"/>
        <v>0</v>
      </c>
      <c r="F141" s="506">
        <v>0</v>
      </c>
      <c r="H141" s="506">
        <v>0</v>
      </c>
      <c r="K141" s="506">
        <v>0</v>
      </c>
      <c r="L141" s="506">
        <v>0</v>
      </c>
      <c r="N141" s="506">
        <v>0</v>
      </c>
      <c r="XEL141" s="289"/>
      <c r="XEM141" s="289"/>
      <c r="XEN141" s="289"/>
      <c r="XEO141" s="289"/>
      <c r="XEP141" s="289"/>
      <c r="XEQ141" s="289"/>
      <c r="XER141" s="289"/>
      <c r="XES141" s="289"/>
      <c r="XET141" s="289"/>
      <c r="XEU141" s="289"/>
      <c r="XEV141" s="289"/>
      <c r="XEW141" s="289"/>
      <c r="XEX141" s="289"/>
      <c r="XEY141" s="289"/>
      <c r="XEZ141" s="289"/>
      <c r="XFA141" s="289"/>
      <c r="XFB141" s="289"/>
      <c r="XFC141" s="289"/>
      <c r="XFD141" s="289"/>
    </row>
    <row r="142" s="506" customFormat="1" ht="21" hidden="1" customHeight="1" spans="1:16384">
      <c r="A142" s="508">
        <v>2012501</v>
      </c>
      <c r="B142" s="519" t="s">
        <v>148</v>
      </c>
      <c r="C142" s="351">
        <f t="shared" si="2"/>
        <v>0</v>
      </c>
      <c r="F142" s="506">
        <v>0</v>
      </c>
      <c r="H142" s="506">
        <v>0</v>
      </c>
      <c r="K142" s="506">
        <v>0</v>
      </c>
      <c r="L142" s="506">
        <v>0</v>
      </c>
      <c r="N142" s="506">
        <v>0</v>
      </c>
      <c r="XEL142" s="289"/>
      <c r="XEM142" s="289"/>
      <c r="XEN142" s="289"/>
      <c r="XEO142" s="289"/>
      <c r="XEP142" s="289"/>
      <c r="XEQ142" s="289"/>
      <c r="XER142" s="289"/>
      <c r="XES142" s="289"/>
      <c r="XET142" s="289"/>
      <c r="XEU142" s="289"/>
      <c r="XEV142" s="289"/>
      <c r="XEW142" s="289"/>
      <c r="XEX142" s="289"/>
      <c r="XEY142" s="289"/>
      <c r="XEZ142" s="289"/>
      <c r="XFA142" s="289"/>
      <c r="XFB142" s="289"/>
      <c r="XFC142" s="289"/>
      <c r="XFD142" s="289"/>
    </row>
    <row r="143" s="506" customFormat="1" ht="21" hidden="1" customHeight="1" spans="1:16384">
      <c r="A143" s="508">
        <v>2012502</v>
      </c>
      <c r="B143" s="519" t="s">
        <v>149</v>
      </c>
      <c r="C143" s="351">
        <f t="shared" si="2"/>
        <v>0</v>
      </c>
      <c r="F143" s="506">
        <v>0</v>
      </c>
      <c r="H143" s="506">
        <v>0</v>
      </c>
      <c r="K143" s="506">
        <v>0</v>
      </c>
      <c r="L143" s="506">
        <v>0</v>
      </c>
      <c r="N143" s="506">
        <v>0</v>
      </c>
      <c r="XEL143" s="289"/>
      <c r="XEM143" s="289"/>
      <c r="XEN143" s="289"/>
      <c r="XEO143" s="289"/>
      <c r="XEP143" s="289"/>
      <c r="XEQ143" s="289"/>
      <c r="XER143" s="289"/>
      <c r="XES143" s="289"/>
      <c r="XET143" s="289"/>
      <c r="XEU143" s="289"/>
      <c r="XEV143" s="289"/>
      <c r="XEW143" s="289"/>
      <c r="XEX143" s="289"/>
      <c r="XEY143" s="289"/>
      <c r="XEZ143" s="289"/>
      <c r="XFA143" s="289"/>
      <c r="XFB143" s="289"/>
      <c r="XFC143" s="289"/>
      <c r="XFD143" s="289"/>
    </row>
    <row r="144" s="506" customFormat="1" ht="21" hidden="1" customHeight="1" spans="1:16384">
      <c r="A144" s="508">
        <v>2012503</v>
      </c>
      <c r="B144" s="519" t="s">
        <v>150</v>
      </c>
      <c r="C144" s="351">
        <f t="shared" si="2"/>
        <v>0</v>
      </c>
      <c r="F144" s="506">
        <v>0</v>
      </c>
      <c r="H144" s="506">
        <v>0</v>
      </c>
      <c r="K144" s="506">
        <v>0</v>
      </c>
      <c r="L144" s="506">
        <v>0</v>
      </c>
      <c r="N144" s="506">
        <v>0</v>
      </c>
      <c r="XEL144" s="289"/>
      <c r="XEM144" s="289"/>
      <c r="XEN144" s="289"/>
      <c r="XEO144" s="289"/>
      <c r="XEP144" s="289"/>
      <c r="XEQ144" s="289"/>
      <c r="XER144" s="289"/>
      <c r="XES144" s="289"/>
      <c r="XET144" s="289"/>
      <c r="XEU144" s="289"/>
      <c r="XEV144" s="289"/>
      <c r="XEW144" s="289"/>
      <c r="XEX144" s="289"/>
      <c r="XEY144" s="289"/>
      <c r="XEZ144" s="289"/>
      <c r="XFA144" s="289"/>
      <c r="XFB144" s="289"/>
      <c r="XFC144" s="289"/>
      <c r="XFD144" s="289"/>
    </row>
    <row r="145" s="506" customFormat="1" ht="21" hidden="1" customHeight="1" spans="1:16384">
      <c r="A145" s="508">
        <v>2012504</v>
      </c>
      <c r="B145" s="519" t="s">
        <v>231</v>
      </c>
      <c r="C145" s="351">
        <f t="shared" si="2"/>
        <v>0</v>
      </c>
      <c r="F145" s="506">
        <v>0</v>
      </c>
      <c r="H145" s="506">
        <v>0</v>
      </c>
      <c r="K145" s="506">
        <v>0</v>
      </c>
      <c r="L145" s="506">
        <v>0</v>
      </c>
      <c r="N145" s="506">
        <v>0</v>
      </c>
      <c r="XEL145" s="289"/>
      <c r="XEM145" s="289"/>
      <c r="XEN145" s="289"/>
      <c r="XEO145" s="289"/>
      <c r="XEP145" s="289"/>
      <c r="XEQ145" s="289"/>
      <c r="XER145" s="289"/>
      <c r="XES145" s="289"/>
      <c r="XET145" s="289"/>
      <c r="XEU145" s="289"/>
      <c r="XEV145" s="289"/>
      <c r="XEW145" s="289"/>
      <c r="XEX145" s="289"/>
      <c r="XEY145" s="289"/>
      <c r="XEZ145" s="289"/>
      <c r="XFA145" s="289"/>
      <c r="XFB145" s="289"/>
      <c r="XFC145" s="289"/>
      <c r="XFD145" s="289"/>
    </row>
    <row r="146" s="506" customFormat="1" ht="21" hidden="1" customHeight="1" spans="1:16384">
      <c r="A146" s="508">
        <v>2012505</v>
      </c>
      <c r="B146" s="519" t="s">
        <v>232</v>
      </c>
      <c r="C146" s="351">
        <f t="shared" si="2"/>
        <v>0</v>
      </c>
      <c r="F146" s="506">
        <v>0</v>
      </c>
      <c r="H146" s="506">
        <v>0</v>
      </c>
      <c r="K146" s="506">
        <v>0</v>
      </c>
      <c r="L146" s="506">
        <v>0</v>
      </c>
      <c r="N146" s="506">
        <v>0</v>
      </c>
      <c r="XEL146" s="289"/>
      <c r="XEM146" s="289"/>
      <c r="XEN146" s="289"/>
      <c r="XEO146" s="289"/>
      <c r="XEP146" s="289"/>
      <c r="XEQ146" s="289"/>
      <c r="XER146" s="289"/>
      <c r="XES146" s="289"/>
      <c r="XET146" s="289"/>
      <c r="XEU146" s="289"/>
      <c r="XEV146" s="289"/>
      <c r="XEW146" s="289"/>
      <c r="XEX146" s="289"/>
      <c r="XEY146" s="289"/>
      <c r="XEZ146" s="289"/>
      <c r="XFA146" s="289"/>
      <c r="XFB146" s="289"/>
      <c r="XFC146" s="289"/>
      <c r="XFD146" s="289"/>
    </row>
    <row r="147" s="506" customFormat="1" ht="21" hidden="1" customHeight="1" spans="1:16384">
      <c r="A147" s="508">
        <v>2012550</v>
      </c>
      <c r="B147" s="519" t="s">
        <v>157</v>
      </c>
      <c r="C147" s="351">
        <f t="shared" si="2"/>
        <v>0</v>
      </c>
      <c r="F147" s="506">
        <v>0</v>
      </c>
      <c r="H147" s="506">
        <v>0</v>
      </c>
      <c r="K147" s="506">
        <v>0</v>
      </c>
      <c r="L147" s="506">
        <v>0</v>
      </c>
      <c r="N147" s="506">
        <v>0</v>
      </c>
      <c r="XEL147" s="289"/>
      <c r="XEM147" s="289"/>
      <c r="XEN147" s="289"/>
      <c r="XEO147" s="289"/>
      <c r="XEP147" s="289"/>
      <c r="XEQ147" s="289"/>
      <c r="XER147" s="289"/>
      <c r="XES147" s="289"/>
      <c r="XET147" s="289"/>
      <c r="XEU147" s="289"/>
      <c r="XEV147" s="289"/>
      <c r="XEW147" s="289"/>
      <c r="XEX147" s="289"/>
      <c r="XEY147" s="289"/>
      <c r="XEZ147" s="289"/>
      <c r="XFA147" s="289"/>
      <c r="XFB147" s="289"/>
      <c r="XFC147" s="289"/>
      <c r="XFD147" s="289"/>
    </row>
    <row r="148" s="506" customFormat="1" ht="21" hidden="1" customHeight="1" spans="1:16384">
      <c r="A148" s="508">
        <v>2012599</v>
      </c>
      <c r="B148" s="519" t="s">
        <v>233</v>
      </c>
      <c r="C148" s="351">
        <f t="shared" si="2"/>
        <v>0</v>
      </c>
      <c r="F148" s="506">
        <v>0</v>
      </c>
      <c r="H148" s="506">
        <v>0</v>
      </c>
      <c r="K148" s="506">
        <v>0</v>
      </c>
      <c r="L148" s="506">
        <v>0</v>
      </c>
      <c r="N148" s="506">
        <v>0</v>
      </c>
      <c r="XEL148" s="289"/>
      <c r="XEM148" s="289"/>
      <c r="XEN148" s="289"/>
      <c r="XEO148" s="289"/>
      <c r="XEP148" s="289"/>
      <c r="XEQ148" s="289"/>
      <c r="XER148" s="289"/>
      <c r="XES148" s="289"/>
      <c r="XET148" s="289"/>
      <c r="XEU148" s="289"/>
      <c r="XEV148" s="289"/>
      <c r="XEW148" s="289"/>
      <c r="XEX148" s="289"/>
      <c r="XEY148" s="289"/>
      <c r="XEZ148" s="289"/>
      <c r="XFA148" s="289"/>
      <c r="XFB148" s="289"/>
      <c r="XFC148" s="289"/>
      <c r="XFD148" s="289"/>
    </row>
    <row r="149" s="506" customFormat="1" ht="21" customHeight="1" spans="1:16384">
      <c r="A149" s="508">
        <v>20126</v>
      </c>
      <c r="B149" s="519" t="s">
        <v>234</v>
      </c>
      <c r="C149" s="351">
        <f t="shared" si="2"/>
        <v>227.251323</v>
      </c>
      <c r="F149" s="508">
        <v>227.251323</v>
      </c>
      <c r="H149" s="506">
        <v>0</v>
      </c>
      <c r="K149" s="506">
        <v>0</v>
      </c>
      <c r="L149" s="506">
        <v>0</v>
      </c>
      <c r="N149" s="506">
        <v>0</v>
      </c>
      <c r="XEL149" s="289"/>
      <c r="XEM149" s="289"/>
      <c r="XEN149" s="289"/>
      <c r="XEO149" s="289"/>
      <c r="XEP149" s="289"/>
      <c r="XEQ149" s="289"/>
      <c r="XER149" s="289"/>
      <c r="XES149" s="289"/>
      <c r="XET149" s="289"/>
      <c r="XEU149" s="289"/>
      <c r="XEV149" s="289"/>
      <c r="XEW149" s="289"/>
      <c r="XEX149" s="289"/>
      <c r="XEY149" s="289"/>
      <c r="XEZ149" s="289"/>
      <c r="XFA149" s="289"/>
      <c r="XFB149" s="289"/>
      <c r="XFC149" s="289"/>
      <c r="XFD149" s="289"/>
    </row>
    <row r="150" s="506" customFormat="1" ht="21" customHeight="1" spans="1:16384">
      <c r="A150" s="508">
        <v>2012601</v>
      </c>
      <c r="B150" s="518" t="s">
        <v>148</v>
      </c>
      <c r="C150" s="351">
        <f t="shared" si="2"/>
        <v>227.251323</v>
      </c>
      <c r="F150" s="508">
        <v>227.251323</v>
      </c>
      <c r="H150" s="506">
        <v>0</v>
      </c>
      <c r="K150" s="506">
        <v>0</v>
      </c>
      <c r="L150" s="506">
        <v>0</v>
      </c>
      <c r="N150" s="506">
        <v>0</v>
      </c>
      <c r="XEL150" s="289"/>
      <c r="XEM150" s="289"/>
      <c r="XEN150" s="289"/>
      <c r="XEO150" s="289"/>
      <c r="XEP150" s="289"/>
      <c r="XEQ150" s="289"/>
      <c r="XER150" s="289"/>
      <c r="XES150" s="289"/>
      <c r="XET150" s="289"/>
      <c r="XEU150" s="289"/>
      <c r="XEV150" s="289"/>
      <c r="XEW150" s="289"/>
      <c r="XEX150" s="289"/>
      <c r="XEY150" s="289"/>
      <c r="XEZ150" s="289"/>
      <c r="XFA150" s="289"/>
      <c r="XFB150" s="289"/>
      <c r="XFC150" s="289"/>
      <c r="XFD150" s="289"/>
    </row>
    <row r="151" s="506" customFormat="1" ht="21" hidden="1" customHeight="1" spans="1:16384">
      <c r="A151" s="508">
        <v>2012602</v>
      </c>
      <c r="B151" s="519" t="s">
        <v>149</v>
      </c>
      <c r="C151" s="351">
        <f t="shared" si="2"/>
        <v>0</v>
      </c>
      <c r="F151" s="506">
        <v>0</v>
      </c>
      <c r="H151" s="506">
        <v>0</v>
      </c>
      <c r="K151" s="506">
        <v>0</v>
      </c>
      <c r="L151" s="506">
        <v>0</v>
      </c>
      <c r="N151" s="506">
        <v>0</v>
      </c>
      <c r="XEL151" s="289"/>
      <c r="XEM151" s="289"/>
      <c r="XEN151" s="289"/>
      <c r="XEO151" s="289"/>
      <c r="XEP151" s="289"/>
      <c r="XEQ151" s="289"/>
      <c r="XER151" s="289"/>
      <c r="XES151" s="289"/>
      <c r="XET151" s="289"/>
      <c r="XEU151" s="289"/>
      <c r="XEV151" s="289"/>
      <c r="XEW151" s="289"/>
      <c r="XEX151" s="289"/>
      <c r="XEY151" s="289"/>
      <c r="XEZ151" s="289"/>
      <c r="XFA151" s="289"/>
      <c r="XFB151" s="289"/>
      <c r="XFC151" s="289"/>
      <c r="XFD151" s="289"/>
    </row>
    <row r="152" s="506" customFormat="1" ht="21" hidden="1" customHeight="1" spans="1:16384">
      <c r="A152" s="508">
        <v>2012603</v>
      </c>
      <c r="B152" s="519" t="s">
        <v>150</v>
      </c>
      <c r="C152" s="351">
        <f t="shared" si="2"/>
        <v>0</v>
      </c>
      <c r="F152" s="506">
        <v>0</v>
      </c>
      <c r="H152" s="506">
        <v>0</v>
      </c>
      <c r="K152" s="506">
        <v>0</v>
      </c>
      <c r="L152" s="506">
        <v>0</v>
      </c>
      <c r="N152" s="506">
        <v>0</v>
      </c>
      <c r="XEL152" s="289"/>
      <c r="XEM152" s="289"/>
      <c r="XEN152" s="289"/>
      <c r="XEO152" s="289"/>
      <c r="XEP152" s="289"/>
      <c r="XEQ152" s="289"/>
      <c r="XER152" s="289"/>
      <c r="XES152" s="289"/>
      <c r="XET152" s="289"/>
      <c r="XEU152" s="289"/>
      <c r="XEV152" s="289"/>
      <c r="XEW152" s="289"/>
      <c r="XEX152" s="289"/>
      <c r="XEY152" s="289"/>
      <c r="XEZ152" s="289"/>
      <c r="XFA152" s="289"/>
      <c r="XFB152" s="289"/>
      <c r="XFC152" s="289"/>
      <c r="XFD152" s="289"/>
    </row>
    <row r="153" s="506" customFormat="1" ht="21" hidden="1" customHeight="1" spans="1:16384">
      <c r="A153" s="508">
        <v>2012604</v>
      </c>
      <c r="B153" s="519" t="s">
        <v>235</v>
      </c>
      <c r="C153" s="351">
        <f t="shared" si="2"/>
        <v>0</v>
      </c>
      <c r="F153" s="506">
        <v>0</v>
      </c>
      <c r="H153" s="506">
        <v>0</v>
      </c>
      <c r="K153" s="506">
        <v>0</v>
      </c>
      <c r="L153" s="506">
        <v>0</v>
      </c>
      <c r="N153" s="506">
        <v>0</v>
      </c>
      <c r="XEL153" s="289"/>
      <c r="XEM153" s="289"/>
      <c r="XEN153" s="289"/>
      <c r="XEO153" s="289"/>
      <c r="XEP153" s="289"/>
      <c r="XEQ153" s="289"/>
      <c r="XER153" s="289"/>
      <c r="XES153" s="289"/>
      <c r="XET153" s="289"/>
      <c r="XEU153" s="289"/>
      <c r="XEV153" s="289"/>
      <c r="XEW153" s="289"/>
      <c r="XEX153" s="289"/>
      <c r="XEY153" s="289"/>
      <c r="XEZ153" s="289"/>
      <c r="XFA153" s="289"/>
      <c r="XFB153" s="289"/>
      <c r="XFC153" s="289"/>
      <c r="XFD153" s="289"/>
    </row>
    <row r="154" s="506" customFormat="1" ht="21" hidden="1" customHeight="1" spans="1:16384">
      <c r="A154" s="508">
        <v>2012699</v>
      </c>
      <c r="B154" s="519" t="s">
        <v>236</v>
      </c>
      <c r="C154" s="351">
        <f t="shared" si="2"/>
        <v>0</v>
      </c>
      <c r="F154" s="506">
        <v>0</v>
      </c>
      <c r="H154" s="506">
        <v>0</v>
      </c>
      <c r="K154" s="506">
        <v>0</v>
      </c>
      <c r="L154" s="506">
        <v>0</v>
      </c>
      <c r="N154" s="506">
        <v>0</v>
      </c>
      <c r="XEL154" s="289"/>
      <c r="XEM154" s="289"/>
      <c r="XEN154" s="289"/>
      <c r="XEO154" s="289"/>
      <c r="XEP154" s="289"/>
      <c r="XEQ154" s="289"/>
      <c r="XER154" s="289"/>
      <c r="XES154" s="289"/>
      <c r="XET154" s="289"/>
      <c r="XEU154" s="289"/>
      <c r="XEV154" s="289"/>
      <c r="XEW154" s="289"/>
      <c r="XEX154" s="289"/>
      <c r="XEY154" s="289"/>
      <c r="XEZ154" s="289"/>
      <c r="XFA154" s="289"/>
      <c r="XFB154" s="289"/>
      <c r="XFC154" s="289"/>
      <c r="XFD154" s="289"/>
    </row>
    <row r="155" s="506" customFormat="1" ht="21" customHeight="1" spans="1:16384">
      <c r="A155" s="508">
        <v>20128</v>
      </c>
      <c r="B155" s="519" t="s">
        <v>237</v>
      </c>
      <c r="C155" s="351">
        <f t="shared" si="2"/>
        <v>118.703287</v>
      </c>
      <c r="F155" s="508">
        <v>118.703287</v>
      </c>
      <c r="H155" s="506">
        <v>0</v>
      </c>
      <c r="K155" s="506">
        <v>0</v>
      </c>
      <c r="L155" s="506">
        <v>0</v>
      </c>
      <c r="N155" s="506">
        <v>0</v>
      </c>
      <c r="XEL155" s="289"/>
      <c r="XEM155" s="289"/>
      <c r="XEN155" s="289"/>
      <c r="XEO155" s="289"/>
      <c r="XEP155" s="289"/>
      <c r="XEQ155" s="289"/>
      <c r="XER155" s="289"/>
      <c r="XES155" s="289"/>
      <c r="XET155" s="289"/>
      <c r="XEU155" s="289"/>
      <c r="XEV155" s="289"/>
      <c r="XEW155" s="289"/>
      <c r="XEX155" s="289"/>
      <c r="XEY155" s="289"/>
      <c r="XEZ155" s="289"/>
      <c r="XFA155" s="289"/>
      <c r="XFB155" s="289"/>
      <c r="XFC155" s="289"/>
      <c r="XFD155" s="289"/>
    </row>
    <row r="156" s="506" customFormat="1" ht="21" customHeight="1" spans="1:16384">
      <c r="A156" s="508">
        <v>2012801</v>
      </c>
      <c r="B156" s="519" t="s">
        <v>148</v>
      </c>
      <c r="C156" s="351">
        <f t="shared" si="2"/>
        <v>118.703287</v>
      </c>
      <c r="F156" s="508">
        <v>118.703287</v>
      </c>
      <c r="H156" s="506">
        <v>0</v>
      </c>
      <c r="K156" s="506">
        <v>0</v>
      </c>
      <c r="L156" s="506">
        <v>0</v>
      </c>
      <c r="N156" s="506">
        <v>0</v>
      </c>
      <c r="XEL156" s="289"/>
      <c r="XEM156" s="289"/>
      <c r="XEN156" s="289"/>
      <c r="XEO156" s="289"/>
      <c r="XEP156" s="289"/>
      <c r="XEQ156" s="289"/>
      <c r="XER156" s="289"/>
      <c r="XES156" s="289"/>
      <c r="XET156" s="289"/>
      <c r="XEU156" s="289"/>
      <c r="XEV156" s="289"/>
      <c r="XEW156" s="289"/>
      <c r="XEX156" s="289"/>
      <c r="XEY156" s="289"/>
      <c r="XEZ156" s="289"/>
      <c r="XFA156" s="289"/>
      <c r="XFB156" s="289"/>
      <c r="XFC156" s="289"/>
      <c r="XFD156" s="289"/>
    </row>
    <row r="157" s="506" customFormat="1" ht="21" hidden="1" customHeight="1" spans="1:16384">
      <c r="A157" s="508">
        <v>2012802</v>
      </c>
      <c r="B157" s="518" t="s">
        <v>149</v>
      </c>
      <c r="C157" s="351">
        <f t="shared" si="2"/>
        <v>0</v>
      </c>
      <c r="F157" s="506">
        <v>0</v>
      </c>
      <c r="H157" s="506">
        <v>0</v>
      </c>
      <c r="K157" s="506">
        <v>0</v>
      </c>
      <c r="L157" s="506">
        <v>0</v>
      </c>
      <c r="N157" s="506">
        <v>0</v>
      </c>
      <c r="XEL157" s="289"/>
      <c r="XEM157" s="289"/>
      <c r="XEN157" s="289"/>
      <c r="XEO157" s="289"/>
      <c r="XEP157" s="289"/>
      <c r="XEQ157" s="289"/>
      <c r="XER157" s="289"/>
      <c r="XES157" s="289"/>
      <c r="XET157" s="289"/>
      <c r="XEU157" s="289"/>
      <c r="XEV157" s="289"/>
      <c r="XEW157" s="289"/>
      <c r="XEX157" s="289"/>
      <c r="XEY157" s="289"/>
      <c r="XEZ157" s="289"/>
      <c r="XFA157" s="289"/>
      <c r="XFB157" s="289"/>
      <c r="XFC157" s="289"/>
      <c r="XFD157" s="289"/>
    </row>
    <row r="158" s="506" customFormat="1" ht="21" hidden="1" customHeight="1" spans="1:16384">
      <c r="A158" s="508">
        <v>2012803</v>
      </c>
      <c r="B158" s="519" t="s">
        <v>150</v>
      </c>
      <c r="C158" s="351">
        <f t="shared" si="2"/>
        <v>0</v>
      </c>
      <c r="F158" s="506">
        <v>0</v>
      </c>
      <c r="H158" s="506">
        <v>0</v>
      </c>
      <c r="K158" s="506">
        <v>0</v>
      </c>
      <c r="L158" s="506">
        <v>0</v>
      </c>
      <c r="N158" s="506">
        <v>0</v>
      </c>
      <c r="XEL158" s="289"/>
      <c r="XEM158" s="289"/>
      <c r="XEN158" s="289"/>
      <c r="XEO158" s="289"/>
      <c r="XEP158" s="289"/>
      <c r="XEQ158" s="289"/>
      <c r="XER158" s="289"/>
      <c r="XES158" s="289"/>
      <c r="XET158" s="289"/>
      <c r="XEU158" s="289"/>
      <c r="XEV158" s="289"/>
      <c r="XEW158" s="289"/>
      <c r="XEX158" s="289"/>
      <c r="XEY158" s="289"/>
      <c r="XEZ158" s="289"/>
      <c r="XFA158" s="289"/>
      <c r="XFB158" s="289"/>
      <c r="XFC158" s="289"/>
      <c r="XFD158" s="289"/>
    </row>
    <row r="159" s="506" customFormat="1" ht="21" hidden="1" customHeight="1" spans="1:16384">
      <c r="A159" s="508">
        <v>2012804</v>
      </c>
      <c r="B159" s="519" t="s">
        <v>162</v>
      </c>
      <c r="C159" s="351">
        <f t="shared" si="2"/>
        <v>0</v>
      </c>
      <c r="F159" s="506">
        <v>0</v>
      </c>
      <c r="H159" s="506">
        <v>0</v>
      </c>
      <c r="K159" s="506">
        <v>0</v>
      </c>
      <c r="L159" s="506">
        <v>0</v>
      </c>
      <c r="N159" s="506">
        <v>0</v>
      </c>
      <c r="XEL159" s="289"/>
      <c r="XEM159" s="289"/>
      <c r="XEN159" s="289"/>
      <c r="XEO159" s="289"/>
      <c r="XEP159" s="289"/>
      <c r="XEQ159" s="289"/>
      <c r="XER159" s="289"/>
      <c r="XES159" s="289"/>
      <c r="XET159" s="289"/>
      <c r="XEU159" s="289"/>
      <c r="XEV159" s="289"/>
      <c r="XEW159" s="289"/>
      <c r="XEX159" s="289"/>
      <c r="XEY159" s="289"/>
      <c r="XEZ159" s="289"/>
      <c r="XFA159" s="289"/>
      <c r="XFB159" s="289"/>
      <c r="XFC159" s="289"/>
      <c r="XFD159" s="289"/>
    </row>
    <row r="160" s="506" customFormat="1" ht="21" hidden="1" customHeight="1" spans="1:16384">
      <c r="A160" s="508">
        <v>2012850</v>
      </c>
      <c r="B160" s="519" t="s">
        <v>157</v>
      </c>
      <c r="C160" s="351">
        <f t="shared" si="2"/>
        <v>0</v>
      </c>
      <c r="F160" s="506">
        <v>0</v>
      </c>
      <c r="H160" s="506">
        <v>0</v>
      </c>
      <c r="K160" s="506">
        <v>0</v>
      </c>
      <c r="L160" s="506">
        <v>0</v>
      </c>
      <c r="N160" s="506">
        <v>0</v>
      </c>
      <c r="XEL160" s="289"/>
      <c r="XEM160" s="289"/>
      <c r="XEN160" s="289"/>
      <c r="XEO160" s="289"/>
      <c r="XEP160" s="289"/>
      <c r="XEQ160" s="289"/>
      <c r="XER160" s="289"/>
      <c r="XES160" s="289"/>
      <c r="XET160" s="289"/>
      <c r="XEU160" s="289"/>
      <c r="XEV160" s="289"/>
      <c r="XEW160" s="289"/>
      <c r="XEX160" s="289"/>
      <c r="XEY160" s="289"/>
      <c r="XEZ160" s="289"/>
      <c r="XFA160" s="289"/>
      <c r="XFB160" s="289"/>
      <c r="XFC160" s="289"/>
      <c r="XFD160" s="289"/>
    </row>
    <row r="161" s="506" customFormat="1" ht="21" hidden="1" customHeight="1" spans="1:16384">
      <c r="A161" s="508">
        <v>2012899</v>
      </c>
      <c r="B161" s="519" t="s">
        <v>238</v>
      </c>
      <c r="C161" s="351">
        <f t="shared" si="2"/>
        <v>0</v>
      </c>
      <c r="F161" s="506">
        <v>0</v>
      </c>
      <c r="H161" s="506">
        <v>0</v>
      </c>
      <c r="K161" s="506">
        <v>0</v>
      </c>
      <c r="L161" s="506">
        <v>0</v>
      </c>
      <c r="N161" s="506">
        <v>0</v>
      </c>
      <c r="XEL161" s="289"/>
      <c r="XEM161" s="289"/>
      <c r="XEN161" s="289"/>
      <c r="XEO161" s="289"/>
      <c r="XEP161" s="289"/>
      <c r="XEQ161" s="289"/>
      <c r="XER161" s="289"/>
      <c r="XES161" s="289"/>
      <c r="XET161" s="289"/>
      <c r="XEU161" s="289"/>
      <c r="XEV161" s="289"/>
      <c r="XEW161" s="289"/>
      <c r="XEX161" s="289"/>
      <c r="XEY161" s="289"/>
      <c r="XEZ161" s="289"/>
      <c r="XFA161" s="289"/>
      <c r="XFB161" s="289"/>
      <c r="XFC161" s="289"/>
      <c r="XFD161" s="289"/>
    </row>
    <row r="162" s="506" customFormat="1" ht="21" customHeight="1" spans="1:16384">
      <c r="A162" s="508">
        <v>20129</v>
      </c>
      <c r="B162" s="519" t="s">
        <v>239</v>
      </c>
      <c r="C162" s="351">
        <f t="shared" si="2"/>
        <v>1076.602217</v>
      </c>
      <c r="F162" s="508">
        <v>624.470632</v>
      </c>
      <c r="H162" s="506">
        <v>228.66</v>
      </c>
      <c r="K162" s="506">
        <v>147.25</v>
      </c>
      <c r="L162" s="506">
        <v>45.221585</v>
      </c>
      <c r="N162" s="506">
        <v>31</v>
      </c>
      <c r="XEL162" s="289"/>
      <c r="XEM162" s="289"/>
      <c r="XEN162" s="289"/>
      <c r="XEO162" s="289"/>
      <c r="XEP162" s="289"/>
      <c r="XEQ162" s="289"/>
      <c r="XER162" s="289"/>
      <c r="XES162" s="289"/>
      <c r="XET162" s="289"/>
      <c r="XEU162" s="289"/>
      <c r="XEV162" s="289"/>
      <c r="XEW162" s="289"/>
      <c r="XEX162" s="289"/>
      <c r="XEY162" s="289"/>
      <c r="XEZ162" s="289"/>
      <c r="XFA162" s="289"/>
      <c r="XFB162" s="289"/>
      <c r="XFC162" s="289"/>
      <c r="XFD162" s="289"/>
    </row>
    <row r="163" s="506" customFormat="1" ht="21" customHeight="1" spans="1:16384">
      <c r="A163" s="508">
        <v>2012901</v>
      </c>
      <c r="B163" s="519" t="s">
        <v>148</v>
      </c>
      <c r="C163" s="351">
        <f t="shared" si="2"/>
        <v>375.132128</v>
      </c>
      <c r="F163" s="508">
        <v>375.132128</v>
      </c>
      <c r="H163" s="506">
        <v>0</v>
      </c>
      <c r="K163" s="506">
        <v>0</v>
      </c>
      <c r="L163" s="506">
        <v>0</v>
      </c>
      <c r="N163" s="506">
        <v>0</v>
      </c>
      <c r="XEL163" s="289"/>
      <c r="XEM163" s="289"/>
      <c r="XEN163" s="289"/>
      <c r="XEO163" s="289"/>
      <c r="XEP163" s="289"/>
      <c r="XEQ163" s="289"/>
      <c r="XER163" s="289"/>
      <c r="XES163" s="289"/>
      <c r="XET163" s="289"/>
      <c r="XEU163" s="289"/>
      <c r="XEV163" s="289"/>
      <c r="XEW163" s="289"/>
      <c r="XEX163" s="289"/>
      <c r="XEY163" s="289"/>
      <c r="XEZ163" s="289"/>
      <c r="XFA163" s="289"/>
      <c r="XFB163" s="289"/>
      <c r="XFC163" s="289"/>
      <c r="XFD163" s="289"/>
    </row>
    <row r="164" s="506" customFormat="1" ht="21" customHeight="1" spans="1:16384">
      <c r="A164" s="508">
        <v>2012902</v>
      </c>
      <c r="B164" s="519" t="s">
        <v>149</v>
      </c>
      <c r="C164" s="351">
        <f t="shared" si="2"/>
        <v>54.6</v>
      </c>
      <c r="F164" s="506">
        <v>0</v>
      </c>
      <c r="H164" s="506">
        <v>0</v>
      </c>
      <c r="K164" s="506">
        <v>54.6</v>
      </c>
      <c r="L164" s="506">
        <v>0</v>
      </c>
      <c r="N164" s="506">
        <v>0</v>
      </c>
      <c r="XEL164" s="289"/>
      <c r="XEM164" s="289"/>
      <c r="XEN164" s="289"/>
      <c r="XEO164" s="289"/>
      <c r="XEP164" s="289"/>
      <c r="XEQ164" s="289"/>
      <c r="XER164" s="289"/>
      <c r="XES164" s="289"/>
      <c r="XET164" s="289"/>
      <c r="XEU164" s="289"/>
      <c r="XEV164" s="289"/>
      <c r="XEW164" s="289"/>
      <c r="XEX164" s="289"/>
      <c r="XEY164" s="289"/>
      <c r="XEZ164" s="289"/>
      <c r="XFA164" s="289"/>
      <c r="XFB164" s="289"/>
      <c r="XFC164" s="289"/>
      <c r="XFD164" s="289"/>
    </row>
    <row r="165" s="506" customFormat="1" ht="21" hidden="1" customHeight="1" spans="1:16384">
      <c r="A165" s="508">
        <v>2012903</v>
      </c>
      <c r="B165" s="518" t="s">
        <v>150</v>
      </c>
      <c r="C165" s="351">
        <f t="shared" si="2"/>
        <v>0</v>
      </c>
      <c r="F165" s="506">
        <v>0</v>
      </c>
      <c r="H165" s="506">
        <v>0</v>
      </c>
      <c r="K165" s="506">
        <v>0</v>
      </c>
      <c r="L165" s="506">
        <v>0</v>
      </c>
      <c r="N165" s="506">
        <v>0</v>
      </c>
      <c r="XEL165" s="289"/>
      <c r="XEM165" s="289"/>
      <c r="XEN165" s="289"/>
      <c r="XEO165" s="289"/>
      <c r="XEP165" s="289"/>
      <c r="XEQ165" s="289"/>
      <c r="XER165" s="289"/>
      <c r="XES165" s="289"/>
      <c r="XET165" s="289"/>
      <c r="XEU165" s="289"/>
      <c r="XEV165" s="289"/>
      <c r="XEW165" s="289"/>
      <c r="XEX165" s="289"/>
      <c r="XEY165" s="289"/>
      <c r="XEZ165" s="289"/>
      <c r="XFA165" s="289"/>
      <c r="XFB165" s="289"/>
      <c r="XFC165" s="289"/>
      <c r="XFD165" s="289"/>
    </row>
    <row r="166" s="506" customFormat="1" ht="21" hidden="1" customHeight="1" spans="1:16384">
      <c r="A166" s="508">
        <v>2012906</v>
      </c>
      <c r="B166" s="519" t="s">
        <v>240</v>
      </c>
      <c r="C166" s="351">
        <f t="shared" si="2"/>
        <v>0</v>
      </c>
      <c r="F166" s="506">
        <v>0</v>
      </c>
      <c r="H166" s="506">
        <v>0</v>
      </c>
      <c r="K166" s="506">
        <v>0</v>
      </c>
      <c r="L166" s="506">
        <v>0</v>
      </c>
      <c r="N166" s="506">
        <v>0</v>
      </c>
      <c r="XEL166" s="289"/>
      <c r="XEM166" s="289"/>
      <c r="XEN166" s="289"/>
      <c r="XEO166" s="289"/>
      <c r="XEP166" s="289"/>
      <c r="XEQ166" s="289"/>
      <c r="XER166" s="289"/>
      <c r="XES166" s="289"/>
      <c r="XET166" s="289"/>
      <c r="XEU166" s="289"/>
      <c r="XEV166" s="289"/>
      <c r="XEW166" s="289"/>
      <c r="XEX166" s="289"/>
      <c r="XEY166" s="289"/>
      <c r="XEZ166" s="289"/>
      <c r="XFA166" s="289"/>
      <c r="XFB166" s="289"/>
      <c r="XFC166" s="289"/>
      <c r="XFD166" s="289"/>
    </row>
    <row r="167" s="506" customFormat="1" ht="21" customHeight="1" spans="1:16384">
      <c r="A167" s="508">
        <v>2012950</v>
      </c>
      <c r="B167" s="519" t="s">
        <v>157</v>
      </c>
      <c r="C167" s="351">
        <f t="shared" si="2"/>
        <v>294.560089</v>
      </c>
      <c r="F167" s="508">
        <v>249.338504</v>
      </c>
      <c r="H167" s="506">
        <v>0</v>
      </c>
      <c r="K167" s="506">
        <v>0</v>
      </c>
      <c r="L167" s="506">
        <v>45.221585</v>
      </c>
      <c r="N167" s="506">
        <v>0</v>
      </c>
      <c r="XEL167" s="289"/>
      <c r="XEM167" s="289"/>
      <c r="XEN167" s="289"/>
      <c r="XEO167" s="289"/>
      <c r="XEP167" s="289"/>
      <c r="XEQ167" s="289"/>
      <c r="XER167" s="289"/>
      <c r="XES167" s="289"/>
      <c r="XET167" s="289"/>
      <c r="XEU167" s="289"/>
      <c r="XEV167" s="289"/>
      <c r="XEW167" s="289"/>
      <c r="XEX167" s="289"/>
      <c r="XEY167" s="289"/>
      <c r="XEZ167" s="289"/>
      <c r="XFA167" s="289"/>
      <c r="XFB167" s="289"/>
      <c r="XFC167" s="289"/>
      <c r="XFD167" s="289"/>
    </row>
    <row r="168" s="506" customFormat="1" ht="21" customHeight="1" spans="1:16384">
      <c r="A168" s="508">
        <v>2012999</v>
      </c>
      <c r="B168" s="519" t="s">
        <v>241</v>
      </c>
      <c r="C168" s="351">
        <f t="shared" si="2"/>
        <v>352.31</v>
      </c>
      <c r="F168" s="506">
        <v>0</v>
      </c>
      <c r="H168" s="506">
        <v>228.66</v>
      </c>
      <c r="K168" s="506">
        <v>92.65</v>
      </c>
      <c r="L168" s="506">
        <v>0</v>
      </c>
      <c r="N168" s="506">
        <v>31</v>
      </c>
      <c r="XEL168" s="289"/>
      <c r="XEM168" s="289"/>
      <c r="XEN168" s="289"/>
      <c r="XEO168" s="289"/>
      <c r="XEP168" s="289"/>
      <c r="XEQ168" s="289"/>
      <c r="XER168" s="289"/>
      <c r="XES168" s="289"/>
      <c r="XET168" s="289"/>
      <c r="XEU168" s="289"/>
      <c r="XEV168" s="289"/>
      <c r="XEW168" s="289"/>
      <c r="XEX168" s="289"/>
      <c r="XEY168" s="289"/>
      <c r="XEZ168" s="289"/>
      <c r="XFA168" s="289"/>
      <c r="XFB168" s="289"/>
      <c r="XFC168" s="289"/>
      <c r="XFD168" s="289"/>
    </row>
    <row r="169" s="506" customFormat="1" ht="21" customHeight="1" spans="1:16384">
      <c r="A169" s="508">
        <v>20131</v>
      </c>
      <c r="B169" s="519" t="s">
        <v>242</v>
      </c>
      <c r="C169" s="351">
        <f t="shared" si="2"/>
        <v>1738.508938</v>
      </c>
      <c r="F169" s="508">
        <v>1180.217738</v>
      </c>
      <c r="H169" s="506">
        <v>558.2912</v>
      </c>
      <c r="K169" s="506">
        <v>0</v>
      </c>
      <c r="L169" s="506">
        <v>0</v>
      </c>
      <c r="N169" s="506">
        <v>0</v>
      </c>
      <c r="XEL169" s="289"/>
      <c r="XEM169" s="289"/>
      <c r="XEN169" s="289"/>
      <c r="XEO169" s="289"/>
      <c r="XEP169" s="289"/>
      <c r="XEQ169" s="289"/>
      <c r="XER169" s="289"/>
      <c r="XES169" s="289"/>
      <c r="XET169" s="289"/>
      <c r="XEU169" s="289"/>
      <c r="XEV169" s="289"/>
      <c r="XEW169" s="289"/>
      <c r="XEX169" s="289"/>
      <c r="XEY169" s="289"/>
      <c r="XEZ169" s="289"/>
      <c r="XFA169" s="289"/>
      <c r="XFB169" s="289"/>
      <c r="XFC169" s="289"/>
      <c r="XFD169" s="289"/>
    </row>
    <row r="170" s="506" customFormat="1" ht="21" customHeight="1" spans="1:16384">
      <c r="A170" s="508">
        <v>2013101</v>
      </c>
      <c r="B170" s="519" t="s">
        <v>148</v>
      </c>
      <c r="C170" s="351">
        <f t="shared" si="2"/>
        <v>847.199387</v>
      </c>
      <c r="F170" s="508">
        <v>836.199387</v>
      </c>
      <c r="H170" s="506">
        <v>11</v>
      </c>
      <c r="K170" s="506">
        <v>0</v>
      </c>
      <c r="L170" s="506">
        <v>0</v>
      </c>
      <c r="N170" s="506">
        <v>0</v>
      </c>
      <c r="XEL170" s="289"/>
      <c r="XEM170" s="289"/>
      <c r="XEN170" s="289"/>
      <c r="XEO170" s="289"/>
      <c r="XEP170" s="289"/>
      <c r="XEQ170" s="289"/>
      <c r="XER170" s="289"/>
      <c r="XES170" s="289"/>
      <c r="XET170" s="289"/>
      <c r="XEU170" s="289"/>
      <c r="XEV170" s="289"/>
      <c r="XEW170" s="289"/>
      <c r="XEX170" s="289"/>
      <c r="XEY170" s="289"/>
      <c r="XEZ170" s="289"/>
      <c r="XFA170" s="289"/>
      <c r="XFB170" s="289"/>
      <c r="XFC170" s="289"/>
      <c r="XFD170" s="289"/>
    </row>
    <row r="171" s="506" customFormat="1" ht="21" customHeight="1" spans="1:16384">
      <c r="A171" s="508">
        <v>2013102</v>
      </c>
      <c r="B171" s="518" t="s">
        <v>149</v>
      </c>
      <c r="C171" s="351">
        <f t="shared" si="2"/>
        <v>141.2912</v>
      </c>
      <c r="F171" s="506">
        <v>0</v>
      </c>
      <c r="H171" s="506">
        <v>141.2912</v>
      </c>
      <c r="K171" s="506">
        <v>0</v>
      </c>
      <c r="L171" s="506">
        <v>0</v>
      </c>
      <c r="N171" s="506">
        <v>0</v>
      </c>
      <c r="XEL171" s="289"/>
      <c r="XEM171" s="289"/>
      <c r="XEN171" s="289"/>
      <c r="XEO171" s="289"/>
      <c r="XEP171" s="289"/>
      <c r="XEQ171" s="289"/>
      <c r="XER171" s="289"/>
      <c r="XES171" s="289"/>
      <c r="XET171" s="289"/>
      <c r="XEU171" s="289"/>
      <c r="XEV171" s="289"/>
      <c r="XEW171" s="289"/>
      <c r="XEX171" s="289"/>
      <c r="XEY171" s="289"/>
      <c r="XEZ171" s="289"/>
      <c r="XFA171" s="289"/>
      <c r="XFB171" s="289"/>
      <c r="XFC171" s="289"/>
      <c r="XFD171" s="289"/>
    </row>
    <row r="172" s="506" customFormat="1" ht="21" customHeight="1" spans="1:16384">
      <c r="A172" s="508">
        <v>2013103</v>
      </c>
      <c r="B172" s="519" t="s">
        <v>150</v>
      </c>
      <c r="C172" s="351">
        <f t="shared" si="2"/>
        <v>406</v>
      </c>
      <c r="F172" s="506">
        <v>0</v>
      </c>
      <c r="H172" s="506">
        <v>406</v>
      </c>
      <c r="K172" s="506">
        <v>0</v>
      </c>
      <c r="L172" s="506">
        <v>0</v>
      </c>
      <c r="N172" s="506">
        <v>0</v>
      </c>
      <c r="XEL172" s="289"/>
      <c r="XEM172" s="289"/>
      <c r="XEN172" s="289"/>
      <c r="XEO172" s="289"/>
      <c r="XEP172" s="289"/>
      <c r="XEQ172" s="289"/>
      <c r="XER172" s="289"/>
      <c r="XES172" s="289"/>
      <c r="XET172" s="289"/>
      <c r="XEU172" s="289"/>
      <c r="XEV172" s="289"/>
      <c r="XEW172" s="289"/>
      <c r="XEX172" s="289"/>
      <c r="XEY172" s="289"/>
      <c r="XEZ172" s="289"/>
      <c r="XFA172" s="289"/>
      <c r="XFB172" s="289"/>
      <c r="XFC172" s="289"/>
      <c r="XFD172" s="289"/>
    </row>
    <row r="173" s="506" customFormat="1" ht="21" hidden="1" customHeight="1" spans="1:16384">
      <c r="A173" s="508">
        <v>2013105</v>
      </c>
      <c r="B173" s="519" t="s">
        <v>243</v>
      </c>
      <c r="C173" s="351">
        <f t="shared" si="2"/>
        <v>0</v>
      </c>
      <c r="F173" s="506">
        <v>0</v>
      </c>
      <c r="H173" s="506">
        <v>0</v>
      </c>
      <c r="K173" s="506">
        <v>0</v>
      </c>
      <c r="L173" s="506">
        <v>0</v>
      </c>
      <c r="N173" s="506">
        <v>0</v>
      </c>
      <c r="XEL173" s="289"/>
      <c r="XEM173" s="289"/>
      <c r="XEN173" s="289"/>
      <c r="XEO173" s="289"/>
      <c r="XEP173" s="289"/>
      <c r="XEQ173" s="289"/>
      <c r="XER173" s="289"/>
      <c r="XES173" s="289"/>
      <c r="XET173" s="289"/>
      <c r="XEU173" s="289"/>
      <c r="XEV173" s="289"/>
      <c r="XEW173" s="289"/>
      <c r="XEX173" s="289"/>
      <c r="XEY173" s="289"/>
      <c r="XEZ173" s="289"/>
      <c r="XFA173" s="289"/>
      <c r="XFB173" s="289"/>
      <c r="XFC173" s="289"/>
      <c r="XFD173" s="289"/>
    </row>
    <row r="174" s="506" customFormat="1" ht="21" customHeight="1" spans="1:16384">
      <c r="A174" s="508">
        <v>2013150</v>
      </c>
      <c r="B174" s="519" t="s">
        <v>157</v>
      </c>
      <c r="C174" s="351">
        <f t="shared" si="2"/>
        <v>344.018351</v>
      </c>
      <c r="F174" s="508">
        <v>344.018351</v>
      </c>
      <c r="H174" s="506">
        <v>0</v>
      </c>
      <c r="K174" s="506">
        <v>0</v>
      </c>
      <c r="L174" s="506">
        <v>0</v>
      </c>
      <c r="N174" s="506">
        <v>0</v>
      </c>
      <c r="XEL174" s="289"/>
      <c r="XEM174" s="289"/>
      <c r="XEN174" s="289"/>
      <c r="XEO174" s="289"/>
      <c r="XEP174" s="289"/>
      <c r="XEQ174" s="289"/>
      <c r="XER174" s="289"/>
      <c r="XES174" s="289"/>
      <c r="XET174" s="289"/>
      <c r="XEU174" s="289"/>
      <c r="XEV174" s="289"/>
      <c r="XEW174" s="289"/>
      <c r="XEX174" s="289"/>
      <c r="XEY174" s="289"/>
      <c r="XEZ174" s="289"/>
      <c r="XFA174" s="289"/>
      <c r="XFB174" s="289"/>
      <c r="XFC174" s="289"/>
      <c r="XFD174" s="289"/>
    </row>
    <row r="175" s="506" customFormat="1" ht="21" hidden="1" customHeight="1" spans="1:16384">
      <c r="A175" s="508">
        <v>2013199</v>
      </c>
      <c r="B175" s="519" t="s">
        <v>244</v>
      </c>
      <c r="C175" s="351">
        <f t="shared" si="2"/>
        <v>0</v>
      </c>
      <c r="F175" s="506">
        <v>0</v>
      </c>
      <c r="H175" s="506">
        <v>0</v>
      </c>
      <c r="K175" s="506">
        <v>0</v>
      </c>
      <c r="L175" s="506">
        <v>0</v>
      </c>
      <c r="N175" s="506">
        <v>0</v>
      </c>
      <c r="XEL175" s="289"/>
      <c r="XEM175" s="289"/>
      <c r="XEN175" s="289"/>
      <c r="XEO175" s="289"/>
      <c r="XEP175" s="289"/>
      <c r="XEQ175" s="289"/>
      <c r="XER175" s="289"/>
      <c r="XES175" s="289"/>
      <c r="XET175" s="289"/>
      <c r="XEU175" s="289"/>
      <c r="XEV175" s="289"/>
      <c r="XEW175" s="289"/>
      <c r="XEX175" s="289"/>
      <c r="XEY175" s="289"/>
      <c r="XEZ175" s="289"/>
      <c r="XFA175" s="289"/>
      <c r="XFB175" s="289"/>
      <c r="XFC175" s="289"/>
      <c r="XFD175" s="289"/>
    </row>
    <row r="176" s="506" customFormat="1" ht="21" customHeight="1" spans="1:16384">
      <c r="A176" s="508">
        <v>20132</v>
      </c>
      <c r="B176" s="519" t="s">
        <v>245</v>
      </c>
      <c r="C176" s="351">
        <f t="shared" si="2"/>
        <v>1768.642222</v>
      </c>
      <c r="F176" s="508">
        <v>777.542222</v>
      </c>
      <c r="H176" s="506">
        <v>885.93</v>
      </c>
      <c r="K176" s="506">
        <v>105.17</v>
      </c>
      <c r="L176" s="506">
        <v>0</v>
      </c>
      <c r="N176" s="506">
        <v>0</v>
      </c>
      <c r="XEL176" s="289"/>
      <c r="XEM176" s="289"/>
      <c r="XEN176" s="289"/>
      <c r="XEO176" s="289"/>
      <c r="XEP176" s="289"/>
      <c r="XEQ176" s="289"/>
      <c r="XER176" s="289"/>
      <c r="XES176" s="289"/>
      <c r="XET176" s="289"/>
      <c r="XEU176" s="289"/>
      <c r="XEV176" s="289"/>
      <c r="XEW176" s="289"/>
      <c r="XEX176" s="289"/>
      <c r="XEY176" s="289"/>
      <c r="XEZ176" s="289"/>
      <c r="XFA176" s="289"/>
      <c r="XFB176" s="289"/>
      <c r="XFC176" s="289"/>
      <c r="XFD176" s="289"/>
    </row>
    <row r="177" s="506" customFormat="1" ht="21" customHeight="1" spans="1:16384">
      <c r="A177" s="508">
        <v>2013201</v>
      </c>
      <c r="B177" s="519" t="s">
        <v>148</v>
      </c>
      <c r="C177" s="351">
        <f t="shared" si="2"/>
        <v>588.328736</v>
      </c>
      <c r="F177" s="508">
        <v>588.328736</v>
      </c>
      <c r="H177" s="506">
        <v>0</v>
      </c>
      <c r="K177" s="506">
        <v>0</v>
      </c>
      <c r="L177" s="506">
        <v>0</v>
      </c>
      <c r="N177" s="506">
        <v>0</v>
      </c>
      <c r="XEL177" s="289"/>
      <c r="XEM177" s="289"/>
      <c r="XEN177" s="289"/>
      <c r="XEO177" s="289"/>
      <c r="XEP177" s="289"/>
      <c r="XEQ177" s="289"/>
      <c r="XER177" s="289"/>
      <c r="XES177" s="289"/>
      <c r="XET177" s="289"/>
      <c r="XEU177" s="289"/>
      <c r="XEV177" s="289"/>
      <c r="XEW177" s="289"/>
      <c r="XEX177" s="289"/>
      <c r="XEY177" s="289"/>
      <c r="XEZ177" s="289"/>
      <c r="XFA177" s="289"/>
      <c r="XFB177" s="289"/>
      <c r="XFC177" s="289"/>
      <c r="XFD177" s="289"/>
    </row>
    <row r="178" s="506" customFormat="1" ht="21" customHeight="1" spans="1:16384">
      <c r="A178" s="508">
        <v>2013202</v>
      </c>
      <c r="B178" s="518" t="s">
        <v>149</v>
      </c>
      <c r="C178" s="351">
        <f t="shared" si="2"/>
        <v>991.1</v>
      </c>
      <c r="F178" s="506">
        <v>0</v>
      </c>
      <c r="H178" s="506">
        <v>885.93</v>
      </c>
      <c r="K178" s="506">
        <v>105.17</v>
      </c>
      <c r="L178" s="506">
        <v>0</v>
      </c>
      <c r="N178" s="506">
        <v>0</v>
      </c>
      <c r="XEL178" s="289"/>
      <c r="XEM178" s="289"/>
      <c r="XEN178" s="289"/>
      <c r="XEO178" s="289"/>
      <c r="XEP178" s="289"/>
      <c r="XEQ178" s="289"/>
      <c r="XER178" s="289"/>
      <c r="XES178" s="289"/>
      <c r="XET178" s="289"/>
      <c r="XEU178" s="289"/>
      <c r="XEV178" s="289"/>
      <c r="XEW178" s="289"/>
      <c r="XEX178" s="289"/>
      <c r="XEY178" s="289"/>
      <c r="XEZ178" s="289"/>
      <c r="XFA178" s="289"/>
      <c r="XFB178" s="289"/>
      <c r="XFC178" s="289"/>
      <c r="XFD178" s="289"/>
    </row>
    <row r="179" s="506" customFormat="1" ht="21" hidden="1" customHeight="1" spans="1:16384">
      <c r="A179" s="508">
        <v>2013203</v>
      </c>
      <c r="B179" s="519" t="s">
        <v>150</v>
      </c>
      <c r="C179" s="351">
        <f t="shared" si="2"/>
        <v>0</v>
      </c>
      <c r="F179" s="506">
        <v>0</v>
      </c>
      <c r="H179" s="506">
        <v>0</v>
      </c>
      <c r="K179" s="506">
        <v>0</v>
      </c>
      <c r="L179" s="506">
        <v>0</v>
      </c>
      <c r="N179" s="506">
        <v>0</v>
      </c>
      <c r="XEL179" s="289"/>
      <c r="XEM179" s="289"/>
      <c r="XEN179" s="289"/>
      <c r="XEO179" s="289"/>
      <c r="XEP179" s="289"/>
      <c r="XEQ179" s="289"/>
      <c r="XER179" s="289"/>
      <c r="XES179" s="289"/>
      <c r="XET179" s="289"/>
      <c r="XEU179" s="289"/>
      <c r="XEV179" s="289"/>
      <c r="XEW179" s="289"/>
      <c r="XEX179" s="289"/>
      <c r="XEY179" s="289"/>
      <c r="XEZ179" s="289"/>
      <c r="XFA179" s="289"/>
      <c r="XFB179" s="289"/>
      <c r="XFC179" s="289"/>
      <c r="XFD179" s="289"/>
    </row>
    <row r="180" s="506" customFormat="1" ht="21" hidden="1" customHeight="1" spans="1:16384">
      <c r="A180" s="508">
        <v>2013204</v>
      </c>
      <c r="B180" s="519" t="s">
        <v>246</v>
      </c>
      <c r="C180" s="351">
        <f t="shared" si="2"/>
        <v>0</v>
      </c>
      <c r="F180" s="506">
        <v>0</v>
      </c>
      <c r="H180" s="506">
        <v>0</v>
      </c>
      <c r="K180" s="506">
        <v>0</v>
      </c>
      <c r="L180" s="506">
        <v>0</v>
      </c>
      <c r="N180" s="506">
        <v>0</v>
      </c>
      <c r="XEL180" s="289"/>
      <c r="XEM180" s="289"/>
      <c r="XEN180" s="289"/>
      <c r="XEO180" s="289"/>
      <c r="XEP180" s="289"/>
      <c r="XEQ180" s="289"/>
      <c r="XER180" s="289"/>
      <c r="XES180" s="289"/>
      <c r="XET180" s="289"/>
      <c r="XEU180" s="289"/>
      <c r="XEV180" s="289"/>
      <c r="XEW180" s="289"/>
      <c r="XEX180" s="289"/>
      <c r="XEY180" s="289"/>
      <c r="XEZ180" s="289"/>
      <c r="XFA180" s="289"/>
      <c r="XFB180" s="289"/>
      <c r="XFC180" s="289"/>
      <c r="XFD180" s="289"/>
    </row>
    <row r="181" s="506" customFormat="1" ht="21" customHeight="1" spans="1:16384">
      <c r="A181" s="508">
        <v>2013250</v>
      </c>
      <c r="B181" s="519" t="s">
        <v>157</v>
      </c>
      <c r="C181" s="351">
        <f t="shared" si="2"/>
        <v>189.213486</v>
      </c>
      <c r="F181" s="508">
        <v>189.213486</v>
      </c>
      <c r="H181" s="506">
        <v>0</v>
      </c>
      <c r="K181" s="506">
        <v>0</v>
      </c>
      <c r="L181" s="506">
        <v>0</v>
      </c>
      <c r="N181" s="506">
        <v>0</v>
      </c>
      <c r="XEL181" s="289"/>
      <c r="XEM181" s="289"/>
      <c r="XEN181" s="289"/>
      <c r="XEO181" s="289"/>
      <c r="XEP181" s="289"/>
      <c r="XEQ181" s="289"/>
      <c r="XER181" s="289"/>
      <c r="XES181" s="289"/>
      <c r="XET181" s="289"/>
      <c r="XEU181" s="289"/>
      <c r="XEV181" s="289"/>
      <c r="XEW181" s="289"/>
      <c r="XEX181" s="289"/>
      <c r="XEY181" s="289"/>
      <c r="XEZ181" s="289"/>
      <c r="XFA181" s="289"/>
      <c r="XFB181" s="289"/>
      <c r="XFC181" s="289"/>
      <c r="XFD181" s="289"/>
    </row>
    <row r="182" s="506" customFormat="1" ht="21" hidden="1" customHeight="1" spans="1:16384">
      <c r="A182" s="508">
        <v>2013299</v>
      </c>
      <c r="B182" s="519" t="s">
        <v>247</v>
      </c>
      <c r="C182" s="351">
        <f t="shared" si="2"/>
        <v>0</v>
      </c>
      <c r="F182" s="506">
        <v>0</v>
      </c>
      <c r="H182" s="506">
        <v>0</v>
      </c>
      <c r="K182" s="506">
        <v>0</v>
      </c>
      <c r="L182" s="506">
        <v>0</v>
      </c>
      <c r="N182" s="506">
        <v>0</v>
      </c>
      <c r="XEL182" s="289"/>
      <c r="XEM182" s="289"/>
      <c r="XEN182" s="289"/>
      <c r="XEO182" s="289"/>
      <c r="XEP182" s="289"/>
      <c r="XEQ182" s="289"/>
      <c r="XER182" s="289"/>
      <c r="XES182" s="289"/>
      <c r="XET182" s="289"/>
      <c r="XEU182" s="289"/>
      <c r="XEV182" s="289"/>
      <c r="XEW182" s="289"/>
      <c r="XEX182" s="289"/>
      <c r="XEY182" s="289"/>
      <c r="XEZ182" s="289"/>
      <c r="XFA182" s="289"/>
      <c r="XFB182" s="289"/>
      <c r="XFC182" s="289"/>
      <c r="XFD182" s="289"/>
    </row>
    <row r="183" s="506" customFormat="1" ht="21" customHeight="1" spans="1:16384">
      <c r="A183" s="508">
        <v>20133</v>
      </c>
      <c r="B183" s="519" t="s">
        <v>248</v>
      </c>
      <c r="C183" s="351">
        <f t="shared" si="2"/>
        <v>1433.146679</v>
      </c>
      <c r="F183" s="508">
        <v>646.806679</v>
      </c>
      <c r="H183" s="506">
        <v>786.34</v>
      </c>
      <c r="K183" s="506">
        <v>0</v>
      </c>
      <c r="L183" s="506">
        <v>0</v>
      </c>
      <c r="N183" s="506">
        <v>0</v>
      </c>
      <c r="XEL183" s="289"/>
      <c r="XEM183" s="289"/>
      <c r="XEN183" s="289"/>
      <c r="XEO183" s="289"/>
      <c r="XEP183" s="289"/>
      <c r="XEQ183" s="289"/>
      <c r="XER183" s="289"/>
      <c r="XES183" s="289"/>
      <c r="XET183" s="289"/>
      <c r="XEU183" s="289"/>
      <c r="XEV183" s="289"/>
      <c r="XEW183" s="289"/>
      <c r="XEX183" s="289"/>
      <c r="XEY183" s="289"/>
      <c r="XEZ183" s="289"/>
      <c r="XFA183" s="289"/>
      <c r="XFB183" s="289"/>
      <c r="XFC183" s="289"/>
      <c r="XFD183" s="289"/>
    </row>
    <row r="184" s="506" customFormat="1" ht="21" customHeight="1" spans="1:16384">
      <c r="A184" s="508">
        <v>2013301</v>
      </c>
      <c r="B184" s="519" t="s">
        <v>148</v>
      </c>
      <c r="C184" s="351">
        <f t="shared" si="2"/>
        <v>531.912112</v>
      </c>
      <c r="F184" s="508">
        <v>531.912112</v>
      </c>
      <c r="H184" s="506">
        <v>0</v>
      </c>
      <c r="K184" s="506">
        <v>0</v>
      </c>
      <c r="L184" s="506">
        <v>0</v>
      </c>
      <c r="N184" s="506">
        <v>0</v>
      </c>
      <c r="XEL184" s="289"/>
      <c r="XEM184" s="289"/>
      <c r="XEN184" s="289"/>
      <c r="XEO184" s="289"/>
      <c r="XEP184" s="289"/>
      <c r="XEQ184" s="289"/>
      <c r="XER184" s="289"/>
      <c r="XES184" s="289"/>
      <c r="XET184" s="289"/>
      <c r="XEU184" s="289"/>
      <c r="XEV184" s="289"/>
      <c r="XEW184" s="289"/>
      <c r="XEX184" s="289"/>
      <c r="XEY184" s="289"/>
      <c r="XEZ184" s="289"/>
      <c r="XFA184" s="289"/>
      <c r="XFB184" s="289"/>
      <c r="XFC184" s="289"/>
      <c r="XFD184" s="289"/>
    </row>
    <row r="185" s="506" customFormat="1" ht="21" customHeight="1" spans="1:16384">
      <c r="A185" s="508">
        <v>2013302</v>
      </c>
      <c r="B185" s="518" t="s">
        <v>149</v>
      </c>
      <c r="C185" s="351">
        <f t="shared" si="2"/>
        <v>786.34</v>
      </c>
      <c r="F185" s="506">
        <v>0</v>
      </c>
      <c r="H185" s="506">
        <v>786.34</v>
      </c>
      <c r="K185" s="506">
        <v>0</v>
      </c>
      <c r="L185" s="506">
        <v>0</v>
      </c>
      <c r="N185" s="506">
        <v>0</v>
      </c>
      <c r="XEL185" s="289"/>
      <c r="XEM185" s="289"/>
      <c r="XEN185" s="289"/>
      <c r="XEO185" s="289"/>
      <c r="XEP185" s="289"/>
      <c r="XEQ185" s="289"/>
      <c r="XER185" s="289"/>
      <c r="XES185" s="289"/>
      <c r="XET185" s="289"/>
      <c r="XEU185" s="289"/>
      <c r="XEV185" s="289"/>
      <c r="XEW185" s="289"/>
      <c r="XEX185" s="289"/>
      <c r="XEY185" s="289"/>
      <c r="XEZ185" s="289"/>
      <c r="XFA185" s="289"/>
      <c r="XFB185" s="289"/>
      <c r="XFC185" s="289"/>
      <c r="XFD185" s="289"/>
    </row>
    <row r="186" s="506" customFormat="1" ht="21" hidden="1" customHeight="1" spans="1:16384">
      <c r="A186" s="508">
        <v>2013303</v>
      </c>
      <c r="B186" s="519" t="s">
        <v>150</v>
      </c>
      <c r="C186" s="351">
        <f t="shared" si="2"/>
        <v>0</v>
      </c>
      <c r="F186" s="506">
        <v>0</v>
      </c>
      <c r="H186" s="506">
        <v>0</v>
      </c>
      <c r="K186" s="506">
        <v>0</v>
      </c>
      <c r="L186" s="506">
        <v>0</v>
      </c>
      <c r="N186" s="506">
        <v>0</v>
      </c>
      <c r="XEL186" s="289"/>
      <c r="XEM186" s="289"/>
      <c r="XEN186" s="289"/>
      <c r="XEO186" s="289"/>
      <c r="XEP186" s="289"/>
      <c r="XEQ186" s="289"/>
      <c r="XER186" s="289"/>
      <c r="XES186" s="289"/>
      <c r="XET186" s="289"/>
      <c r="XEU186" s="289"/>
      <c r="XEV186" s="289"/>
      <c r="XEW186" s="289"/>
      <c r="XEX186" s="289"/>
      <c r="XEY186" s="289"/>
      <c r="XEZ186" s="289"/>
      <c r="XFA186" s="289"/>
      <c r="XFB186" s="289"/>
      <c r="XFC186" s="289"/>
      <c r="XFD186" s="289"/>
    </row>
    <row r="187" s="506" customFormat="1" ht="21" hidden="1" customHeight="1" spans="1:16384">
      <c r="A187" s="508">
        <v>2013304</v>
      </c>
      <c r="B187" s="519" t="s">
        <v>249</v>
      </c>
      <c r="C187" s="351">
        <f t="shared" si="2"/>
        <v>0</v>
      </c>
      <c r="F187" s="506">
        <v>0</v>
      </c>
      <c r="H187" s="506">
        <v>0</v>
      </c>
      <c r="K187" s="506">
        <v>0</v>
      </c>
      <c r="L187" s="506">
        <v>0</v>
      </c>
      <c r="N187" s="506">
        <v>0</v>
      </c>
      <c r="XEL187" s="289"/>
      <c r="XEM187" s="289"/>
      <c r="XEN187" s="289"/>
      <c r="XEO187" s="289"/>
      <c r="XEP187" s="289"/>
      <c r="XEQ187" s="289"/>
      <c r="XER187" s="289"/>
      <c r="XES187" s="289"/>
      <c r="XET187" s="289"/>
      <c r="XEU187" s="289"/>
      <c r="XEV187" s="289"/>
      <c r="XEW187" s="289"/>
      <c r="XEX187" s="289"/>
      <c r="XEY187" s="289"/>
      <c r="XEZ187" s="289"/>
      <c r="XFA187" s="289"/>
      <c r="XFB187" s="289"/>
      <c r="XFC187" s="289"/>
      <c r="XFD187" s="289"/>
    </row>
    <row r="188" s="506" customFormat="1" ht="21" customHeight="1" spans="1:16384">
      <c r="A188" s="508">
        <v>2013350</v>
      </c>
      <c r="B188" s="519" t="s">
        <v>157</v>
      </c>
      <c r="C188" s="351">
        <f t="shared" si="2"/>
        <v>114.894567</v>
      </c>
      <c r="F188" s="508">
        <v>114.894567</v>
      </c>
      <c r="H188" s="506">
        <v>0</v>
      </c>
      <c r="K188" s="506">
        <v>0</v>
      </c>
      <c r="L188" s="506">
        <v>0</v>
      </c>
      <c r="N188" s="506">
        <v>0</v>
      </c>
      <c r="XEL188" s="289"/>
      <c r="XEM188" s="289"/>
      <c r="XEN188" s="289"/>
      <c r="XEO188" s="289"/>
      <c r="XEP188" s="289"/>
      <c r="XEQ188" s="289"/>
      <c r="XER188" s="289"/>
      <c r="XES188" s="289"/>
      <c r="XET188" s="289"/>
      <c r="XEU188" s="289"/>
      <c r="XEV188" s="289"/>
      <c r="XEW188" s="289"/>
      <c r="XEX188" s="289"/>
      <c r="XEY188" s="289"/>
      <c r="XEZ188" s="289"/>
      <c r="XFA188" s="289"/>
      <c r="XFB188" s="289"/>
      <c r="XFC188" s="289"/>
      <c r="XFD188" s="289"/>
    </row>
    <row r="189" s="506" customFormat="1" ht="21" hidden="1" customHeight="1" spans="1:16384">
      <c r="A189" s="508">
        <v>2013399</v>
      </c>
      <c r="B189" s="519" t="s">
        <v>250</v>
      </c>
      <c r="C189" s="351">
        <f t="shared" si="2"/>
        <v>0</v>
      </c>
      <c r="F189" s="506">
        <v>0</v>
      </c>
      <c r="H189" s="506">
        <v>0</v>
      </c>
      <c r="K189" s="506">
        <v>0</v>
      </c>
      <c r="L189" s="506">
        <v>0</v>
      </c>
      <c r="N189" s="506">
        <v>0</v>
      </c>
      <c r="XEL189" s="289"/>
      <c r="XEM189" s="289"/>
      <c r="XEN189" s="289"/>
      <c r="XEO189" s="289"/>
      <c r="XEP189" s="289"/>
      <c r="XEQ189" s="289"/>
      <c r="XER189" s="289"/>
      <c r="XES189" s="289"/>
      <c r="XET189" s="289"/>
      <c r="XEU189" s="289"/>
      <c r="XEV189" s="289"/>
      <c r="XEW189" s="289"/>
      <c r="XEX189" s="289"/>
      <c r="XEY189" s="289"/>
      <c r="XEZ189" s="289"/>
      <c r="XFA189" s="289"/>
      <c r="XFB189" s="289"/>
      <c r="XFC189" s="289"/>
      <c r="XFD189" s="289"/>
    </row>
    <row r="190" s="506" customFormat="1" ht="21" customHeight="1" spans="1:16384">
      <c r="A190" s="508">
        <v>20134</v>
      </c>
      <c r="B190" s="519" t="s">
        <v>251</v>
      </c>
      <c r="C190" s="351">
        <f t="shared" si="2"/>
        <v>713.875279</v>
      </c>
      <c r="F190" s="508">
        <v>423.675279</v>
      </c>
      <c r="H190" s="506">
        <v>290.2</v>
      </c>
      <c r="K190" s="506">
        <v>0</v>
      </c>
      <c r="L190" s="506">
        <v>0</v>
      </c>
      <c r="N190" s="506">
        <v>0</v>
      </c>
      <c r="XEL190" s="289"/>
      <c r="XEM190" s="289"/>
      <c r="XEN190" s="289"/>
      <c r="XEO190" s="289"/>
      <c r="XEP190" s="289"/>
      <c r="XEQ190" s="289"/>
      <c r="XER190" s="289"/>
      <c r="XES190" s="289"/>
      <c r="XET190" s="289"/>
      <c r="XEU190" s="289"/>
      <c r="XEV190" s="289"/>
      <c r="XEW190" s="289"/>
      <c r="XEX190" s="289"/>
      <c r="XEY190" s="289"/>
      <c r="XEZ190" s="289"/>
      <c r="XFA190" s="289"/>
      <c r="XFB190" s="289"/>
      <c r="XFC190" s="289"/>
      <c r="XFD190" s="289"/>
    </row>
    <row r="191" s="506" customFormat="1" ht="21" customHeight="1" spans="1:16384">
      <c r="A191" s="508">
        <v>2013401</v>
      </c>
      <c r="B191" s="519" t="s">
        <v>148</v>
      </c>
      <c r="C191" s="351">
        <f t="shared" si="2"/>
        <v>336.882226</v>
      </c>
      <c r="F191" s="508">
        <v>336.882226</v>
      </c>
      <c r="H191" s="506">
        <v>0</v>
      </c>
      <c r="K191" s="506">
        <v>0</v>
      </c>
      <c r="L191" s="506">
        <v>0</v>
      </c>
      <c r="N191" s="506">
        <v>0</v>
      </c>
      <c r="XEL191" s="289"/>
      <c r="XEM191" s="289"/>
      <c r="XEN191" s="289"/>
      <c r="XEO191" s="289"/>
      <c r="XEP191" s="289"/>
      <c r="XEQ191" s="289"/>
      <c r="XER191" s="289"/>
      <c r="XES191" s="289"/>
      <c r="XET191" s="289"/>
      <c r="XEU191" s="289"/>
      <c r="XEV191" s="289"/>
      <c r="XEW191" s="289"/>
      <c r="XEX191" s="289"/>
      <c r="XEY191" s="289"/>
      <c r="XEZ191" s="289"/>
      <c r="XFA191" s="289"/>
      <c r="XFB191" s="289"/>
      <c r="XFC191" s="289"/>
      <c r="XFD191" s="289"/>
    </row>
    <row r="192" s="506" customFormat="1" ht="21" customHeight="1" spans="1:16384">
      <c r="A192" s="508">
        <v>2013402</v>
      </c>
      <c r="B192" s="518" t="s">
        <v>149</v>
      </c>
      <c r="C192" s="351">
        <f t="shared" si="2"/>
        <v>140</v>
      </c>
      <c r="F192" s="506">
        <v>0</v>
      </c>
      <c r="H192" s="506">
        <v>140</v>
      </c>
      <c r="K192" s="506">
        <v>0</v>
      </c>
      <c r="L192" s="506">
        <v>0</v>
      </c>
      <c r="N192" s="506">
        <v>0</v>
      </c>
      <c r="XEL192" s="289"/>
      <c r="XEM192" s="289"/>
      <c r="XEN192" s="289"/>
      <c r="XEO192" s="289"/>
      <c r="XEP192" s="289"/>
      <c r="XEQ192" s="289"/>
      <c r="XER192" s="289"/>
      <c r="XES192" s="289"/>
      <c r="XET192" s="289"/>
      <c r="XEU192" s="289"/>
      <c r="XEV192" s="289"/>
      <c r="XEW192" s="289"/>
      <c r="XEX192" s="289"/>
      <c r="XEY192" s="289"/>
      <c r="XEZ192" s="289"/>
      <c r="XFA192" s="289"/>
      <c r="XFB192" s="289"/>
      <c r="XFC192" s="289"/>
      <c r="XFD192" s="289"/>
    </row>
    <row r="193" s="506" customFormat="1" ht="21" hidden="1" customHeight="1" spans="1:16384">
      <c r="A193" s="508">
        <v>2013403</v>
      </c>
      <c r="B193" s="519" t="s">
        <v>150</v>
      </c>
      <c r="C193" s="351">
        <f t="shared" si="2"/>
        <v>0</v>
      </c>
      <c r="F193" s="506">
        <v>0</v>
      </c>
      <c r="H193" s="506">
        <v>0</v>
      </c>
      <c r="K193" s="506">
        <v>0</v>
      </c>
      <c r="L193" s="506">
        <v>0</v>
      </c>
      <c r="N193" s="506">
        <v>0</v>
      </c>
      <c r="XEL193" s="289"/>
      <c r="XEM193" s="289"/>
      <c r="XEN193" s="289"/>
      <c r="XEO193" s="289"/>
      <c r="XEP193" s="289"/>
      <c r="XEQ193" s="289"/>
      <c r="XER193" s="289"/>
      <c r="XES193" s="289"/>
      <c r="XET193" s="289"/>
      <c r="XEU193" s="289"/>
      <c r="XEV193" s="289"/>
      <c r="XEW193" s="289"/>
      <c r="XEX193" s="289"/>
      <c r="XEY193" s="289"/>
      <c r="XEZ193" s="289"/>
      <c r="XFA193" s="289"/>
      <c r="XFB193" s="289"/>
      <c r="XFC193" s="289"/>
      <c r="XFD193" s="289"/>
    </row>
    <row r="194" s="506" customFormat="1" ht="21" customHeight="1" spans="1:16384">
      <c r="A194" s="508">
        <v>2013404</v>
      </c>
      <c r="B194" s="519" t="s">
        <v>252</v>
      </c>
      <c r="C194" s="351">
        <f t="shared" si="2"/>
        <v>130.2</v>
      </c>
      <c r="F194" s="506">
        <v>0</v>
      </c>
      <c r="H194" s="506">
        <v>130.2</v>
      </c>
      <c r="K194" s="506">
        <v>0</v>
      </c>
      <c r="L194" s="506">
        <v>0</v>
      </c>
      <c r="N194" s="506">
        <v>0</v>
      </c>
      <c r="XEL194" s="289"/>
      <c r="XEM194" s="289"/>
      <c r="XEN194" s="289"/>
      <c r="XEO194" s="289"/>
      <c r="XEP194" s="289"/>
      <c r="XEQ194" s="289"/>
      <c r="XER194" s="289"/>
      <c r="XES194" s="289"/>
      <c r="XET194" s="289"/>
      <c r="XEU194" s="289"/>
      <c r="XEV194" s="289"/>
      <c r="XEW194" s="289"/>
      <c r="XEX194" s="289"/>
      <c r="XEY194" s="289"/>
      <c r="XEZ194" s="289"/>
      <c r="XFA194" s="289"/>
      <c r="XFB194" s="289"/>
      <c r="XFC194" s="289"/>
      <c r="XFD194" s="289"/>
    </row>
    <row r="195" s="506" customFormat="1" ht="21" customHeight="1" spans="1:16384">
      <c r="A195" s="508">
        <v>2013405</v>
      </c>
      <c r="B195" s="519" t="s">
        <v>253</v>
      </c>
      <c r="C195" s="351">
        <f t="shared" si="2"/>
        <v>20</v>
      </c>
      <c r="F195" s="506">
        <v>0</v>
      </c>
      <c r="H195" s="506">
        <v>20</v>
      </c>
      <c r="K195" s="506">
        <v>0</v>
      </c>
      <c r="L195" s="506">
        <v>0</v>
      </c>
      <c r="N195" s="506">
        <v>0</v>
      </c>
      <c r="XEL195" s="289"/>
      <c r="XEM195" s="289"/>
      <c r="XEN195" s="289"/>
      <c r="XEO195" s="289"/>
      <c r="XEP195" s="289"/>
      <c r="XEQ195" s="289"/>
      <c r="XER195" s="289"/>
      <c r="XES195" s="289"/>
      <c r="XET195" s="289"/>
      <c r="XEU195" s="289"/>
      <c r="XEV195" s="289"/>
      <c r="XEW195" s="289"/>
      <c r="XEX195" s="289"/>
      <c r="XEY195" s="289"/>
      <c r="XEZ195" s="289"/>
      <c r="XFA195" s="289"/>
      <c r="XFB195" s="289"/>
      <c r="XFC195" s="289"/>
      <c r="XFD195" s="289"/>
    </row>
    <row r="196" s="506" customFormat="1" ht="21" customHeight="1" spans="1:16384">
      <c r="A196" s="508">
        <v>2013450</v>
      </c>
      <c r="B196" s="519" t="s">
        <v>157</v>
      </c>
      <c r="C196" s="351">
        <f t="shared" si="2"/>
        <v>86.793053</v>
      </c>
      <c r="F196" s="508">
        <v>86.793053</v>
      </c>
      <c r="H196" s="506">
        <v>0</v>
      </c>
      <c r="K196" s="506">
        <v>0</v>
      </c>
      <c r="L196" s="506">
        <v>0</v>
      </c>
      <c r="N196" s="506">
        <v>0</v>
      </c>
      <c r="XEL196" s="289"/>
      <c r="XEM196" s="289"/>
      <c r="XEN196" s="289"/>
      <c r="XEO196" s="289"/>
      <c r="XEP196" s="289"/>
      <c r="XEQ196" s="289"/>
      <c r="XER196" s="289"/>
      <c r="XES196" s="289"/>
      <c r="XET196" s="289"/>
      <c r="XEU196" s="289"/>
      <c r="XEV196" s="289"/>
      <c r="XEW196" s="289"/>
      <c r="XEX196" s="289"/>
      <c r="XEY196" s="289"/>
      <c r="XEZ196" s="289"/>
      <c r="XFA196" s="289"/>
      <c r="XFB196" s="289"/>
      <c r="XFC196" s="289"/>
      <c r="XFD196" s="289"/>
    </row>
    <row r="197" s="506" customFormat="1" ht="21" hidden="1" customHeight="1" spans="1:16384">
      <c r="A197" s="508">
        <v>2013499</v>
      </c>
      <c r="B197" s="519" t="s">
        <v>254</v>
      </c>
      <c r="C197" s="351">
        <f t="shared" si="2"/>
        <v>0</v>
      </c>
      <c r="F197" s="506">
        <v>0</v>
      </c>
      <c r="H197" s="506">
        <v>0</v>
      </c>
      <c r="K197" s="506">
        <v>0</v>
      </c>
      <c r="L197" s="506">
        <v>0</v>
      </c>
      <c r="N197" s="506">
        <v>0</v>
      </c>
      <c r="XEL197" s="289"/>
      <c r="XEM197" s="289"/>
      <c r="XEN197" s="289"/>
      <c r="XEO197" s="289"/>
      <c r="XEP197" s="289"/>
      <c r="XEQ197" s="289"/>
      <c r="XER197" s="289"/>
      <c r="XES197" s="289"/>
      <c r="XET197" s="289"/>
      <c r="XEU197" s="289"/>
      <c r="XEV197" s="289"/>
      <c r="XEW197" s="289"/>
      <c r="XEX197" s="289"/>
      <c r="XEY197" s="289"/>
      <c r="XEZ197" s="289"/>
      <c r="XFA197" s="289"/>
      <c r="XFB197" s="289"/>
      <c r="XFC197" s="289"/>
      <c r="XFD197" s="289"/>
    </row>
    <row r="198" s="506" customFormat="1" ht="21" hidden="1" customHeight="1" spans="1:16384">
      <c r="A198" s="508">
        <v>20135</v>
      </c>
      <c r="B198" s="519" t="s">
        <v>255</v>
      </c>
      <c r="C198" s="351">
        <f t="shared" ref="C198:C261" si="3">D198+E198+F198+G198+H198+I198+J198+K198+L198+M198+N198</f>
        <v>0</v>
      </c>
      <c r="F198" s="506">
        <v>0</v>
      </c>
      <c r="H198" s="506">
        <v>0</v>
      </c>
      <c r="K198" s="506">
        <v>0</v>
      </c>
      <c r="L198" s="506">
        <v>0</v>
      </c>
      <c r="N198" s="506">
        <v>0</v>
      </c>
      <c r="XEL198" s="289"/>
      <c r="XEM198" s="289"/>
      <c r="XEN198" s="289"/>
      <c r="XEO198" s="289"/>
      <c r="XEP198" s="289"/>
      <c r="XEQ198" s="289"/>
      <c r="XER198" s="289"/>
      <c r="XES198" s="289"/>
      <c r="XET198" s="289"/>
      <c r="XEU198" s="289"/>
      <c r="XEV198" s="289"/>
      <c r="XEW198" s="289"/>
      <c r="XEX198" s="289"/>
      <c r="XEY198" s="289"/>
      <c r="XEZ198" s="289"/>
      <c r="XFA198" s="289"/>
      <c r="XFB198" s="289"/>
      <c r="XFC198" s="289"/>
      <c r="XFD198" s="289"/>
    </row>
    <row r="199" s="506" customFormat="1" ht="21" hidden="1" customHeight="1" spans="1:16384">
      <c r="A199" s="508">
        <v>2013501</v>
      </c>
      <c r="B199" s="518" t="s">
        <v>148</v>
      </c>
      <c r="C199" s="351">
        <f t="shared" si="3"/>
        <v>0</v>
      </c>
      <c r="F199" s="506">
        <v>0</v>
      </c>
      <c r="H199" s="506">
        <v>0</v>
      </c>
      <c r="K199" s="506">
        <v>0</v>
      </c>
      <c r="L199" s="506">
        <v>0</v>
      </c>
      <c r="N199" s="506">
        <v>0</v>
      </c>
      <c r="XEL199" s="289"/>
      <c r="XEM199" s="289"/>
      <c r="XEN199" s="289"/>
      <c r="XEO199" s="289"/>
      <c r="XEP199" s="289"/>
      <c r="XEQ199" s="289"/>
      <c r="XER199" s="289"/>
      <c r="XES199" s="289"/>
      <c r="XET199" s="289"/>
      <c r="XEU199" s="289"/>
      <c r="XEV199" s="289"/>
      <c r="XEW199" s="289"/>
      <c r="XEX199" s="289"/>
      <c r="XEY199" s="289"/>
      <c r="XEZ199" s="289"/>
      <c r="XFA199" s="289"/>
      <c r="XFB199" s="289"/>
      <c r="XFC199" s="289"/>
      <c r="XFD199" s="289"/>
    </row>
    <row r="200" s="506" customFormat="1" ht="21" hidden="1" customHeight="1" spans="1:16384">
      <c r="A200" s="508">
        <v>2013502</v>
      </c>
      <c r="B200" s="519" t="s">
        <v>149</v>
      </c>
      <c r="C200" s="351">
        <f t="shared" si="3"/>
        <v>0</v>
      </c>
      <c r="F200" s="506">
        <v>0</v>
      </c>
      <c r="H200" s="506">
        <v>0</v>
      </c>
      <c r="K200" s="506">
        <v>0</v>
      </c>
      <c r="L200" s="506">
        <v>0</v>
      </c>
      <c r="N200" s="506">
        <v>0</v>
      </c>
      <c r="XEL200" s="289"/>
      <c r="XEM200" s="289"/>
      <c r="XEN200" s="289"/>
      <c r="XEO200" s="289"/>
      <c r="XEP200" s="289"/>
      <c r="XEQ200" s="289"/>
      <c r="XER200" s="289"/>
      <c r="XES200" s="289"/>
      <c r="XET200" s="289"/>
      <c r="XEU200" s="289"/>
      <c r="XEV200" s="289"/>
      <c r="XEW200" s="289"/>
      <c r="XEX200" s="289"/>
      <c r="XEY200" s="289"/>
      <c r="XEZ200" s="289"/>
      <c r="XFA200" s="289"/>
      <c r="XFB200" s="289"/>
      <c r="XFC200" s="289"/>
      <c r="XFD200" s="289"/>
    </row>
    <row r="201" s="506" customFormat="1" ht="21" hidden="1" customHeight="1" spans="1:16384">
      <c r="A201" s="508">
        <v>2013503</v>
      </c>
      <c r="B201" s="519" t="s">
        <v>150</v>
      </c>
      <c r="C201" s="351">
        <f t="shared" si="3"/>
        <v>0</v>
      </c>
      <c r="F201" s="506">
        <v>0</v>
      </c>
      <c r="H201" s="506">
        <v>0</v>
      </c>
      <c r="K201" s="506">
        <v>0</v>
      </c>
      <c r="L201" s="506">
        <v>0</v>
      </c>
      <c r="N201" s="506">
        <v>0</v>
      </c>
      <c r="XEL201" s="289"/>
      <c r="XEM201" s="289"/>
      <c r="XEN201" s="289"/>
      <c r="XEO201" s="289"/>
      <c r="XEP201" s="289"/>
      <c r="XEQ201" s="289"/>
      <c r="XER201" s="289"/>
      <c r="XES201" s="289"/>
      <c r="XET201" s="289"/>
      <c r="XEU201" s="289"/>
      <c r="XEV201" s="289"/>
      <c r="XEW201" s="289"/>
      <c r="XEX201" s="289"/>
      <c r="XEY201" s="289"/>
      <c r="XEZ201" s="289"/>
      <c r="XFA201" s="289"/>
      <c r="XFB201" s="289"/>
      <c r="XFC201" s="289"/>
      <c r="XFD201" s="289"/>
    </row>
    <row r="202" s="506" customFormat="1" ht="21" hidden="1" customHeight="1" spans="1:16384">
      <c r="A202" s="508">
        <v>2013550</v>
      </c>
      <c r="B202" s="519" t="s">
        <v>157</v>
      </c>
      <c r="C202" s="351">
        <f t="shared" si="3"/>
        <v>0</v>
      </c>
      <c r="F202" s="506">
        <v>0</v>
      </c>
      <c r="H202" s="506">
        <v>0</v>
      </c>
      <c r="K202" s="506">
        <v>0</v>
      </c>
      <c r="L202" s="506">
        <v>0</v>
      </c>
      <c r="N202" s="506">
        <v>0</v>
      </c>
      <c r="XEL202" s="289"/>
      <c r="XEM202" s="289"/>
      <c r="XEN202" s="289"/>
      <c r="XEO202" s="289"/>
      <c r="XEP202" s="289"/>
      <c r="XEQ202" s="289"/>
      <c r="XER202" s="289"/>
      <c r="XES202" s="289"/>
      <c r="XET202" s="289"/>
      <c r="XEU202" s="289"/>
      <c r="XEV202" s="289"/>
      <c r="XEW202" s="289"/>
      <c r="XEX202" s="289"/>
      <c r="XEY202" s="289"/>
      <c r="XEZ202" s="289"/>
      <c r="XFA202" s="289"/>
      <c r="XFB202" s="289"/>
      <c r="XFC202" s="289"/>
      <c r="XFD202" s="289"/>
    </row>
    <row r="203" s="506" customFormat="1" ht="21" hidden="1" customHeight="1" spans="1:16384">
      <c r="A203" s="508">
        <v>2013599</v>
      </c>
      <c r="B203" s="519" t="s">
        <v>256</v>
      </c>
      <c r="C203" s="351">
        <f t="shared" si="3"/>
        <v>0</v>
      </c>
      <c r="F203" s="506">
        <v>0</v>
      </c>
      <c r="H203" s="506">
        <v>0</v>
      </c>
      <c r="K203" s="506">
        <v>0</v>
      </c>
      <c r="L203" s="506">
        <v>0</v>
      </c>
      <c r="N203" s="506">
        <v>0</v>
      </c>
      <c r="XEL203" s="289"/>
      <c r="XEM203" s="289"/>
      <c r="XEN203" s="289"/>
      <c r="XEO203" s="289"/>
      <c r="XEP203" s="289"/>
      <c r="XEQ203" s="289"/>
      <c r="XER203" s="289"/>
      <c r="XES203" s="289"/>
      <c r="XET203" s="289"/>
      <c r="XEU203" s="289"/>
      <c r="XEV203" s="289"/>
      <c r="XEW203" s="289"/>
      <c r="XEX203" s="289"/>
      <c r="XEY203" s="289"/>
      <c r="XEZ203" s="289"/>
      <c r="XFA203" s="289"/>
      <c r="XFB203" s="289"/>
      <c r="XFC203" s="289"/>
      <c r="XFD203" s="289"/>
    </row>
    <row r="204" s="506" customFormat="1" ht="21" customHeight="1" spans="1:16384">
      <c r="A204" s="508">
        <v>20136</v>
      </c>
      <c r="B204" s="519" t="s">
        <v>257</v>
      </c>
      <c r="C204" s="351">
        <f t="shared" si="3"/>
        <v>2061.175614</v>
      </c>
      <c r="F204" s="508">
        <v>928.085614</v>
      </c>
      <c r="H204" s="506">
        <v>1133.09</v>
      </c>
      <c r="K204" s="506">
        <v>0</v>
      </c>
      <c r="L204" s="506">
        <v>0</v>
      </c>
      <c r="N204" s="506">
        <v>0</v>
      </c>
      <c r="XEL204" s="289"/>
      <c r="XEM204" s="289"/>
      <c r="XEN204" s="289"/>
      <c r="XEO204" s="289"/>
      <c r="XEP204" s="289"/>
      <c r="XEQ204" s="289"/>
      <c r="XER204" s="289"/>
      <c r="XES204" s="289"/>
      <c r="XET204" s="289"/>
      <c r="XEU204" s="289"/>
      <c r="XEV204" s="289"/>
      <c r="XEW204" s="289"/>
      <c r="XEX204" s="289"/>
      <c r="XEY204" s="289"/>
      <c r="XEZ204" s="289"/>
      <c r="XFA204" s="289"/>
      <c r="XFB204" s="289"/>
      <c r="XFC204" s="289"/>
      <c r="XFD204" s="289"/>
    </row>
    <row r="205" s="506" customFormat="1" ht="21" customHeight="1" spans="1:16384">
      <c r="A205" s="508">
        <v>2013601</v>
      </c>
      <c r="B205" s="518" t="s">
        <v>148</v>
      </c>
      <c r="C205" s="351">
        <f t="shared" si="3"/>
        <v>718.239492</v>
      </c>
      <c r="F205" s="508">
        <v>718.239492</v>
      </c>
      <c r="H205" s="506">
        <v>0</v>
      </c>
      <c r="K205" s="506">
        <v>0</v>
      </c>
      <c r="L205" s="506">
        <v>0</v>
      </c>
      <c r="N205" s="506">
        <v>0</v>
      </c>
      <c r="XEL205" s="289"/>
      <c r="XEM205" s="289"/>
      <c r="XEN205" s="289"/>
      <c r="XEO205" s="289"/>
      <c r="XEP205" s="289"/>
      <c r="XEQ205" s="289"/>
      <c r="XER205" s="289"/>
      <c r="XES205" s="289"/>
      <c r="XET205" s="289"/>
      <c r="XEU205" s="289"/>
      <c r="XEV205" s="289"/>
      <c r="XEW205" s="289"/>
      <c r="XEX205" s="289"/>
      <c r="XEY205" s="289"/>
      <c r="XEZ205" s="289"/>
      <c r="XFA205" s="289"/>
      <c r="XFB205" s="289"/>
      <c r="XFC205" s="289"/>
      <c r="XFD205" s="289"/>
    </row>
    <row r="206" s="506" customFormat="1" ht="21" customHeight="1" spans="1:16384">
      <c r="A206" s="508">
        <v>2013602</v>
      </c>
      <c r="B206" s="519" t="s">
        <v>149</v>
      </c>
      <c r="C206" s="351">
        <f t="shared" si="3"/>
        <v>327</v>
      </c>
      <c r="F206" s="506">
        <v>0</v>
      </c>
      <c r="H206" s="506">
        <v>327</v>
      </c>
      <c r="K206" s="506">
        <v>0</v>
      </c>
      <c r="L206" s="506">
        <v>0</v>
      </c>
      <c r="N206" s="506">
        <v>0</v>
      </c>
      <c r="XEL206" s="289"/>
      <c r="XEM206" s="289"/>
      <c r="XEN206" s="289"/>
      <c r="XEO206" s="289"/>
      <c r="XEP206" s="289"/>
      <c r="XEQ206" s="289"/>
      <c r="XER206" s="289"/>
      <c r="XES206" s="289"/>
      <c r="XET206" s="289"/>
      <c r="XEU206" s="289"/>
      <c r="XEV206" s="289"/>
      <c r="XEW206" s="289"/>
      <c r="XEX206" s="289"/>
      <c r="XEY206" s="289"/>
      <c r="XEZ206" s="289"/>
      <c r="XFA206" s="289"/>
      <c r="XFB206" s="289"/>
      <c r="XFC206" s="289"/>
      <c r="XFD206" s="289"/>
    </row>
    <row r="207" s="506" customFormat="1" ht="21" hidden="1" customHeight="1" spans="1:16384">
      <c r="A207" s="508">
        <v>2013603</v>
      </c>
      <c r="B207" s="519" t="s">
        <v>150</v>
      </c>
      <c r="C207" s="351">
        <f t="shared" si="3"/>
        <v>0</v>
      </c>
      <c r="F207" s="506">
        <v>0</v>
      </c>
      <c r="H207" s="506">
        <v>0</v>
      </c>
      <c r="K207" s="506">
        <v>0</v>
      </c>
      <c r="L207" s="506">
        <v>0</v>
      </c>
      <c r="N207" s="506">
        <v>0</v>
      </c>
      <c r="XEL207" s="289"/>
      <c r="XEM207" s="289"/>
      <c r="XEN207" s="289"/>
      <c r="XEO207" s="289"/>
      <c r="XEP207" s="289"/>
      <c r="XEQ207" s="289"/>
      <c r="XER207" s="289"/>
      <c r="XES207" s="289"/>
      <c r="XET207" s="289"/>
      <c r="XEU207" s="289"/>
      <c r="XEV207" s="289"/>
      <c r="XEW207" s="289"/>
      <c r="XEX207" s="289"/>
      <c r="XEY207" s="289"/>
      <c r="XEZ207" s="289"/>
      <c r="XFA207" s="289"/>
      <c r="XFB207" s="289"/>
      <c r="XFC207" s="289"/>
      <c r="XFD207" s="289"/>
    </row>
    <row r="208" s="506" customFormat="1" ht="21" customHeight="1" spans="1:16384">
      <c r="A208" s="508">
        <v>2013650</v>
      </c>
      <c r="B208" s="519" t="s">
        <v>157</v>
      </c>
      <c r="C208" s="351">
        <f t="shared" si="3"/>
        <v>209.846122</v>
      </c>
      <c r="F208" s="508">
        <v>209.846122</v>
      </c>
      <c r="H208" s="506">
        <v>0</v>
      </c>
      <c r="K208" s="506">
        <v>0</v>
      </c>
      <c r="L208" s="506">
        <v>0</v>
      </c>
      <c r="N208" s="506">
        <v>0</v>
      </c>
      <c r="XEL208" s="289"/>
      <c r="XEM208" s="289"/>
      <c r="XEN208" s="289"/>
      <c r="XEO208" s="289"/>
      <c r="XEP208" s="289"/>
      <c r="XEQ208" s="289"/>
      <c r="XER208" s="289"/>
      <c r="XES208" s="289"/>
      <c r="XET208" s="289"/>
      <c r="XEU208" s="289"/>
      <c r="XEV208" s="289"/>
      <c r="XEW208" s="289"/>
      <c r="XEX208" s="289"/>
      <c r="XEY208" s="289"/>
      <c r="XEZ208" s="289"/>
      <c r="XFA208" s="289"/>
      <c r="XFB208" s="289"/>
      <c r="XFC208" s="289"/>
      <c r="XFD208" s="289"/>
    </row>
    <row r="209" s="506" customFormat="1" ht="21" customHeight="1" spans="1:16384">
      <c r="A209" s="508">
        <v>2013699</v>
      </c>
      <c r="B209" s="519" t="s">
        <v>258</v>
      </c>
      <c r="C209" s="351">
        <f t="shared" si="3"/>
        <v>806.09</v>
      </c>
      <c r="F209" s="506">
        <v>0</v>
      </c>
      <c r="H209" s="506">
        <v>806.09</v>
      </c>
      <c r="K209" s="506">
        <v>0</v>
      </c>
      <c r="L209" s="506">
        <v>0</v>
      </c>
      <c r="N209" s="506">
        <v>0</v>
      </c>
      <c r="XEL209" s="289"/>
      <c r="XEM209" s="289"/>
      <c r="XEN209" s="289"/>
      <c r="XEO209" s="289"/>
      <c r="XEP209" s="289"/>
      <c r="XEQ209" s="289"/>
      <c r="XER209" s="289"/>
      <c r="XES209" s="289"/>
      <c r="XET209" s="289"/>
      <c r="XEU209" s="289"/>
      <c r="XEV209" s="289"/>
      <c r="XEW209" s="289"/>
      <c r="XEX209" s="289"/>
      <c r="XEY209" s="289"/>
      <c r="XEZ209" s="289"/>
      <c r="XFA209" s="289"/>
      <c r="XFB209" s="289"/>
      <c r="XFC209" s="289"/>
      <c r="XFD209" s="289"/>
    </row>
    <row r="210" s="506" customFormat="1" ht="21" customHeight="1" spans="1:16384">
      <c r="A210" s="508">
        <v>20137</v>
      </c>
      <c r="B210" s="519" t="s">
        <v>259</v>
      </c>
      <c r="C210" s="351">
        <f t="shared" si="3"/>
        <v>294.495773</v>
      </c>
      <c r="F210" s="508">
        <v>224.495773</v>
      </c>
      <c r="H210" s="506">
        <v>70</v>
      </c>
      <c r="K210" s="506">
        <v>0</v>
      </c>
      <c r="L210" s="506">
        <v>0</v>
      </c>
      <c r="N210" s="506">
        <v>0</v>
      </c>
      <c r="XEL210" s="289"/>
      <c r="XEM210" s="289"/>
      <c r="XEN210" s="289"/>
      <c r="XEO210" s="289"/>
      <c r="XEP210" s="289"/>
      <c r="XEQ210" s="289"/>
      <c r="XER210" s="289"/>
      <c r="XES210" s="289"/>
      <c r="XET210" s="289"/>
      <c r="XEU210" s="289"/>
      <c r="XEV210" s="289"/>
      <c r="XEW210" s="289"/>
      <c r="XEX210" s="289"/>
      <c r="XEY210" s="289"/>
      <c r="XEZ210" s="289"/>
      <c r="XFA210" s="289"/>
      <c r="XFB210" s="289"/>
      <c r="XFC210" s="289"/>
      <c r="XFD210" s="289"/>
    </row>
    <row r="211" s="506" customFormat="1" ht="21" customHeight="1" spans="1:16384">
      <c r="A211" s="508">
        <v>2013701</v>
      </c>
      <c r="B211" s="519" t="s">
        <v>148</v>
      </c>
      <c r="C211" s="351">
        <f t="shared" si="3"/>
        <v>109.272316</v>
      </c>
      <c r="F211" s="508">
        <v>109.272316</v>
      </c>
      <c r="H211" s="506">
        <v>0</v>
      </c>
      <c r="K211" s="506">
        <v>0</v>
      </c>
      <c r="L211" s="506">
        <v>0</v>
      </c>
      <c r="N211" s="506">
        <v>0</v>
      </c>
      <c r="XEL211" s="289"/>
      <c r="XEM211" s="289"/>
      <c r="XEN211" s="289"/>
      <c r="XEO211" s="289"/>
      <c r="XEP211" s="289"/>
      <c r="XEQ211" s="289"/>
      <c r="XER211" s="289"/>
      <c r="XES211" s="289"/>
      <c r="XET211" s="289"/>
      <c r="XEU211" s="289"/>
      <c r="XEV211" s="289"/>
      <c r="XEW211" s="289"/>
      <c r="XEX211" s="289"/>
      <c r="XEY211" s="289"/>
      <c r="XEZ211" s="289"/>
      <c r="XFA211" s="289"/>
      <c r="XFB211" s="289"/>
      <c r="XFC211" s="289"/>
      <c r="XFD211" s="289"/>
    </row>
    <row r="212" s="506" customFormat="1" ht="21" customHeight="1" spans="1:16384">
      <c r="A212" s="508">
        <v>2013702</v>
      </c>
      <c r="B212" s="519" t="s">
        <v>149</v>
      </c>
      <c r="C212" s="351">
        <f t="shared" si="3"/>
        <v>70</v>
      </c>
      <c r="F212" s="506">
        <v>0</v>
      </c>
      <c r="H212" s="506">
        <v>70</v>
      </c>
      <c r="K212" s="506">
        <v>0</v>
      </c>
      <c r="L212" s="506">
        <v>0</v>
      </c>
      <c r="N212" s="506">
        <v>0</v>
      </c>
      <c r="XEL212" s="289"/>
      <c r="XEM212" s="289"/>
      <c r="XEN212" s="289"/>
      <c r="XEO212" s="289"/>
      <c r="XEP212" s="289"/>
      <c r="XEQ212" s="289"/>
      <c r="XER212" s="289"/>
      <c r="XES212" s="289"/>
      <c r="XET212" s="289"/>
      <c r="XEU212" s="289"/>
      <c r="XEV212" s="289"/>
      <c r="XEW212" s="289"/>
      <c r="XEX212" s="289"/>
      <c r="XEY212" s="289"/>
      <c r="XEZ212" s="289"/>
      <c r="XFA212" s="289"/>
      <c r="XFB212" s="289"/>
      <c r="XFC212" s="289"/>
      <c r="XFD212" s="289"/>
    </row>
    <row r="213" s="506" customFormat="1" ht="21" hidden="1" customHeight="1" spans="1:16384">
      <c r="A213" s="508">
        <v>2013703</v>
      </c>
      <c r="B213" s="518" t="s">
        <v>150</v>
      </c>
      <c r="C213" s="351">
        <f t="shared" si="3"/>
        <v>0</v>
      </c>
      <c r="F213" s="506">
        <v>0</v>
      </c>
      <c r="H213" s="506">
        <v>0</v>
      </c>
      <c r="K213" s="506">
        <v>0</v>
      </c>
      <c r="L213" s="506">
        <v>0</v>
      </c>
      <c r="N213" s="506">
        <v>0</v>
      </c>
      <c r="XEL213" s="289"/>
      <c r="XEM213" s="289"/>
      <c r="XEN213" s="289"/>
      <c r="XEO213" s="289"/>
      <c r="XEP213" s="289"/>
      <c r="XEQ213" s="289"/>
      <c r="XER213" s="289"/>
      <c r="XES213" s="289"/>
      <c r="XET213" s="289"/>
      <c r="XEU213" s="289"/>
      <c r="XEV213" s="289"/>
      <c r="XEW213" s="289"/>
      <c r="XEX213" s="289"/>
      <c r="XEY213" s="289"/>
      <c r="XEZ213" s="289"/>
      <c r="XFA213" s="289"/>
      <c r="XFB213" s="289"/>
      <c r="XFC213" s="289"/>
      <c r="XFD213" s="289"/>
    </row>
    <row r="214" s="506" customFormat="1" ht="21" hidden="1" customHeight="1" spans="1:16384">
      <c r="A214" s="508">
        <v>2013704</v>
      </c>
      <c r="B214" s="519" t="s">
        <v>260</v>
      </c>
      <c r="C214" s="351">
        <f t="shared" si="3"/>
        <v>0</v>
      </c>
      <c r="F214" s="506">
        <v>0</v>
      </c>
      <c r="H214" s="506">
        <v>0</v>
      </c>
      <c r="K214" s="506">
        <v>0</v>
      </c>
      <c r="L214" s="506">
        <v>0</v>
      </c>
      <c r="N214" s="506">
        <v>0</v>
      </c>
      <c r="XEL214" s="289"/>
      <c r="XEM214" s="289"/>
      <c r="XEN214" s="289"/>
      <c r="XEO214" s="289"/>
      <c r="XEP214" s="289"/>
      <c r="XEQ214" s="289"/>
      <c r="XER214" s="289"/>
      <c r="XES214" s="289"/>
      <c r="XET214" s="289"/>
      <c r="XEU214" s="289"/>
      <c r="XEV214" s="289"/>
      <c r="XEW214" s="289"/>
      <c r="XEX214" s="289"/>
      <c r="XEY214" s="289"/>
      <c r="XEZ214" s="289"/>
      <c r="XFA214" s="289"/>
      <c r="XFB214" s="289"/>
      <c r="XFC214" s="289"/>
      <c r="XFD214" s="289"/>
    </row>
    <row r="215" s="506" customFormat="1" ht="21" customHeight="1" spans="1:16384">
      <c r="A215" s="508">
        <v>2013750</v>
      </c>
      <c r="B215" s="519" t="s">
        <v>157</v>
      </c>
      <c r="C215" s="351">
        <f t="shared" si="3"/>
        <v>115.223457</v>
      </c>
      <c r="F215" s="508">
        <v>115.223457</v>
      </c>
      <c r="H215" s="506">
        <v>0</v>
      </c>
      <c r="K215" s="506">
        <v>0</v>
      </c>
      <c r="L215" s="506">
        <v>0</v>
      </c>
      <c r="N215" s="506">
        <v>0</v>
      </c>
      <c r="XEL215" s="289"/>
      <c r="XEM215" s="289"/>
      <c r="XEN215" s="289"/>
      <c r="XEO215" s="289"/>
      <c r="XEP215" s="289"/>
      <c r="XEQ215" s="289"/>
      <c r="XER215" s="289"/>
      <c r="XES215" s="289"/>
      <c r="XET215" s="289"/>
      <c r="XEU215" s="289"/>
      <c r="XEV215" s="289"/>
      <c r="XEW215" s="289"/>
      <c r="XEX215" s="289"/>
      <c r="XEY215" s="289"/>
      <c r="XEZ215" s="289"/>
      <c r="XFA215" s="289"/>
      <c r="XFB215" s="289"/>
      <c r="XFC215" s="289"/>
      <c r="XFD215" s="289"/>
    </row>
    <row r="216" s="506" customFormat="1" ht="21" hidden="1" customHeight="1" spans="1:16384">
      <c r="A216" s="508">
        <v>2013799</v>
      </c>
      <c r="B216" s="519" t="s">
        <v>261</v>
      </c>
      <c r="C216" s="351">
        <f t="shared" si="3"/>
        <v>0</v>
      </c>
      <c r="F216" s="506">
        <v>0</v>
      </c>
      <c r="H216" s="506">
        <v>0</v>
      </c>
      <c r="K216" s="506">
        <v>0</v>
      </c>
      <c r="L216" s="506">
        <v>0</v>
      </c>
      <c r="N216" s="506">
        <v>0</v>
      </c>
      <c r="XEL216" s="289"/>
      <c r="XEM216" s="289"/>
      <c r="XEN216" s="289"/>
      <c r="XEO216" s="289"/>
      <c r="XEP216" s="289"/>
      <c r="XEQ216" s="289"/>
      <c r="XER216" s="289"/>
      <c r="XES216" s="289"/>
      <c r="XET216" s="289"/>
      <c r="XEU216" s="289"/>
      <c r="XEV216" s="289"/>
      <c r="XEW216" s="289"/>
      <c r="XEX216" s="289"/>
      <c r="XEY216" s="289"/>
      <c r="XEZ216" s="289"/>
      <c r="XFA216" s="289"/>
      <c r="XFB216" s="289"/>
      <c r="XFC216" s="289"/>
      <c r="XFD216" s="289"/>
    </row>
    <row r="217" s="506" customFormat="1" ht="21" customHeight="1" spans="1:16384">
      <c r="A217" s="508">
        <v>20138</v>
      </c>
      <c r="B217" s="519" t="s">
        <v>262</v>
      </c>
      <c r="C217" s="351">
        <f t="shared" si="3"/>
        <v>4021.405704</v>
      </c>
      <c r="F217" s="508">
        <v>3770.905704</v>
      </c>
      <c r="H217" s="506">
        <v>0</v>
      </c>
      <c r="K217" s="506">
        <v>250.5</v>
      </c>
      <c r="L217" s="506">
        <v>0</v>
      </c>
      <c r="N217" s="506">
        <v>0</v>
      </c>
      <c r="XEL217" s="289"/>
      <c r="XEM217" s="289"/>
      <c r="XEN217" s="289"/>
      <c r="XEO217" s="289"/>
      <c r="XEP217" s="289"/>
      <c r="XEQ217" s="289"/>
      <c r="XER217" s="289"/>
      <c r="XES217" s="289"/>
      <c r="XET217" s="289"/>
      <c r="XEU217" s="289"/>
      <c r="XEV217" s="289"/>
      <c r="XEW217" s="289"/>
      <c r="XEX217" s="289"/>
      <c r="XEY217" s="289"/>
      <c r="XEZ217" s="289"/>
      <c r="XFA217" s="289"/>
      <c r="XFB217" s="289"/>
      <c r="XFC217" s="289"/>
      <c r="XFD217" s="289"/>
    </row>
    <row r="218" s="506" customFormat="1" ht="21" customHeight="1" spans="1:16384">
      <c r="A218" s="508">
        <v>2013801</v>
      </c>
      <c r="B218" s="519" t="s">
        <v>148</v>
      </c>
      <c r="C218" s="351">
        <f t="shared" si="3"/>
        <v>3518.531883</v>
      </c>
      <c r="F218" s="508">
        <v>3518.531883</v>
      </c>
      <c r="H218" s="506">
        <v>0</v>
      </c>
      <c r="K218" s="506">
        <v>0</v>
      </c>
      <c r="L218" s="506">
        <v>0</v>
      </c>
      <c r="N218" s="506">
        <v>0</v>
      </c>
      <c r="XEL218" s="289"/>
      <c r="XEM218" s="289"/>
      <c r="XEN218" s="289"/>
      <c r="XEO218" s="289"/>
      <c r="XEP218" s="289"/>
      <c r="XEQ218" s="289"/>
      <c r="XER218" s="289"/>
      <c r="XES218" s="289"/>
      <c r="XET218" s="289"/>
      <c r="XEU218" s="289"/>
      <c r="XEV218" s="289"/>
      <c r="XEW218" s="289"/>
      <c r="XEX218" s="289"/>
      <c r="XEY218" s="289"/>
      <c r="XEZ218" s="289"/>
      <c r="XFA218" s="289"/>
      <c r="XFB218" s="289"/>
      <c r="XFC218" s="289"/>
      <c r="XFD218" s="289"/>
    </row>
    <row r="219" s="506" customFormat="1" ht="21" hidden="1" customHeight="1" spans="1:16384">
      <c r="A219" s="508">
        <v>2013802</v>
      </c>
      <c r="B219" s="518" t="s">
        <v>149</v>
      </c>
      <c r="C219" s="351">
        <f t="shared" si="3"/>
        <v>0</v>
      </c>
      <c r="F219" s="506">
        <v>0</v>
      </c>
      <c r="H219" s="506">
        <v>0</v>
      </c>
      <c r="K219" s="506">
        <v>0</v>
      </c>
      <c r="L219" s="506">
        <v>0</v>
      </c>
      <c r="N219" s="506">
        <v>0</v>
      </c>
      <c r="XEL219" s="289"/>
      <c r="XEM219" s="289"/>
      <c r="XEN219" s="289"/>
      <c r="XEO219" s="289"/>
      <c r="XEP219" s="289"/>
      <c r="XEQ219" s="289"/>
      <c r="XER219" s="289"/>
      <c r="XES219" s="289"/>
      <c r="XET219" s="289"/>
      <c r="XEU219" s="289"/>
      <c r="XEV219" s="289"/>
      <c r="XEW219" s="289"/>
      <c r="XEX219" s="289"/>
      <c r="XEY219" s="289"/>
      <c r="XEZ219" s="289"/>
      <c r="XFA219" s="289"/>
      <c r="XFB219" s="289"/>
      <c r="XFC219" s="289"/>
      <c r="XFD219" s="289"/>
    </row>
    <row r="220" s="506" customFormat="1" ht="21" hidden="1" customHeight="1" spans="1:16384">
      <c r="A220" s="508">
        <v>2013803</v>
      </c>
      <c r="B220" s="519" t="s">
        <v>150</v>
      </c>
      <c r="C220" s="351">
        <f t="shared" si="3"/>
        <v>0</v>
      </c>
      <c r="F220" s="506">
        <v>0</v>
      </c>
      <c r="H220" s="506">
        <v>0</v>
      </c>
      <c r="K220" s="506">
        <v>0</v>
      </c>
      <c r="L220" s="506">
        <v>0</v>
      </c>
      <c r="N220" s="506">
        <v>0</v>
      </c>
      <c r="XEL220" s="289"/>
      <c r="XEM220" s="289"/>
      <c r="XEN220" s="289"/>
      <c r="XEO220" s="289"/>
      <c r="XEP220" s="289"/>
      <c r="XEQ220" s="289"/>
      <c r="XER220" s="289"/>
      <c r="XES220" s="289"/>
      <c r="XET220" s="289"/>
      <c r="XEU220" s="289"/>
      <c r="XEV220" s="289"/>
      <c r="XEW220" s="289"/>
      <c r="XEX220" s="289"/>
      <c r="XEY220" s="289"/>
      <c r="XEZ220" s="289"/>
      <c r="XFA220" s="289"/>
      <c r="XFB220" s="289"/>
      <c r="XFC220" s="289"/>
      <c r="XFD220" s="289"/>
    </row>
    <row r="221" s="506" customFormat="1" ht="21" hidden="1" customHeight="1" spans="1:16384">
      <c r="A221" s="508">
        <v>2013804</v>
      </c>
      <c r="B221" s="519" t="s">
        <v>263</v>
      </c>
      <c r="C221" s="351">
        <f t="shared" si="3"/>
        <v>0</v>
      </c>
      <c r="F221" s="506">
        <v>0</v>
      </c>
      <c r="H221" s="506">
        <v>0</v>
      </c>
      <c r="K221" s="506">
        <v>0</v>
      </c>
      <c r="L221" s="506">
        <v>0</v>
      </c>
      <c r="N221" s="506">
        <v>0</v>
      </c>
      <c r="XEL221" s="289"/>
      <c r="XEM221" s="289"/>
      <c r="XEN221" s="289"/>
      <c r="XEO221" s="289"/>
      <c r="XEP221" s="289"/>
      <c r="XEQ221" s="289"/>
      <c r="XER221" s="289"/>
      <c r="XES221" s="289"/>
      <c r="XET221" s="289"/>
      <c r="XEU221" s="289"/>
      <c r="XEV221" s="289"/>
      <c r="XEW221" s="289"/>
      <c r="XEX221" s="289"/>
      <c r="XEY221" s="289"/>
      <c r="XEZ221" s="289"/>
      <c r="XFA221" s="289"/>
      <c r="XFB221" s="289"/>
      <c r="XFC221" s="289"/>
      <c r="XFD221" s="289"/>
    </row>
    <row r="222" s="506" customFormat="1" ht="21" hidden="1" customHeight="1" spans="1:16384">
      <c r="A222" s="508">
        <v>2013805</v>
      </c>
      <c r="B222" s="519" t="s">
        <v>264</v>
      </c>
      <c r="C222" s="351">
        <f t="shared" si="3"/>
        <v>0</v>
      </c>
      <c r="F222" s="506">
        <v>0</v>
      </c>
      <c r="H222" s="506">
        <v>0</v>
      </c>
      <c r="K222" s="506">
        <v>0</v>
      </c>
      <c r="L222" s="506">
        <v>0</v>
      </c>
      <c r="N222" s="506">
        <v>0</v>
      </c>
      <c r="XEL222" s="289"/>
      <c r="XEM222" s="289"/>
      <c r="XEN222" s="289"/>
      <c r="XEO222" s="289"/>
      <c r="XEP222" s="289"/>
      <c r="XEQ222" s="289"/>
      <c r="XER222" s="289"/>
      <c r="XES222" s="289"/>
      <c r="XET222" s="289"/>
      <c r="XEU222" s="289"/>
      <c r="XEV222" s="289"/>
      <c r="XEW222" s="289"/>
      <c r="XEX222" s="289"/>
      <c r="XEY222" s="289"/>
      <c r="XEZ222" s="289"/>
      <c r="XFA222" s="289"/>
      <c r="XFB222" s="289"/>
      <c r="XFC222" s="289"/>
      <c r="XFD222" s="289"/>
    </row>
    <row r="223" s="506" customFormat="1" ht="21" hidden="1" customHeight="1" spans="1:16384">
      <c r="A223" s="508">
        <v>2013808</v>
      </c>
      <c r="B223" s="519" t="s">
        <v>189</v>
      </c>
      <c r="C223" s="351">
        <f t="shared" si="3"/>
        <v>0</v>
      </c>
      <c r="F223" s="506">
        <v>0</v>
      </c>
      <c r="H223" s="506">
        <v>0</v>
      </c>
      <c r="K223" s="506">
        <v>0</v>
      </c>
      <c r="L223" s="506">
        <v>0</v>
      </c>
      <c r="N223" s="506">
        <v>0</v>
      </c>
      <c r="XEL223" s="289"/>
      <c r="XEM223" s="289"/>
      <c r="XEN223" s="289"/>
      <c r="XEO223" s="289"/>
      <c r="XEP223" s="289"/>
      <c r="XEQ223" s="289"/>
      <c r="XER223" s="289"/>
      <c r="XES223" s="289"/>
      <c r="XET223" s="289"/>
      <c r="XEU223" s="289"/>
      <c r="XEV223" s="289"/>
      <c r="XEW223" s="289"/>
      <c r="XEX223" s="289"/>
      <c r="XEY223" s="289"/>
      <c r="XEZ223" s="289"/>
      <c r="XFA223" s="289"/>
      <c r="XFB223" s="289"/>
      <c r="XFC223" s="289"/>
      <c r="XFD223" s="289"/>
    </row>
    <row r="224" s="506" customFormat="1" ht="21" customHeight="1" spans="1:16384">
      <c r="A224" s="508">
        <v>2013810</v>
      </c>
      <c r="B224" s="519" t="s">
        <v>265</v>
      </c>
      <c r="C224" s="351">
        <f t="shared" si="3"/>
        <v>4</v>
      </c>
      <c r="F224" s="506">
        <v>0</v>
      </c>
      <c r="H224" s="506">
        <v>0</v>
      </c>
      <c r="K224" s="506">
        <v>4</v>
      </c>
      <c r="L224" s="506">
        <v>0</v>
      </c>
      <c r="N224" s="506">
        <v>0</v>
      </c>
      <c r="XEL224" s="289"/>
      <c r="XEM224" s="289"/>
      <c r="XEN224" s="289"/>
      <c r="XEO224" s="289"/>
      <c r="XEP224" s="289"/>
      <c r="XEQ224" s="289"/>
      <c r="XER224" s="289"/>
      <c r="XES224" s="289"/>
      <c r="XET224" s="289"/>
      <c r="XEU224" s="289"/>
      <c r="XEV224" s="289"/>
      <c r="XEW224" s="289"/>
      <c r="XEX224" s="289"/>
      <c r="XEY224" s="289"/>
      <c r="XEZ224" s="289"/>
      <c r="XFA224" s="289"/>
      <c r="XFB224" s="289"/>
      <c r="XFC224" s="289"/>
      <c r="XFD224" s="289"/>
    </row>
    <row r="225" s="506" customFormat="1" ht="21" customHeight="1" spans="1:16384">
      <c r="A225" s="508">
        <v>2013812</v>
      </c>
      <c r="B225" s="518" t="s">
        <v>266</v>
      </c>
      <c r="C225" s="351">
        <f t="shared" si="3"/>
        <v>24.5</v>
      </c>
      <c r="F225" s="506">
        <v>0</v>
      </c>
      <c r="H225" s="506">
        <v>0</v>
      </c>
      <c r="K225" s="506">
        <v>24.5</v>
      </c>
      <c r="L225" s="506">
        <v>0</v>
      </c>
      <c r="N225" s="506">
        <v>0</v>
      </c>
      <c r="XEL225" s="289"/>
      <c r="XEM225" s="289"/>
      <c r="XEN225" s="289"/>
      <c r="XEO225" s="289"/>
      <c r="XEP225" s="289"/>
      <c r="XEQ225" s="289"/>
      <c r="XER225" s="289"/>
      <c r="XES225" s="289"/>
      <c r="XET225" s="289"/>
      <c r="XEU225" s="289"/>
      <c r="XEV225" s="289"/>
      <c r="XEW225" s="289"/>
      <c r="XEX225" s="289"/>
      <c r="XEY225" s="289"/>
      <c r="XEZ225" s="289"/>
      <c r="XFA225" s="289"/>
      <c r="XFB225" s="289"/>
      <c r="XFC225" s="289"/>
      <c r="XFD225" s="289"/>
    </row>
    <row r="226" s="506" customFormat="1" ht="21" hidden="1" customHeight="1" spans="1:16384">
      <c r="A226" s="508">
        <v>2013813</v>
      </c>
      <c r="B226" s="519" t="s">
        <v>267</v>
      </c>
      <c r="C226" s="351">
        <f t="shared" si="3"/>
        <v>0</v>
      </c>
      <c r="F226" s="506">
        <v>0</v>
      </c>
      <c r="H226" s="506">
        <v>0</v>
      </c>
      <c r="K226" s="506">
        <v>0</v>
      </c>
      <c r="L226" s="506">
        <v>0</v>
      </c>
      <c r="N226" s="506">
        <v>0</v>
      </c>
      <c r="XEL226" s="289"/>
      <c r="XEM226" s="289"/>
      <c r="XEN226" s="289"/>
      <c r="XEO226" s="289"/>
      <c r="XEP226" s="289"/>
      <c r="XEQ226" s="289"/>
      <c r="XER226" s="289"/>
      <c r="XES226" s="289"/>
      <c r="XET226" s="289"/>
      <c r="XEU226" s="289"/>
      <c r="XEV226" s="289"/>
      <c r="XEW226" s="289"/>
      <c r="XEX226" s="289"/>
      <c r="XEY226" s="289"/>
      <c r="XEZ226" s="289"/>
      <c r="XFA226" s="289"/>
      <c r="XFB226" s="289"/>
      <c r="XFC226" s="289"/>
      <c r="XFD226" s="289"/>
    </row>
    <row r="227" s="506" customFormat="1" ht="21" customHeight="1" spans="1:16384">
      <c r="A227" s="508">
        <v>2013814</v>
      </c>
      <c r="B227" s="519" t="s">
        <v>268</v>
      </c>
      <c r="C227" s="351">
        <f t="shared" si="3"/>
        <v>4</v>
      </c>
      <c r="F227" s="506">
        <v>0</v>
      </c>
      <c r="H227" s="506">
        <v>0</v>
      </c>
      <c r="K227" s="506">
        <v>4</v>
      </c>
      <c r="L227" s="506">
        <v>0</v>
      </c>
      <c r="N227" s="506">
        <v>0</v>
      </c>
      <c r="XEL227" s="289"/>
      <c r="XEM227" s="289"/>
      <c r="XEN227" s="289"/>
      <c r="XEO227" s="289"/>
      <c r="XEP227" s="289"/>
      <c r="XEQ227" s="289"/>
      <c r="XER227" s="289"/>
      <c r="XES227" s="289"/>
      <c r="XET227" s="289"/>
      <c r="XEU227" s="289"/>
      <c r="XEV227" s="289"/>
      <c r="XEW227" s="289"/>
      <c r="XEX227" s="289"/>
      <c r="XEY227" s="289"/>
      <c r="XEZ227" s="289"/>
      <c r="XFA227" s="289"/>
      <c r="XFB227" s="289"/>
      <c r="XFC227" s="289"/>
      <c r="XFD227" s="289"/>
    </row>
    <row r="228" s="506" customFormat="1" ht="21" hidden="1" customHeight="1" spans="1:16384">
      <c r="A228" s="508">
        <v>2013815</v>
      </c>
      <c r="B228" s="519" t="s">
        <v>269</v>
      </c>
      <c r="C228" s="351">
        <f t="shared" si="3"/>
        <v>0</v>
      </c>
      <c r="F228" s="506">
        <v>0</v>
      </c>
      <c r="H228" s="506">
        <v>0</v>
      </c>
      <c r="K228" s="506">
        <v>0</v>
      </c>
      <c r="L228" s="506">
        <v>0</v>
      </c>
      <c r="N228" s="506">
        <v>0</v>
      </c>
      <c r="XEL228" s="289"/>
      <c r="XEM228" s="289"/>
      <c r="XEN228" s="289"/>
      <c r="XEO228" s="289"/>
      <c r="XEP228" s="289"/>
      <c r="XEQ228" s="289"/>
      <c r="XER228" s="289"/>
      <c r="XES228" s="289"/>
      <c r="XET228" s="289"/>
      <c r="XEU228" s="289"/>
      <c r="XEV228" s="289"/>
      <c r="XEW228" s="289"/>
      <c r="XEX228" s="289"/>
      <c r="XEY228" s="289"/>
      <c r="XEZ228" s="289"/>
      <c r="XFA228" s="289"/>
      <c r="XFB228" s="289"/>
      <c r="XFC228" s="289"/>
      <c r="XFD228" s="289"/>
    </row>
    <row r="229" s="506" customFormat="1" ht="21" customHeight="1" spans="1:16384">
      <c r="A229" s="508">
        <v>2013816</v>
      </c>
      <c r="B229" s="519" t="s">
        <v>270</v>
      </c>
      <c r="C229" s="351">
        <f t="shared" si="3"/>
        <v>218</v>
      </c>
      <c r="F229" s="506">
        <v>0</v>
      </c>
      <c r="H229" s="506">
        <v>0</v>
      </c>
      <c r="K229" s="506">
        <v>218</v>
      </c>
      <c r="L229" s="506">
        <v>0</v>
      </c>
      <c r="N229" s="506">
        <v>0</v>
      </c>
      <c r="XEL229" s="289"/>
      <c r="XEM229" s="289"/>
      <c r="XEN229" s="289"/>
      <c r="XEO229" s="289"/>
      <c r="XEP229" s="289"/>
      <c r="XEQ229" s="289"/>
      <c r="XER229" s="289"/>
      <c r="XES229" s="289"/>
      <c r="XET229" s="289"/>
      <c r="XEU229" s="289"/>
      <c r="XEV229" s="289"/>
      <c r="XEW229" s="289"/>
      <c r="XEX229" s="289"/>
      <c r="XEY229" s="289"/>
      <c r="XEZ229" s="289"/>
      <c r="XFA229" s="289"/>
      <c r="XFB229" s="289"/>
      <c r="XFC229" s="289"/>
      <c r="XFD229" s="289"/>
    </row>
    <row r="230" s="506" customFormat="1" ht="21" customHeight="1" spans="1:16384">
      <c r="A230" s="508">
        <v>2013850</v>
      </c>
      <c r="B230" s="519" t="s">
        <v>157</v>
      </c>
      <c r="C230" s="351">
        <f t="shared" si="3"/>
        <v>252.373821</v>
      </c>
      <c r="F230" s="508">
        <v>252.373821</v>
      </c>
      <c r="H230" s="506">
        <v>0</v>
      </c>
      <c r="K230" s="506">
        <v>0</v>
      </c>
      <c r="L230" s="506">
        <v>0</v>
      </c>
      <c r="N230" s="506">
        <v>0</v>
      </c>
      <c r="XEL230" s="289"/>
      <c r="XEM230" s="289"/>
      <c r="XEN230" s="289"/>
      <c r="XEO230" s="289"/>
      <c r="XEP230" s="289"/>
      <c r="XEQ230" s="289"/>
      <c r="XER230" s="289"/>
      <c r="XES230" s="289"/>
      <c r="XET230" s="289"/>
      <c r="XEU230" s="289"/>
      <c r="XEV230" s="289"/>
      <c r="XEW230" s="289"/>
      <c r="XEX230" s="289"/>
      <c r="XEY230" s="289"/>
      <c r="XEZ230" s="289"/>
      <c r="XFA230" s="289"/>
      <c r="XFB230" s="289"/>
      <c r="XFC230" s="289"/>
      <c r="XFD230" s="289"/>
    </row>
    <row r="231" s="506" customFormat="1" ht="21" hidden="1" customHeight="1" spans="1:16384">
      <c r="A231" s="508">
        <v>2013899</v>
      </c>
      <c r="B231" s="518" t="s">
        <v>271</v>
      </c>
      <c r="C231" s="351">
        <f t="shared" si="3"/>
        <v>0</v>
      </c>
      <c r="F231" s="506">
        <v>0</v>
      </c>
      <c r="H231" s="506">
        <v>0</v>
      </c>
      <c r="K231" s="506">
        <v>0</v>
      </c>
      <c r="L231" s="506">
        <v>0</v>
      </c>
      <c r="N231" s="506">
        <v>0</v>
      </c>
      <c r="XEL231" s="289"/>
      <c r="XEM231" s="289"/>
      <c r="XEN231" s="289"/>
      <c r="XEO231" s="289"/>
      <c r="XEP231" s="289"/>
      <c r="XEQ231" s="289"/>
      <c r="XER231" s="289"/>
      <c r="XES231" s="289"/>
      <c r="XET231" s="289"/>
      <c r="XEU231" s="289"/>
      <c r="XEV231" s="289"/>
      <c r="XEW231" s="289"/>
      <c r="XEX231" s="289"/>
      <c r="XEY231" s="289"/>
      <c r="XEZ231" s="289"/>
      <c r="XFA231" s="289"/>
      <c r="XFB231" s="289"/>
      <c r="XFC231" s="289"/>
      <c r="XFD231" s="289"/>
    </row>
    <row r="232" s="506" customFormat="1" ht="21" customHeight="1" spans="1:16384">
      <c r="A232" s="508">
        <v>20140</v>
      </c>
      <c r="B232" s="519" t="s">
        <v>1652</v>
      </c>
      <c r="C232" s="351">
        <f t="shared" si="3"/>
        <v>329.393342</v>
      </c>
      <c r="F232" s="508">
        <v>316.393342</v>
      </c>
      <c r="K232" s="506">
        <v>10</v>
      </c>
      <c r="L232" s="506">
        <v>0</v>
      </c>
      <c r="N232" s="506">
        <v>3</v>
      </c>
      <c r="XEL232" s="289"/>
      <c r="XEM232" s="289"/>
      <c r="XEN232" s="289"/>
      <c r="XEO232" s="289"/>
      <c r="XEP232" s="289"/>
      <c r="XEQ232" s="289"/>
      <c r="XER232" s="289"/>
      <c r="XES232" s="289"/>
      <c r="XET232" s="289"/>
      <c r="XEU232" s="289"/>
      <c r="XEV232" s="289"/>
      <c r="XEW232" s="289"/>
      <c r="XEX232" s="289"/>
      <c r="XEY232" s="289"/>
      <c r="XEZ232" s="289"/>
      <c r="XFA232" s="289"/>
      <c r="XFB232" s="289"/>
      <c r="XFC232" s="289"/>
      <c r="XFD232" s="289"/>
    </row>
    <row r="233" s="506" customFormat="1" ht="21" customHeight="1" spans="1:16384">
      <c r="A233" s="508">
        <v>2014001</v>
      </c>
      <c r="B233" s="519" t="s">
        <v>148</v>
      </c>
      <c r="C233" s="351">
        <f t="shared" si="3"/>
        <v>316.393342</v>
      </c>
      <c r="F233" s="508">
        <v>316.393342</v>
      </c>
      <c r="L233" s="506">
        <v>0</v>
      </c>
      <c r="N233" s="506">
        <v>0</v>
      </c>
      <c r="XEL233" s="289"/>
      <c r="XEM233" s="289"/>
      <c r="XEN233" s="289"/>
      <c r="XEO233" s="289"/>
      <c r="XEP233" s="289"/>
      <c r="XEQ233" s="289"/>
      <c r="XER233" s="289"/>
      <c r="XES233" s="289"/>
      <c r="XET233" s="289"/>
      <c r="XEU233" s="289"/>
      <c r="XEV233" s="289"/>
      <c r="XEW233" s="289"/>
      <c r="XEX233" s="289"/>
      <c r="XEY233" s="289"/>
      <c r="XEZ233" s="289"/>
      <c r="XFA233" s="289"/>
      <c r="XFB233" s="289"/>
      <c r="XFC233" s="289"/>
      <c r="XFD233" s="289"/>
    </row>
    <row r="234" s="506" customFormat="1" ht="21" customHeight="1" spans="1:16384">
      <c r="A234" s="508">
        <v>2014004</v>
      </c>
      <c r="B234" s="519" t="s">
        <v>1653</v>
      </c>
      <c r="C234" s="351">
        <f t="shared" si="3"/>
        <v>10</v>
      </c>
      <c r="F234" s="506">
        <v>0</v>
      </c>
      <c r="K234" s="506">
        <v>10</v>
      </c>
      <c r="L234" s="506">
        <v>0</v>
      </c>
      <c r="N234" s="506">
        <v>0</v>
      </c>
      <c r="XEL234" s="289"/>
      <c r="XEM234" s="289"/>
      <c r="XEN234" s="289"/>
      <c r="XEO234" s="289"/>
      <c r="XEP234" s="289"/>
      <c r="XEQ234" s="289"/>
      <c r="XER234" s="289"/>
      <c r="XES234" s="289"/>
      <c r="XET234" s="289"/>
      <c r="XEU234" s="289"/>
      <c r="XEV234" s="289"/>
      <c r="XEW234" s="289"/>
      <c r="XEX234" s="289"/>
      <c r="XEY234" s="289"/>
      <c r="XEZ234" s="289"/>
      <c r="XFA234" s="289"/>
      <c r="XFB234" s="289"/>
      <c r="XFC234" s="289"/>
      <c r="XFD234" s="289"/>
    </row>
    <row r="235" s="506" customFormat="1" ht="21" customHeight="1" spans="1:16384">
      <c r="A235" s="508">
        <v>20199</v>
      </c>
      <c r="B235" s="519" t="s">
        <v>272</v>
      </c>
      <c r="C235" s="351">
        <f t="shared" si="3"/>
        <v>21052.43932</v>
      </c>
      <c r="F235" s="508">
        <v>150.56972</v>
      </c>
      <c r="G235" s="506">
        <v>14500</v>
      </c>
      <c r="H235" s="506">
        <v>0</v>
      </c>
      <c r="K235" s="506">
        <v>0</v>
      </c>
      <c r="L235" s="506">
        <v>6401.8696</v>
      </c>
      <c r="N235" s="506">
        <v>0</v>
      </c>
      <c r="XEL235" s="289"/>
      <c r="XEM235" s="289"/>
      <c r="XEN235" s="289"/>
      <c r="XEO235" s="289"/>
      <c r="XEP235" s="289"/>
      <c r="XEQ235" s="289"/>
      <c r="XER235" s="289"/>
      <c r="XES235" s="289"/>
      <c r="XET235" s="289"/>
      <c r="XEU235" s="289"/>
      <c r="XEV235" s="289"/>
      <c r="XEW235" s="289"/>
      <c r="XEX235" s="289"/>
      <c r="XEY235" s="289"/>
      <c r="XEZ235" s="289"/>
      <c r="XFA235" s="289"/>
      <c r="XFB235" s="289"/>
      <c r="XFC235" s="289"/>
      <c r="XFD235" s="289"/>
    </row>
    <row r="236" s="506" customFormat="1" ht="21" hidden="1" customHeight="1" spans="1:16384">
      <c r="A236" s="508">
        <v>2019901</v>
      </c>
      <c r="B236" s="519" t="s">
        <v>273</v>
      </c>
      <c r="C236" s="351">
        <f t="shared" si="3"/>
        <v>0</v>
      </c>
      <c r="F236" s="506">
        <v>0</v>
      </c>
      <c r="H236" s="506">
        <v>0</v>
      </c>
      <c r="K236" s="506">
        <v>0</v>
      </c>
      <c r="L236" s="506">
        <v>0</v>
      </c>
      <c r="N236" s="506">
        <v>0</v>
      </c>
      <c r="XEL236" s="289"/>
      <c r="XEM236" s="289"/>
      <c r="XEN236" s="289"/>
      <c r="XEO236" s="289"/>
      <c r="XEP236" s="289"/>
      <c r="XEQ236" s="289"/>
      <c r="XER236" s="289"/>
      <c r="XES236" s="289"/>
      <c r="XET236" s="289"/>
      <c r="XEU236" s="289"/>
      <c r="XEV236" s="289"/>
      <c r="XEW236" s="289"/>
      <c r="XEX236" s="289"/>
      <c r="XEY236" s="289"/>
      <c r="XEZ236" s="289"/>
      <c r="XFA236" s="289"/>
      <c r="XFB236" s="289"/>
      <c r="XFC236" s="289"/>
      <c r="XFD236" s="289"/>
    </row>
    <row r="237" s="506" customFormat="1" ht="21" customHeight="1" spans="1:16384">
      <c r="A237" s="508">
        <v>2019999</v>
      </c>
      <c r="B237" s="519" t="s">
        <v>274</v>
      </c>
      <c r="C237" s="351">
        <f t="shared" si="3"/>
        <v>21052.43932</v>
      </c>
      <c r="F237" s="508">
        <v>150.56972</v>
      </c>
      <c r="G237" s="506">
        <v>14500</v>
      </c>
      <c r="H237" s="506">
        <v>0</v>
      </c>
      <c r="K237" s="506">
        <v>0</v>
      </c>
      <c r="L237" s="506">
        <v>6401.8696</v>
      </c>
      <c r="N237" s="506">
        <v>0</v>
      </c>
      <c r="XEL237" s="289"/>
      <c r="XEM237" s="289"/>
      <c r="XEN237" s="289"/>
      <c r="XEO237" s="289"/>
      <c r="XEP237" s="289"/>
      <c r="XEQ237" s="289"/>
      <c r="XER237" s="289"/>
      <c r="XES237" s="289"/>
      <c r="XET237" s="289"/>
      <c r="XEU237" s="289"/>
      <c r="XEV237" s="289"/>
      <c r="XEW237" s="289"/>
      <c r="XEX237" s="289"/>
      <c r="XEY237" s="289"/>
      <c r="XEZ237" s="289"/>
      <c r="XFA237" s="289"/>
      <c r="XFB237" s="289"/>
      <c r="XFC237" s="289"/>
      <c r="XFD237" s="289"/>
    </row>
    <row r="238" s="506" customFormat="1" ht="21" hidden="1" customHeight="1" spans="1:16384">
      <c r="A238" s="508">
        <v>202</v>
      </c>
      <c r="B238" s="517" t="s">
        <v>275</v>
      </c>
      <c r="C238" s="351">
        <f t="shared" si="3"/>
        <v>0</v>
      </c>
      <c r="F238" s="506">
        <v>0</v>
      </c>
      <c r="H238" s="506">
        <v>0</v>
      </c>
      <c r="K238" s="506">
        <v>0</v>
      </c>
      <c r="L238" s="506">
        <v>0</v>
      </c>
      <c r="N238" s="506">
        <v>0</v>
      </c>
      <c r="XEL238" s="289"/>
      <c r="XEM238" s="289"/>
      <c r="XEN238" s="289"/>
      <c r="XEO238" s="289"/>
      <c r="XEP238" s="289"/>
      <c r="XEQ238" s="289"/>
      <c r="XER238" s="289"/>
      <c r="XES238" s="289"/>
      <c r="XET238" s="289"/>
      <c r="XEU238" s="289"/>
      <c r="XEV238" s="289"/>
      <c r="XEW238" s="289"/>
      <c r="XEX238" s="289"/>
      <c r="XEY238" s="289"/>
      <c r="XEZ238" s="289"/>
      <c r="XFA238" s="289"/>
      <c r="XFB238" s="289"/>
      <c r="XFC238" s="289"/>
      <c r="XFD238" s="289"/>
    </row>
    <row r="239" s="506" customFormat="1" ht="21" hidden="1" customHeight="1" spans="1:16384">
      <c r="A239" s="508">
        <v>20201</v>
      </c>
      <c r="B239" s="519" t="s">
        <v>276</v>
      </c>
      <c r="C239" s="351">
        <f t="shared" si="3"/>
        <v>0</v>
      </c>
      <c r="F239" s="506">
        <v>0</v>
      </c>
      <c r="H239" s="506">
        <v>0</v>
      </c>
      <c r="K239" s="506">
        <v>0</v>
      </c>
      <c r="L239" s="506">
        <v>0</v>
      </c>
      <c r="N239" s="506">
        <v>0</v>
      </c>
      <c r="XEL239" s="289"/>
      <c r="XEM239" s="289"/>
      <c r="XEN239" s="289"/>
      <c r="XEO239" s="289"/>
      <c r="XEP239" s="289"/>
      <c r="XEQ239" s="289"/>
      <c r="XER239" s="289"/>
      <c r="XES239" s="289"/>
      <c r="XET239" s="289"/>
      <c r="XEU239" s="289"/>
      <c r="XEV239" s="289"/>
      <c r="XEW239" s="289"/>
      <c r="XEX239" s="289"/>
      <c r="XEY239" s="289"/>
      <c r="XEZ239" s="289"/>
      <c r="XFA239" s="289"/>
      <c r="XFB239" s="289"/>
      <c r="XFC239" s="289"/>
      <c r="XFD239" s="289"/>
    </row>
    <row r="240" s="506" customFormat="1" ht="21" hidden="1" customHeight="1" spans="1:16384">
      <c r="A240" s="508">
        <v>2020101</v>
      </c>
      <c r="B240" s="519" t="s">
        <v>148</v>
      </c>
      <c r="C240" s="351">
        <f t="shared" si="3"/>
        <v>0</v>
      </c>
      <c r="F240" s="506">
        <v>0</v>
      </c>
      <c r="H240" s="506">
        <v>0</v>
      </c>
      <c r="K240" s="506">
        <v>0</v>
      </c>
      <c r="L240" s="506">
        <v>0</v>
      </c>
      <c r="N240" s="506">
        <v>0</v>
      </c>
      <c r="XEL240" s="289"/>
      <c r="XEM240" s="289"/>
      <c r="XEN240" s="289"/>
      <c r="XEO240" s="289"/>
      <c r="XEP240" s="289"/>
      <c r="XEQ240" s="289"/>
      <c r="XER240" s="289"/>
      <c r="XES240" s="289"/>
      <c r="XET240" s="289"/>
      <c r="XEU240" s="289"/>
      <c r="XEV240" s="289"/>
      <c r="XEW240" s="289"/>
      <c r="XEX240" s="289"/>
      <c r="XEY240" s="289"/>
      <c r="XEZ240" s="289"/>
      <c r="XFA240" s="289"/>
      <c r="XFB240" s="289"/>
      <c r="XFC240" s="289"/>
      <c r="XFD240" s="289"/>
    </row>
    <row r="241" s="506" customFormat="1" ht="21" hidden="1" customHeight="1" spans="1:16384">
      <c r="A241" s="508">
        <v>2020102</v>
      </c>
      <c r="B241" s="519" t="s">
        <v>149</v>
      </c>
      <c r="C241" s="351">
        <f t="shared" si="3"/>
        <v>0</v>
      </c>
      <c r="F241" s="506">
        <v>0</v>
      </c>
      <c r="H241" s="506">
        <v>0</v>
      </c>
      <c r="K241" s="506">
        <v>0</v>
      </c>
      <c r="L241" s="506">
        <v>0</v>
      </c>
      <c r="N241" s="506">
        <v>0</v>
      </c>
      <c r="XEL241" s="289"/>
      <c r="XEM241" s="289"/>
      <c r="XEN241" s="289"/>
      <c r="XEO241" s="289"/>
      <c r="XEP241" s="289"/>
      <c r="XEQ241" s="289"/>
      <c r="XER241" s="289"/>
      <c r="XES241" s="289"/>
      <c r="XET241" s="289"/>
      <c r="XEU241" s="289"/>
      <c r="XEV241" s="289"/>
      <c r="XEW241" s="289"/>
      <c r="XEX241" s="289"/>
      <c r="XEY241" s="289"/>
      <c r="XEZ241" s="289"/>
      <c r="XFA241" s="289"/>
      <c r="XFB241" s="289"/>
      <c r="XFC241" s="289"/>
      <c r="XFD241" s="289"/>
    </row>
    <row r="242" s="506" customFormat="1" ht="21" hidden="1" customHeight="1" spans="1:16384">
      <c r="A242" s="508">
        <v>2020103</v>
      </c>
      <c r="B242" s="519" t="s">
        <v>150</v>
      </c>
      <c r="C242" s="351">
        <f t="shared" si="3"/>
        <v>0</v>
      </c>
      <c r="F242" s="506">
        <v>0</v>
      </c>
      <c r="H242" s="506">
        <v>0</v>
      </c>
      <c r="K242" s="506">
        <v>0</v>
      </c>
      <c r="L242" s="506">
        <v>0</v>
      </c>
      <c r="N242" s="506">
        <v>0</v>
      </c>
      <c r="XEL242" s="289"/>
      <c r="XEM242" s="289"/>
      <c r="XEN242" s="289"/>
      <c r="XEO242" s="289"/>
      <c r="XEP242" s="289"/>
      <c r="XEQ242" s="289"/>
      <c r="XER242" s="289"/>
      <c r="XES242" s="289"/>
      <c r="XET242" s="289"/>
      <c r="XEU242" s="289"/>
      <c r="XEV242" s="289"/>
      <c r="XEW242" s="289"/>
      <c r="XEX242" s="289"/>
      <c r="XEY242" s="289"/>
      <c r="XEZ242" s="289"/>
      <c r="XFA242" s="289"/>
      <c r="XFB242" s="289"/>
      <c r="XFC242" s="289"/>
      <c r="XFD242" s="289"/>
    </row>
    <row r="243" s="506" customFormat="1" ht="21" hidden="1" customHeight="1" spans="1:16384">
      <c r="A243" s="508">
        <v>2020104</v>
      </c>
      <c r="B243" s="519" t="s">
        <v>243</v>
      </c>
      <c r="C243" s="351">
        <f t="shared" si="3"/>
        <v>0</v>
      </c>
      <c r="F243" s="506">
        <v>0</v>
      </c>
      <c r="H243" s="506">
        <v>0</v>
      </c>
      <c r="K243" s="506">
        <v>0</v>
      </c>
      <c r="L243" s="506">
        <v>0</v>
      </c>
      <c r="N243" s="506">
        <v>0</v>
      </c>
      <c r="XEL243" s="289"/>
      <c r="XEM243" s="289"/>
      <c r="XEN243" s="289"/>
      <c r="XEO243" s="289"/>
      <c r="XEP243" s="289"/>
      <c r="XEQ243" s="289"/>
      <c r="XER243" s="289"/>
      <c r="XES243" s="289"/>
      <c r="XET243" s="289"/>
      <c r="XEU243" s="289"/>
      <c r="XEV243" s="289"/>
      <c r="XEW243" s="289"/>
      <c r="XEX243" s="289"/>
      <c r="XEY243" s="289"/>
      <c r="XEZ243" s="289"/>
      <c r="XFA243" s="289"/>
      <c r="XFB243" s="289"/>
      <c r="XFC243" s="289"/>
      <c r="XFD243" s="289"/>
    </row>
    <row r="244" s="506" customFormat="1" ht="21" hidden="1" customHeight="1" spans="1:16384">
      <c r="A244" s="508">
        <v>2020150</v>
      </c>
      <c r="B244" s="519" t="s">
        <v>157</v>
      </c>
      <c r="C244" s="351">
        <f t="shared" si="3"/>
        <v>0</v>
      </c>
      <c r="F244" s="506">
        <v>0</v>
      </c>
      <c r="H244" s="506">
        <v>0</v>
      </c>
      <c r="K244" s="506">
        <v>0</v>
      </c>
      <c r="L244" s="506">
        <v>0</v>
      </c>
      <c r="N244" s="506">
        <v>0</v>
      </c>
      <c r="XEL244" s="289"/>
      <c r="XEM244" s="289"/>
      <c r="XEN244" s="289"/>
      <c r="XEO244" s="289"/>
      <c r="XEP244" s="289"/>
      <c r="XEQ244" s="289"/>
      <c r="XER244" s="289"/>
      <c r="XES244" s="289"/>
      <c r="XET244" s="289"/>
      <c r="XEU244" s="289"/>
      <c r="XEV244" s="289"/>
      <c r="XEW244" s="289"/>
      <c r="XEX244" s="289"/>
      <c r="XEY244" s="289"/>
      <c r="XEZ244" s="289"/>
      <c r="XFA244" s="289"/>
      <c r="XFB244" s="289"/>
      <c r="XFC244" s="289"/>
      <c r="XFD244" s="289"/>
    </row>
    <row r="245" s="506" customFormat="1" ht="21" hidden="1" customHeight="1" spans="1:16384">
      <c r="A245" s="508">
        <v>2020199</v>
      </c>
      <c r="B245" s="519" t="s">
        <v>277</v>
      </c>
      <c r="C245" s="351">
        <f t="shared" si="3"/>
        <v>0</v>
      </c>
      <c r="F245" s="506">
        <v>0</v>
      </c>
      <c r="H245" s="506">
        <v>0</v>
      </c>
      <c r="K245" s="506">
        <v>0</v>
      </c>
      <c r="L245" s="506">
        <v>0</v>
      </c>
      <c r="N245" s="506">
        <v>0</v>
      </c>
      <c r="XEL245" s="289"/>
      <c r="XEM245" s="289"/>
      <c r="XEN245" s="289"/>
      <c r="XEO245" s="289"/>
      <c r="XEP245" s="289"/>
      <c r="XEQ245" s="289"/>
      <c r="XER245" s="289"/>
      <c r="XES245" s="289"/>
      <c r="XET245" s="289"/>
      <c r="XEU245" s="289"/>
      <c r="XEV245" s="289"/>
      <c r="XEW245" s="289"/>
      <c r="XEX245" s="289"/>
      <c r="XEY245" s="289"/>
      <c r="XEZ245" s="289"/>
      <c r="XFA245" s="289"/>
      <c r="XFB245" s="289"/>
      <c r="XFC245" s="289"/>
      <c r="XFD245" s="289"/>
    </row>
    <row r="246" s="506" customFormat="1" ht="21" hidden="1" customHeight="1" spans="1:16384">
      <c r="A246" s="508">
        <v>20202</v>
      </c>
      <c r="B246" s="519" t="s">
        <v>278</v>
      </c>
      <c r="C246" s="351">
        <f t="shared" si="3"/>
        <v>0</v>
      </c>
      <c r="F246" s="506">
        <v>0</v>
      </c>
      <c r="H246" s="506">
        <v>0</v>
      </c>
      <c r="K246" s="506">
        <v>0</v>
      </c>
      <c r="L246" s="506">
        <v>0</v>
      </c>
      <c r="N246" s="506">
        <v>0</v>
      </c>
      <c r="XEL246" s="289"/>
      <c r="XEM246" s="289"/>
      <c r="XEN246" s="289"/>
      <c r="XEO246" s="289"/>
      <c r="XEP246" s="289"/>
      <c r="XEQ246" s="289"/>
      <c r="XER246" s="289"/>
      <c r="XES246" s="289"/>
      <c r="XET246" s="289"/>
      <c r="XEU246" s="289"/>
      <c r="XEV246" s="289"/>
      <c r="XEW246" s="289"/>
      <c r="XEX246" s="289"/>
      <c r="XEY246" s="289"/>
      <c r="XEZ246" s="289"/>
      <c r="XFA246" s="289"/>
      <c r="XFB246" s="289"/>
      <c r="XFC246" s="289"/>
      <c r="XFD246" s="289"/>
    </row>
    <row r="247" s="506" customFormat="1" ht="21" hidden="1" customHeight="1" spans="1:16384">
      <c r="A247" s="508">
        <v>2020201</v>
      </c>
      <c r="B247" s="518" t="s">
        <v>279</v>
      </c>
      <c r="C247" s="351">
        <f t="shared" si="3"/>
        <v>0</v>
      </c>
      <c r="F247" s="506">
        <v>0</v>
      </c>
      <c r="H247" s="506">
        <v>0</v>
      </c>
      <c r="K247" s="506">
        <v>0</v>
      </c>
      <c r="L247" s="506">
        <v>0</v>
      </c>
      <c r="N247" s="506">
        <v>0</v>
      </c>
      <c r="XEL247" s="289"/>
      <c r="XEM247" s="289"/>
      <c r="XEN247" s="289"/>
      <c r="XEO247" s="289"/>
      <c r="XEP247" s="289"/>
      <c r="XEQ247" s="289"/>
      <c r="XER247" s="289"/>
      <c r="XES247" s="289"/>
      <c r="XET247" s="289"/>
      <c r="XEU247" s="289"/>
      <c r="XEV247" s="289"/>
      <c r="XEW247" s="289"/>
      <c r="XEX247" s="289"/>
      <c r="XEY247" s="289"/>
      <c r="XEZ247" s="289"/>
      <c r="XFA247" s="289"/>
      <c r="XFB247" s="289"/>
      <c r="XFC247" s="289"/>
      <c r="XFD247" s="289"/>
    </row>
    <row r="248" s="506" customFormat="1" ht="21" hidden="1" customHeight="1" spans="1:16384">
      <c r="A248" s="508">
        <v>2020202</v>
      </c>
      <c r="B248" s="519" t="s">
        <v>280</v>
      </c>
      <c r="C248" s="351">
        <f t="shared" si="3"/>
        <v>0</v>
      </c>
      <c r="F248" s="506">
        <v>0</v>
      </c>
      <c r="H248" s="506">
        <v>0</v>
      </c>
      <c r="K248" s="506">
        <v>0</v>
      </c>
      <c r="L248" s="506">
        <v>0</v>
      </c>
      <c r="N248" s="506">
        <v>0</v>
      </c>
      <c r="XEL248" s="289"/>
      <c r="XEM248" s="289"/>
      <c r="XEN248" s="289"/>
      <c r="XEO248" s="289"/>
      <c r="XEP248" s="289"/>
      <c r="XEQ248" s="289"/>
      <c r="XER248" s="289"/>
      <c r="XES248" s="289"/>
      <c r="XET248" s="289"/>
      <c r="XEU248" s="289"/>
      <c r="XEV248" s="289"/>
      <c r="XEW248" s="289"/>
      <c r="XEX248" s="289"/>
      <c r="XEY248" s="289"/>
      <c r="XEZ248" s="289"/>
      <c r="XFA248" s="289"/>
      <c r="XFB248" s="289"/>
      <c r="XFC248" s="289"/>
      <c r="XFD248" s="289"/>
    </row>
    <row r="249" s="506" customFormat="1" ht="21" hidden="1" customHeight="1" spans="1:16384">
      <c r="A249" s="508">
        <v>20203</v>
      </c>
      <c r="B249" s="519" t="s">
        <v>281</v>
      </c>
      <c r="C249" s="351">
        <f t="shared" si="3"/>
        <v>0</v>
      </c>
      <c r="F249" s="506">
        <v>0</v>
      </c>
      <c r="H249" s="506">
        <v>0</v>
      </c>
      <c r="K249" s="506">
        <v>0</v>
      </c>
      <c r="L249" s="506">
        <v>0</v>
      </c>
      <c r="N249" s="506">
        <v>0</v>
      </c>
      <c r="XEL249" s="289"/>
      <c r="XEM249" s="289"/>
      <c r="XEN249" s="289"/>
      <c r="XEO249" s="289"/>
      <c r="XEP249" s="289"/>
      <c r="XEQ249" s="289"/>
      <c r="XER249" s="289"/>
      <c r="XES249" s="289"/>
      <c r="XET249" s="289"/>
      <c r="XEU249" s="289"/>
      <c r="XEV249" s="289"/>
      <c r="XEW249" s="289"/>
      <c r="XEX249" s="289"/>
      <c r="XEY249" s="289"/>
      <c r="XEZ249" s="289"/>
      <c r="XFA249" s="289"/>
      <c r="XFB249" s="289"/>
      <c r="XFC249" s="289"/>
      <c r="XFD249" s="289"/>
    </row>
    <row r="250" s="506" customFormat="1" ht="21" hidden="1" customHeight="1" spans="1:16384">
      <c r="A250" s="508">
        <v>2020304</v>
      </c>
      <c r="B250" s="520" t="s">
        <v>282</v>
      </c>
      <c r="C250" s="351">
        <f t="shared" si="3"/>
        <v>0</v>
      </c>
      <c r="F250" s="506">
        <v>0</v>
      </c>
      <c r="H250" s="506">
        <v>0</v>
      </c>
      <c r="K250" s="506">
        <v>0</v>
      </c>
      <c r="L250" s="506">
        <v>0</v>
      </c>
      <c r="N250" s="506">
        <v>0</v>
      </c>
      <c r="XEL250" s="289"/>
      <c r="XEM250" s="289"/>
      <c r="XEN250" s="289"/>
      <c r="XEO250" s="289"/>
      <c r="XEP250" s="289"/>
      <c r="XEQ250" s="289"/>
      <c r="XER250" s="289"/>
      <c r="XES250" s="289"/>
      <c r="XET250" s="289"/>
      <c r="XEU250" s="289"/>
      <c r="XEV250" s="289"/>
      <c r="XEW250" s="289"/>
      <c r="XEX250" s="289"/>
      <c r="XEY250" s="289"/>
      <c r="XEZ250" s="289"/>
      <c r="XFA250" s="289"/>
      <c r="XFB250" s="289"/>
      <c r="XFC250" s="289"/>
      <c r="XFD250" s="289"/>
    </row>
    <row r="251" s="506" customFormat="1" ht="21" hidden="1" customHeight="1" spans="1:16384">
      <c r="A251" s="508">
        <v>2020306</v>
      </c>
      <c r="B251" s="518" t="s">
        <v>283</v>
      </c>
      <c r="C251" s="351">
        <f t="shared" si="3"/>
        <v>0</v>
      </c>
      <c r="F251" s="506">
        <v>0</v>
      </c>
      <c r="H251" s="506">
        <v>0</v>
      </c>
      <c r="K251" s="506">
        <v>0</v>
      </c>
      <c r="L251" s="506">
        <v>0</v>
      </c>
      <c r="N251" s="506">
        <v>0</v>
      </c>
      <c r="XEL251" s="289"/>
      <c r="XEM251" s="289"/>
      <c r="XEN251" s="289"/>
      <c r="XEO251" s="289"/>
      <c r="XEP251" s="289"/>
      <c r="XEQ251" s="289"/>
      <c r="XER251" s="289"/>
      <c r="XES251" s="289"/>
      <c r="XET251" s="289"/>
      <c r="XEU251" s="289"/>
      <c r="XEV251" s="289"/>
      <c r="XEW251" s="289"/>
      <c r="XEX251" s="289"/>
      <c r="XEY251" s="289"/>
      <c r="XEZ251" s="289"/>
      <c r="XFA251" s="289"/>
      <c r="XFB251" s="289"/>
      <c r="XFC251" s="289"/>
      <c r="XFD251" s="289"/>
    </row>
    <row r="252" s="506" customFormat="1" ht="21" hidden="1" customHeight="1" spans="1:16384">
      <c r="A252" s="508">
        <v>20204</v>
      </c>
      <c r="B252" s="519" t="s">
        <v>284</v>
      </c>
      <c r="C252" s="351">
        <f t="shared" si="3"/>
        <v>0</v>
      </c>
      <c r="F252" s="506">
        <v>0</v>
      </c>
      <c r="H252" s="506">
        <v>0</v>
      </c>
      <c r="K252" s="506">
        <v>0</v>
      </c>
      <c r="L252" s="506">
        <v>0</v>
      </c>
      <c r="N252" s="506">
        <v>0</v>
      </c>
      <c r="XEL252" s="289"/>
      <c r="XEM252" s="289"/>
      <c r="XEN252" s="289"/>
      <c r="XEO252" s="289"/>
      <c r="XEP252" s="289"/>
      <c r="XEQ252" s="289"/>
      <c r="XER252" s="289"/>
      <c r="XES252" s="289"/>
      <c r="XET252" s="289"/>
      <c r="XEU252" s="289"/>
      <c r="XEV252" s="289"/>
      <c r="XEW252" s="289"/>
      <c r="XEX252" s="289"/>
      <c r="XEY252" s="289"/>
      <c r="XEZ252" s="289"/>
      <c r="XFA252" s="289"/>
      <c r="XFB252" s="289"/>
      <c r="XFC252" s="289"/>
      <c r="XFD252" s="289"/>
    </row>
    <row r="253" s="506" customFormat="1" ht="21" hidden="1" customHeight="1" spans="1:16384">
      <c r="A253" s="508">
        <v>2020401</v>
      </c>
      <c r="B253" s="519" t="s">
        <v>285</v>
      </c>
      <c r="C253" s="351">
        <f t="shared" si="3"/>
        <v>0</v>
      </c>
      <c r="F253" s="506">
        <v>0</v>
      </c>
      <c r="H253" s="506">
        <v>0</v>
      </c>
      <c r="K253" s="506">
        <v>0</v>
      </c>
      <c r="L253" s="506">
        <v>0</v>
      </c>
      <c r="N253" s="506">
        <v>0</v>
      </c>
      <c r="XEL253" s="289"/>
      <c r="XEM253" s="289"/>
      <c r="XEN253" s="289"/>
      <c r="XEO253" s="289"/>
      <c r="XEP253" s="289"/>
      <c r="XEQ253" s="289"/>
      <c r="XER253" s="289"/>
      <c r="XES253" s="289"/>
      <c r="XET253" s="289"/>
      <c r="XEU253" s="289"/>
      <c r="XEV253" s="289"/>
      <c r="XEW253" s="289"/>
      <c r="XEX253" s="289"/>
      <c r="XEY253" s="289"/>
      <c r="XEZ253" s="289"/>
      <c r="XFA253" s="289"/>
      <c r="XFB253" s="289"/>
      <c r="XFC253" s="289"/>
      <c r="XFD253" s="289"/>
    </row>
    <row r="254" s="506" customFormat="1" ht="21" hidden="1" customHeight="1" spans="1:16384">
      <c r="A254" s="508">
        <v>2020402</v>
      </c>
      <c r="B254" s="519" t="s">
        <v>286</v>
      </c>
      <c r="C254" s="351">
        <f t="shared" si="3"/>
        <v>0</v>
      </c>
      <c r="F254" s="506">
        <v>0</v>
      </c>
      <c r="H254" s="506">
        <v>0</v>
      </c>
      <c r="K254" s="506">
        <v>0</v>
      </c>
      <c r="L254" s="506">
        <v>0</v>
      </c>
      <c r="N254" s="506">
        <v>0</v>
      </c>
      <c r="XEL254" s="289"/>
      <c r="XEM254" s="289"/>
      <c r="XEN254" s="289"/>
      <c r="XEO254" s="289"/>
      <c r="XEP254" s="289"/>
      <c r="XEQ254" s="289"/>
      <c r="XER254" s="289"/>
      <c r="XES254" s="289"/>
      <c r="XET254" s="289"/>
      <c r="XEU254" s="289"/>
      <c r="XEV254" s="289"/>
      <c r="XEW254" s="289"/>
      <c r="XEX254" s="289"/>
      <c r="XEY254" s="289"/>
      <c r="XEZ254" s="289"/>
      <c r="XFA254" s="289"/>
      <c r="XFB254" s="289"/>
      <c r="XFC254" s="289"/>
      <c r="XFD254" s="289"/>
    </row>
    <row r="255" s="506" customFormat="1" ht="21" hidden="1" customHeight="1" spans="1:16384">
      <c r="A255" s="508">
        <v>2020403</v>
      </c>
      <c r="B255" s="519" t="s">
        <v>287</v>
      </c>
      <c r="C255" s="351">
        <f t="shared" si="3"/>
        <v>0</v>
      </c>
      <c r="F255" s="506">
        <v>0</v>
      </c>
      <c r="H255" s="506">
        <v>0</v>
      </c>
      <c r="K255" s="506">
        <v>0</v>
      </c>
      <c r="L255" s="506">
        <v>0</v>
      </c>
      <c r="N255" s="506">
        <v>0</v>
      </c>
      <c r="XEL255" s="289"/>
      <c r="XEM255" s="289"/>
      <c r="XEN255" s="289"/>
      <c r="XEO255" s="289"/>
      <c r="XEP255" s="289"/>
      <c r="XEQ255" s="289"/>
      <c r="XER255" s="289"/>
      <c r="XES255" s="289"/>
      <c r="XET255" s="289"/>
      <c r="XEU255" s="289"/>
      <c r="XEV255" s="289"/>
      <c r="XEW255" s="289"/>
      <c r="XEX255" s="289"/>
      <c r="XEY255" s="289"/>
      <c r="XEZ255" s="289"/>
      <c r="XFA255" s="289"/>
      <c r="XFB255" s="289"/>
      <c r="XFC255" s="289"/>
      <c r="XFD255" s="289"/>
    </row>
    <row r="256" s="506" customFormat="1" ht="21" hidden="1" customHeight="1" spans="1:16384">
      <c r="A256" s="508">
        <v>2020404</v>
      </c>
      <c r="B256" s="519" t="s">
        <v>288</v>
      </c>
      <c r="C256" s="351">
        <f t="shared" si="3"/>
        <v>0</v>
      </c>
      <c r="F256" s="506">
        <v>0</v>
      </c>
      <c r="H256" s="506">
        <v>0</v>
      </c>
      <c r="K256" s="506">
        <v>0</v>
      </c>
      <c r="L256" s="506">
        <v>0</v>
      </c>
      <c r="N256" s="506">
        <v>0</v>
      </c>
      <c r="XEL256" s="289"/>
      <c r="XEM256" s="289"/>
      <c r="XEN256" s="289"/>
      <c r="XEO256" s="289"/>
      <c r="XEP256" s="289"/>
      <c r="XEQ256" s="289"/>
      <c r="XER256" s="289"/>
      <c r="XES256" s="289"/>
      <c r="XET256" s="289"/>
      <c r="XEU256" s="289"/>
      <c r="XEV256" s="289"/>
      <c r="XEW256" s="289"/>
      <c r="XEX256" s="289"/>
      <c r="XEY256" s="289"/>
      <c r="XEZ256" s="289"/>
      <c r="XFA256" s="289"/>
      <c r="XFB256" s="289"/>
      <c r="XFC256" s="289"/>
      <c r="XFD256" s="289"/>
    </row>
    <row r="257" s="506" customFormat="1" ht="21" hidden="1" customHeight="1" spans="1:16384">
      <c r="A257" s="508">
        <v>2020499</v>
      </c>
      <c r="B257" s="519" t="s">
        <v>289</v>
      </c>
      <c r="C257" s="351">
        <f t="shared" si="3"/>
        <v>0</v>
      </c>
      <c r="F257" s="506">
        <v>0</v>
      </c>
      <c r="H257" s="506">
        <v>0</v>
      </c>
      <c r="K257" s="506">
        <v>0</v>
      </c>
      <c r="L257" s="506">
        <v>0</v>
      </c>
      <c r="N257" s="506">
        <v>0</v>
      </c>
      <c r="XEL257" s="289"/>
      <c r="XEM257" s="289"/>
      <c r="XEN257" s="289"/>
      <c r="XEO257" s="289"/>
      <c r="XEP257" s="289"/>
      <c r="XEQ257" s="289"/>
      <c r="XER257" s="289"/>
      <c r="XES257" s="289"/>
      <c r="XET257" s="289"/>
      <c r="XEU257" s="289"/>
      <c r="XEV257" s="289"/>
      <c r="XEW257" s="289"/>
      <c r="XEX257" s="289"/>
      <c r="XEY257" s="289"/>
      <c r="XEZ257" s="289"/>
      <c r="XFA257" s="289"/>
      <c r="XFB257" s="289"/>
      <c r="XFC257" s="289"/>
      <c r="XFD257" s="289"/>
    </row>
    <row r="258" s="506" customFormat="1" ht="21" hidden="1" customHeight="1" spans="1:16384">
      <c r="A258" s="508">
        <v>20205</v>
      </c>
      <c r="B258" s="518" t="s">
        <v>290</v>
      </c>
      <c r="C258" s="351">
        <f t="shared" si="3"/>
        <v>0</v>
      </c>
      <c r="F258" s="506">
        <v>0</v>
      </c>
      <c r="H258" s="506">
        <v>0</v>
      </c>
      <c r="K258" s="506">
        <v>0</v>
      </c>
      <c r="L258" s="506">
        <v>0</v>
      </c>
      <c r="N258" s="506">
        <v>0</v>
      </c>
      <c r="XEL258" s="289"/>
      <c r="XEM258" s="289"/>
      <c r="XEN258" s="289"/>
      <c r="XEO258" s="289"/>
      <c r="XEP258" s="289"/>
      <c r="XEQ258" s="289"/>
      <c r="XER258" s="289"/>
      <c r="XES258" s="289"/>
      <c r="XET258" s="289"/>
      <c r="XEU258" s="289"/>
      <c r="XEV258" s="289"/>
      <c r="XEW258" s="289"/>
      <c r="XEX258" s="289"/>
      <c r="XEY258" s="289"/>
      <c r="XEZ258" s="289"/>
      <c r="XFA258" s="289"/>
      <c r="XFB258" s="289"/>
      <c r="XFC258" s="289"/>
      <c r="XFD258" s="289"/>
    </row>
    <row r="259" s="506" customFormat="1" ht="21" hidden="1" customHeight="1" spans="1:16384">
      <c r="A259" s="508">
        <v>2020503</v>
      </c>
      <c r="B259" s="519" t="s">
        <v>291</v>
      </c>
      <c r="C259" s="351">
        <f t="shared" si="3"/>
        <v>0</v>
      </c>
      <c r="F259" s="506">
        <v>0</v>
      </c>
      <c r="H259" s="506">
        <v>0</v>
      </c>
      <c r="K259" s="506">
        <v>0</v>
      </c>
      <c r="L259" s="506">
        <v>0</v>
      </c>
      <c r="N259" s="506">
        <v>0</v>
      </c>
      <c r="XEL259" s="289"/>
      <c r="XEM259" s="289"/>
      <c r="XEN259" s="289"/>
      <c r="XEO259" s="289"/>
      <c r="XEP259" s="289"/>
      <c r="XEQ259" s="289"/>
      <c r="XER259" s="289"/>
      <c r="XES259" s="289"/>
      <c r="XET259" s="289"/>
      <c r="XEU259" s="289"/>
      <c r="XEV259" s="289"/>
      <c r="XEW259" s="289"/>
      <c r="XEX259" s="289"/>
      <c r="XEY259" s="289"/>
      <c r="XEZ259" s="289"/>
      <c r="XFA259" s="289"/>
      <c r="XFB259" s="289"/>
      <c r="XFC259" s="289"/>
      <c r="XFD259" s="289"/>
    </row>
    <row r="260" s="506" customFormat="1" ht="21" hidden="1" customHeight="1" spans="1:16384">
      <c r="A260" s="508">
        <v>2020504</v>
      </c>
      <c r="B260" s="519" t="s">
        <v>292</v>
      </c>
      <c r="C260" s="351">
        <f t="shared" si="3"/>
        <v>0</v>
      </c>
      <c r="F260" s="506">
        <v>0</v>
      </c>
      <c r="H260" s="506">
        <v>0</v>
      </c>
      <c r="K260" s="506">
        <v>0</v>
      </c>
      <c r="L260" s="506">
        <v>0</v>
      </c>
      <c r="N260" s="506">
        <v>0</v>
      </c>
      <c r="XEL260" s="289"/>
      <c r="XEM260" s="289"/>
      <c r="XEN260" s="289"/>
      <c r="XEO260" s="289"/>
      <c r="XEP260" s="289"/>
      <c r="XEQ260" s="289"/>
      <c r="XER260" s="289"/>
      <c r="XES260" s="289"/>
      <c r="XET260" s="289"/>
      <c r="XEU260" s="289"/>
      <c r="XEV260" s="289"/>
      <c r="XEW260" s="289"/>
      <c r="XEX260" s="289"/>
      <c r="XEY260" s="289"/>
      <c r="XEZ260" s="289"/>
      <c r="XFA260" s="289"/>
      <c r="XFB260" s="289"/>
      <c r="XFC260" s="289"/>
      <c r="XFD260" s="289"/>
    </row>
    <row r="261" s="506" customFormat="1" ht="21" hidden="1" customHeight="1" spans="1:16384">
      <c r="A261" s="508">
        <v>2020505</v>
      </c>
      <c r="B261" s="518" t="s">
        <v>293</v>
      </c>
      <c r="C261" s="351">
        <f t="shared" si="3"/>
        <v>0</v>
      </c>
      <c r="F261" s="506">
        <v>0</v>
      </c>
      <c r="H261" s="506">
        <v>0</v>
      </c>
      <c r="K261" s="506">
        <v>0</v>
      </c>
      <c r="L261" s="506">
        <v>0</v>
      </c>
      <c r="N261" s="506">
        <v>0</v>
      </c>
      <c r="XEL261" s="289"/>
      <c r="XEM261" s="289"/>
      <c r="XEN261" s="289"/>
      <c r="XEO261" s="289"/>
      <c r="XEP261" s="289"/>
      <c r="XEQ261" s="289"/>
      <c r="XER261" s="289"/>
      <c r="XES261" s="289"/>
      <c r="XET261" s="289"/>
      <c r="XEU261" s="289"/>
      <c r="XEV261" s="289"/>
      <c r="XEW261" s="289"/>
      <c r="XEX261" s="289"/>
      <c r="XEY261" s="289"/>
      <c r="XEZ261" s="289"/>
      <c r="XFA261" s="289"/>
      <c r="XFB261" s="289"/>
      <c r="XFC261" s="289"/>
      <c r="XFD261" s="289"/>
    </row>
    <row r="262" s="506" customFormat="1" ht="21" hidden="1" customHeight="1" spans="1:16384">
      <c r="A262" s="508">
        <v>2020599</v>
      </c>
      <c r="B262" s="519" t="s">
        <v>294</v>
      </c>
      <c r="C262" s="351">
        <f t="shared" ref="C262:C325" si="4">D262+E262+F262+G262+H262+I262+J262+K262+L262+M262+N262</f>
        <v>0</v>
      </c>
      <c r="F262" s="506">
        <v>0</v>
      </c>
      <c r="H262" s="506">
        <v>0</v>
      </c>
      <c r="K262" s="506">
        <v>0</v>
      </c>
      <c r="L262" s="506">
        <v>0</v>
      </c>
      <c r="N262" s="506">
        <v>0</v>
      </c>
      <c r="XEL262" s="289"/>
      <c r="XEM262" s="289"/>
      <c r="XEN262" s="289"/>
      <c r="XEO262" s="289"/>
      <c r="XEP262" s="289"/>
      <c r="XEQ262" s="289"/>
      <c r="XER262" s="289"/>
      <c r="XES262" s="289"/>
      <c r="XET262" s="289"/>
      <c r="XEU262" s="289"/>
      <c r="XEV262" s="289"/>
      <c r="XEW262" s="289"/>
      <c r="XEX262" s="289"/>
      <c r="XEY262" s="289"/>
      <c r="XEZ262" s="289"/>
      <c r="XFA262" s="289"/>
      <c r="XFB262" s="289"/>
      <c r="XFC262" s="289"/>
      <c r="XFD262" s="289"/>
    </row>
    <row r="263" s="506" customFormat="1" ht="21" hidden="1" customHeight="1" spans="1:16384">
      <c r="A263" s="508">
        <v>20206</v>
      </c>
      <c r="B263" s="519" t="s">
        <v>295</v>
      </c>
      <c r="C263" s="351">
        <f t="shared" si="4"/>
        <v>0</v>
      </c>
      <c r="F263" s="506">
        <v>0</v>
      </c>
      <c r="H263" s="506">
        <v>0</v>
      </c>
      <c r="K263" s="506">
        <v>0</v>
      </c>
      <c r="L263" s="506">
        <v>0</v>
      </c>
      <c r="N263" s="506">
        <v>0</v>
      </c>
      <c r="XEL263" s="289"/>
      <c r="XEM263" s="289"/>
      <c r="XEN263" s="289"/>
      <c r="XEO263" s="289"/>
      <c r="XEP263" s="289"/>
      <c r="XEQ263" s="289"/>
      <c r="XER263" s="289"/>
      <c r="XES263" s="289"/>
      <c r="XET263" s="289"/>
      <c r="XEU263" s="289"/>
      <c r="XEV263" s="289"/>
      <c r="XEW263" s="289"/>
      <c r="XEX263" s="289"/>
      <c r="XEY263" s="289"/>
      <c r="XEZ263" s="289"/>
      <c r="XFA263" s="289"/>
      <c r="XFB263" s="289"/>
      <c r="XFC263" s="289"/>
      <c r="XFD263" s="289"/>
    </row>
    <row r="264" s="506" customFormat="1" ht="21" hidden="1" customHeight="1" spans="1:16384">
      <c r="A264" s="508">
        <v>2020601</v>
      </c>
      <c r="B264" s="518" t="s">
        <v>296</v>
      </c>
      <c r="C264" s="351">
        <f t="shared" si="4"/>
        <v>0</v>
      </c>
      <c r="F264" s="506">
        <v>0</v>
      </c>
      <c r="H264" s="506">
        <v>0</v>
      </c>
      <c r="K264" s="506">
        <v>0</v>
      </c>
      <c r="L264" s="506">
        <v>0</v>
      </c>
      <c r="N264" s="506">
        <v>0</v>
      </c>
      <c r="XEL264" s="289"/>
      <c r="XEM264" s="289"/>
      <c r="XEN264" s="289"/>
      <c r="XEO264" s="289"/>
      <c r="XEP264" s="289"/>
      <c r="XEQ264" s="289"/>
      <c r="XER264" s="289"/>
      <c r="XES264" s="289"/>
      <c r="XET264" s="289"/>
      <c r="XEU264" s="289"/>
      <c r="XEV264" s="289"/>
      <c r="XEW264" s="289"/>
      <c r="XEX264" s="289"/>
      <c r="XEY264" s="289"/>
      <c r="XEZ264" s="289"/>
      <c r="XFA264" s="289"/>
      <c r="XFB264" s="289"/>
      <c r="XFC264" s="289"/>
      <c r="XFD264" s="289"/>
    </row>
    <row r="265" s="506" customFormat="1" ht="21" hidden="1" customHeight="1" spans="1:16384">
      <c r="A265" s="508">
        <v>20207</v>
      </c>
      <c r="B265" s="519" t="s">
        <v>297</v>
      </c>
      <c r="C265" s="351">
        <f t="shared" si="4"/>
        <v>0</v>
      </c>
      <c r="F265" s="506">
        <v>0</v>
      </c>
      <c r="H265" s="506">
        <v>0</v>
      </c>
      <c r="K265" s="506">
        <v>0</v>
      </c>
      <c r="L265" s="506">
        <v>0</v>
      </c>
      <c r="N265" s="506">
        <v>0</v>
      </c>
      <c r="XEL265" s="289"/>
      <c r="XEM265" s="289"/>
      <c r="XEN265" s="289"/>
      <c r="XEO265" s="289"/>
      <c r="XEP265" s="289"/>
      <c r="XEQ265" s="289"/>
      <c r="XER265" s="289"/>
      <c r="XES265" s="289"/>
      <c r="XET265" s="289"/>
      <c r="XEU265" s="289"/>
      <c r="XEV265" s="289"/>
      <c r="XEW265" s="289"/>
      <c r="XEX265" s="289"/>
      <c r="XEY265" s="289"/>
      <c r="XEZ265" s="289"/>
      <c r="XFA265" s="289"/>
      <c r="XFB265" s="289"/>
      <c r="XFC265" s="289"/>
      <c r="XFD265" s="289"/>
    </row>
    <row r="266" s="506" customFormat="1" ht="21" hidden="1" customHeight="1" spans="1:16384">
      <c r="A266" s="508">
        <v>2020701</v>
      </c>
      <c r="B266" s="519" t="s">
        <v>298</v>
      </c>
      <c r="C266" s="351">
        <f t="shared" si="4"/>
        <v>0</v>
      </c>
      <c r="F266" s="506">
        <v>0</v>
      </c>
      <c r="H266" s="506">
        <v>0</v>
      </c>
      <c r="K266" s="506">
        <v>0</v>
      </c>
      <c r="L266" s="506">
        <v>0</v>
      </c>
      <c r="N266" s="506">
        <v>0</v>
      </c>
      <c r="XEL266" s="289"/>
      <c r="XEM266" s="289"/>
      <c r="XEN266" s="289"/>
      <c r="XEO266" s="289"/>
      <c r="XEP266" s="289"/>
      <c r="XEQ266" s="289"/>
      <c r="XER266" s="289"/>
      <c r="XES266" s="289"/>
      <c r="XET266" s="289"/>
      <c r="XEU266" s="289"/>
      <c r="XEV266" s="289"/>
      <c r="XEW266" s="289"/>
      <c r="XEX266" s="289"/>
      <c r="XEY266" s="289"/>
      <c r="XEZ266" s="289"/>
      <c r="XFA266" s="289"/>
      <c r="XFB266" s="289"/>
      <c r="XFC266" s="289"/>
      <c r="XFD266" s="289"/>
    </row>
    <row r="267" s="506" customFormat="1" ht="21" hidden="1" customHeight="1" spans="1:16384">
      <c r="A267" s="508">
        <v>2020702</v>
      </c>
      <c r="B267" s="519" t="s">
        <v>299</v>
      </c>
      <c r="C267" s="351">
        <f t="shared" si="4"/>
        <v>0</v>
      </c>
      <c r="F267" s="506">
        <v>0</v>
      </c>
      <c r="H267" s="506">
        <v>0</v>
      </c>
      <c r="K267" s="506">
        <v>0</v>
      </c>
      <c r="L267" s="506">
        <v>0</v>
      </c>
      <c r="N267" s="506">
        <v>0</v>
      </c>
      <c r="XEL267" s="289"/>
      <c r="XEM267" s="289"/>
      <c r="XEN267" s="289"/>
      <c r="XEO267" s="289"/>
      <c r="XEP267" s="289"/>
      <c r="XEQ267" s="289"/>
      <c r="XER267" s="289"/>
      <c r="XES267" s="289"/>
      <c r="XET267" s="289"/>
      <c r="XEU267" s="289"/>
      <c r="XEV267" s="289"/>
      <c r="XEW267" s="289"/>
      <c r="XEX267" s="289"/>
      <c r="XEY267" s="289"/>
      <c r="XEZ267" s="289"/>
      <c r="XFA267" s="289"/>
      <c r="XFB267" s="289"/>
      <c r="XFC267" s="289"/>
      <c r="XFD267" s="289"/>
    </row>
    <row r="268" s="506" customFormat="1" ht="21" hidden="1" customHeight="1" spans="1:16384">
      <c r="A268" s="508">
        <v>2020703</v>
      </c>
      <c r="B268" s="519" t="s">
        <v>300</v>
      </c>
      <c r="C268" s="351">
        <f t="shared" si="4"/>
        <v>0</v>
      </c>
      <c r="F268" s="506">
        <v>0</v>
      </c>
      <c r="H268" s="506">
        <v>0</v>
      </c>
      <c r="K268" s="506">
        <v>0</v>
      </c>
      <c r="L268" s="506">
        <v>0</v>
      </c>
      <c r="N268" s="506">
        <v>0</v>
      </c>
      <c r="XEL268" s="289"/>
      <c r="XEM268" s="289"/>
      <c r="XEN268" s="289"/>
      <c r="XEO268" s="289"/>
      <c r="XEP268" s="289"/>
      <c r="XEQ268" s="289"/>
      <c r="XER268" s="289"/>
      <c r="XES268" s="289"/>
      <c r="XET268" s="289"/>
      <c r="XEU268" s="289"/>
      <c r="XEV268" s="289"/>
      <c r="XEW268" s="289"/>
      <c r="XEX268" s="289"/>
      <c r="XEY268" s="289"/>
      <c r="XEZ268" s="289"/>
      <c r="XFA268" s="289"/>
      <c r="XFB268" s="289"/>
      <c r="XFC268" s="289"/>
      <c r="XFD268" s="289"/>
    </row>
    <row r="269" s="506" customFormat="1" ht="21" hidden="1" customHeight="1" spans="1:16384">
      <c r="A269" s="508">
        <v>2020799</v>
      </c>
      <c r="B269" s="519" t="s">
        <v>301</v>
      </c>
      <c r="C269" s="351">
        <f t="shared" si="4"/>
        <v>0</v>
      </c>
      <c r="F269" s="506">
        <v>0</v>
      </c>
      <c r="H269" s="506">
        <v>0</v>
      </c>
      <c r="K269" s="506">
        <v>0</v>
      </c>
      <c r="L269" s="506">
        <v>0</v>
      </c>
      <c r="N269" s="506">
        <v>0</v>
      </c>
      <c r="XEL269" s="289"/>
      <c r="XEM269" s="289"/>
      <c r="XEN269" s="289"/>
      <c r="XEO269" s="289"/>
      <c r="XEP269" s="289"/>
      <c r="XEQ269" s="289"/>
      <c r="XER269" s="289"/>
      <c r="XES269" s="289"/>
      <c r="XET269" s="289"/>
      <c r="XEU269" s="289"/>
      <c r="XEV269" s="289"/>
      <c r="XEW269" s="289"/>
      <c r="XEX269" s="289"/>
      <c r="XEY269" s="289"/>
      <c r="XEZ269" s="289"/>
      <c r="XFA269" s="289"/>
      <c r="XFB269" s="289"/>
      <c r="XFC269" s="289"/>
      <c r="XFD269" s="289"/>
    </row>
    <row r="270" s="506" customFormat="1" ht="21" hidden="1" customHeight="1" spans="1:16384">
      <c r="A270" s="508">
        <v>20208</v>
      </c>
      <c r="B270" s="518" t="s">
        <v>302</v>
      </c>
      <c r="C270" s="351">
        <f t="shared" si="4"/>
        <v>0</v>
      </c>
      <c r="F270" s="506">
        <v>0</v>
      </c>
      <c r="H270" s="506">
        <v>0</v>
      </c>
      <c r="K270" s="506">
        <v>0</v>
      </c>
      <c r="L270" s="506">
        <v>0</v>
      </c>
      <c r="N270" s="506">
        <v>0</v>
      </c>
      <c r="XEL270" s="289"/>
      <c r="XEM270" s="289"/>
      <c r="XEN270" s="289"/>
      <c r="XEO270" s="289"/>
      <c r="XEP270" s="289"/>
      <c r="XEQ270" s="289"/>
      <c r="XER270" s="289"/>
      <c r="XES270" s="289"/>
      <c r="XET270" s="289"/>
      <c r="XEU270" s="289"/>
      <c r="XEV270" s="289"/>
      <c r="XEW270" s="289"/>
      <c r="XEX270" s="289"/>
      <c r="XEY270" s="289"/>
      <c r="XEZ270" s="289"/>
      <c r="XFA270" s="289"/>
      <c r="XFB270" s="289"/>
      <c r="XFC270" s="289"/>
      <c r="XFD270" s="289"/>
    </row>
    <row r="271" s="506" customFormat="1" ht="21" hidden="1" customHeight="1" spans="1:16384">
      <c r="A271" s="508">
        <v>2020801</v>
      </c>
      <c r="B271" s="519" t="s">
        <v>148</v>
      </c>
      <c r="C271" s="351">
        <f t="shared" si="4"/>
        <v>0</v>
      </c>
      <c r="F271" s="506">
        <v>0</v>
      </c>
      <c r="H271" s="506">
        <v>0</v>
      </c>
      <c r="K271" s="506">
        <v>0</v>
      </c>
      <c r="L271" s="506">
        <v>0</v>
      </c>
      <c r="N271" s="506">
        <v>0</v>
      </c>
      <c r="XEL271" s="289"/>
      <c r="XEM271" s="289"/>
      <c r="XEN271" s="289"/>
      <c r="XEO271" s="289"/>
      <c r="XEP271" s="289"/>
      <c r="XEQ271" s="289"/>
      <c r="XER271" s="289"/>
      <c r="XES271" s="289"/>
      <c r="XET271" s="289"/>
      <c r="XEU271" s="289"/>
      <c r="XEV271" s="289"/>
      <c r="XEW271" s="289"/>
      <c r="XEX271" s="289"/>
      <c r="XEY271" s="289"/>
      <c r="XEZ271" s="289"/>
      <c r="XFA271" s="289"/>
      <c r="XFB271" s="289"/>
      <c r="XFC271" s="289"/>
      <c r="XFD271" s="289"/>
    </row>
    <row r="272" s="506" customFormat="1" ht="21" hidden="1" customHeight="1" spans="1:16384">
      <c r="A272" s="508">
        <v>2020802</v>
      </c>
      <c r="B272" s="519" t="s">
        <v>149</v>
      </c>
      <c r="C272" s="351">
        <f t="shared" si="4"/>
        <v>0</v>
      </c>
      <c r="F272" s="506">
        <v>0</v>
      </c>
      <c r="H272" s="506">
        <v>0</v>
      </c>
      <c r="K272" s="506">
        <v>0</v>
      </c>
      <c r="L272" s="506">
        <v>0</v>
      </c>
      <c r="N272" s="506">
        <v>0</v>
      </c>
      <c r="XEL272" s="289"/>
      <c r="XEM272" s="289"/>
      <c r="XEN272" s="289"/>
      <c r="XEO272" s="289"/>
      <c r="XEP272" s="289"/>
      <c r="XEQ272" s="289"/>
      <c r="XER272" s="289"/>
      <c r="XES272" s="289"/>
      <c r="XET272" s="289"/>
      <c r="XEU272" s="289"/>
      <c r="XEV272" s="289"/>
      <c r="XEW272" s="289"/>
      <c r="XEX272" s="289"/>
      <c r="XEY272" s="289"/>
      <c r="XEZ272" s="289"/>
      <c r="XFA272" s="289"/>
      <c r="XFB272" s="289"/>
      <c r="XFC272" s="289"/>
      <c r="XFD272" s="289"/>
    </row>
    <row r="273" s="506" customFormat="1" ht="21" hidden="1" customHeight="1" spans="1:16384">
      <c r="A273" s="508">
        <v>2020803</v>
      </c>
      <c r="B273" s="519" t="s">
        <v>150</v>
      </c>
      <c r="C273" s="351">
        <f t="shared" si="4"/>
        <v>0</v>
      </c>
      <c r="F273" s="506">
        <v>0</v>
      </c>
      <c r="H273" s="506">
        <v>0</v>
      </c>
      <c r="K273" s="506">
        <v>0</v>
      </c>
      <c r="L273" s="506">
        <v>0</v>
      </c>
      <c r="N273" s="506">
        <v>0</v>
      </c>
      <c r="XEL273" s="289"/>
      <c r="XEM273" s="289"/>
      <c r="XEN273" s="289"/>
      <c r="XEO273" s="289"/>
      <c r="XEP273" s="289"/>
      <c r="XEQ273" s="289"/>
      <c r="XER273" s="289"/>
      <c r="XES273" s="289"/>
      <c r="XET273" s="289"/>
      <c r="XEU273" s="289"/>
      <c r="XEV273" s="289"/>
      <c r="XEW273" s="289"/>
      <c r="XEX273" s="289"/>
      <c r="XEY273" s="289"/>
      <c r="XEZ273" s="289"/>
      <c r="XFA273" s="289"/>
      <c r="XFB273" s="289"/>
      <c r="XFC273" s="289"/>
      <c r="XFD273" s="289"/>
    </row>
    <row r="274" s="506" customFormat="1" ht="21" hidden="1" customHeight="1" spans="1:16384">
      <c r="A274" s="508">
        <v>2020850</v>
      </c>
      <c r="B274" s="518" t="s">
        <v>157</v>
      </c>
      <c r="C274" s="351">
        <f t="shared" si="4"/>
        <v>0</v>
      </c>
      <c r="F274" s="506">
        <v>0</v>
      </c>
      <c r="H274" s="506">
        <v>0</v>
      </c>
      <c r="K274" s="506">
        <v>0</v>
      </c>
      <c r="L274" s="506">
        <v>0</v>
      </c>
      <c r="N274" s="506">
        <v>0</v>
      </c>
      <c r="XEL274" s="289"/>
      <c r="XEM274" s="289"/>
      <c r="XEN274" s="289"/>
      <c r="XEO274" s="289"/>
      <c r="XEP274" s="289"/>
      <c r="XEQ274" s="289"/>
      <c r="XER274" s="289"/>
      <c r="XES274" s="289"/>
      <c r="XET274" s="289"/>
      <c r="XEU274" s="289"/>
      <c r="XEV274" s="289"/>
      <c r="XEW274" s="289"/>
      <c r="XEX274" s="289"/>
      <c r="XEY274" s="289"/>
      <c r="XEZ274" s="289"/>
      <c r="XFA274" s="289"/>
      <c r="XFB274" s="289"/>
      <c r="XFC274" s="289"/>
      <c r="XFD274" s="289"/>
    </row>
    <row r="275" s="506" customFormat="1" ht="21" hidden="1" customHeight="1" spans="1:16384">
      <c r="A275" s="508">
        <v>2020899</v>
      </c>
      <c r="B275" s="519" t="s">
        <v>303</v>
      </c>
      <c r="C275" s="351">
        <f t="shared" si="4"/>
        <v>0</v>
      </c>
      <c r="F275" s="506">
        <v>0</v>
      </c>
      <c r="H275" s="506">
        <v>0</v>
      </c>
      <c r="K275" s="506">
        <v>0</v>
      </c>
      <c r="L275" s="506">
        <v>0</v>
      </c>
      <c r="N275" s="506">
        <v>0</v>
      </c>
      <c r="XEL275" s="289"/>
      <c r="XEM275" s="289"/>
      <c r="XEN275" s="289"/>
      <c r="XEO275" s="289"/>
      <c r="XEP275" s="289"/>
      <c r="XEQ275" s="289"/>
      <c r="XER275" s="289"/>
      <c r="XES275" s="289"/>
      <c r="XET275" s="289"/>
      <c r="XEU275" s="289"/>
      <c r="XEV275" s="289"/>
      <c r="XEW275" s="289"/>
      <c r="XEX275" s="289"/>
      <c r="XEY275" s="289"/>
      <c r="XEZ275" s="289"/>
      <c r="XFA275" s="289"/>
      <c r="XFB275" s="289"/>
      <c r="XFC275" s="289"/>
      <c r="XFD275" s="289"/>
    </row>
    <row r="276" s="506" customFormat="1" ht="21" hidden="1" customHeight="1" spans="1:16384">
      <c r="A276" s="508">
        <v>20299</v>
      </c>
      <c r="B276" s="518" t="s">
        <v>304</v>
      </c>
      <c r="C276" s="351">
        <f t="shared" si="4"/>
        <v>0</v>
      </c>
      <c r="F276" s="506">
        <v>0</v>
      </c>
      <c r="H276" s="506">
        <v>0</v>
      </c>
      <c r="K276" s="506">
        <v>0</v>
      </c>
      <c r="L276" s="506">
        <v>0</v>
      </c>
      <c r="N276" s="506">
        <v>0</v>
      </c>
      <c r="XEL276" s="289"/>
      <c r="XEM276" s="289"/>
      <c r="XEN276" s="289"/>
      <c r="XEO276" s="289"/>
      <c r="XEP276" s="289"/>
      <c r="XEQ276" s="289"/>
      <c r="XER276" s="289"/>
      <c r="XES276" s="289"/>
      <c r="XET276" s="289"/>
      <c r="XEU276" s="289"/>
      <c r="XEV276" s="289"/>
      <c r="XEW276" s="289"/>
      <c r="XEX276" s="289"/>
      <c r="XEY276" s="289"/>
      <c r="XEZ276" s="289"/>
      <c r="XFA276" s="289"/>
      <c r="XFB276" s="289"/>
      <c r="XFC276" s="289"/>
      <c r="XFD276" s="289"/>
    </row>
    <row r="277" s="506" customFormat="1" ht="21" hidden="1" customHeight="1" spans="1:16384">
      <c r="A277" s="508">
        <v>2029999</v>
      </c>
      <c r="B277" s="519" t="s">
        <v>305</v>
      </c>
      <c r="C277" s="351">
        <f t="shared" si="4"/>
        <v>0</v>
      </c>
      <c r="F277" s="506">
        <v>0</v>
      </c>
      <c r="H277" s="506">
        <v>0</v>
      </c>
      <c r="K277" s="506">
        <v>0</v>
      </c>
      <c r="L277" s="506">
        <v>0</v>
      </c>
      <c r="N277" s="506">
        <v>0</v>
      </c>
      <c r="XEL277" s="289"/>
      <c r="XEM277" s="289"/>
      <c r="XEN277" s="289"/>
      <c r="XEO277" s="289"/>
      <c r="XEP277" s="289"/>
      <c r="XEQ277" s="289"/>
      <c r="XER277" s="289"/>
      <c r="XES277" s="289"/>
      <c r="XET277" s="289"/>
      <c r="XEU277" s="289"/>
      <c r="XEV277" s="289"/>
      <c r="XEW277" s="289"/>
      <c r="XEX277" s="289"/>
      <c r="XEY277" s="289"/>
      <c r="XEZ277" s="289"/>
      <c r="XFA277" s="289"/>
      <c r="XFB277" s="289"/>
      <c r="XFC277" s="289"/>
      <c r="XFD277" s="289"/>
    </row>
    <row r="278" s="506" customFormat="1" ht="21" customHeight="1" spans="1:16384">
      <c r="A278" s="508">
        <v>203</v>
      </c>
      <c r="B278" s="517" t="s">
        <v>306</v>
      </c>
      <c r="C278" s="351">
        <f t="shared" si="4"/>
        <v>517.03</v>
      </c>
      <c r="F278" s="506">
        <v>0</v>
      </c>
      <c r="H278" s="506">
        <v>445</v>
      </c>
      <c r="K278" s="506">
        <v>72.03</v>
      </c>
      <c r="L278" s="506">
        <v>0</v>
      </c>
      <c r="N278" s="506">
        <v>0</v>
      </c>
      <c r="XEL278" s="289"/>
      <c r="XEM278" s="289"/>
      <c r="XEN278" s="289"/>
      <c r="XEO278" s="289"/>
      <c r="XEP278" s="289"/>
      <c r="XEQ278" s="289"/>
      <c r="XER278" s="289"/>
      <c r="XES278" s="289"/>
      <c r="XET278" s="289"/>
      <c r="XEU278" s="289"/>
      <c r="XEV278" s="289"/>
      <c r="XEW278" s="289"/>
      <c r="XEX278" s="289"/>
      <c r="XEY278" s="289"/>
      <c r="XEZ278" s="289"/>
      <c r="XFA278" s="289"/>
      <c r="XFB278" s="289"/>
      <c r="XFC278" s="289"/>
      <c r="XFD278" s="289"/>
    </row>
    <row r="279" s="506" customFormat="1" ht="21" hidden="1" customHeight="1" spans="1:16384">
      <c r="A279" s="508">
        <v>20301</v>
      </c>
      <c r="B279" s="519" t="s">
        <v>307</v>
      </c>
      <c r="C279" s="351">
        <f t="shared" si="4"/>
        <v>0</v>
      </c>
      <c r="F279" s="506">
        <v>0</v>
      </c>
      <c r="H279" s="506">
        <v>0</v>
      </c>
      <c r="K279" s="506">
        <v>0</v>
      </c>
      <c r="L279" s="506">
        <v>0</v>
      </c>
      <c r="N279" s="506">
        <v>0</v>
      </c>
      <c r="XEL279" s="289"/>
      <c r="XEM279" s="289"/>
      <c r="XEN279" s="289"/>
      <c r="XEO279" s="289"/>
      <c r="XEP279" s="289"/>
      <c r="XEQ279" s="289"/>
      <c r="XER279" s="289"/>
      <c r="XES279" s="289"/>
      <c r="XET279" s="289"/>
      <c r="XEU279" s="289"/>
      <c r="XEV279" s="289"/>
      <c r="XEW279" s="289"/>
      <c r="XEX279" s="289"/>
      <c r="XEY279" s="289"/>
      <c r="XEZ279" s="289"/>
      <c r="XFA279" s="289"/>
      <c r="XFB279" s="289"/>
      <c r="XFC279" s="289"/>
      <c r="XFD279" s="289"/>
    </row>
    <row r="280" s="506" customFormat="1" ht="21" hidden="1" customHeight="1" spans="1:16384">
      <c r="A280" s="508">
        <v>2030101</v>
      </c>
      <c r="B280" s="519" t="s">
        <v>308</v>
      </c>
      <c r="C280" s="351">
        <f t="shared" si="4"/>
        <v>0</v>
      </c>
      <c r="F280" s="506">
        <v>0</v>
      </c>
      <c r="H280" s="506">
        <v>0</v>
      </c>
      <c r="K280" s="506">
        <v>0</v>
      </c>
      <c r="L280" s="506">
        <v>0</v>
      </c>
      <c r="N280" s="506">
        <v>0</v>
      </c>
      <c r="XEL280" s="289"/>
      <c r="XEM280" s="289"/>
      <c r="XEN280" s="289"/>
      <c r="XEO280" s="289"/>
      <c r="XEP280" s="289"/>
      <c r="XEQ280" s="289"/>
      <c r="XER280" s="289"/>
      <c r="XES280" s="289"/>
      <c r="XET280" s="289"/>
      <c r="XEU280" s="289"/>
      <c r="XEV280" s="289"/>
      <c r="XEW280" s="289"/>
      <c r="XEX280" s="289"/>
      <c r="XEY280" s="289"/>
      <c r="XEZ280" s="289"/>
      <c r="XFA280" s="289"/>
      <c r="XFB280" s="289"/>
      <c r="XFC280" s="289"/>
      <c r="XFD280" s="289"/>
    </row>
    <row r="281" s="506" customFormat="1" ht="21" hidden="1" customHeight="1" spans="1:16384">
      <c r="A281" s="508">
        <v>2030102</v>
      </c>
      <c r="B281" s="519" t="s">
        <v>309</v>
      </c>
      <c r="C281" s="351">
        <f t="shared" si="4"/>
        <v>0</v>
      </c>
      <c r="F281" s="506">
        <v>0</v>
      </c>
      <c r="H281" s="506">
        <v>0</v>
      </c>
      <c r="K281" s="506">
        <v>0</v>
      </c>
      <c r="L281" s="506">
        <v>0</v>
      </c>
      <c r="N281" s="506">
        <v>0</v>
      </c>
      <c r="XEL281" s="289"/>
      <c r="XEM281" s="289"/>
      <c r="XEN281" s="289"/>
      <c r="XEO281" s="289"/>
      <c r="XEP281" s="289"/>
      <c r="XEQ281" s="289"/>
      <c r="XER281" s="289"/>
      <c r="XES281" s="289"/>
      <c r="XET281" s="289"/>
      <c r="XEU281" s="289"/>
      <c r="XEV281" s="289"/>
      <c r="XEW281" s="289"/>
      <c r="XEX281" s="289"/>
      <c r="XEY281" s="289"/>
      <c r="XEZ281" s="289"/>
      <c r="XFA281" s="289"/>
      <c r="XFB281" s="289"/>
      <c r="XFC281" s="289"/>
      <c r="XFD281" s="289"/>
    </row>
    <row r="282" s="506" customFormat="1" ht="21" hidden="1" customHeight="1" spans="1:16384">
      <c r="A282" s="508">
        <v>2030199</v>
      </c>
      <c r="B282" s="519" t="s">
        <v>310</v>
      </c>
      <c r="C282" s="351">
        <f t="shared" si="4"/>
        <v>0</v>
      </c>
      <c r="F282" s="506">
        <v>0</v>
      </c>
      <c r="H282" s="506">
        <v>0</v>
      </c>
      <c r="K282" s="506">
        <v>0</v>
      </c>
      <c r="L282" s="506">
        <v>0</v>
      </c>
      <c r="N282" s="506">
        <v>0</v>
      </c>
      <c r="XEL282" s="289"/>
      <c r="XEM282" s="289"/>
      <c r="XEN282" s="289"/>
      <c r="XEO282" s="289"/>
      <c r="XEP282" s="289"/>
      <c r="XEQ282" s="289"/>
      <c r="XER282" s="289"/>
      <c r="XES282" s="289"/>
      <c r="XET282" s="289"/>
      <c r="XEU282" s="289"/>
      <c r="XEV282" s="289"/>
      <c r="XEW282" s="289"/>
      <c r="XEX282" s="289"/>
      <c r="XEY282" s="289"/>
      <c r="XEZ282" s="289"/>
      <c r="XFA282" s="289"/>
      <c r="XFB282" s="289"/>
      <c r="XFC282" s="289"/>
      <c r="XFD282" s="289"/>
    </row>
    <row r="283" s="506" customFormat="1" ht="21" hidden="1" customHeight="1" spans="1:16384">
      <c r="A283" s="508">
        <v>20304</v>
      </c>
      <c r="B283" s="519" t="s">
        <v>311</v>
      </c>
      <c r="C283" s="351">
        <f t="shared" si="4"/>
        <v>0</v>
      </c>
      <c r="F283" s="506">
        <v>0</v>
      </c>
      <c r="H283" s="506">
        <v>0</v>
      </c>
      <c r="K283" s="506">
        <v>0</v>
      </c>
      <c r="L283" s="506">
        <v>0</v>
      </c>
      <c r="N283" s="506">
        <v>0</v>
      </c>
      <c r="XEL283" s="289"/>
      <c r="XEM283" s="289"/>
      <c r="XEN283" s="289"/>
      <c r="XEO283" s="289"/>
      <c r="XEP283" s="289"/>
      <c r="XEQ283" s="289"/>
      <c r="XER283" s="289"/>
      <c r="XES283" s="289"/>
      <c r="XET283" s="289"/>
      <c r="XEU283" s="289"/>
      <c r="XEV283" s="289"/>
      <c r="XEW283" s="289"/>
      <c r="XEX283" s="289"/>
      <c r="XEY283" s="289"/>
      <c r="XEZ283" s="289"/>
      <c r="XFA283" s="289"/>
      <c r="XFB283" s="289"/>
      <c r="XFC283" s="289"/>
      <c r="XFD283" s="289"/>
    </row>
    <row r="284" s="506" customFormat="1" ht="21" hidden="1" customHeight="1" spans="1:16384">
      <c r="A284" s="508">
        <v>2030401</v>
      </c>
      <c r="B284" s="519" t="s">
        <v>312</v>
      </c>
      <c r="C284" s="351">
        <f t="shared" si="4"/>
        <v>0</v>
      </c>
      <c r="F284" s="506">
        <v>0</v>
      </c>
      <c r="H284" s="506">
        <v>0</v>
      </c>
      <c r="K284" s="506">
        <v>0</v>
      </c>
      <c r="L284" s="506">
        <v>0</v>
      </c>
      <c r="N284" s="506">
        <v>0</v>
      </c>
      <c r="XEL284" s="289"/>
      <c r="XEM284" s="289"/>
      <c r="XEN284" s="289"/>
      <c r="XEO284" s="289"/>
      <c r="XEP284" s="289"/>
      <c r="XEQ284" s="289"/>
      <c r="XER284" s="289"/>
      <c r="XES284" s="289"/>
      <c r="XET284" s="289"/>
      <c r="XEU284" s="289"/>
      <c r="XEV284" s="289"/>
      <c r="XEW284" s="289"/>
      <c r="XEX284" s="289"/>
      <c r="XEY284" s="289"/>
      <c r="XEZ284" s="289"/>
      <c r="XFA284" s="289"/>
      <c r="XFB284" s="289"/>
      <c r="XFC284" s="289"/>
      <c r="XFD284" s="289"/>
    </row>
    <row r="285" s="506" customFormat="1" ht="21" hidden="1" customHeight="1" spans="1:16384">
      <c r="A285" s="508">
        <v>20305</v>
      </c>
      <c r="B285" s="519" t="s">
        <v>313</v>
      </c>
      <c r="C285" s="351">
        <f t="shared" si="4"/>
        <v>0</v>
      </c>
      <c r="F285" s="506">
        <v>0</v>
      </c>
      <c r="H285" s="506">
        <v>0</v>
      </c>
      <c r="K285" s="506">
        <v>0</v>
      </c>
      <c r="L285" s="506">
        <v>0</v>
      </c>
      <c r="N285" s="506">
        <v>0</v>
      </c>
      <c r="XEL285" s="289"/>
      <c r="XEM285" s="289"/>
      <c r="XEN285" s="289"/>
      <c r="XEO285" s="289"/>
      <c r="XEP285" s="289"/>
      <c r="XEQ285" s="289"/>
      <c r="XER285" s="289"/>
      <c r="XES285" s="289"/>
      <c r="XET285" s="289"/>
      <c r="XEU285" s="289"/>
      <c r="XEV285" s="289"/>
      <c r="XEW285" s="289"/>
      <c r="XEX285" s="289"/>
      <c r="XEY285" s="289"/>
      <c r="XEZ285" s="289"/>
      <c r="XFA285" s="289"/>
      <c r="XFB285" s="289"/>
      <c r="XFC285" s="289"/>
      <c r="XFD285" s="289"/>
    </row>
    <row r="286" s="506" customFormat="1" ht="21" hidden="1" customHeight="1" spans="1:16384">
      <c r="A286" s="508">
        <v>2030501</v>
      </c>
      <c r="B286" s="519" t="s">
        <v>314</v>
      </c>
      <c r="C286" s="351">
        <f t="shared" si="4"/>
        <v>0</v>
      </c>
      <c r="F286" s="506">
        <v>0</v>
      </c>
      <c r="H286" s="506">
        <v>0</v>
      </c>
      <c r="K286" s="506">
        <v>0</v>
      </c>
      <c r="L286" s="506">
        <v>0</v>
      </c>
      <c r="N286" s="506">
        <v>0</v>
      </c>
      <c r="XEL286" s="289"/>
      <c r="XEM286" s="289"/>
      <c r="XEN286" s="289"/>
      <c r="XEO286" s="289"/>
      <c r="XEP286" s="289"/>
      <c r="XEQ286" s="289"/>
      <c r="XER286" s="289"/>
      <c r="XES286" s="289"/>
      <c r="XET286" s="289"/>
      <c r="XEU286" s="289"/>
      <c r="XEV286" s="289"/>
      <c r="XEW286" s="289"/>
      <c r="XEX286" s="289"/>
      <c r="XEY286" s="289"/>
      <c r="XEZ286" s="289"/>
      <c r="XFA286" s="289"/>
      <c r="XFB286" s="289"/>
      <c r="XFC286" s="289"/>
      <c r="XFD286" s="289"/>
    </row>
    <row r="287" s="506" customFormat="1" ht="21" customHeight="1" spans="1:16384">
      <c r="A287" s="508">
        <v>20306</v>
      </c>
      <c r="B287" s="519" t="s">
        <v>315</v>
      </c>
      <c r="C287" s="351">
        <f t="shared" si="4"/>
        <v>517.03</v>
      </c>
      <c r="F287" s="506">
        <v>0</v>
      </c>
      <c r="H287" s="506">
        <v>445</v>
      </c>
      <c r="K287" s="506">
        <v>72.03</v>
      </c>
      <c r="L287" s="506">
        <v>0</v>
      </c>
      <c r="N287" s="506">
        <v>0</v>
      </c>
      <c r="XEL287" s="289"/>
      <c r="XEM287" s="289"/>
      <c r="XEN287" s="289"/>
      <c r="XEO287" s="289"/>
      <c r="XEP287" s="289"/>
      <c r="XEQ287" s="289"/>
      <c r="XER287" s="289"/>
      <c r="XES287" s="289"/>
      <c r="XET287" s="289"/>
      <c r="XEU287" s="289"/>
      <c r="XEV287" s="289"/>
      <c r="XEW287" s="289"/>
      <c r="XEX287" s="289"/>
      <c r="XEY287" s="289"/>
      <c r="XEZ287" s="289"/>
      <c r="XFA287" s="289"/>
      <c r="XFB287" s="289"/>
      <c r="XFC287" s="289"/>
      <c r="XFD287" s="289"/>
    </row>
    <row r="288" s="506" customFormat="1" ht="21" customHeight="1" spans="1:16384">
      <c r="A288" s="508">
        <v>2030601</v>
      </c>
      <c r="B288" s="519" t="s">
        <v>316</v>
      </c>
      <c r="C288" s="351">
        <f t="shared" si="4"/>
        <v>240</v>
      </c>
      <c r="F288" s="506">
        <v>0</v>
      </c>
      <c r="H288" s="506">
        <v>240</v>
      </c>
      <c r="K288" s="506">
        <v>0</v>
      </c>
      <c r="L288" s="506">
        <v>0</v>
      </c>
      <c r="N288" s="506">
        <v>0</v>
      </c>
      <c r="XEL288" s="289"/>
      <c r="XEM288" s="289"/>
      <c r="XEN288" s="289"/>
      <c r="XEO288" s="289"/>
      <c r="XEP288" s="289"/>
      <c r="XEQ288" s="289"/>
      <c r="XER288" s="289"/>
      <c r="XES288" s="289"/>
      <c r="XET288" s="289"/>
      <c r="XEU288" s="289"/>
      <c r="XEV288" s="289"/>
      <c r="XEW288" s="289"/>
      <c r="XEX288" s="289"/>
      <c r="XEY288" s="289"/>
      <c r="XEZ288" s="289"/>
      <c r="XFA288" s="289"/>
      <c r="XFB288" s="289"/>
      <c r="XFC288" s="289"/>
      <c r="XFD288" s="289"/>
    </row>
    <row r="289" s="506" customFormat="1" ht="21" hidden="1" customHeight="1" spans="1:16384">
      <c r="A289" s="508">
        <v>2030602</v>
      </c>
      <c r="B289" s="519" t="s">
        <v>317</v>
      </c>
      <c r="C289" s="351">
        <f t="shared" si="4"/>
        <v>0</v>
      </c>
      <c r="F289" s="506">
        <v>0</v>
      </c>
      <c r="H289" s="506">
        <v>0</v>
      </c>
      <c r="K289" s="506">
        <v>0</v>
      </c>
      <c r="L289" s="506">
        <v>0</v>
      </c>
      <c r="N289" s="506">
        <v>0</v>
      </c>
      <c r="XEL289" s="289"/>
      <c r="XEM289" s="289"/>
      <c r="XEN289" s="289"/>
      <c r="XEO289" s="289"/>
      <c r="XEP289" s="289"/>
      <c r="XEQ289" s="289"/>
      <c r="XER289" s="289"/>
      <c r="XES289" s="289"/>
      <c r="XET289" s="289"/>
      <c r="XEU289" s="289"/>
      <c r="XEV289" s="289"/>
      <c r="XEW289" s="289"/>
      <c r="XEX289" s="289"/>
      <c r="XEY289" s="289"/>
      <c r="XEZ289" s="289"/>
      <c r="XFA289" s="289"/>
      <c r="XFB289" s="289"/>
      <c r="XFC289" s="289"/>
      <c r="XFD289" s="289"/>
    </row>
    <row r="290" s="506" customFormat="1" ht="21" hidden="1" customHeight="1" spans="1:16384">
      <c r="A290" s="508">
        <v>2030603</v>
      </c>
      <c r="B290" s="519" t="s">
        <v>318</v>
      </c>
      <c r="C290" s="351">
        <f t="shared" si="4"/>
        <v>0</v>
      </c>
      <c r="F290" s="506">
        <v>0</v>
      </c>
      <c r="H290" s="506">
        <v>0</v>
      </c>
      <c r="K290" s="506">
        <v>0</v>
      </c>
      <c r="L290" s="506">
        <v>0</v>
      </c>
      <c r="N290" s="506">
        <v>0</v>
      </c>
      <c r="XEL290" s="289"/>
      <c r="XEM290" s="289"/>
      <c r="XEN290" s="289"/>
      <c r="XEO290" s="289"/>
      <c r="XEP290" s="289"/>
      <c r="XEQ290" s="289"/>
      <c r="XER290" s="289"/>
      <c r="XES290" s="289"/>
      <c r="XET290" s="289"/>
      <c r="XEU290" s="289"/>
      <c r="XEV290" s="289"/>
      <c r="XEW290" s="289"/>
      <c r="XEX290" s="289"/>
      <c r="XEY290" s="289"/>
      <c r="XEZ290" s="289"/>
      <c r="XFA290" s="289"/>
      <c r="XFB290" s="289"/>
      <c r="XFC290" s="289"/>
      <c r="XFD290" s="289"/>
    </row>
    <row r="291" s="506" customFormat="1" ht="21" hidden="1" customHeight="1" spans="1:16384">
      <c r="A291" s="508">
        <v>2030604</v>
      </c>
      <c r="B291" s="519" t="s">
        <v>319</v>
      </c>
      <c r="C291" s="351">
        <f t="shared" si="4"/>
        <v>0</v>
      </c>
      <c r="F291" s="506">
        <v>0</v>
      </c>
      <c r="H291" s="506">
        <v>0</v>
      </c>
      <c r="K291" s="506">
        <v>0</v>
      </c>
      <c r="L291" s="506">
        <v>0</v>
      </c>
      <c r="N291" s="506">
        <v>0</v>
      </c>
      <c r="XEL291" s="289"/>
      <c r="XEM291" s="289"/>
      <c r="XEN291" s="289"/>
      <c r="XEO291" s="289"/>
      <c r="XEP291" s="289"/>
      <c r="XEQ291" s="289"/>
      <c r="XER291" s="289"/>
      <c r="XES291" s="289"/>
      <c r="XET291" s="289"/>
      <c r="XEU291" s="289"/>
      <c r="XEV291" s="289"/>
      <c r="XEW291" s="289"/>
      <c r="XEX291" s="289"/>
      <c r="XEY291" s="289"/>
      <c r="XEZ291" s="289"/>
      <c r="XFA291" s="289"/>
      <c r="XFB291" s="289"/>
      <c r="XFC291" s="289"/>
      <c r="XFD291" s="289"/>
    </row>
    <row r="292" s="506" customFormat="1" ht="21" customHeight="1" spans="1:16384">
      <c r="A292" s="508">
        <v>2030607</v>
      </c>
      <c r="B292" s="519" t="s">
        <v>320</v>
      </c>
      <c r="C292" s="351">
        <f t="shared" si="4"/>
        <v>272.03</v>
      </c>
      <c r="F292" s="506">
        <v>0</v>
      </c>
      <c r="H292" s="506">
        <v>200</v>
      </c>
      <c r="K292" s="506">
        <v>72.03</v>
      </c>
      <c r="L292" s="506">
        <v>0</v>
      </c>
      <c r="N292" s="506">
        <v>0</v>
      </c>
      <c r="XEL292" s="289"/>
      <c r="XEM292" s="289"/>
      <c r="XEN292" s="289"/>
      <c r="XEO292" s="289"/>
      <c r="XEP292" s="289"/>
      <c r="XEQ292" s="289"/>
      <c r="XER292" s="289"/>
      <c r="XES292" s="289"/>
      <c r="XET292" s="289"/>
      <c r="XEU292" s="289"/>
      <c r="XEV292" s="289"/>
      <c r="XEW292" s="289"/>
      <c r="XEX292" s="289"/>
      <c r="XEY292" s="289"/>
      <c r="XEZ292" s="289"/>
      <c r="XFA292" s="289"/>
      <c r="XFB292" s="289"/>
      <c r="XFC292" s="289"/>
      <c r="XFD292" s="289"/>
    </row>
    <row r="293" s="506" customFormat="1" ht="21" hidden="1" customHeight="1" spans="1:16384">
      <c r="A293" s="508">
        <v>2030608</v>
      </c>
      <c r="B293" s="519" t="s">
        <v>321</v>
      </c>
      <c r="C293" s="351">
        <f t="shared" si="4"/>
        <v>0</v>
      </c>
      <c r="F293" s="506">
        <v>0</v>
      </c>
      <c r="H293" s="506">
        <v>0</v>
      </c>
      <c r="K293" s="506">
        <v>0</v>
      </c>
      <c r="L293" s="506">
        <v>0</v>
      </c>
      <c r="N293" s="506">
        <v>0</v>
      </c>
      <c r="XEL293" s="289"/>
      <c r="XEM293" s="289"/>
      <c r="XEN293" s="289"/>
      <c r="XEO293" s="289"/>
      <c r="XEP293" s="289"/>
      <c r="XEQ293" s="289"/>
      <c r="XER293" s="289"/>
      <c r="XES293" s="289"/>
      <c r="XET293" s="289"/>
      <c r="XEU293" s="289"/>
      <c r="XEV293" s="289"/>
      <c r="XEW293" s="289"/>
      <c r="XEX293" s="289"/>
      <c r="XEY293" s="289"/>
      <c r="XEZ293" s="289"/>
      <c r="XFA293" s="289"/>
      <c r="XFB293" s="289"/>
      <c r="XFC293" s="289"/>
      <c r="XFD293" s="289"/>
    </row>
    <row r="294" s="506" customFormat="1" ht="21" customHeight="1" spans="1:16384">
      <c r="A294" s="508">
        <v>2030699</v>
      </c>
      <c r="B294" s="519" t="s">
        <v>322</v>
      </c>
      <c r="C294" s="351">
        <f t="shared" si="4"/>
        <v>5</v>
      </c>
      <c r="F294" s="506">
        <v>0</v>
      </c>
      <c r="H294" s="506">
        <v>5</v>
      </c>
      <c r="K294" s="506">
        <v>0</v>
      </c>
      <c r="L294" s="506">
        <v>0</v>
      </c>
      <c r="N294" s="506">
        <v>0</v>
      </c>
      <c r="XEL294" s="289"/>
      <c r="XEM294" s="289"/>
      <c r="XEN294" s="289"/>
      <c r="XEO294" s="289"/>
      <c r="XEP294" s="289"/>
      <c r="XEQ294" s="289"/>
      <c r="XER294" s="289"/>
      <c r="XES294" s="289"/>
      <c r="XET294" s="289"/>
      <c r="XEU294" s="289"/>
      <c r="XEV294" s="289"/>
      <c r="XEW294" s="289"/>
      <c r="XEX294" s="289"/>
      <c r="XEY294" s="289"/>
      <c r="XEZ294" s="289"/>
      <c r="XFA294" s="289"/>
      <c r="XFB294" s="289"/>
      <c r="XFC294" s="289"/>
      <c r="XFD294" s="289"/>
    </row>
    <row r="295" s="506" customFormat="1" ht="21" hidden="1" customHeight="1" spans="1:16384">
      <c r="A295" s="508">
        <v>20399</v>
      </c>
      <c r="B295" s="519" t="s">
        <v>323</v>
      </c>
      <c r="C295" s="351">
        <f t="shared" si="4"/>
        <v>0</v>
      </c>
      <c r="F295" s="506">
        <v>0</v>
      </c>
      <c r="H295" s="506">
        <v>0</v>
      </c>
      <c r="K295" s="506">
        <v>0</v>
      </c>
      <c r="L295" s="506">
        <v>0</v>
      </c>
      <c r="N295" s="506">
        <v>0</v>
      </c>
      <c r="XEL295" s="289"/>
      <c r="XEM295" s="289"/>
      <c r="XEN295" s="289"/>
      <c r="XEO295" s="289"/>
      <c r="XEP295" s="289"/>
      <c r="XEQ295" s="289"/>
      <c r="XER295" s="289"/>
      <c r="XES295" s="289"/>
      <c r="XET295" s="289"/>
      <c r="XEU295" s="289"/>
      <c r="XEV295" s="289"/>
      <c r="XEW295" s="289"/>
      <c r="XEX295" s="289"/>
      <c r="XEY295" s="289"/>
      <c r="XEZ295" s="289"/>
      <c r="XFA295" s="289"/>
      <c r="XFB295" s="289"/>
      <c r="XFC295" s="289"/>
      <c r="XFD295" s="289"/>
    </row>
    <row r="296" s="506" customFormat="1" ht="21" hidden="1" customHeight="1" spans="1:16384">
      <c r="A296" s="508">
        <v>2039999</v>
      </c>
      <c r="B296" s="519" t="s">
        <v>324</v>
      </c>
      <c r="C296" s="351">
        <f t="shared" si="4"/>
        <v>0</v>
      </c>
      <c r="F296" s="506">
        <v>0</v>
      </c>
      <c r="H296" s="506">
        <v>0</v>
      </c>
      <c r="K296" s="506">
        <v>0</v>
      </c>
      <c r="L296" s="506">
        <v>0</v>
      </c>
      <c r="N296" s="506">
        <v>0</v>
      </c>
      <c r="XEL296" s="289"/>
      <c r="XEM296" s="289"/>
      <c r="XEN296" s="289"/>
      <c r="XEO296" s="289"/>
      <c r="XEP296" s="289"/>
      <c r="XEQ296" s="289"/>
      <c r="XER296" s="289"/>
      <c r="XES296" s="289"/>
      <c r="XET296" s="289"/>
      <c r="XEU296" s="289"/>
      <c r="XEV296" s="289"/>
      <c r="XEW296" s="289"/>
      <c r="XEX296" s="289"/>
      <c r="XEY296" s="289"/>
      <c r="XEZ296" s="289"/>
      <c r="XFA296" s="289"/>
      <c r="XFB296" s="289"/>
      <c r="XFC296" s="289"/>
      <c r="XFD296" s="289"/>
    </row>
    <row r="297" s="506" customFormat="1" ht="21" customHeight="1" spans="1:16384">
      <c r="A297" s="508">
        <v>204</v>
      </c>
      <c r="B297" s="517" t="s">
        <v>325</v>
      </c>
      <c r="C297" s="351">
        <f t="shared" si="4"/>
        <v>34158.166424</v>
      </c>
      <c r="F297" s="508">
        <v>22683.516424</v>
      </c>
      <c r="H297" s="506">
        <v>4210.65</v>
      </c>
      <c r="I297" s="506">
        <v>994</v>
      </c>
      <c r="K297" s="506">
        <v>4929</v>
      </c>
      <c r="L297" s="506">
        <v>0</v>
      </c>
      <c r="N297" s="506">
        <v>1341</v>
      </c>
      <c r="XEL297" s="289"/>
      <c r="XEM297" s="289"/>
      <c r="XEN297" s="289"/>
      <c r="XEO297" s="289"/>
      <c r="XEP297" s="289"/>
      <c r="XEQ297" s="289"/>
      <c r="XER297" s="289"/>
      <c r="XES297" s="289"/>
      <c r="XET297" s="289"/>
      <c r="XEU297" s="289"/>
      <c r="XEV297" s="289"/>
      <c r="XEW297" s="289"/>
      <c r="XEX297" s="289"/>
      <c r="XEY297" s="289"/>
      <c r="XEZ297" s="289"/>
      <c r="XFA297" s="289"/>
      <c r="XFB297" s="289"/>
      <c r="XFC297" s="289"/>
      <c r="XFD297" s="289"/>
    </row>
    <row r="298" s="506" customFormat="1" ht="21" hidden="1" customHeight="1" spans="1:16384">
      <c r="A298" s="508">
        <v>20401</v>
      </c>
      <c r="B298" s="519" t="s">
        <v>326</v>
      </c>
      <c r="C298" s="351">
        <f t="shared" si="4"/>
        <v>0</v>
      </c>
      <c r="F298" s="506">
        <v>0</v>
      </c>
      <c r="H298" s="506">
        <v>0</v>
      </c>
      <c r="K298" s="506">
        <v>0</v>
      </c>
      <c r="L298" s="506">
        <v>0</v>
      </c>
      <c r="N298" s="506">
        <v>0</v>
      </c>
      <c r="XEL298" s="289"/>
      <c r="XEM298" s="289"/>
      <c r="XEN298" s="289"/>
      <c r="XEO298" s="289"/>
      <c r="XEP298" s="289"/>
      <c r="XEQ298" s="289"/>
      <c r="XER298" s="289"/>
      <c r="XES298" s="289"/>
      <c r="XET298" s="289"/>
      <c r="XEU298" s="289"/>
      <c r="XEV298" s="289"/>
      <c r="XEW298" s="289"/>
      <c r="XEX298" s="289"/>
      <c r="XEY298" s="289"/>
      <c r="XEZ298" s="289"/>
      <c r="XFA298" s="289"/>
      <c r="XFB298" s="289"/>
      <c r="XFC298" s="289"/>
      <c r="XFD298" s="289"/>
    </row>
    <row r="299" s="506" customFormat="1" ht="21" hidden="1" customHeight="1" spans="1:16384">
      <c r="A299" s="508">
        <v>2040101</v>
      </c>
      <c r="B299" s="519" t="s">
        <v>327</v>
      </c>
      <c r="C299" s="351">
        <f t="shared" si="4"/>
        <v>0</v>
      </c>
      <c r="F299" s="506">
        <v>0</v>
      </c>
      <c r="H299" s="506">
        <v>0</v>
      </c>
      <c r="K299" s="506">
        <v>0</v>
      </c>
      <c r="L299" s="506">
        <v>0</v>
      </c>
      <c r="N299" s="506">
        <v>0</v>
      </c>
      <c r="XEL299" s="289"/>
      <c r="XEM299" s="289"/>
      <c r="XEN299" s="289"/>
      <c r="XEO299" s="289"/>
      <c r="XEP299" s="289"/>
      <c r="XEQ299" s="289"/>
      <c r="XER299" s="289"/>
      <c r="XES299" s="289"/>
      <c r="XET299" s="289"/>
      <c r="XEU299" s="289"/>
      <c r="XEV299" s="289"/>
      <c r="XEW299" s="289"/>
      <c r="XEX299" s="289"/>
      <c r="XEY299" s="289"/>
      <c r="XEZ299" s="289"/>
      <c r="XFA299" s="289"/>
      <c r="XFB299" s="289"/>
      <c r="XFC299" s="289"/>
      <c r="XFD299" s="289"/>
    </row>
    <row r="300" s="506" customFormat="1" ht="21" hidden="1" customHeight="1" spans="1:16384">
      <c r="A300" s="508">
        <v>2040199</v>
      </c>
      <c r="B300" s="519" t="s">
        <v>328</v>
      </c>
      <c r="C300" s="351">
        <f t="shared" si="4"/>
        <v>0</v>
      </c>
      <c r="F300" s="506">
        <v>0</v>
      </c>
      <c r="H300" s="506">
        <v>0</v>
      </c>
      <c r="K300" s="506">
        <v>0</v>
      </c>
      <c r="L300" s="506">
        <v>0</v>
      </c>
      <c r="N300" s="506">
        <v>0</v>
      </c>
      <c r="XEL300" s="289"/>
      <c r="XEM300" s="289"/>
      <c r="XEN300" s="289"/>
      <c r="XEO300" s="289"/>
      <c r="XEP300" s="289"/>
      <c r="XEQ300" s="289"/>
      <c r="XER300" s="289"/>
      <c r="XES300" s="289"/>
      <c r="XET300" s="289"/>
      <c r="XEU300" s="289"/>
      <c r="XEV300" s="289"/>
      <c r="XEW300" s="289"/>
      <c r="XEX300" s="289"/>
      <c r="XEY300" s="289"/>
      <c r="XEZ300" s="289"/>
      <c r="XFA300" s="289"/>
      <c r="XFB300" s="289"/>
      <c r="XFC300" s="289"/>
      <c r="XFD300" s="289"/>
    </row>
    <row r="301" s="506" customFormat="1" ht="21" customHeight="1" spans="1:16384">
      <c r="A301" s="508">
        <v>20402</v>
      </c>
      <c r="B301" s="519" t="s">
        <v>329</v>
      </c>
      <c r="C301" s="351">
        <f t="shared" si="4"/>
        <v>30733.121735</v>
      </c>
      <c r="F301" s="508">
        <v>20847.471735</v>
      </c>
      <c r="H301" s="506">
        <v>4015.65</v>
      </c>
      <c r="I301" s="506">
        <f>771+223</f>
        <v>994</v>
      </c>
      <c r="K301" s="506">
        <v>3919</v>
      </c>
      <c r="L301" s="506">
        <v>0</v>
      </c>
      <c r="N301" s="506">
        <v>957</v>
      </c>
      <c r="XEL301" s="289"/>
      <c r="XEM301" s="289"/>
      <c r="XEN301" s="289"/>
      <c r="XEO301" s="289"/>
      <c r="XEP301" s="289"/>
      <c r="XEQ301" s="289"/>
      <c r="XER301" s="289"/>
      <c r="XES301" s="289"/>
      <c r="XET301" s="289"/>
      <c r="XEU301" s="289"/>
      <c r="XEV301" s="289"/>
      <c r="XEW301" s="289"/>
      <c r="XEX301" s="289"/>
      <c r="XEY301" s="289"/>
      <c r="XEZ301" s="289"/>
      <c r="XFA301" s="289"/>
      <c r="XFB301" s="289"/>
      <c r="XFC301" s="289"/>
      <c r="XFD301" s="289"/>
    </row>
    <row r="302" s="506" customFormat="1" ht="21" customHeight="1" spans="1:16384">
      <c r="A302" s="508">
        <v>2040201</v>
      </c>
      <c r="B302" s="519" t="s">
        <v>148</v>
      </c>
      <c r="C302" s="351">
        <f t="shared" si="4"/>
        <v>18774.864422</v>
      </c>
      <c r="F302" s="508">
        <v>18774.864422</v>
      </c>
      <c r="H302" s="506">
        <v>0</v>
      </c>
      <c r="K302" s="506">
        <v>0</v>
      </c>
      <c r="L302" s="506">
        <v>0</v>
      </c>
      <c r="N302" s="506">
        <v>0</v>
      </c>
      <c r="XEL302" s="289"/>
      <c r="XEM302" s="289"/>
      <c r="XEN302" s="289"/>
      <c r="XEO302" s="289"/>
      <c r="XEP302" s="289"/>
      <c r="XEQ302" s="289"/>
      <c r="XER302" s="289"/>
      <c r="XES302" s="289"/>
      <c r="XET302" s="289"/>
      <c r="XEU302" s="289"/>
      <c r="XEV302" s="289"/>
      <c r="XEW302" s="289"/>
      <c r="XEX302" s="289"/>
      <c r="XEY302" s="289"/>
      <c r="XEZ302" s="289"/>
      <c r="XFA302" s="289"/>
      <c r="XFB302" s="289"/>
      <c r="XFC302" s="289"/>
      <c r="XFD302" s="289"/>
    </row>
    <row r="303" s="506" customFormat="1" ht="21" customHeight="1" spans="1:16384">
      <c r="A303" s="508">
        <v>2040202</v>
      </c>
      <c r="B303" s="519" t="s">
        <v>149</v>
      </c>
      <c r="C303" s="351">
        <f t="shared" si="4"/>
        <v>117.47</v>
      </c>
      <c r="F303" s="506">
        <v>0</v>
      </c>
      <c r="H303" s="506">
        <v>117.47</v>
      </c>
      <c r="K303" s="506">
        <v>0</v>
      </c>
      <c r="L303" s="506">
        <v>0</v>
      </c>
      <c r="N303" s="506">
        <v>0</v>
      </c>
      <c r="XEL303" s="289"/>
      <c r="XEM303" s="289"/>
      <c r="XEN303" s="289"/>
      <c r="XEO303" s="289"/>
      <c r="XEP303" s="289"/>
      <c r="XEQ303" s="289"/>
      <c r="XER303" s="289"/>
      <c r="XES303" s="289"/>
      <c r="XET303" s="289"/>
      <c r="XEU303" s="289"/>
      <c r="XEV303" s="289"/>
      <c r="XEW303" s="289"/>
      <c r="XEX303" s="289"/>
      <c r="XEY303" s="289"/>
      <c r="XEZ303" s="289"/>
      <c r="XFA303" s="289"/>
      <c r="XFB303" s="289"/>
      <c r="XFC303" s="289"/>
      <c r="XFD303" s="289"/>
    </row>
    <row r="304" s="506" customFormat="1" ht="21" hidden="1" customHeight="1" spans="1:16384">
      <c r="A304" s="508">
        <v>2040203</v>
      </c>
      <c r="B304" s="519" t="s">
        <v>150</v>
      </c>
      <c r="C304" s="351">
        <f t="shared" si="4"/>
        <v>0</v>
      </c>
      <c r="F304" s="506">
        <v>0</v>
      </c>
      <c r="H304" s="506">
        <v>0</v>
      </c>
      <c r="K304" s="506">
        <v>0</v>
      </c>
      <c r="L304" s="506">
        <v>0</v>
      </c>
      <c r="N304" s="506">
        <v>0</v>
      </c>
      <c r="XEL304" s="289"/>
      <c r="XEM304" s="289"/>
      <c r="XEN304" s="289"/>
      <c r="XEO304" s="289"/>
      <c r="XEP304" s="289"/>
      <c r="XEQ304" s="289"/>
      <c r="XER304" s="289"/>
      <c r="XES304" s="289"/>
      <c r="XET304" s="289"/>
      <c r="XEU304" s="289"/>
      <c r="XEV304" s="289"/>
      <c r="XEW304" s="289"/>
      <c r="XEX304" s="289"/>
      <c r="XEY304" s="289"/>
      <c r="XEZ304" s="289"/>
      <c r="XFA304" s="289"/>
      <c r="XFB304" s="289"/>
      <c r="XFC304" s="289"/>
      <c r="XFD304" s="289"/>
    </row>
    <row r="305" s="506" customFormat="1" ht="21" customHeight="1" spans="1:16384">
      <c r="A305" s="508">
        <v>2040219</v>
      </c>
      <c r="B305" s="519" t="s">
        <v>189</v>
      </c>
      <c r="C305" s="351">
        <f t="shared" si="4"/>
        <v>223</v>
      </c>
      <c r="F305" s="506">
        <v>0</v>
      </c>
      <c r="H305" s="506">
        <v>0</v>
      </c>
      <c r="I305" s="506">
        <v>223</v>
      </c>
      <c r="K305" s="506">
        <v>0</v>
      </c>
      <c r="L305" s="506">
        <v>0</v>
      </c>
      <c r="N305" s="506">
        <v>0</v>
      </c>
      <c r="XEL305" s="289"/>
      <c r="XEM305" s="289"/>
      <c r="XEN305" s="289"/>
      <c r="XEO305" s="289"/>
      <c r="XEP305" s="289"/>
      <c r="XEQ305" s="289"/>
      <c r="XER305" s="289"/>
      <c r="XES305" s="289"/>
      <c r="XET305" s="289"/>
      <c r="XEU305" s="289"/>
      <c r="XEV305" s="289"/>
      <c r="XEW305" s="289"/>
      <c r="XEX305" s="289"/>
      <c r="XEY305" s="289"/>
      <c r="XEZ305" s="289"/>
      <c r="XFA305" s="289"/>
      <c r="XFB305" s="289"/>
      <c r="XFC305" s="289"/>
      <c r="XFD305" s="289"/>
    </row>
    <row r="306" s="506" customFormat="1" ht="21" customHeight="1" spans="1:16384">
      <c r="A306" s="508">
        <v>2040220</v>
      </c>
      <c r="B306" s="519" t="s">
        <v>330</v>
      </c>
      <c r="C306" s="351">
        <f t="shared" si="4"/>
        <v>9405.86</v>
      </c>
      <c r="F306" s="506">
        <v>0</v>
      </c>
      <c r="H306" s="506">
        <v>3758.86</v>
      </c>
      <c r="I306" s="506">
        <f>462+309</f>
        <v>771</v>
      </c>
      <c r="K306" s="506">
        <v>3919</v>
      </c>
      <c r="L306" s="506">
        <v>0</v>
      </c>
      <c r="N306" s="506">
        <v>957</v>
      </c>
      <c r="XEL306" s="289"/>
      <c r="XEM306" s="289"/>
      <c r="XEN306" s="289"/>
      <c r="XEO306" s="289"/>
      <c r="XEP306" s="289"/>
      <c r="XEQ306" s="289"/>
      <c r="XER306" s="289"/>
      <c r="XES306" s="289"/>
      <c r="XET306" s="289"/>
      <c r="XEU306" s="289"/>
      <c r="XEV306" s="289"/>
      <c r="XEW306" s="289"/>
      <c r="XEX306" s="289"/>
      <c r="XEY306" s="289"/>
      <c r="XEZ306" s="289"/>
      <c r="XFA306" s="289"/>
      <c r="XFB306" s="289"/>
      <c r="XFC306" s="289"/>
      <c r="XFD306" s="289"/>
    </row>
    <row r="307" s="506" customFormat="1" ht="21" hidden="1" customHeight="1" spans="1:16384">
      <c r="A307" s="508">
        <v>2040221</v>
      </c>
      <c r="B307" s="519" t="s">
        <v>331</v>
      </c>
      <c r="C307" s="351">
        <f t="shared" si="4"/>
        <v>0</v>
      </c>
      <c r="F307" s="506">
        <v>0</v>
      </c>
      <c r="H307" s="506">
        <v>0</v>
      </c>
      <c r="K307" s="506">
        <v>0</v>
      </c>
      <c r="L307" s="506">
        <v>0</v>
      </c>
      <c r="N307" s="506">
        <v>0</v>
      </c>
      <c r="XEL307" s="289"/>
      <c r="XEM307" s="289"/>
      <c r="XEN307" s="289"/>
      <c r="XEO307" s="289"/>
      <c r="XEP307" s="289"/>
      <c r="XEQ307" s="289"/>
      <c r="XER307" s="289"/>
      <c r="XES307" s="289"/>
      <c r="XET307" s="289"/>
      <c r="XEU307" s="289"/>
      <c r="XEV307" s="289"/>
      <c r="XEW307" s="289"/>
      <c r="XEX307" s="289"/>
      <c r="XEY307" s="289"/>
      <c r="XEZ307" s="289"/>
      <c r="XFA307" s="289"/>
      <c r="XFB307" s="289"/>
      <c r="XFC307" s="289"/>
      <c r="XFD307" s="289"/>
    </row>
    <row r="308" s="506" customFormat="1" ht="21" hidden="1" customHeight="1" spans="1:16384">
      <c r="A308" s="508">
        <v>2040222</v>
      </c>
      <c r="B308" s="519" t="s">
        <v>332</v>
      </c>
      <c r="C308" s="351">
        <f t="shared" si="4"/>
        <v>0</v>
      </c>
      <c r="F308" s="506">
        <v>0</v>
      </c>
      <c r="H308" s="506">
        <v>0</v>
      </c>
      <c r="K308" s="506">
        <v>0</v>
      </c>
      <c r="L308" s="506">
        <v>0</v>
      </c>
      <c r="N308" s="506">
        <v>0</v>
      </c>
      <c r="XEL308" s="289"/>
      <c r="XEM308" s="289"/>
      <c r="XEN308" s="289"/>
      <c r="XEO308" s="289"/>
      <c r="XEP308" s="289"/>
      <c r="XEQ308" s="289"/>
      <c r="XER308" s="289"/>
      <c r="XES308" s="289"/>
      <c r="XET308" s="289"/>
      <c r="XEU308" s="289"/>
      <c r="XEV308" s="289"/>
      <c r="XEW308" s="289"/>
      <c r="XEX308" s="289"/>
      <c r="XEY308" s="289"/>
      <c r="XEZ308" s="289"/>
      <c r="XFA308" s="289"/>
      <c r="XFB308" s="289"/>
      <c r="XFC308" s="289"/>
      <c r="XFD308" s="289"/>
    </row>
    <row r="309" s="506" customFormat="1" ht="21" hidden="1" customHeight="1" spans="1:16384">
      <c r="A309" s="508">
        <v>2040223</v>
      </c>
      <c r="B309" s="519" t="s">
        <v>333</v>
      </c>
      <c r="C309" s="351">
        <f t="shared" si="4"/>
        <v>0</v>
      </c>
      <c r="F309" s="506">
        <v>0</v>
      </c>
      <c r="H309" s="506">
        <v>0</v>
      </c>
      <c r="K309" s="506">
        <v>0</v>
      </c>
      <c r="L309" s="506">
        <v>0</v>
      </c>
      <c r="N309" s="506">
        <v>0</v>
      </c>
      <c r="XEL309" s="289"/>
      <c r="XEM309" s="289"/>
      <c r="XEN309" s="289"/>
      <c r="XEO309" s="289"/>
      <c r="XEP309" s="289"/>
      <c r="XEQ309" s="289"/>
      <c r="XER309" s="289"/>
      <c r="XES309" s="289"/>
      <c r="XET309" s="289"/>
      <c r="XEU309" s="289"/>
      <c r="XEV309" s="289"/>
      <c r="XEW309" s="289"/>
      <c r="XEX309" s="289"/>
      <c r="XEY309" s="289"/>
      <c r="XEZ309" s="289"/>
      <c r="XFA309" s="289"/>
      <c r="XFB309" s="289"/>
      <c r="XFC309" s="289"/>
      <c r="XFD309" s="289"/>
    </row>
    <row r="310" s="506" customFormat="1" ht="21" customHeight="1" spans="1:16384">
      <c r="A310" s="508">
        <v>2040250</v>
      </c>
      <c r="B310" s="519" t="s">
        <v>157</v>
      </c>
      <c r="C310" s="351">
        <f t="shared" si="4"/>
        <v>2211.927313</v>
      </c>
      <c r="F310" s="508">
        <v>2072.607313</v>
      </c>
      <c r="H310" s="506">
        <v>139.32</v>
      </c>
      <c r="K310" s="506">
        <v>0</v>
      </c>
      <c r="L310" s="506">
        <v>0</v>
      </c>
      <c r="N310" s="506">
        <v>0</v>
      </c>
      <c r="XEL310" s="289"/>
      <c r="XEM310" s="289"/>
      <c r="XEN310" s="289"/>
      <c r="XEO310" s="289"/>
      <c r="XEP310" s="289"/>
      <c r="XEQ310" s="289"/>
      <c r="XER310" s="289"/>
      <c r="XES310" s="289"/>
      <c r="XET310" s="289"/>
      <c r="XEU310" s="289"/>
      <c r="XEV310" s="289"/>
      <c r="XEW310" s="289"/>
      <c r="XEX310" s="289"/>
      <c r="XEY310" s="289"/>
      <c r="XEZ310" s="289"/>
      <c r="XFA310" s="289"/>
      <c r="XFB310" s="289"/>
      <c r="XFC310" s="289"/>
      <c r="XFD310" s="289"/>
    </row>
    <row r="311" s="506" customFormat="1" ht="21" hidden="1" customHeight="1" spans="1:16384">
      <c r="A311" s="508">
        <v>2040299</v>
      </c>
      <c r="B311" s="519" t="s">
        <v>334</v>
      </c>
      <c r="C311" s="351">
        <f t="shared" si="4"/>
        <v>0</v>
      </c>
      <c r="F311" s="506">
        <v>0</v>
      </c>
      <c r="H311" s="506">
        <v>0</v>
      </c>
      <c r="K311" s="506">
        <v>0</v>
      </c>
      <c r="L311" s="506">
        <v>0</v>
      </c>
      <c r="N311" s="506">
        <v>0</v>
      </c>
      <c r="XEL311" s="289"/>
      <c r="XEM311" s="289"/>
      <c r="XEN311" s="289"/>
      <c r="XEO311" s="289"/>
      <c r="XEP311" s="289"/>
      <c r="XEQ311" s="289"/>
      <c r="XER311" s="289"/>
      <c r="XES311" s="289"/>
      <c r="XET311" s="289"/>
      <c r="XEU311" s="289"/>
      <c r="XEV311" s="289"/>
      <c r="XEW311" s="289"/>
      <c r="XEX311" s="289"/>
      <c r="XEY311" s="289"/>
      <c r="XEZ311" s="289"/>
      <c r="XFA311" s="289"/>
      <c r="XFB311" s="289"/>
      <c r="XFC311" s="289"/>
      <c r="XFD311" s="289"/>
    </row>
    <row r="312" s="506" customFormat="1" ht="21" hidden="1" customHeight="1" spans="1:16384">
      <c r="A312" s="508">
        <v>20403</v>
      </c>
      <c r="B312" s="519" t="s">
        <v>335</v>
      </c>
      <c r="C312" s="351">
        <f t="shared" si="4"/>
        <v>0</v>
      </c>
      <c r="F312" s="506">
        <v>0</v>
      </c>
      <c r="H312" s="506">
        <v>0</v>
      </c>
      <c r="K312" s="506">
        <v>0</v>
      </c>
      <c r="L312" s="506">
        <v>0</v>
      </c>
      <c r="N312" s="506">
        <v>0</v>
      </c>
      <c r="XEL312" s="289"/>
      <c r="XEM312" s="289"/>
      <c r="XEN312" s="289"/>
      <c r="XEO312" s="289"/>
      <c r="XEP312" s="289"/>
      <c r="XEQ312" s="289"/>
      <c r="XER312" s="289"/>
      <c r="XES312" s="289"/>
      <c r="XET312" s="289"/>
      <c r="XEU312" s="289"/>
      <c r="XEV312" s="289"/>
      <c r="XEW312" s="289"/>
      <c r="XEX312" s="289"/>
      <c r="XEY312" s="289"/>
      <c r="XEZ312" s="289"/>
      <c r="XFA312" s="289"/>
      <c r="XFB312" s="289"/>
      <c r="XFC312" s="289"/>
      <c r="XFD312" s="289"/>
    </row>
    <row r="313" s="506" customFormat="1" ht="21" hidden="1" customHeight="1" spans="1:16384">
      <c r="A313" s="508">
        <v>2040301</v>
      </c>
      <c r="B313" s="519" t="s">
        <v>148</v>
      </c>
      <c r="C313" s="351">
        <f t="shared" si="4"/>
        <v>0</v>
      </c>
      <c r="F313" s="506">
        <v>0</v>
      </c>
      <c r="H313" s="506">
        <v>0</v>
      </c>
      <c r="K313" s="506">
        <v>0</v>
      </c>
      <c r="L313" s="506">
        <v>0</v>
      </c>
      <c r="N313" s="506">
        <v>0</v>
      </c>
      <c r="XEL313" s="289"/>
      <c r="XEM313" s="289"/>
      <c r="XEN313" s="289"/>
      <c r="XEO313" s="289"/>
      <c r="XEP313" s="289"/>
      <c r="XEQ313" s="289"/>
      <c r="XER313" s="289"/>
      <c r="XES313" s="289"/>
      <c r="XET313" s="289"/>
      <c r="XEU313" s="289"/>
      <c r="XEV313" s="289"/>
      <c r="XEW313" s="289"/>
      <c r="XEX313" s="289"/>
      <c r="XEY313" s="289"/>
      <c r="XEZ313" s="289"/>
      <c r="XFA313" s="289"/>
      <c r="XFB313" s="289"/>
      <c r="XFC313" s="289"/>
      <c r="XFD313" s="289"/>
    </row>
    <row r="314" s="506" customFormat="1" ht="21" hidden="1" customHeight="1" spans="1:16384">
      <c r="A314" s="508">
        <v>2040302</v>
      </c>
      <c r="B314" s="519" t="s">
        <v>149</v>
      </c>
      <c r="C314" s="351">
        <f t="shared" si="4"/>
        <v>0</v>
      </c>
      <c r="F314" s="506">
        <v>0</v>
      </c>
      <c r="H314" s="506">
        <v>0</v>
      </c>
      <c r="K314" s="506">
        <v>0</v>
      </c>
      <c r="L314" s="506">
        <v>0</v>
      </c>
      <c r="N314" s="506">
        <v>0</v>
      </c>
      <c r="XEL314" s="289"/>
      <c r="XEM314" s="289"/>
      <c r="XEN314" s="289"/>
      <c r="XEO314" s="289"/>
      <c r="XEP314" s="289"/>
      <c r="XEQ314" s="289"/>
      <c r="XER314" s="289"/>
      <c r="XES314" s="289"/>
      <c r="XET314" s="289"/>
      <c r="XEU314" s="289"/>
      <c r="XEV314" s="289"/>
      <c r="XEW314" s="289"/>
      <c r="XEX314" s="289"/>
      <c r="XEY314" s="289"/>
      <c r="XEZ314" s="289"/>
      <c r="XFA314" s="289"/>
      <c r="XFB314" s="289"/>
      <c r="XFC314" s="289"/>
      <c r="XFD314" s="289"/>
    </row>
    <row r="315" s="506" customFormat="1" ht="21" hidden="1" customHeight="1" spans="1:16384">
      <c r="A315" s="508">
        <v>2040303</v>
      </c>
      <c r="B315" s="519" t="s">
        <v>150</v>
      </c>
      <c r="C315" s="351">
        <f t="shared" si="4"/>
        <v>0</v>
      </c>
      <c r="F315" s="506">
        <v>0</v>
      </c>
      <c r="H315" s="506">
        <v>0</v>
      </c>
      <c r="K315" s="506">
        <v>0</v>
      </c>
      <c r="L315" s="506">
        <v>0</v>
      </c>
      <c r="N315" s="506">
        <v>0</v>
      </c>
      <c r="XEL315" s="289"/>
      <c r="XEM315" s="289"/>
      <c r="XEN315" s="289"/>
      <c r="XEO315" s="289"/>
      <c r="XEP315" s="289"/>
      <c r="XEQ315" s="289"/>
      <c r="XER315" s="289"/>
      <c r="XES315" s="289"/>
      <c r="XET315" s="289"/>
      <c r="XEU315" s="289"/>
      <c r="XEV315" s="289"/>
      <c r="XEW315" s="289"/>
      <c r="XEX315" s="289"/>
      <c r="XEY315" s="289"/>
      <c r="XEZ315" s="289"/>
      <c r="XFA315" s="289"/>
      <c r="XFB315" s="289"/>
      <c r="XFC315" s="289"/>
      <c r="XFD315" s="289"/>
    </row>
    <row r="316" s="506" customFormat="1" ht="21" hidden="1" customHeight="1" spans="1:16384">
      <c r="A316" s="508">
        <v>2040304</v>
      </c>
      <c r="B316" s="519" t="s">
        <v>336</v>
      </c>
      <c r="C316" s="351">
        <f t="shared" si="4"/>
        <v>0</v>
      </c>
      <c r="F316" s="506">
        <v>0</v>
      </c>
      <c r="H316" s="506">
        <v>0</v>
      </c>
      <c r="K316" s="506">
        <v>0</v>
      </c>
      <c r="L316" s="506">
        <v>0</v>
      </c>
      <c r="N316" s="506">
        <v>0</v>
      </c>
      <c r="XEL316" s="289"/>
      <c r="XEM316" s="289"/>
      <c r="XEN316" s="289"/>
      <c r="XEO316" s="289"/>
      <c r="XEP316" s="289"/>
      <c r="XEQ316" s="289"/>
      <c r="XER316" s="289"/>
      <c r="XES316" s="289"/>
      <c r="XET316" s="289"/>
      <c r="XEU316" s="289"/>
      <c r="XEV316" s="289"/>
      <c r="XEW316" s="289"/>
      <c r="XEX316" s="289"/>
      <c r="XEY316" s="289"/>
      <c r="XEZ316" s="289"/>
      <c r="XFA316" s="289"/>
      <c r="XFB316" s="289"/>
      <c r="XFC316" s="289"/>
      <c r="XFD316" s="289"/>
    </row>
    <row r="317" s="506" customFormat="1" ht="21" hidden="1" customHeight="1" spans="1:16384">
      <c r="A317" s="508">
        <v>2040350</v>
      </c>
      <c r="B317" s="519" t="s">
        <v>157</v>
      </c>
      <c r="C317" s="351">
        <f t="shared" si="4"/>
        <v>0</v>
      </c>
      <c r="F317" s="506">
        <v>0</v>
      </c>
      <c r="H317" s="506">
        <v>0</v>
      </c>
      <c r="K317" s="506">
        <v>0</v>
      </c>
      <c r="L317" s="506">
        <v>0</v>
      </c>
      <c r="N317" s="506">
        <v>0</v>
      </c>
      <c r="XEL317" s="289"/>
      <c r="XEM317" s="289"/>
      <c r="XEN317" s="289"/>
      <c r="XEO317" s="289"/>
      <c r="XEP317" s="289"/>
      <c r="XEQ317" s="289"/>
      <c r="XER317" s="289"/>
      <c r="XES317" s="289"/>
      <c r="XET317" s="289"/>
      <c r="XEU317" s="289"/>
      <c r="XEV317" s="289"/>
      <c r="XEW317" s="289"/>
      <c r="XEX317" s="289"/>
      <c r="XEY317" s="289"/>
      <c r="XEZ317" s="289"/>
      <c r="XFA317" s="289"/>
      <c r="XFB317" s="289"/>
      <c r="XFC317" s="289"/>
      <c r="XFD317" s="289"/>
    </row>
    <row r="318" s="506" customFormat="1" ht="21" hidden="1" customHeight="1" spans="1:16384">
      <c r="A318" s="508">
        <v>2040399</v>
      </c>
      <c r="B318" s="519" t="s">
        <v>337</v>
      </c>
      <c r="C318" s="351">
        <f t="shared" si="4"/>
        <v>0</v>
      </c>
      <c r="F318" s="506">
        <v>0</v>
      </c>
      <c r="H318" s="506">
        <v>0</v>
      </c>
      <c r="K318" s="506">
        <v>0</v>
      </c>
      <c r="L318" s="506">
        <v>0</v>
      </c>
      <c r="N318" s="506">
        <v>0</v>
      </c>
      <c r="XEL318" s="289"/>
      <c r="XEM318" s="289"/>
      <c r="XEN318" s="289"/>
      <c r="XEO318" s="289"/>
      <c r="XEP318" s="289"/>
      <c r="XEQ318" s="289"/>
      <c r="XER318" s="289"/>
      <c r="XES318" s="289"/>
      <c r="XET318" s="289"/>
      <c r="XEU318" s="289"/>
      <c r="XEV318" s="289"/>
      <c r="XEW318" s="289"/>
      <c r="XEX318" s="289"/>
      <c r="XEY318" s="289"/>
      <c r="XEZ318" s="289"/>
      <c r="XFA318" s="289"/>
      <c r="XFB318" s="289"/>
      <c r="XFC318" s="289"/>
      <c r="XFD318" s="289"/>
    </row>
    <row r="319" s="506" customFormat="1" ht="21" hidden="1" customHeight="1" spans="1:16384">
      <c r="A319" s="508">
        <v>20404</v>
      </c>
      <c r="B319" s="519" t="s">
        <v>338</v>
      </c>
      <c r="C319" s="351">
        <f t="shared" si="4"/>
        <v>0</v>
      </c>
      <c r="F319" s="506">
        <v>0</v>
      </c>
      <c r="H319" s="506">
        <v>0</v>
      </c>
      <c r="K319" s="506">
        <v>0</v>
      </c>
      <c r="L319" s="506">
        <v>0</v>
      </c>
      <c r="N319" s="506">
        <v>0</v>
      </c>
      <c r="XEL319" s="289"/>
      <c r="XEM319" s="289"/>
      <c r="XEN319" s="289"/>
      <c r="XEO319" s="289"/>
      <c r="XEP319" s="289"/>
      <c r="XEQ319" s="289"/>
      <c r="XER319" s="289"/>
      <c r="XES319" s="289"/>
      <c r="XET319" s="289"/>
      <c r="XEU319" s="289"/>
      <c r="XEV319" s="289"/>
      <c r="XEW319" s="289"/>
      <c r="XEX319" s="289"/>
      <c r="XEY319" s="289"/>
      <c r="XEZ319" s="289"/>
      <c r="XFA319" s="289"/>
      <c r="XFB319" s="289"/>
      <c r="XFC319" s="289"/>
      <c r="XFD319" s="289"/>
    </row>
    <row r="320" s="506" customFormat="1" ht="21" hidden="1" customHeight="1" spans="1:16384">
      <c r="A320" s="508">
        <v>2040401</v>
      </c>
      <c r="B320" s="519" t="s">
        <v>148</v>
      </c>
      <c r="C320" s="351">
        <f t="shared" si="4"/>
        <v>0</v>
      </c>
      <c r="F320" s="506">
        <v>0</v>
      </c>
      <c r="H320" s="506">
        <v>0</v>
      </c>
      <c r="K320" s="506">
        <v>0</v>
      </c>
      <c r="L320" s="506">
        <v>0</v>
      </c>
      <c r="N320" s="506">
        <v>0</v>
      </c>
      <c r="XEL320" s="289"/>
      <c r="XEM320" s="289"/>
      <c r="XEN320" s="289"/>
      <c r="XEO320" s="289"/>
      <c r="XEP320" s="289"/>
      <c r="XEQ320" s="289"/>
      <c r="XER320" s="289"/>
      <c r="XES320" s="289"/>
      <c r="XET320" s="289"/>
      <c r="XEU320" s="289"/>
      <c r="XEV320" s="289"/>
      <c r="XEW320" s="289"/>
      <c r="XEX320" s="289"/>
      <c r="XEY320" s="289"/>
      <c r="XEZ320" s="289"/>
      <c r="XFA320" s="289"/>
      <c r="XFB320" s="289"/>
      <c r="XFC320" s="289"/>
      <c r="XFD320" s="289"/>
    </row>
    <row r="321" s="506" customFormat="1" ht="21" hidden="1" customHeight="1" spans="1:16384">
      <c r="A321" s="508">
        <v>2040402</v>
      </c>
      <c r="B321" s="519" t="s">
        <v>149</v>
      </c>
      <c r="C321" s="351">
        <f t="shared" si="4"/>
        <v>0</v>
      </c>
      <c r="F321" s="506">
        <v>0</v>
      </c>
      <c r="H321" s="506">
        <v>0</v>
      </c>
      <c r="K321" s="506">
        <v>0</v>
      </c>
      <c r="L321" s="506">
        <v>0</v>
      </c>
      <c r="N321" s="506">
        <v>0</v>
      </c>
      <c r="XEL321" s="289"/>
      <c r="XEM321" s="289"/>
      <c r="XEN321" s="289"/>
      <c r="XEO321" s="289"/>
      <c r="XEP321" s="289"/>
      <c r="XEQ321" s="289"/>
      <c r="XER321" s="289"/>
      <c r="XES321" s="289"/>
      <c r="XET321" s="289"/>
      <c r="XEU321" s="289"/>
      <c r="XEV321" s="289"/>
      <c r="XEW321" s="289"/>
      <c r="XEX321" s="289"/>
      <c r="XEY321" s="289"/>
      <c r="XEZ321" s="289"/>
      <c r="XFA321" s="289"/>
      <c r="XFB321" s="289"/>
      <c r="XFC321" s="289"/>
      <c r="XFD321" s="289"/>
    </row>
    <row r="322" s="506" customFormat="1" ht="21" hidden="1" customHeight="1" spans="1:16384">
      <c r="A322" s="508">
        <v>2040403</v>
      </c>
      <c r="B322" s="519" t="s">
        <v>150</v>
      </c>
      <c r="C322" s="351">
        <f t="shared" si="4"/>
        <v>0</v>
      </c>
      <c r="F322" s="506">
        <v>0</v>
      </c>
      <c r="H322" s="506">
        <v>0</v>
      </c>
      <c r="K322" s="506">
        <v>0</v>
      </c>
      <c r="L322" s="506">
        <v>0</v>
      </c>
      <c r="N322" s="506">
        <v>0</v>
      </c>
      <c r="XEL322" s="289"/>
      <c r="XEM322" s="289"/>
      <c r="XEN322" s="289"/>
      <c r="XEO322" s="289"/>
      <c r="XEP322" s="289"/>
      <c r="XEQ322" s="289"/>
      <c r="XER322" s="289"/>
      <c r="XES322" s="289"/>
      <c r="XET322" s="289"/>
      <c r="XEU322" s="289"/>
      <c r="XEV322" s="289"/>
      <c r="XEW322" s="289"/>
      <c r="XEX322" s="289"/>
      <c r="XEY322" s="289"/>
      <c r="XEZ322" s="289"/>
      <c r="XFA322" s="289"/>
      <c r="XFB322" s="289"/>
      <c r="XFC322" s="289"/>
      <c r="XFD322" s="289"/>
    </row>
    <row r="323" s="506" customFormat="1" ht="21" hidden="1" customHeight="1" spans="1:16384">
      <c r="A323" s="508">
        <v>2040409</v>
      </c>
      <c r="B323" s="519" t="s">
        <v>339</v>
      </c>
      <c r="C323" s="351">
        <f t="shared" si="4"/>
        <v>0</v>
      </c>
      <c r="F323" s="506">
        <v>0</v>
      </c>
      <c r="H323" s="506">
        <v>0</v>
      </c>
      <c r="K323" s="506">
        <v>0</v>
      </c>
      <c r="L323" s="506">
        <v>0</v>
      </c>
      <c r="N323" s="506">
        <v>0</v>
      </c>
      <c r="XEL323" s="289"/>
      <c r="XEM323" s="289"/>
      <c r="XEN323" s="289"/>
      <c r="XEO323" s="289"/>
      <c r="XEP323" s="289"/>
      <c r="XEQ323" s="289"/>
      <c r="XER323" s="289"/>
      <c r="XES323" s="289"/>
      <c r="XET323" s="289"/>
      <c r="XEU323" s="289"/>
      <c r="XEV323" s="289"/>
      <c r="XEW323" s="289"/>
      <c r="XEX323" s="289"/>
      <c r="XEY323" s="289"/>
      <c r="XEZ323" s="289"/>
      <c r="XFA323" s="289"/>
      <c r="XFB323" s="289"/>
      <c r="XFC323" s="289"/>
      <c r="XFD323" s="289"/>
    </row>
    <row r="324" s="506" customFormat="1" ht="21" hidden="1" customHeight="1" spans="1:16384">
      <c r="A324" s="508">
        <v>2040410</v>
      </c>
      <c r="B324" s="519" t="s">
        <v>340</v>
      </c>
      <c r="C324" s="351">
        <f t="shared" si="4"/>
        <v>0</v>
      </c>
      <c r="F324" s="506">
        <v>0</v>
      </c>
      <c r="H324" s="506">
        <v>0</v>
      </c>
      <c r="K324" s="506">
        <v>0</v>
      </c>
      <c r="L324" s="506">
        <v>0</v>
      </c>
      <c r="N324" s="506">
        <v>0</v>
      </c>
      <c r="XEL324" s="289"/>
      <c r="XEM324" s="289"/>
      <c r="XEN324" s="289"/>
      <c r="XEO324" s="289"/>
      <c r="XEP324" s="289"/>
      <c r="XEQ324" s="289"/>
      <c r="XER324" s="289"/>
      <c r="XES324" s="289"/>
      <c r="XET324" s="289"/>
      <c r="XEU324" s="289"/>
      <c r="XEV324" s="289"/>
      <c r="XEW324" s="289"/>
      <c r="XEX324" s="289"/>
      <c r="XEY324" s="289"/>
      <c r="XEZ324" s="289"/>
      <c r="XFA324" s="289"/>
      <c r="XFB324" s="289"/>
      <c r="XFC324" s="289"/>
      <c r="XFD324" s="289"/>
    </row>
    <row r="325" s="506" customFormat="1" ht="21" hidden="1" customHeight="1" spans="1:16384">
      <c r="A325" s="508">
        <v>2040450</v>
      </c>
      <c r="B325" s="519" t="s">
        <v>157</v>
      </c>
      <c r="C325" s="351">
        <f t="shared" si="4"/>
        <v>0</v>
      </c>
      <c r="F325" s="506">
        <v>0</v>
      </c>
      <c r="H325" s="506">
        <v>0</v>
      </c>
      <c r="K325" s="506">
        <v>0</v>
      </c>
      <c r="L325" s="506">
        <v>0</v>
      </c>
      <c r="N325" s="506">
        <v>0</v>
      </c>
      <c r="XEL325" s="289"/>
      <c r="XEM325" s="289"/>
      <c r="XEN325" s="289"/>
      <c r="XEO325" s="289"/>
      <c r="XEP325" s="289"/>
      <c r="XEQ325" s="289"/>
      <c r="XER325" s="289"/>
      <c r="XES325" s="289"/>
      <c r="XET325" s="289"/>
      <c r="XEU325" s="289"/>
      <c r="XEV325" s="289"/>
      <c r="XEW325" s="289"/>
      <c r="XEX325" s="289"/>
      <c r="XEY325" s="289"/>
      <c r="XEZ325" s="289"/>
      <c r="XFA325" s="289"/>
      <c r="XFB325" s="289"/>
      <c r="XFC325" s="289"/>
      <c r="XFD325" s="289"/>
    </row>
    <row r="326" s="506" customFormat="1" ht="21" hidden="1" customHeight="1" spans="1:16384">
      <c r="A326" s="508">
        <v>2040499</v>
      </c>
      <c r="B326" s="519" t="s">
        <v>341</v>
      </c>
      <c r="C326" s="351">
        <f t="shared" ref="C326:C389" si="5">D326+E326+F326+G326+H326+I326+J326+K326+L326+M326+N326</f>
        <v>0</v>
      </c>
      <c r="F326" s="506">
        <v>0</v>
      </c>
      <c r="H326" s="506">
        <v>0</v>
      </c>
      <c r="K326" s="506">
        <v>0</v>
      </c>
      <c r="L326" s="506">
        <v>0</v>
      </c>
      <c r="N326" s="506">
        <v>0</v>
      </c>
      <c r="XEL326" s="289"/>
      <c r="XEM326" s="289"/>
      <c r="XEN326" s="289"/>
      <c r="XEO326" s="289"/>
      <c r="XEP326" s="289"/>
      <c r="XEQ326" s="289"/>
      <c r="XER326" s="289"/>
      <c r="XES326" s="289"/>
      <c r="XET326" s="289"/>
      <c r="XEU326" s="289"/>
      <c r="XEV326" s="289"/>
      <c r="XEW326" s="289"/>
      <c r="XEX326" s="289"/>
      <c r="XEY326" s="289"/>
      <c r="XEZ326" s="289"/>
      <c r="XFA326" s="289"/>
      <c r="XFB326" s="289"/>
      <c r="XFC326" s="289"/>
      <c r="XFD326" s="289"/>
    </row>
    <row r="327" s="506" customFormat="1" ht="21" hidden="1" customHeight="1" spans="1:16384">
      <c r="A327" s="508">
        <v>20405</v>
      </c>
      <c r="B327" s="519" t="s">
        <v>342</v>
      </c>
      <c r="C327" s="351">
        <f t="shared" si="5"/>
        <v>0</v>
      </c>
      <c r="F327" s="506">
        <v>0</v>
      </c>
      <c r="H327" s="506">
        <v>0</v>
      </c>
      <c r="K327" s="506">
        <v>0</v>
      </c>
      <c r="L327" s="506">
        <v>0</v>
      </c>
      <c r="N327" s="506">
        <v>0</v>
      </c>
      <c r="XEL327" s="289"/>
      <c r="XEM327" s="289"/>
      <c r="XEN327" s="289"/>
      <c r="XEO327" s="289"/>
      <c r="XEP327" s="289"/>
      <c r="XEQ327" s="289"/>
      <c r="XER327" s="289"/>
      <c r="XES327" s="289"/>
      <c r="XET327" s="289"/>
      <c r="XEU327" s="289"/>
      <c r="XEV327" s="289"/>
      <c r="XEW327" s="289"/>
      <c r="XEX327" s="289"/>
      <c r="XEY327" s="289"/>
      <c r="XEZ327" s="289"/>
      <c r="XFA327" s="289"/>
      <c r="XFB327" s="289"/>
      <c r="XFC327" s="289"/>
      <c r="XFD327" s="289"/>
    </row>
    <row r="328" s="506" customFormat="1" ht="21" hidden="1" customHeight="1" spans="1:16384">
      <c r="A328" s="508">
        <v>2040501</v>
      </c>
      <c r="B328" s="519" t="s">
        <v>148</v>
      </c>
      <c r="C328" s="351">
        <f t="shared" si="5"/>
        <v>0</v>
      </c>
      <c r="F328" s="506">
        <v>0</v>
      </c>
      <c r="H328" s="506">
        <v>0</v>
      </c>
      <c r="K328" s="506">
        <v>0</v>
      </c>
      <c r="L328" s="506">
        <v>0</v>
      </c>
      <c r="N328" s="506">
        <v>0</v>
      </c>
      <c r="XEL328" s="289"/>
      <c r="XEM328" s="289"/>
      <c r="XEN328" s="289"/>
      <c r="XEO328" s="289"/>
      <c r="XEP328" s="289"/>
      <c r="XEQ328" s="289"/>
      <c r="XER328" s="289"/>
      <c r="XES328" s="289"/>
      <c r="XET328" s="289"/>
      <c r="XEU328" s="289"/>
      <c r="XEV328" s="289"/>
      <c r="XEW328" s="289"/>
      <c r="XEX328" s="289"/>
      <c r="XEY328" s="289"/>
      <c r="XEZ328" s="289"/>
      <c r="XFA328" s="289"/>
      <c r="XFB328" s="289"/>
      <c r="XFC328" s="289"/>
      <c r="XFD328" s="289"/>
    </row>
    <row r="329" s="506" customFormat="1" ht="21" hidden="1" customHeight="1" spans="1:16384">
      <c r="A329" s="508">
        <v>2040502</v>
      </c>
      <c r="B329" s="519" t="s">
        <v>149</v>
      </c>
      <c r="C329" s="351">
        <f t="shared" si="5"/>
        <v>0</v>
      </c>
      <c r="F329" s="506">
        <v>0</v>
      </c>
      <c r="H329" s="506">
        <v>0</v>
      </c>
      <c r="K329" s="506">
        <v>0</v>
      </c>
      <c r="L329" s="506">
        <v>0</v>
      </c>
      <c r="N329" s="506">
        <v>0</v>
      </c>
      <c r="XEL329" s="289"/>
      <c r="XEM329" s="289"/>
      <c r="XEN329" s="289"/>
      <c r="XEO329" s="289"/>
      <c r="XEP329" s="289"/>
      <c r="XEQ329" s="289"/>
      <c r="XER329" s="289"/>
      <c r="XES329" s="289"/>
      <c r="XET329" s="289"/>
      <c r="XEU329" s="289"/>
      <c r="XEV329" s="289"/>
      <c r="XEW329" s="289"/>
      <c r="XEX329" s="289"/>
      <c r="XEY329" s="289"/>
      <c r="XEZ329" s="289"/>
      <c r="XFA329" s="289"/>
      <c r="XFB329" s="289"/>
      <c r="XFC329" s="289"/>
      <c r="XFD329" s="289"/>
    </row>
    <row r="330" s="506" customFormat="1" ht="21" hidden="1" customHeight="1" spans="1:16384">
      <c r="A330" s="508">
        <v>2040503</v>
      </c>
      <c r="B330" s="519" t="s">
        <v>150</v>
      </c>
      <c r="C330" s="351">
        <f t="shared" si="5"/>
        <v>0</v>
      </c>
      <c r="F330" s="506">
        <v>0</v>
      </c>
      <c r="H330" s="506">
        <v>0</v>
      </c>
      <c r="K330" s="506">
        <v>0</v>
      </c>
      <c r="L330" s="506">
        <v>0</v>
      </c>
      <c r="N330" s="506">
        <v>0</v>
      </c>
      <c r="XEL330" s="289"/>
      <c r="XEM330" s="289"/>
      <c r="XEN330" s="289"/>
      <c r="XEO330" s="289"/>
      <c r="XEP330" s="289"/>
      <c r="XEQ330" s="289"/>
      <c r="XER330" s="289"/>
      <c r="XES330" s="289"/>
      <c r="XET330" s="289"/>
      <c r="XEU330" s="289"/>
      <c r="XEV330" s="289"/>
      <c r="XEW330" s="289"/>
      <c r="XEX330" s="289"/>
      <c r="XEY330" s="289"/>
      <c r="XEZ330" s="289"/>
      <c r="XFA330" s="289"/>
      <c r="XFB330" s="289"/>
      <c r="XFC330" s="289"/>
      <c r="XFD330" s="289"/>
    </row>
    <row r="331" s="506" customFormat="1" ht="21" hidden="1" customHeight="1" spans="1:16384">
      <c r="A331" s="508">
        <v>2040504</v>
      </c>
      <c r="B331" s="519" t="s">
        <v>343</v>
      </c>
      <c r="C331" s="351">
        <f t="shared" si="5"/>
        <v>0</v>
      </c>
      <c r="F331" s="506">
        <v>0</v>
      </c>
      <c r="H331" s="506">
        <v>0</v>
      </c>
      <c r="K331" s="506">
        <v>0</v>
      </c>
      <c r="L331" s="506">
        <v>0</v>
      </c>
      <c r="N331" s="506">
        <v>0</v>
      </c>
      <c r="XEL331" s="289"/>
      <c r="XEM331" s="289"/>
      <c r="XEN331" s="289"/>
      <c r="XEO331" s="289"/>
      <c r="XEP331" s="289"/>
      <c r="XEQ331" s="289"/>
      <c r="XER331" s="289"/>
      <c r="XES331" s="289"/>
      <c r="XET331" s="289"/>
      <c r="XEU331" s="289"/>
      <c r="XEV331" s="289"/>
      <c r="XEW331" s="289"/>
      <c r="XEX331" s="289"/>
      <c r="XEY331" s="289"/>
      <c r="XEZ331" s="289"/>
      <c r="XFA331" s="289"/>
      <c r="XFB331" s="289"/>
      <c r="XFC331" s="289"/>
      <c r="XFD331" s="289"/>
    </row>
    <row r="332" s="506" customFormat="1" ht="21" hidden="1" customHeight="1" spans="1:16384">
      <c r="A332" s="508">
        <v>2040505</v>
      </c>
      <c r="B332" s="519" t="s">
        <v>344</v>
      </c>
      <c r="C332" s="351">
        <f t="shared" si="5"/>
        <v>0</v>
      </c>
      <c r="F332" s="506">
        <v>0</v>
      </c>
      <c r="H332" s="506">
        <v>0</v>
      </c>
      <c r="K332" s="506">
        <v>0</v>
      </c>
      <c r="L332" s="506">
        <v>0</v>
      </c>
      <c r="N332" s="506">
        <v>0</v>
      </c>
      <c r="XEL332" s="289"/>
      <c r="XEM332" s="289"/>
      <c r="XEN332" s="289"/>
      <c r="XEO332" s="289"/>
      <c r="XEP332" s="289"/>
      <c r="XEQ332" s="289"/>
      <c r="XER332" s="289"/>
      <c r="XES332" s="289"/>
      <c r="XET332" s="289"/>
      <c r="XEU332" s="289"/>
      <c r="XEV332" s="289"/>
      <c r="XEW332" s="289"/>
      <c r="XEX332" s="289"/>
      <c r="XEY332" s="289"/>
      <c r="XEZ332" s="289"/>
      <c r="XFA332" s="289"/>
      <c r="XFB332" s="289"/>
      <c r="XFC332" s="289"/>
      <c r="XFD332" s="289"/>
    </row>
    <row r="333" s="506" customFormat="1" ht="21" hidden="1" customHeight="1" spans="1:16384">
      <c r="A333" s="508">
        <v>2040506</v>
      </c>
      <c r="B333" s="519" t="s">
        <v>345</v>
      </c>
      <c r="C333" s="351">
        <f t="shared" si="5"/>
        <v>0</v>
      </c>
      <c r="F333" s="506">
        <v>0</v>
      </c>
      <c r="H333" s="506">
        <v>0</v>
      </c>
      <c r="K333" s="506">
        <v>0</v>
      </c>
      <c r="L333" s="506">
        <v>0</v>
      </c>
      <c r="N333" s="506">
        <v>0</v>
      </c>
      <c r="XEL333" s="289"/>
      <c r="XEM333" s="289"/>
      <c r="XEN333" s="289"/>
      <c r="XEO333" s="289"/>
      <c r="XEP333" s="289"/>
      <c r="XEQ333" s="289"/>
      <c r="XER333" s="289"/>
      <c r="XES333" s="289"/>
      <c r="XET333" s="289"/>
      <c r="XEU333" s="289"/>
      <c r="XEV333" s="289"/>
      <c r="XEW333" s="289"/>
      <c r="XEX333" s="289"/>
      <c r="XEY333" s="289"/>
      <c r="XEZ333" s="289"/>
      <c r="XFA333" s="289"/>
      <c r="XFB333" s="289"/>
      <c r="XFC333" s="289"/>
      <c r="XFD333" s="289"/>
    </row>
    <row r="334" s="506" customFormat="1" ht="21" hidden="1" customHeight="1" spans="1:16384">
      <c r="A334" s="508">
        <v>2040550</v>
      </c>
      <c r="B334" s="519" t="s">
        <v>157</v>
      </c>
      <c r="C334" s="351">
        <f t="shared" si="5"/>
        <v>0</v>
      </c>
      <c r="F334" s="506">
        <v>0</v>
      </c>
      <c r="H334" s="506">
        <v>0</v>
      </c>
      <c r="K334" s="506">
        <v>0</v>
      </c>
      <c r="L334" s="506">
        <v>0</v>
      </c>
      <c r="N334" s="506">
        <v>0</v>
      </c>
      <c r="XEL334" s="289"/>
      <c r="XEM334" s="289"/>
      <c r="XEN334" s="289"/>
      <c r="XEO334" s="289"/>
      <c r="XEP334" s="289"/>
      <c r="XEQ334" s="289"/>
      <c r="XER334" s="289"/>
      <c r="XES334" s="289"/>
      <c r="XET334" s="289"/>
      <c r="XEU334" s="289"/>
      <c r="XEV334" s="289"/>
      <c r="XEW334" s="289"/>
      <c r="XEX334" s="289"/>
      <c r="XEY334" s="289"/>
      <c r="XEZ334" s="289"/>
      <c r="XFA334" s="289"/>
      <c r="XFB334" s="289"/>
      <c r="XFC334" s="289"/>
      <c r="XFD334" s="289"/>
    </row>
    <row r="335" s="506" customFormat="1" ht="21" hidden="1" customHeight="1" spans="1:16384">
      <c r="A335" s="508">
        <v>2040599</v>
      </c>
      <c r="B335" s="519" t="s">
        <v>346</v>
      </c>
      <c r="C335" s="351">
        <f t="shared" si="5"/>
        <v>0</v>
      </c>
      <c r="F335" s="506">
        <v>0</v>
      </c>
      <c r="H335" s="506">
        <v>0</v>
      </c>
      <c r="K335" s="506">
        <v>0</v>
      </c>
      <c r="L335" s="506">
        <v>0</v>
      </c>
      <c r="N335" s="506">
        <v>0</v>
      </c>
      <c r="XEL335" s="289"/>
      <c r="XEM335" s="289"/>
      <c r="XEN335" s="289"/>
      <c r="XEO335" s="289"/>
      <c r="XEP335" s="289"/>
      <c r="XEQ335" s="289"/>
      <c r="XER335" s="289"/>
      <c r="XES335" s="289"/>
      <c r="XET335" s="289"/>
      <c r="XEU335" s="289"/>
      <c r="XEV335" s="289"/>
      <c r="XEW335" s="289"/>
      <c r="XEX335" s="289"/>
      <c r="XEY335" s="289"/>
      <c r="XEZ335" s="289"/>
      <c r="XFA335" s="289"/>
      <c r="XFB335" s="289"/>
      <c r="XFC335" s="289"/>
      <c r="XFD335" s="289"/>
    </row>
    <row r="336" s="506" customFormat="1" ht="21" customHeight="1" spans="1:16384">
      <c r="A336" s="508">
        <v>20406</v>
      </c>
      <c r="B336" s="519" t="s">
        <v>347</v>
      </c>
      <c r="C336" s="351">
        <f t="shared" si="5"/>
        <v>2749.842775</v>
      </c>
      <c r="F336" s="508">
        <v>1706.842775</v>
      </c>
      <c r="H336" s="506">
        <v>195</v>
      </c>
      <c r="K336" s="506">
        <v>710</v>
      </c>
      <c r="L336" s="506">
        <v>0</v>
      </c>
      <c r="N336" s="506">
        <v>138</v>
      </c>
      <c r="XEL336" s="289"/>
      <c r="XEM336" s="289"/>
      <c r="XEN336" s="289"/>
      <c r="XEO336" s="289"/>
      <c r="XEP336" s="289"/>
      <c r="XEQ336" s="289"/>
      <c r="XER336" s="289"/>
      <c r="XES336" s="289"/>
      <c r="XET336" s="289"/>
      <c r="XEU336" s="289"/>
      <c r="XEV336" s="289"/>
      <c r="XEW336" s="289"/>
      <c r="XEX336" s="289"/>
      <c r="XEY336" s="289"/>
      <c r="XEZ336" s="289"/>
      <c r="XFA336" s="289"/>
      <c r="XFB336" s="289"/>
      <c r="XFC336" s="289"/>
      <c r="XFD336" s="289"/>
    </row>
    <row r="337" s="506" customFormat="1" ht="21" customHeight="1" spans="1:16384">
      <c r="A337" s="508">
        <v>2040601</v>
      </c>
      <c r="B337" s="519" t="s">
        <v>148</v>
      </c>
      <c r="C337" s="351">
        <f t="shared" si="5"/>
        <v>1385.277496</v>
      </c>
      <c r="F337" s="508">
        <v>1385.277496</v>
      </c>
      <c r="H337" s="506">
        <v>0</v>
      </c>
      <c r="K337" s="506">
        <v>0</v>
      </c>
      <c r="L337" s="506">
        <v>0</v>
      </c>
      <c r="N337" s="506">
        <v>0</v>
      </c>
      <c r="XEL337" s="289"/>
      <c r="XEM337" s="289"/>
      <c r="XEN337" s="289"/>
      <c r="XEO337" s="289"/>
      <c r="XEP337" s="289"/>
      <c r="XEQ337" s="289"/>
      <c r="XER337" s="289"/>
      <c r="XES337" s="289"/>
      <c r="XET337" s="289"/>
      <c r="XEU337" s="289"/>
      <c r="XEV337" s="289"/>
      <c r="XEW337" s="289"/>
      <c r="XEX337" s="289"/>
      <c r="XEY337" s="289"/>
      <c r="XEZ337" s="289"/>
      <c r="XFA337" s="289"/>
      <c r="XFB337" s="289"/>
      <c r="XFC337" s="289"/>
      <c r="XFD337" s="289"/>
    </row>
    <row r="338" s="506" customFormat="1" ht="21" hidden="1" customHeight="1" spans="1:16384">
      <c r="A338" s="508">
        <v>2040602</v>
      </c>
      <c r="B338" s="519" t="s">
        <v>149</v>
      </c>
      <c r="C338" s="351">
        <f t="shared" si="5"/>
        <v>0</v>
      </c>
      <c r="F338" s="506">
        <v>0</v>
      </c>
      <c r="H338" s="506">
        <v>0</v>
      </c>
      <c r="K338" s="506">
        <v>0</v>
      </c>
      <c r="L338" s="506">
        <v>0</v>
      </c>
      <c r="N338" s="506">
        <v>0</v>
      </c>
      <c r="XEL338" s="289"/>
      <c r="XEM338" s="289"/>
      <c r="XEN338" s="289"/>
      <c r="XEO338" s="289"/>
      <c r="XEP338" s="289"/>
      <c r="XEQ338" s="289"/>
      <c r="XER338" s="289"/>
      <c r="XES338" s="289"/>
      <c r="XET338" s="289"/>
      <c r="XEU338" s="289"/>
      <c r="XEV338" s="289"/>
      <c r="XEW338" s="289"/>
      <c r="XEX338" s="289"/>
      <c r="XEY338" s="289"/>
      <c r="XEZ338" s="289"/>
      <c r="XFA338" s="289"/>
      <c r="XFB338" s="289"/>
      <c r="XFC338" s="289"/>
      <c r="XFD338" s="289"/>
    </row>
    <row r="339" s="506" customFormat="1" ht="21" hidden="1" customHeight="1" spans="1:16384">
      <c r="A339" s="508">
        <v>2040603</v>
      </c>
      <c r="B339" s="519" t="s">
        <v>150</v>
      </c>
      <c r="C339" s="351">
        <f t="shared" si="5"/>
        <v>0</v>
      </c>
      <c r="F339" s="506">
        <v>0</v>
      </c>
      <c r="H339" s="506">
        <v>0</v>
      </c>
      <c r="K339" s="506">
        <v>0</v>
      </c>
      <c r="L339" s="506">
        <v>0</v>
      </c>
      <c r="N339" s="506">
        <v>0</v>
      </c>
      <c r="XEL339" s="289"/>
      <c r="XEM339" s="289"/>
      <c r="XEN339" s="289"/>
      <c r="XEO339" s="289"/>
      <c r="XEP339" s="289"/>
      <c r="XEQ339" s="289"/>
      <c r="XER339" s="289"/>
      <c r="XES339" s="289"/>
      <c r="XET339" s="289"/>
      <c r="XEU339" s="289"/>
      <c r="XEV339" s="289"/>
      <c r="XEW339" s="289"/>
      <c r="XEX339" s="289"/>
      <c r="XEY339" s="289"/>
      <c r="XEZ339" s="289"/>
      <c r="XFA339" s="289"/>
      <c r="XFB339" s="289"/>
      <c r="XFC339" s="289"/>
      <c r="XFD339" s="289"/>
    </row>
    <row r="340" s="506" customFormat="1" ht="21" customHeight="1" spans="1:16384">
      <c r="A340" s="508">
        <v>2040604</v>
      </c>
      <c r="B340" s="519" t="s">
        <v>348</v>
      </c>
      <c r="C340" s="351">
        <f t="shared" si="5"/>
        <v>1027</v>
      </c>
      <c r="F340" s="506">
        <v>0</v>
      </c>
      <c r="H340" s="506">
        <v>179</v>
      </c>
      <c r="K340" s="506">
        <v>710</v>
      </c>
      <c r="L340" s="506">
        <v>0</v>
      </c>
      <c r="N340" s="506">
        <v>138</v>
      </c>
      <c r="XEL340" s="289"/>
      <c r="XEM340" s="289"/>
      <c r="XEN340" s="289"/>
      <c r="XEO340" s="289"/>
      <c r="XEP340" s="289"/>
      <c r="XEQ340" s="289"/>
      <c r="XER340" s="289"/>
      <c r="XES340" s="289"/>
      <c r="XET340" s="289"/>
      <c r="XEU340" s="289"/>
      <c r="XEV340" s="289"/>
      <c r="XEW340" s="289"/>
      <c r="XEX340" s="289"/>
      <c r="XEY340" s="289"/>
      <c r="XEZ340" s="289"/>
      <c r="XFA340" s="289"/>
      <c r="XFB340" s="289"/>
      <c r="XFC340" s="289"/>
      <c r="XFD340" s="289"/>
    </row>
    <row r="341" s="506" customFormat="1" ht="21" customHeight="1" spans="1:16384">
      <c r="A341" s="508">
        <v>2040605</v>
      </c>
      <c r="B341" s="519" t="s">
        <v>349</v>
      </c>
      <c r="C341" s="351">
        <f t="shared" si="5"/>
        <v>13</v>
      </c>
      <c r="F341" s="506">
        <v>0</v>
      </c>
      <c r="H341" s="506">
        <v>13</v>
      </c>
      <c r="K341" s="506">
        <v>0</v>
      </c>
      <c r="L341" s="506">
        <v>0</v>
      </c>
      <c r="N341" s="506">
        <v>0</v>
      </c>
      <c r="XEL341" s="289"/>
      <c r="XEM341" s="289"/>
      <c r="XEN341" s="289"/>
      <c r="XEO341" s="289"/>
      <c r="XEP341" s="289"/>
      <c r="XEQ341" s="289"/>
      <c r="XER341" s="289"/>
      <c r="XES341" s="289"/>
      <c r="XET341" s="289"/>
      <c r="XEU341" s="289"/>
      <c r="XEV341" s="289"/>
      <c r="XEW341" s="289"/>
      <c r="XEX341" s="289"/>
      <c r="XEY341" s="289"/>
      <c r="XEZ341" s="289"/>
      <c r="XFA341" s="289"/>
      <c r="XFB341" s="289"/>
      <c r="XFC341" s="289"/>
      <c r="XFD341" s="289"/>
    </row>
    <row r="342" s="506" customFormat="1" ht="21" hidden="1" customHeight="1" spans="1:16384">
      <c r="A342" s="508">
        <v>2040606</v>
      </c>
      <c r="B342" s="519" t="s">
        <v>350</v>
      </c>
      <c r="C342" s="351">
        <f t="shared" si="5"/>
        <v>0</v>
      </c>
      <c r="F342" s="506">
        <v>0</v>
      </c>
      <c r="H342" s="506">
        <v>0</v>
      </c>
      <c r="K342" s="506">
        <v>0</v>
      </c>
      <c r="L342" s="506">
        <v>0</v>
      </c>
      <c r="N342" s="506">
        <v>0</v>
      </c>
      <c r="XEL342" s="289"/>
      <c r="XEM342" s="289"/>
      <c r="XEN342" s="289"/>
      <c r="XEO342" s="289"/>
      <c r="XEP342" s="289"/>
      <c r="XEQ342" s="289"/>
      <c r="XER342" s="289"/>
      <c r="XES342" s="289"/>
      <c r="XET342" s="289"/>
      <c r="XEU342" s="289"/>
      <c r="XEV342" s="289"/>
      <c r="XEW342" s="289"/>
      <c r="XEX342" s="289"/>
      <c r="XEY342" s="289"/>
      <c r="XEZ342" s="289"/>
      <c r="XFA342" s="289"/>
      <c r="XFB342" s="289"/>
      <c r="XFC342" s="289"/>
      <c r="XFD342" s="289"/>
    </row>
    <row r="343" s="506" customFormat="1" ht="21" customHeight="1" spans="1:16384">
      <c r="A343" s="508">
        <v>2040607</v>
      </c>
      <c r="B343" s="519" t="s">
        <v>351</v>
      </c>
      <c r="C343" s="351">
        <f t="shared" si="5"/>
        <v>3</v>
      </c>
      <c r="F343" s="506">
        <v>0</v>
      </c>
      <c r="H343" s="506">
        <v>3</v>
      </c>
      <c r="K343" s="506">
        <v>0</v>
      </c>
      <c r="L343" s="506">
        <v>0</v>
      </c>
      <c r="N343" s="506">
        <v>0</v>
      </c>
      <c r="XEL343" s="289"/>
      <c r="XEM343" s="289"/>
      <c r="XEN343" s="289"/>
      <c r="XEO343" s="289"/>
      <c r="XEP343" s="289"/>
      <c r="XEQ343" s="289"/>
      <c r="XER343" s="289"/>
      <c r="XES343" s="289"/>
      <c r="XET343" s="289"/>
      <c r="XEU343" s="289"/>
      <c r="XEV343" s="289"/>
      <c r="XEW343" s="289"/>
      <c r="XEX343" s="289"/>
      <c r="XEY343" s="289"/>
      <c r="XEZ343" s="289"/>
      <c r="XFA343" s="289"/>
      <c r="XFB343" s="289"/>
      <c r="XFC343" s="289"/>
      <c r="XFD343" s="289"/>
    </row>
    <row r="344" s="506" customFormat="1" ht="21" hidden="1" customHeight="1" spans="1:16384">
      <c r="A344" s="508">
        <v>2040608</v>
      </c>
      <c r="B344" s="519" t="s">
        <v>352</v>
      </c>
      <c r="C344" s="351">
        <f t="shared" si="5"/>
        <v>0</v>
      </c>
      <c r="F344" s="506">
        <v>0</v>
      </c>
      <c r="H344" s="506">
        <v>0</v>
      </c>
      <c r="K344" s="506">
        <v>0</v>
      </c>
      <c r="L344" s="506">
        <v>0</v>
      </c>
      <c r="N344" s="506">
        <v>0</v>
      </c>
      <c r="XEL344" s="289"/>
      <c r="XEM344" s="289"/>
      <c r="XEN344" s="289"/>
      <c r="XEO344" s="289"/>
      <c r="XEP344" s="289"/>
      <c r="XEQ344" s="289"/>
      <c r="XER344" s="289"/>
      <c r="XES344" s="289"/>
      <c r="XET344" s="289"/>
      <c r="XEU344" s="289"/>
      <c r="XEV344" s="289"/>
      <c r="XEW344" s="289"/>
      <c r="XEX344" s="289"/>
      <c r="XEY344" s="289"/>
      <c r="XEZ344" s="289"/>
      <c r="XFA344" s="289"/>
      <c r="XFB344" s="289"/>
      <c r="XFC344" s="289"/>
      <c r="XFD344" s="289"/>
    </row>
    <row r="345" s="506" customFormat="1" ht="21" hidden="1" customHeight="1" spans="1:16384">
      <c r="A345" s="508">
        <v>2040610</v>
      </c>
      <c r="B345" s="519" t="s">
        <v>353</v>
      </c>
      <c r="C345" s="351">
        <f t="shared" si="5"/>
        <v>0</v>
      </c>
      <c r="F345" s="506">
        <v>0</v>
      </c>
      <c r="H345" s="506">
        <v>0</v>
      </c>
      <c r="K345" s="506">
        <v>0</v>
      </c>
      <c r="L345" s="506">
        <v>0</v>
      </c>
      <c r="N345" s="506">
        <v>0</v>
      </c>
      <c r="XEL345" s="289"/>
      <c r="XEM345" s="289"/>
      <c r="XEN345" s="289"/>
      <c r="XEO345" s="289"/>
      <c r="XEP345" s="289"/>
      <c r="XEQ345" s="289"/>
      <c r="XER345" s="289"/>
      <c r="XES345" s="289"/>
      <c r="XET345" s="289"/>
      <c r="XEU345" s="289"/>
      <c r="XEV345" s="289"/>
      <c r="XEW345" s="289"/>
      <c r="XEX345" s="289"/>
      <c r="XEY345" s="289"/>
      <c r="XEZ345" s="289"/>
      <c r="XFA345" s="289"/>
      <c r="XFB345" s="289"/>
      <c r="XFC345" s="289"/>
      <c r="XFD345" s="289"/>
    </row>
    <row r="346" s="506" customFormat="1" ht="21" hidden="1" customHeight="1" spans="1:16384">
      <c r="A346" s="508">
        <v>2040612</v>
      </c>
      <c r="B346" s="519" t="s">
        <v>354</v>
      </c>
      <c r="C346" s="351">
        <f t="shared" si="5"/>
        <v>0</v>
      </c>
      <c r="F346" s="506">
        <v>0</v>
      </c>
      <c r="H346" s="506">
        <v>0</v>
      </c>
      <c r="K346" s="506">
        <v>0</v>
      </c>
      <c r="L346" s="506">
        <v>0</v>
      </c>
      <c r="N346" s="506">
        <v>0</v>
      </c>
      <c r="XEL346" s="289"/>
      <c r="XEM346" s="289"/>
      <c r="XEN346" s="289"/>
      <c r="XEO346" s="289"/>
      <c r="XEP346" s="289"/>
      <c r="XEQ346" s="289"/>
      <c r="XER346" s="289"/>
      <c r="XES346" s="289"/>
      <c r="XET346" s="289"/>
      <c r="XEU346" s="289"/>
      <c r="XEV346" s="289"/>
      <c r="XEW346" s="289"/>
      <c r="XEX346" s="289"/>
      <c r="XEY346" s="289"/>
      <c r="XEZ346" s="289"/>
      <c r="XFA346" s="289"/>
      <c r="XFB346" s="289"/>
      <c r="XFC346" s="289"/>
      <c r="XFD346" s="289"/>
    </row>
    <row r="347" s="506" customFormat="1" ht="21" hidden="1" customHeight="1" spans="1:16384">
      <c r="A347" s="508">
        <v>2040613</v>
      </c>
      <c r="B347" s="519" t="s">
        <v>189</v>
      </c>
      <c r="C347" s="351">
        <f t="shared" si="5"/>
        <v>0</v>
      </c>
      <c r="F347" s="506">
        <v>0</v>
      </c>
      <c r="H347" s="506">
        <v>0</v>
      </c>
      <c r="K347" s="506">
        <v>0</v>
      </c>
      <c r="L347" s="506">
        <v>0</v>
      </c>
      <c r="N347" s="506">
        <v>0</v>
      </c>
      <c r="XEL347" s="289"/>
      <c r="XEM347" s="289"/>
      <c r="XEN347" s="289"/>
      <c r="XEO347" s="289"/>
      <c r="XEP347" s="289"/>
      <c r="XEQ347" s="289"/>
      <c r="XER347" s="289"/>
      <c r="XES347" s="289"/>
      <c r="XET347" s="289"/>
      <c r="XEU347" s="289"/>
      <c r="XEV347" s="289"/>
      <c r="XEW347" s="289"/>
      <c r="XEX347" s="289"/>
      <c r="XEY347" s="289"/>
      <c r="XEZ347" s="289"/>
      <c r="XFA347" s="289"/>
      <c r="XFB347" s="289"/>
      <c r="XFC347" s="289"/>
      <c r="XFD347" s="289"/>
    </row>
    <row r="348" s="506" customFormat="1" ht="21" customHeight="1" spans="1:16384">
      <c r="A348" s="508">
        <v>2040650</v>
      </c>
      <c r="B348" s="519" t="s">
        <v>157</v>
      </c>
      <c r="C348" s="351">
        <f t="shared" si="5"/>
        <v>321.565279</v>
      </c>
      <c r="F348" s="508">
        <v>321.565279</v>
      </c>
      <c r="H348" s="506">
        <v>0</v>
      </c>
      <c r="K348" s="506">
        <v>0</v>
      </c>
      <c r="L348" s="506">
        <v>0</v>
      </c>
      <c r="N348" s="506">
        <v>0</v>
      </c>
      <c r="XEL348" s="289"/>
      <c r="XEM348" s="289"/>
      <c r="XEN348" s="289"/>
      <c r="XEO348" s="289"/>
      <c r="XEP348" s="289"/>
      <c r="XEQ348" s="289"/>
      <c r="XER348" s="289"/>
      <c r="XES348" s="289"/>
      <c r="XET348" s="289"/>
      <c r="XEU348" s="289"/>
      <c r="XEV348" s="289"/>
      <c r="XEW348" s="289"/>
      <c r="XEX348" s="289"/>
      <c r="XEY348" s="289"/>
      <c r="XEZ348" s="289"/>
      <c r="XFA348" s="289"/>
      <c r="XFB348" s="289"/>
      <c r="XFC348" s="289"/>
      <c r="XFD348" s="289"/>
    </row>
    <row r="349" s="506" customFormat="1" ht="21" hidden="1" customHeight="1" spans="1:16384">
      <c r="A349" s="508">
        <v>2040699</v>
      </c>
      <c r="B349" s="519" t="s">
        <v>355</v>
      </c>
      <c r="C349" s="351">
        <f t="shared" si="5"/>
        <v>0</v>
      </c>
      <c r="F349" s="506">
        <v>0</v>
      </c>
      <c r="H349" s="506">
        <v>0</v>
      </c>
      <c r="K349" s="506">
        <v>0</v>
      </c>
      <c r="L349" s="506">
        <v>0</v>
      </c>
      <c r="N349" s="506">
        <v>0</v>
      </c>
      <c r="XEL349" s="289"/>
      <c r="XEM349" s="289"/>
      <c r="XEN349" s="289"/>
      <c r="XEO349" s="289"/>
      <c r="XEP349" s="289"/>
      <c r="XEQ349" s="289"/>
      <c r="XER349" s="289"/>
      <c r="XES349" s="289"/>
      <c r="XET349" s="289"/>
      <c r="XEU349" s="289"/>
      <c r="XEV349" s="289"/>
      <c r="XEW349" s="289"/>
      <c r="XEX349" s="289"/>
      <c r="XEY349" s="289"/>
      <c r="XEZ349" s="289"/>
      <c r="XFA349" s="289"/>
      <c r="XFB349" s="289"/>
      <c r="XFC349" s="289"/>
      <c r="XFD349" s="289"/>
    </row>
    <row r="350" s="506" customFormat="1" ht="21" hidden="1" customHeight="1" spans="1:16384">
      <c r="A350" s="508">
        <v>20407</v>
      </c>
      <c r="B350" s="519" t="s">
        <v>356</v>
      </c>
      <c r="C350" s="351">
        <f t="shared" si="5"/>
        <v>0</v>
      </c>
      <c r="F350" s="506">
        <v>0</v>
      </c>
      <c r="H350" s="506">
        <v>0</v>
      </c>
      <c r="K350" s="506">
        <v>0</v>
      </c>
      <c r="L350" s="506">
        <v>0</v>
      </c>
      <c r="N350" s="506">
        <v>0</v>
      </c>
      <c r="XEL350" s="289"/>
      <c r="XEM350" s="289"/>
      <c r="XEN350" s="289"/>
      <c r="XEO350" s="289"/>
      <c r="XEP350" s="289"/>
      <c r="XEQ350" s="289"/>
      <c r="XER350" s="289"/>
      <c r="XES350" s="289"/>
      <c r="XET350" s="289"/>
      <c r="XEU350" s="289"/>
      <c r="XEV350" s="289"/>
      <c r="XEW350" s="289"/>
      <c r="XEX350" s="289"/>
      <c r="XEY350" s="289"/>
      <c r="XEZ350" s="289"/>
      <c r="XFA350" s="289"/>
      <c r="XFB350" s="289"/>
      <c r="XFC350" s="289"/>
      <c r="XFD350" s="289"/>
    </row>
    <row r="351" s="506" customFormat="1" ht="21" hidden="1" customHeight="1" spans="1:16384">
      <c r="A351" s="508">
        <v>2040701</v>
      </c>
      <c r="B351" s="519" t="s">
        <v>148</v>
      </c>
      <c r="C351" s="351">
        <f t="shared" si="5"/>
        <v>0</v>
      </c>
      <c r="F351" s="506">
        <v>0</v>
      </c>
      <c r="H351" s="506">
        <v>0</v>
      </c>
      <c r="K351" s="506">
        <v>0</v>
      </c>
      <c r="L351" s="506">
        <v>0</v>
      </c>
      <c r="N351" s="506">
        <v>0</v>
      </c>
      <c r="XEL351" s="289"/>
      <c r="XEM351" s="289"/>
      <c r="XEN351" s="289"/>
      <c r="XEO351" s="289"/>
      <c r="XEP351" s="289"/>
      <c r="XEQ351" s="289"/>
      <c r="XER351" s="289"/>
      <c r="XES351" s="289"/>
      <c r="XET351" s="289"/>
      <c r="XEU351" s="289"/>
      <c r="XEV351" s="289"/>
      <c r="XEW351" s="289"/>
      <c r="XEX351" s="289"/>
      <c r="XEY351" s="289"/>
      <c r="XEZ351" s="289"/>
      <c r="XFA351" s="289"/>
      <c r="XFB351" s="289"/>
      <c r="XFC351" s="289"/>
      <c r="XFD351" s="289"/>
    </row>
    <row r="352" s="506" customFormat="1" ht="21" hidden="1" customHeight="1" spans="1:16384">
      <c r="A352" s="508">
        <v>2040702</v>
      </c>
      <c r="B352" s="519" t="s">
        <v>149</v>
      </c>
      <c r="C352" s="351">
        <f t="shared" si="5"/>
        <v>0</v>
      </c>
      <c r="F352" s="506">
        <v>0</v>
      </c>
      <c r="H352" s="506">
        <v>0</v>
      </c>
      <c r="K352" s="506">
        <v>0</v>
      </c>
      <c r="L352" s="506">
        <v>0</v>
      </c>
      <c r="N352" s="506">
        <v>0</v>
      </c>
      <c r="XEL352" s="289"/>
      <c r="XEM352" s="289"/>
      <c r="XEN352" s="289"/>
      <c r="XEO352" s="289"/>
      <c r="XEP352" s="289"/>
      <c r="XEQ352" s="289"/>
      <c r="XER352" s="289"/>
      <c r="XES352" s="289"/>
      <c r="XET352" s="289"/>
      <c r="XEU352" s="289"/>
      <c r="XEV352" s="289"/>
      <c r="XEW352" s="289"/>
      <c r="XEX352" s="289"/>
      <c r="XEY352" s="289"/>
      <c r="XEZ352" s="289"/>
      <c r="XFA352" s="289"/>
      <c r="XFB352" s="289"/>
      <c r="XFC352" s="289"/>
      <c r="XFD352" s="289"/>
    </row>
    <row r="353" s="506" customFormat="1" ht="21" hidden="1" customHeight="1" spans="1:16384">
      <c r="A353" s="508">
        <v>2040703</v>
      </c>
      <c r="B353" s="519" t="s">
        <v>150</v>
      </c>
      <c r="C353" s="351">
        <f t="shared" si="5"/>
        <v>0</v>
      </c>
      <c r="F353" s="506">
        <v>0</v>
      </c>
      <c r="H353" s="506">
        <v>0</v>
      </c>
      <c r="K353" s="506">
        <v>0</v>
      </c>
      <c r="L353" s="506">
        <v>0</v>
      </c>
      <c r="N353" s="506">
        <v>0</v>
      </c>
      <c r="XEL353" s="289"/>
      <c r="XEM353" s="289"/>
      <c r="XEN353" s="289"/>
      <c r="XEO353" s="289"/>
      <c r="XEP353" s="289"/>
      <c r="XEQ353" s="289"/>
      <c r="XER353" s="289"/>
      <c r="XES353" s="289"/>
      <c r="XET353" s="289"/>
      <c r="XEU353" s="289"/>
      <c r="XEV353" s="289"/>
      <c r="XEW353" s="289"/>
      <c r="XEX353" s="289"/>
      <c r="XEY353" s="289"/>
      <c r="XEZ353" s="289"/>
      <c r="XFA353" s="289"/>
      <c r="XFB353" s="289"/>
      <c r="XFC353" s="289"/>
      <c r="XFD353" s="289"/>
    </row>
    <row r="354" s="506" customFormat="1" ht="21" hidden="1" customHeight="1" spans="1:16384">
      <c r="A354" s="508">
        <v>2040704</v>
      </c>
      <c r="B354" s="519" t="s">
        <v>357</v>
      </c>
      <c r="C354" s="351">
        <f t="shared" si="5"/>
        <v>0</v>
      </c>
      <c r="F354" s="506">
        <v>0</v>
      </c>
      <c r="H354" s="506">
        <v>0</v>
      </c>
      <c r="K354" s="506">
        <v>0</v>
      </c>
      <c r="L354" s="506">
        <v>0</v>
      </c>
      <c r="N354" s="506">
        <v>0</v>
      </c>
      <c r="XEL354" s="289"/>
      <c r="XEM354" s="289"/>
      <c r="XEN354" s="289"/>
      <c r="XEO354" s="289"/>
      <c r="XEP354" s="289"/>
      <c r="XEQ354" s="289"/>
      <c r="XER354" s="289"/>
      <c r="XES354" s="289"/>
      <c r="XET354" s="289"/>
      <c r="XEU354" s="289"/>
      <c r="XEV354" s="289"/>
      <c r="XEW354" s="289"/>
      <c r="XEX354" s="289"/>
      <c r="XEY354" s="289"/>
      <c r="XEZ354" s="289"/>
      <c r="XFA354" s="289"/>
      <c r="XFB354" s="289"/>
      <c r="XFC354" s="289"/>
      <c r="XFD354" s="289"/>
    </row>
    <row r="355" s="506" customFormat="1" ht="21" hidden="1" customHeight="1" spans="1:16384">
      <c r="A355" s="508">
        <v>2040705</v>
      </c>
      <c r="B355" s="519" t="s">
        <v>358</v>
      </c>
      <c r="C355" s="351">
        <f t="shared" si="5"/>
        <v>0</v>
      </c>
      <c r="F355" s="506">
        <v>0</v>
      </c>
      <c r="H355" s="506">
        <v>0</v>
      </c>
      <c r="K355" s="506">
        <v>0</v>
      </c>
      <c r="L355" s="506">
        <v>0</v>
      </c>
      <c r="N355" s="506">
        <v>0</v>
      </c>
      <c r="XEL355" s="289"/>
      <c r="XEM355" s="289"/>
      <c r="XEN355" s="289"/>
      <c r="XEO355" s="289"/>
      <c r="XEP355" s="289"/>
      <c r="XEQ355" s="289"/>
      <c r="XER355" s="289"/>
      <c r="XES355" s="289"/>
      <c r="XET355" s="289"/>
      <c r="XEU355" s="289"/>
      <c r="XEV355" s="289"/>
      <c r="XEW355" s="289"/>
      <c r="XEX355" s="289"/>
      <c r="XEY355" s="289"/>
      <c r="XEZ355" s="289"/>
      <c r="XFA355" s="289"/>
      <c r="XFB355" s="289"/>
      <c r="XFC355" s="289"/>
      <c r="XFD355" s="289"/>
    </row>
    <row r="356" s="506" customFormat="1" ht="21" hidden="1" customHeight="1" spans="1:16384">
      <c r="A356" s="508">
        <v>2040706</v>
      </c>
      <c r="B356" s="519" t="s">
        <v>359</v>
      </c>
      <c r="C356" s="351">
        <f t="shared" si="5"/>
        <v>0</v>
      </c>
      <c r="F356" s="506">
        <v>0</v>
      </c>
      <c r="H356" s="506">
        <v>0</v>
      </c>
      <c r="K356" s="506">
        <v>0</v>
      </c>
      <c r="L356" s="506">
        <v>0</v>
      </c>
      <c r="N356" s="506">
        <v>0</v>
      </c>
      <c r="XEL356" s="289"/>
      <c r="XEM356" s="289"/>
      <c r="XEN356" s="289"/>
      <c r="XEO356" s="289"/>
      <c r="XEP356" s="289"/>
      <c r="XEQ356" s="289"/>
      <c r="XER356" s="289"/>
      <c r="XES356" s="289"/>
      <c r="XET356" s="289"/>
      <c r="XEU356" s="289"/>
      <c r="XEV356" s="289"/>
      <c r="XEW356" s="289"/>
      <c r="XEX356" s="289"/>
      <c r="XEY356" s="289"/>
      <c r="XEZ356" s="289"/>
      <c r="XFA356" s="289"/>
      <c r="XFB356" s="289"/>
      <c r="XFC356" s="289"/>
      <c r="XFD356" s="289"/>
    </row>
    <row r="357" s="506" customFormat="1" ht="21" hidden="1" customHeight="1" spans="1:16384">
      <c r="A357" s="508">
        <v>2040707</v>
      </c>
      <c r="B357" s="519" t="s">
        <v>189</v>
      </c>
      <c r="C357" s="351">
        <f t="shared" si="5"/>
        <v>0</v>
      </c>
      <c r="F357" s="506">
        <v>0</v>
      </c>
      <c r="H357" s="506">
        <v>0</v>
      </c>
      <c r="K357" s="506">
        <v>0</v>
      </c>
      <c r="L357" s="506">
        <v>0</v>
      </c>
      <c r="N357" s="506">
        <v>0</v>
      </c>
      <c r="XEL357" s="289"/>
      <c r="XEM357" s="289"/>
      <c r="XEN357" s="289"/>
      <c r="XEO357" s="289"/>
      <c r="XEP357" s="289"/>
      <c r="XEQ357" s="289"/>
      <c r="XER357" s="289"/>
      <c r="XES357" s="289"/>
      <c r="XET357" s="289"/>
      <c r="XEU357" s="289"/>
      <c r="XEV357" s="289"/>
      <c r="XEW357" s="289"/>
      <c r="XEX357" s="289"/>
      <c r="XEY357" s="289"/>
      <c r="XEZ357" s="289"/>
      <c r="XFA357" s="289"/>
      <c r="XFB357" s="289"/>
      <c r="XFC357" s="289"/>
      <c r="XFD357" s="289"/>
    </row>
    <row r="358" s="506" customFormat="1" ht="21" hidden="1" customHeight="1" spans="1:16384">
      <c r="A358" s="508">
        <v>2040750</v>
      </c>
      <c r="B358" s="519" t="s">
        <v>157</v>
      </c>
      <c r="C358" s="351">
        <f t="shared" si="5"/>
        <v>0</v>
      </c>
      <c r="F358" s="506">
        <v>0</v>
      </c>
      <c r="H358" s="506">
        <v>0</v>
      </c>
      <c r="K358" s="506">
        <v>0</v>
      </c>
      <c r="L358" s="506">
        <v>0</v>
      </c>
      <c r="N358" s="506">
        <v>0</v>
      </c>
      <c r="XEL358" s="289"/>
      <c r="XEM358" s="289"/>
      <c r="XEN358" s="289"/>
      <c r="XEO358" s="289"/>
      <c r="XEP358" s="289"/>
      <c r="XEQ358" s="289"/>
      <c r="XER358" s="289"/>
      <c r="XES358" s="289"/>
      <c r="XET358" s="289"/>
      <c r="XEU358" s="289"/>
      <c r="XEV358" s="289"/>
      <c r="XEW358" s="289"/>
      <c r="XEX358" s="289"/>
      <c r="XEY358" s="289"/>
      <c r="XEZ358" s="289"/>
      <c r="XFA358" s="289"/>
      <c r="XFB358" s="289"/>
      <c r="XFC358" s="289"/>
      <c r="XFD358" s="289"/>
    </row>
    <row r="359" s="506" customFormat="1" ht="21" hidden="1" customHeight="1" spans="1:16384">
      <c r="A359" s="508">
        <v>2040799</v>
      </c>
      <c r="B359" s="519" t="s">
        <v>360</v>
      </c>
      <c r="C359" s="351">
        <f t="shared" si="5"/>
        <v>0</v>
      </c>
      <c r="F359" s="506">
        <v>0</v>
      </c>
      <c r="H359" s="506">
        <v>0</v>
      </c>
      <c r="K359" s="506">
        <v>0</v>
      </c>
      <c r="L359" s="506">
        <v>0</v>
      </c>
      <c r="N359" s="506">
        <v>0</v>
      </c>
      <c r="XEL359" s="289"/>
      <c r="XEM359" s="289"/>
      <c r="XEN359" s="289"/>
      <c r="XEO359" s="289"/>
      <c r="XEP359" s="289"/>
      <c r="XEQ359" s="289"/>
      <c r="XER359" s="289"/>
      <c r="XES359" s="289"/>
      <c r="XET359" s="289"/>
      <c r="XEU359" s="289"/>
      <c r="XEV359" s="289"/>
      <c r="XEW359" s="289"/>
      <c r="XEX359" s="289"/>
      <c r="XEY359" s="289"/>
      <c r="XEZ359" s="289"/>
      <c r="XFA359" s="289"/>
      <c r="XFB359" s="289"/>
      <c r="XFC359" s="289"/>
      <c r="XFD359" s="289"/>
    </row>
    <row r="360" s="506" customFormat="1" ht="21" hidden="1" customHeight="1" spans="1:16384">
      <c r="A360" s="508">
        <v>20408</v>
      </c>
      <c r="B360" s="519" t="s">
        <v>361</v>
      </c>
      <c r="C360" s="351">
        <f t="shared" si="5"/>
        <v>0</v>
      </c>
      <c r="F360" s="506">
        <v>0</v>
      </c>
      <c r="H360" s="506">
        <v>0</v>
      </c>
      <c r="K360" s="506">
        <v>0</v>
      </c>
      <c r="L360" s="506">
        <v>0</v>
      </c>
      <c r="N360" s="506">
        <v>0</v>
      </c>
      <c r="XEL360" s="289"/>
      <c r="XEM360" s="289"/>
      <c r="XEN360" s="289"/>
      <c r="XEO360" s="289"/>
      <c r="XEP360" s="289"/>
      <c r="XEQ360" s="289"/>
      <c r="XER360" s="289"/>
      <c r="XES360" s="289"/>
      <c r="XET360" s="289"/>
      <c r="XEU360" s="289"/>
      <c r="XEV360" s="289"/>
      <c r="XEW360" s="289"/>
      <c r="XEX360" s="289"/>
      <c r="XEY360" s="289"/>
      <c r="XEZ360" s="289"/>
      <c r="XFA360" s="289"/>
      <c r="XFB360" s="289"/>
      <c r="XFC360" s="289"/>
      <c r="XFD360" s="289"/>
    </row>
    <row r="361" s="506" customFormat="1" ht="21" hidden="1" customHeight="1" spans="1:16384">
      <c r="A361" s="508">
        <v>2040801</v>
      </c>
      <c r="B361" s="519" t="s">
        <v>148</v>
      </c>
      <c r="C361" s="351">
        <f t="shared" si="5"/>
        <v>0</v>
      </c>
      <c r="F361" s="506">
        <v>0</v>
      </c>
      <c r="H361" s="506">
        <v>0</v>
      </c>
      <c r="K361" s="506">
        <v>0</v>
      </c>
      <c r="L361" s="506">
        <v>0</v>
      </c>
      <c r="N361" s="506">
        <v>0</v>
      </c>
      <c r="XEL361" s="289"/>
      <c r="XEM361" s="289"/>
      <c r="XEN361" s="289"/>
      <c r="XEO361" s="289"/>
      <c r="XEP361" s="289"/>
      <c r="XEQ361" s="289"/>
      <c r="XER361" s="289"/>
      <c r="XES361" s="289"/>
      <c r="XET361" s="289"/>
      <c r="XEU361" s="289"/>
      <c r="XEV361" s="289"/>
      <c r="XEW361" s="289"/>
      <c r="XEX361" s="289"/>
      <c r="XEY361" s="289"/>
      <c r="XEZ361" s="289"/>
      <c r="XFA361" s="289"/>
      <c r="XFB361" s="289"/>
      <c r="XFC361" s="289"/>
      <c r="XFD361" s="289"/>
    </row>
    <row r="362" s="506" customFormat="1" ht="21" hidden="1" customHeight="1" spans="1:16384">
      <c r="A362" s="508">
        <v>2040802</v>
      </c>
      <c r="B362" s="519" t="s">
        <v>149</v>
      </c>
      <c r="C362" s="351">
        <f t="shared" si="5"/>
        <v>0</v>
      </c>
      <c r="F362" s="506">
        <v>0</v>
      </c>
      <c r="H362" s="506">
        <v>0</v>
      </c>
      <c r="K362" s="506">
        <v>0</v>
      </c>
      <c r="L362" s="506">
        <v>0</v>
      </c>
      <c r="N362" s="506">
        <v>0</v>
      </c>
      <c r="XEL362" s="289"/>
      <c r="XEM362" s="289"/>
      <c r="XEN362" s="289"/>
      <c r="XEO362" s="289"/>
      <c r="XEP362" s="289"/>
      <c r="XEQ362" s="289"/>
      <c r="XER362" s="289"/>
      <c r="XES362" s="289"/>
      <c r="XET362" s="289"/>
      <c r="XEU362" s="289"/>
      <c r="XEV362" s="289"/>
      <c r="XEW362" s="289"/>
      <c r="XEX362" s="289"/>
      <c r="XEY362" s="289"/>
      <c r="XEZ362" s="289"/>
      <c r="XFA362" s="289"/>
      <c r="XFB362" s="289"/>
      <c r="XFC362" s="289"/>
      <c r="XFD362" s="289"/>
    </row>
    <row r="363" s="506" customFormat="1" ht="21" hidden="1" customHeight="1" spans="1:16384">
      <c r="A363" s="508">
        <v>2040803</v>
      </c>
      <c r="B363" s="519" t="s">
        <v>150</v>
      </c>
      <c r="C363" s="351">
        <f t="shared" si="5"/>
        <v>0</v>
      </c>
      <c r="F363" s="506">
        <v>0</v>
      </c>
      <c r="H363" s="506">
        <v>0</v>
      </c>
      <c r="K363" s="506">
        <v>0</v>
      </c>
      <c r="L363" s="506">
        <v>0</v>
      </c>
      <c r="N363" s="506">
        <v>0</v>
      </c>
      <c r="XEL363" s="289"/>
      <c r="XEM363" s="289"/>
      <c r="XEN363" s="289"/>
      <c r="XEO363" s="289"/>
      <c r="XEP363" s="289"/>
      <c r="XEQ363" s="289"/>
      <c r="XER363" s="289"/>
      <c r="XES363" s="289"/>
      <c r="XET363" s="289"/>
      <c r="XEU363" s="289"/>
      <c r="XEV363" s="289"/>
      <c r="XEW363" s="289"/>
      <c r="XEX363" s="289"/>
      <c r="XEY363" s="289"/>
      <c r="XEZ363" s="289"/>
      <c r="XFA363" s="289"/>
      <c r="XFB363" s="289"/>
      <c r="XFC363" s="289"/>
      <c r="XFD363" s="289"/>
    </row>
    <row r="364" s="506" customFormat="1" ht="21" hidden="1" customHeight="1" spans="1:16384">
      <c r="A364" s="508">
        <v>2040804</v>
      </c>
      <c r="B364" s="519" t="s">
        <v>362</v>
      </c>
      <c r="C364" s="351">
        <f t="shared" si="5"/>
        <v>0</v>
      </c>
      <c r="F364" s="506">
        <v>0</v>
      </c>
      <c r="H364" s="506">
        <v>0</v>
      </c>
      <c r="K364" s="506">
        <v>0</v>
      </c>
      <c r="L364" s="506">
        <v>0</v>
      </c>
      <c r="N364" s="506">
        <v>0</v>
      </c>
      <c r="XEL364" s="289"/>
      <c r="XEM364" s="289"/>
      <c r="XEN364" s="289"/>
      <c r="XEO364" s="289"/>
      <c r="XEP364" s="289"/>
      <c r="XEQ364" s="289"/>
      <c r="XER364" s="289"/>
      <c r="XES364" s="289"/>
      <c r="XET364" s="289"/>
      <c r="XEU364" s="289"/>
      <c r="XEV364" s="289"/>
      <c r="XEW364" s="289"/>
      <c r="XEX364" s="289"/>
      <c r="XEY364" s="289"/>
      <c r="XEZ364" s="289"/>
      <c r="XFA364" s="289"/>
      <c r="XFB364" s="289"/>
      <c r="XFC364" s="289"/>
      <c r="XFD364" s="289"/>
    </row>
    <row r="365" s="506" customFormat="1" ht="21" hidden="1" customHeight="1" spans="1:16384">
      <c r="A365" s="508">
        <v>2040805</v>
      </c>
      <c r="B365" s="519" t="s">
        <v>363</v>
      </c>
      <c r="C365" s="351">
        <f t="shared" si="5"/>
        <v>0</v>
      </c>
      <c r="F365" s="506">
        <v>0</v>
      </c>
      <c r="H365" s="506">
        <v>0</v>
      </c>
      <c r="K365" s="506">
        <v>0</v>
      </c>
      <c r="L365" s="506">
        <v>0</v>
      </c>
      <c r="N365" s="506">
        <v>0</v>
      </c>
      <c r="XEL365" s="289"/>
      <c r="XEM365" s="289"/>
      <c r="XEN365" s="289"/>
      <c r="XEO365" s="289"/>
      <c r="XEP365" s="289"/>
      <c r="XEQ365" s="289"/>
      <c r="XER365" s="289"/>
      <c r="XES365" s="289"/>
      <c r="XET365" s="289"/>
      <c r="XEU365" s="289"/>
      <c r="XEV365" s="289"/>
      <c r="XEW365" s="289"/>
      <c r="XEX365" s="289"/>
      <c r="XEY365" s="289"/>
      <c r="XEZ365" s="289"/>
      <c r="XFA365" s="289"/>
      <c r="XFB365" s="289"/>
      <c r="XFC365" s="289"/>
      <c r="XFD365" s="289"/>
    </row>
    <row r="366" s="506" customFormat="1" ht="21" hidden="1" customHeight="1" spans="1:16384">
      <c r="A366" s="508">
        <v>2040806</v>
      </c>
      <c r="B366" s="519" t="s">
        <v>364</v>
      </c>
      <c r="C366" s="351">
        <f t="shared" si="5"/>
        <v>0</v>
      </c>
      <c r="F366" s="506">
        <v>0</v>
      </c>
      <c r="H366" s="506">
        <v>0</v>
      </c>
      <c r="K366" s="506">
        <v>0</v>
      </c>
      <c r="L366" s="506">
        <v>0</v>
      </c>
      <c r="N366" s="506">
        <v>0</v>
      </c>
      <c r="XEL366" s="289"/>
      <c r="XEM366" s="289"/>
      <c r="XEN366" s="289"/>
      <c r="XEO366" s="289"/>
      <c r="XEP366" s="289"/>
      <c r="XEQ366" s="289"/>
      <c r="XER366" s="289"/>
      <c r="XES366" s="289"/>
      <c r="XET366" s="289"/>
      <c r="XEU366" s="289"/>
      <c r="XEV366" s="289"/>
      <c r="XEW366" s="289"/>
      <c r="XEX366" s="289"/>
      <c r="XEY366" s="289"/>
      <c r="XEZ366" s="289"/>
      <c r="XFA366" s="289"/>
      <c r="XFB366" s="289"/>
      <c r="XFC366" s="289"/>
      <c r="XFD366" s="289"/>
    </row>
    <row r="367" s="506" customFormat="1" ht="21" hidden="1" customHeight="1" spans="1:16384">
      <c r="A367" s="508">
        <v>2040807</v>
      </c>
      <c r="B367" s="519" t="s">
        <v>189</v>
      </c>
      <c r="C367" s="351">
        <f t="shared" si="5"/>
        <v>0</v>
      </c>
      <c r="F367" s="506">
        <v>0</v>
      </c>
      <c r="H367" s="506">
        <v>0</v>
      </c>
      <c r="K367" s="506">
        <v>0</v>
      </c>
      <c r="L367" s="506">
        <v>0</v>
      </c>
      <c r="N367" s="506">
        <v>0</v>
      </c>
      <c r="XEL367" s="289"/>
      <c r="XEM367" s="289"/>
      <c r="XEN367" s="289"/>
      <c r="XEO367" s="289"/>
      <c r="XEP367" s="289"/>
      <c r="XEQ367" s="289"/>
      <c r="XER367" s="289"/>
      <c r="XES367" s="289"/>
      <c r="XET367" s="289"/>
      <c r="XEU367" s="289"/>
      <c r="XEV367" s="289"/>
      <c r="XEW367" s="289"/>
      <c r="XEX367" s="289"/>
      <c r="XEY367" s="289"/>
      <c r="XEZ367" s="289"/>
      <c r="XFA367" s="289"/>
      <c r="XFB367" s="289"/>
      <c r="XFC367" s="289"/>
      <c r="XFD367" s="289"/>
    </row>
    <row r="368" s="506" customFormat="1" ht="21" hidden="1" customHeight="1" spans="1:16384">
      <c r="A368" s="508">
        <v>2040850</v>
      </c>
      <c r="B368" s="519" t="s">
        <v>157</v>
      </c>
      <c r="C368" s="351">
        <f t="shared" si="5"/>
        <v>0</v>
      </c>
      <c r="F368" s="506">
        <v>0</v>
      </c>
      <c r="H368" s="506">
        <v>0</v>
      </c>
      <c r="K368" s="506">
        <v>0</v>
      </c>
      <c r="L368" s="506">
        <v>0</v>
      </c>
      <c r="N368" s="506">
        <v>0</v>
      </c>
      <c r="XEL368" s="289"/>
      <c r="XEM368" s="289"/>
      <c r="XEN368" s="289"/>
      <c r="XEO368" s="289"/>
      <c r="XEP368" s="289"/>
      <c r="XEQ368" s="289"/>
      <c r="XER368" s="289"/>
      <c r="XES368" s="289"/>
      <c r="XET368" s="289"/>
      <c r="XEU368" s="289"/>
      <c r="XEV368" s="289"/>
      <c r="XEW368" s="289"/>
      <c r="XEX368" s="289"/>
      <c r="XEY368" s="289"/>
      <c r="XEZ368" s="289"/>
      <c r="XFA368" s="289"/>
      <c r="XFB368" s="289"/>
      <c r="XFC368" s="289"/>
      <c r="XFD368" s="289"/>
    </row>
    <row r="369" s="506" customFormat="1" ht="21" hidden="1" customHeight="1" spans="1:16384">
      <c r="A369" s="508">
        <v>2040899</v>
      </c>
      <c r="B369" s="519" t="s">
        <v>365</v>
      </c>
      <c r="C369" s="351">
        <f t="shared" si="5"/>
        <v>0</v>
      </c>
      <c r="F369" s="506">
        <v>0</v>
      </c>
      <c r="H369" s="506">
        <v>0</v>
      </c>
      <c r="K369" s="506">
        <v>0</v>
      </c>
      <c r="L369" s="506">
        <v>0</v>
      </c>
      <c r="N369" s="506">
        <v>0</v>
      </c>
      <c r="XEL369" s="289"/>
      <c r="XEM369" s="289"/>
      <c r="XEN369" s="289"/>
      <c r="XEO369" s="289"/>
      <c r="XEP369" s="289"/>
      <c r="XEQ369" s="289"/>
      <c r="XER369" s="289"/>
      <c r="XES369" s="289"/>
      <c r="XET369" s="289"/>
      <c r="XEU369" s="289"/>
      <c r="XEV369" s="289"/>
      <c r="XEW369" s="289"/>
      <c r="XEX369" s="289"/>
      <c r="XEY369" s="289"/>
      <c r="XEZ369" s="289"/>
      <c r="XFA369" s="289"/>
      <c r="XFB369" s="289"/>
      <c r="XFC369" s="289"/>
      <c r="XFD369" s="289"/>
    </row>
    <row r="370" s="506" customFormat="1" ht="21" hidden="1" customHeight="1" spans="1:16384">
      <c r="A370" s="508">
        <v>20409</v>
      </c>
      <c r="B370" s="519" t="s">
        <v>366</v>
      </c>
      <c r="C370" s="351">
        <f t="shared" si="5"/>
        <v>0</v>
      </c>
      <c r="F370" s="506">
        <v>0</v>
      </c>
      <c r="H370" s="506">
        <v>0</v>
      </c>
      <c r="K370" s="506">
        <v>0</v>
      </c>
      <c r="L370" s="506">
        <v>0</v>
      </c>
      <c r="N370" s="506">
        <v>0</v>
      </c>
      <c r="XEL370" s="289"/>
      <c r="XEM370" s="289"/>
      <c r="XEN370" s="289"/>
      <c r="XEO370" s="289"/>
      <c r="XEP370" s="289"/>
      <c r="XEQ370" s="289"/>
      <c r="XER370" s="289"/>
      <c r="XES370" s="289"/>
      <c r="XET370" s="289"/>
      <c r="XEU370" s="289"/>
      <c r="XEV370" s="289"/>
      <c r="XEW370" s="289"/>
      <c r="XEX370" s="289"/>
      <c r="XEY370" s="289"/>
      <c r="XEZ370" s="289"/>
      <c r="XFA370" s="289"/>
      <c r="XFB370" s="289"/>
      <c r="XFC370" s="289"/>
      <c r="XFD370" s="289"/>
    </row>
    <row r="371" s="506" customFormat="1" ht="21" hidden="1" customHeight="1" spans="1:16384">
      <c r="A371" s="508">
        <v>2040901</v>
      </c>
      <c r="B371" s="519" t="s">
        <v>148</v>
      </c>
      <c r="C371" s="351">
        <f t="shared" si="5"/>
        <v>0</v>
      </c>
      <c r="F371" s="506">
        <v>0</v>
      </c>
      <c r="H371" s="506">
        <v>0</v>
      </c>
      <c r="K371" s="506">
        <v>0</v>
      </c>
      <c r="L371" s="506">
        <v>0</v>
      </c>
      <c r="N371" s="506">
        <v>0</v>
      </c>
      <c r="XEL371" s="289"/>
      <c r="XEM371" s="289"/>
      <c r="XEN371" s="289"/>
      <c r="XEO371" s="289"/>
      <c r="XEP371" s="289"/>
      <c r="XEQ371" s="289"/>
      <c r="XER371" s="289"/>
      <c r="XES371" s="289"/>
      <c r="XET371" s="289"/>
      <c r="XEU371" s="289"/>
      <c r="XEV371" s="289"/>
      <c r="XEW371" s="289"/>
      <c r="XEX371" s="289"/>
      <c r="XEY371" s="289"/>
      <c r="XEZ371" s="289"/>
      <c r="XFA371" s="289"/>
      <c r="XFB371" s="289"/>
      <c r="XFC371" s="289"/>
      <c r="XFD371" s="289"/>
    </row>
    <row r="372" s="506" customFormat="1" ht="21" hidden="1" customHeight="1" spans="1:16384">
      <c r="A372" s="508">
        <v>2040902</v>
      </c>
      <c r="B372" s="519" t="s">
        <v>149</v>
      </c>
      <c r="C372" s="351">
        <f t="shared" si="5"/>
        <v>0</v>
      </c>
      <c r="F372" s="506">
        <v>0</v>
      </c>
      <c r="H372" s="506">
        <v>0</v>
      </c>
      <c r="K372" s="506">
        <v>0</v>
      </c>
      <c r="L372" s="506">
        <v>0</v>
      </c>
      <c r="N372" s="506">
        <v>0</v>
      </c>
      <c r="XEL372" s="289"/>
      <c r="XEM372" s="289"/>
      <c r="XEN372" s="289"/>
      <c r="XEO372" s="289"/>
      <c r="XEP372" s="289"/>
      <c r="XEQ372" s="289"/>
      <c r="XER372" s="289"/>
      <c r="XES372" s="289"/>
      <c r="XET372" s="289"/>
      <c r="XEU372" s="289"/>
      <c r="XEV372" s="289"/>
      <c r="XEW372" s="289"/>
      <c r="XEX372" s="289"/>
      <c r="XEY372" s="289"/>
      <c r="XEZ372" s="289"/>
      <c r="XFA372" s="289"/>
      <c r="XFB372" s="289"/>
      <c r="XFC372" s="289"/>
      <c r="XFD372" s="289"/>
    </row>
    <row r="373" s="506" customFormat="1" ht="21" hidden="1" customHeight="1" spans="1:16384">
      <c r="A373" s="508">
        <v>2040903</v>
      </c>
      <c r="B373" s="519" t="s">
        <v>150</v>
      </c>
      <c r="C373" s="351">
        <f t="shared" si="5"/>
        <v>0</v>
      </c>
      <c r="F373" s="506">
        <v>0</v>
      </c>
      <c r="H373" s="506">
        <v>0</v>
      </c>
      <c r="K373" s="506">
        <v>0</v>
      </c>
      <c r="L373" s="506">
        <v>0</v>
      </c>
      <c r="N373" s="506">
        <v>0</v>
      </c>
      <c r="XEL373" s="289"/>
      <c r="XEM373" s="289"/>
      <c r="XEN373" s="289"/>
      <c r="XEO373" s="289"/>
      <c r="XEP373" s="289"/>
      <c r="XEQ373" s="289"/>
      <c r="XER373" s="289"/>
      <c r="XES373" s="289"/>
      <c r="XET373" s="289"/>
      <c r="XEU373" s="289"/>
      <c r="XEV373" s="289"/>
      <c r="XEW373" s="289"/>
      <c r="XEX373" s="289"/>
      <c r="XEY373" s="289"/>
      <c r="XEZ373" s="289"/>
      <c r="XFA373" s="289"/>
      <c r="XFB373" s="289"/>
      <c r="XFC373" s="289"/>
      <c r="XFD373" s="289"/>
    </row>
    <row r="374" s="506" customFormat="1" ht="21" hidden="1" customHeight="1" spans="1:16384">
      <c r="A374" s="508">
        <v>2040904</v>
      </c>
      <c r="B374" s="519" t="s">
        <v>367</v>
      </c>
      <c r="C374" s="351">
        <f t="shared" si="5"/>
        <v>0</v>
      </c>
      <c r="F374" s="506">
        <v>0</v>
      </c>
      <c r="H374" s="506">
        <v>0</v>
      </c>
      <c r="K374" s="506">
        <v>0</v>
      </c>
      <c r="L374" s="506">
        <v>0</v>
      </c>
      <c r="N374" s="506">
        <v>0</v>
      </c>
      <c r="XEL374" s="289"/>
      <c r="XEM374" s="289"/>
      <c r="XEN374" s="289"/>
      <c r="XEO374" s="289"/>
      <c r="XEP374" s="289"/>
      <c r="XEQ374" s="289"/>
      <c r="XER374" s="289"/>
      <c r="XES374" s="289"/>
      <c r="XET374" s="289"/>
      <c r="XEU374" s="289"/>
      <c r="XEV374" s="289"/>
      <c r="XEW374" s="289"/>
      <c r="XEX374" s="289"/>
      <c r="XEY374" s="289"/>
      <c r="XEZ374" s="289"/>
      <c r="XFA374" s="289"/>
      <c r="XFB374" s="289"/>
      <c r="XFC374" s="289"/>
      <c r="XFD374" s="289"/>
    </row>
    <row r="375" s="506" customFormat="1" ht="21" hidden="1" customHeight="1" spans="1:16384">
      <c r="A375" s="508">
        <v>2040905</v>
      </c>
      <c r="B375" s="519" t="s">
        <v>368</v>
      </c>
      <c r="C375" s="351">
        <f t="shared" si="5"/>
        <v>0</v>
      </c>
      <c r="F375" s="506">
        <v>0</v>
      </c>
      <c r="H375" s="506">
        <v>0</v>
      </c>
      <c r="K375" s="506">
        <v>0</v>
      </c>
      <c r="L375" s="506">
        <v>0</v>
      </c>
      <c r="N375" s="506">
        <v>0</v>
      </c>
      <c r="XEL375" s="289"/>
      <c r="XEM375" s="289"/>
      <c r="XEN375" s="289"/>
      <c r="XEO375" s="289"/>
      <c r="XEP375" s="289"/>
      <c r="XEQ375" s="289"/>
      <c r="XER375" s="289"/>
      <c r="XES375" s="289"/>
      <c r="XET375" s="289"/>
      <c r="XEU375" s="289"/>
      <c r="XEV375" s="289"/>
      <c r="XEW375" s="289"/>
      <c r="XEX375" s="289"/>
      <c r="XEY375" s="289"/>
      <c r="XEZ375" s="289"/>
      <c r="XFA375" s="289"/>
      <c r="XFB375" s="289"/>
      <c r="XFC375" s="289"/>
      <c r="XFD375" s="289"/>
    </row>
    <row r="376" s="506" customFormat="1" ht="21" hidden="1" customHeight="1" spans="1:16384">
      <c r="A376" s="508">
        <v>2040950</v>
      </c>
      <c r="B376" s="519" t="s">
        <v>157</v>
      </c>
      <c r="C376" s="351">
        <f t="shared" si="5"/>
        <v>0</v>
      </c>
      <c r="F376" s="506">
        <v>0</v>
      </c>
      <c r="H376" s="506">
        <v>0</v>
      </c>
      <c r="K376" s="506">
        <v>0</v>
      </c>
      <c r="L376" s="506">
        <v>0</v>
      </c>
      <c r="N376" s="506">
        <v>0</v>
      </c>
      <c r="XEL376" s="289"/>
      <c r="XEM376" s="289"/>
      <c r="XEN376" s="289"/>
      <c r="XEO376" s="289"/>
      <c r="XEP376" s="289"/>
      <c r="XEQ376" s="289"/>
      <c r="XER376" s="289"/>
      <c r="XES376" s="289"/>
      <c r="XET376" s="289"/>
      <c r="XEU376" s="289"/>
      <c r="XEV376" s="289"/>
      <c r="XEW376" s="289"/>
      <c r="XEX376" s="289"/>
      <c r="XEY376" s="289"/>
      <c r="XEZ376" s="289"/>
      <c r="XFA376" s="289"/>
      <c r="XFB376" s="289"/>
      <c r="XFC376" s="289"/>
      <c r="XFD376" s="289"/>
    </row>
    <row r="377" s="506" customFormat="1" ht="21" hidden="1" customHeight="1" spans="1:16384">
      <c r="A377" s="508">
        <v>2040999</v>
      </c>
      <c r="B377" s="519" t="s">
        <v>369</v>
      </c>
      <c r="C377" s="351">
        <f t="shared" si="5"/>
        <v>0</v>
      </c>
      <c r="F377" s="506">
        <v>0</v>
      </c>
      <c r="H377" s="506">
        <v>0</v>
      </c>
      <c r="K377" s="506">
        <v>0</v>
      </c>
      <c r="L377" s="506">
        <v>0</v>
      </c>
      <c r="N377" s="506">
        <v>0</v>
      </c>
      <c r="XEL377" s="289"/>
      <c r="XEM377" s="289"/>
      <c r="XEN377" s="289"/>
      <c r="XEO377" s="289"/>
      <c r="XEP377" s="289"/>
      <c r="XEQ377" s="289"/>
      <c r="XER377" s="289"/>
      <c r="XES377" s="289"/>
      <c r="XET377" s="289"/>
      <c r="XEU377" s="289"/>
      <c r="XEV377" s="289"/>
      <c r="XEW377" s="289"/>
      <c r="XEX377" s="289"/>
      <c r="XEY377" s="289"/>
      <c r="XEZ377" s="289"/>
      <c r="XFA377" s="289"/>
      <c r="XFB377" s="289"/>
      <c r="XFC377" s="289"/>
      <c r="XFD377" s="289"/>
    </row>
    <row r="378" s="506" customFormat="1" ht="21" hidden="1" customHeight="1" spans="1:16384">
      <c r="A378" s="508">
        <v>20410</v>
      </c>
      <c r="B378" s="519" t="s">
        <v>370</v>
      </c>
      <c r="C378" s="351">
        <f t="shared" si="5"/>
        <v>0</v>
      </c>
      <c r="F378" s="506">
        <v>0</v>
      </c>
      <c r="H378" s="506">
        <v>0</v>
      </c>
      <c r="K378" s="506">
        <v>0</v>
      </c>
      <c r="L378" s="506">
        <v>0</v>
      </c>
      <c r="N378" s="506">
        <v>0</v>
      </c>
      <c r="XEL378" s="289"/>
      <c r="XEM378" s="289"/>
      <c r="XEN378" s="289"/>
      <c r="XEO378" s="289"/>
      <c r="XEP378" s="289"/>
      <c r="XEQ378" s="289"/>
      <c r="XER378" s="289"/>
      <c r="XES378" s="289"/>
      <c r="XET378" s="289"/>
      <c r="XEU378" s="289"/>
      <c r="XEV378" s="289"/>
      <c r="XEW378" s="289"/>
      <c r="XEX378" s="289"/>
      <c r="XEY378" s="289"/>
      <c r="XEZ378" s="289"/>
      <c r="XFA378" s="289"/>
      <c r="XFB378" s="289"/>
      <c r="XFC378" s="289"/>
      <c r="XFD378" s="289"/>
    </row>
    <row r="379" s="506" customFormat="1" ht="21" hidden="1" customHeight="1" spans="1:16384">
      <c r="A379" s="508">
        <v>2041001</v>
      </c>
      <c r="B379" s="519" t="s">
        <v>148</v>
      </c>
      <c r="C379" s="351">
        <f t="shared" si="5"/>
        <v>0</v>
      </c>
      <c r="F379" s="506">
        <v>0</v>
      </c>
      <c r="H379" s="506">
        <v>0</v>
      </c>
      <c r="K379" s="506">
        <v>0</v>
      </c>
      <c r="L379" s="506">
        <v>0</v>
      </c>
      <c r="N379" s="506">
        <v>0</v>
      </c>
      <c r="XEL379" s="289"/>
      <c r="XEM379" s="289"/>
      <c r="XEN379" s="289"/>
      <c r="XEO379" s="289"/>
      <c r="XEP379" s="289"/>
      <c r="XEQ379" s="289"/>
      <c r="XER379" s="289"/>
      <c r="XES379" s="289"/>
      <c r="XET379" s="289"/>
      <c r="XEU379" s="289"/>
      <c r="XEV379" s="289"/>
      <c r="XEW379" s="289"/>
      <c r="XEX379" s="289"/>
      <c r="XEY379" s="289"/>
      <c r="XEZ379" s="289"/>
      <c r="XFA379" s="289"/>
      <c r="XFB379" s="289"/>
      <c r="XFC379" s="289"/>
      <c r="XFD379" s="289"/>
    </row>
    <row r="380" s="506" customFormat="1" ht="21" hidden="1" customHeight="1" spans="1:16384">
      <c r="A380" s="508">
        <v>2041002</v>
      </c>
      <c r="B380" s="519" t="s">
        <v>149</v>
      </c>
      <c r="C380" s="351">
        <f t="shared" si="5"/>
        <v>0</v>
      </c>
      <c r="F380" s="506">
        <v>0</v>
      </c>
      <c r="H380" s="506">
        <v>0</v>
      </c>
      <c r="K380" s="506">
        <v>0</v>
      </c>
      <c r="L380" s="506">
        <v>0</v>
      </c>
      <c r="N380" s="506">
        <v>0</v>
      </c>
      <c r="XEL380" s="289"/>
      <c r="XEM380" s="289"/>
      <c r="XEN380" s="289"/>
      <c r="XEO380" s="289"/>
      <c r="XEP380" s="289"/>
      <c r="XEQ380" s="289"/>
      <c r="XER380" s="289"/>
      <c r="XES380" s="289"/>
      <c r="XET380" s="289"/>
      <c r="XEU380" s="289"/>
      <c r="XEV380" s="289"/>
      <c r="XEW380" s="289"/>
      <c r="XEX380" s="289"/>
      <c r="XEY380" s="289"/>
      <c r="XEZ380" s="289"/>
      <c r="XFA380" s="289"/>
      <c r="XFB380" s="289"/>
      <c r="XFC380" s="289"/>
      <c r="XFD380" s="289"/>
    </row>
    <row r="381" s="506" customFormat="1" ht="21" hidden="1" customHeight="1" spans="1:16384">
      <c r="A381" s="508">
        <v>2041006</v>
      </c>
      <c r="B381" s="519" t="s">
        <v>189</v>
      </c>
      <c r="C381" s="351">
        <f t="shared" si="5"/>
        <v>0</v>
      </c>
      <c r="F381" s="506">
        <v>0</v>
      </c>
      <c r="H381" s="506">
        <v>0</v>
      </c>
      <c r="K381" s="506">
        <v>0</v>
      </c>
      <c r="L381" s="506">
        <v>0</v>
      </c>
      <c r="N381" s="506">
        <v>0</v>
      </c>
      <c r="XEL381" s="289"/>
      <c r="XEM381" s="289"/>
      <c r="XEN381" s="289"/>
      <c r="XEO381" s="289"/>
      <c r="XEP381" s="289"/>
      <c r="XEQ381" s="289"/>
      <c r="XER381" s="289"/>
      <c r="XES381" s="289"/>
      <c r="XET381" s="289"/>
      <c r="XEU381" s="289"/>
      <c r="XEV381" s="289"/>
      <c r="XEW381" s="289"/>
      <c r="XEX381" s="289"/>
      <c r="XEY381" s="289"/>
      <c r="XEZ381" s="289"/>
      <c r="XFA381" s="289"/>
      <c r="XFB381" s="289"/>
      <c r="XFC381" s="289"/>
      <c r="XFD381" s="289"/>
    </row>
    <row r="382" s="506" customFormat="1" ht="21" hidden="1" customHeight="1" spans="1:16384">
      <c r="A382" s="508">
        <v>2041007</v>
      </c>
      <c r="B382" s="519" t="s">
        <v>371</v>
      </c>
      <c r="C382" s="351">
        <f t="shared" si="5"/>
        <v>0</v>
      </c>
      <c r="F382" s="506">
        <v>0</v>
      </c>
      <c r="H382" s="506">
        <v>0</v>
      </c>
      <c r="K382" s="506">
        <v>0</v>
      </c>
      <c r="L382" s="506">
        <v>0</v>
      </c>
      <c r="N382" s="506">
        <v>0</v>
      </c>
      <c r="XEL382" s="289"/>
      <c r="XEM382" s="289"/>
      <c r="XEN382" s="289"/>
      <c r="XEO382" s="289"/>
      <c r="XEP382" s="289"/>
      <c r="XEQ382" s="289"/>
      <c r="XER382" s="289"/>
      <c r="XES382" s="289"/>
      <c r="XET382" s="289"/>
      <c r="XEU382" s="289"/>
      <c r="XEV382" s="289"/>
      <c r="XEW382" s="289"/>
      <c r="XEX382" s="289"/>
      <c r="XEY382" s="289"/>
      <c r="XEZ382" s="289"/>
      <c r="XFA382" s="289"/>
      <c r="XFB382" s="289"/>
      <c r="XFC382" s="289"/>
      <c r="XFD382" s="289"/>
    </row>
    <row r="383" s="506" customFormat="1" ht="21" hidden="1" customHeight="1" spans="1:16384">
      <c r="A383" s="508">
        <v>2041099</v>
      </c>
      <c r="B383" s="519" t="s">
        <v>372</v>
      </c>
      <c r="C383" s="351">
        <f t="shared" si="5"/>
        <v>0</v>
      </c>
      <c r="F383" s="506">
        <v>0</v>
      </c>
      <c r="H383" s="506">
        <v>0</v>
      </c>
      <c r="K383" s="506">
        <v>0</v>
      </c>
      <c r="L383" s="506">
        <v>0</v>
      </c>
      <c r="N383" s="506">
        <v>0</v>
      </c>
      <c r="XEL383" s="289"/>
      <c r="XEM383" s="289"/>
      <c r="XEN383" s="289"/>
      <c r="XEO383" s="289"/>
      <c r="XEP383" s="289"/>
      <c r="XEQ383" s="289"/>
      <c r="XER383" s="289"/>
      <c r="XES383" s="289"/>
      <c r="XET383" s="289"/>
      <c r="XEU383" s="289"/>
      <c r="XEV383" s="289"/>
      <c r="XEW383" s="289"/>
      <c r="XEX383" s="289"/>
      <c r="XEY383" s="289"/>
      <c r="XEZ383" s="289"/>
      <c r="XFA383" s="289"/>
      <c r="XFB383" s="289"/>
      <c r="XFC383" s="289"/>
      <c r="XFD383" s="289"/>
    </row>
    <row r="384" s="506" customFormat="1" ht="21" customHeight="1" spans="1:16384">
      <c r="A384" s="508">
        <v>20499</v>
      </c>
      <c r="B384" s="519" t="s">
        <v>373</v>
      </c>
      <c r="C384" s="351">
        <f t="shared" si="5"/>
        <v>675.201914</v>
      </c>
      <c r="F384" s="508">
        <v>129.201914</v>
      </c>
      <c r="H384" s="506">
        <v>0</v>
      </c>
      <c r="K384" s="506">
        <v>300</v>
      </c>
      <c r="L384" s="506">
        <v>0</v>
      </c>
      <c r="N384" s="506">
        <v>246</v>
      </c>
      <c r="XEL384" s="289"/>
      <c r="XEM384" s="289"/>
      <c r="XEN384" s="289"/>
      <c r="XEO384" s="289"/>
      <c r="XEP384" s="289"/>
      <c r="XEQ384" s="289"/>
      <c r="XER384" s="289"/>
      <c r="XES384" s="289"/>
      <c r="XET384" s="289"/>
      <c r="XEU384" s="289"/>
      <c r="XEV384" s="289"/>
      <c r="XEW384" s="289"/>
      <c r="XEX384" s="289"/>
      <c r="XEY384" s="289"/>
      <c r="XEZ384" s="289"/>
      <c r="XFA384" s="289"/>
      <c r="XFB384" s="289"/>
      <c r="XFC384" s="289"/>
      <c r="XFD384" s="289"/>
    </row>
    <row r="385" s="506" customFormat="1" ht="21" hidden="1" customHeight="1" spans="1:16384">
      <c r="A385" s="508">
        <v>2049902</v>
      </c>
      <c r="B385" s="519" t="s">
        <v>374</v>
      </c>
      <c r="C385" s="351">
        <f t="shared" si="5"/>
        <v>0</v>
      </c>
      <c r="F385" s="506">
        <v>0</v>
      </c>
      <c r="H385" s="506">
        <v>0</v>
      </c>
      <c r="K385" s="506">
        <v>0</v>
      </c>
      <c r="L385" s="506">
        <v>0</v>
      </c>
      <c r="N385" s="506">
        <v>0</v>
      </c>
      <c r="XEL385" s="289"/>
      <c r="XEM385" s="289"/>
      <c r="XEN385" s="289"/>
      <c r="XEO385" s="289"/>
      <c r="XEP385" s="289"/>
      <c r="XEQ385" s="289"/>
      <c r="XER385" s="289"/>
      <c r="XES385" s="289"/>
      <c r="XET385" s="289"/>
      <c r="XEU385" s="289"/>
      <c r="XEV385" s="289"/>
      <c r="XEW385" s="289"/>
      <c r="XEX385" s="289"/>
      <c r="XEY385" s="289"/>
      <c r="XEZ385" s="289"/>
      <c r="XFA385" s="289"/>
      <c r="XFB385" s="289"/>
      <c r="XFC385" s="289"/>
      <c r="XFD385" s="289"/>
    </row>
    <row r="386" s="506" customFormat="1" ht="21" customHeight="1" spans="1:16384">
      <c r="A386" s="508">
        <v>2049999</v>
      </c>
      <c r="B386" s="519" t="s">
        <v>375</v>
      </c>
      <c r="C386" s="351">
        <f t="shared" si="5"/>
        <v>675.201914</v>
      </c>
      <c r="F386" s="508">
        <v>129.201914</v>
      </c>
      <c r="H386" s="506">
        <v>0</v>
      </c>
      <c r="K386" s="506">
        <v>300</v>
      </c>
      <c r="L386" s="506">
        <v>0</v>
      </c>
      <c r="N386" s="506">
        <v>246</v>
      </c>
      <c r="XEL386" s="289"/>
      <c r="XEM386" s="289"/>
      <c r="XEN386" s="289"/>
      <c r="XEO386" s="289"/>
      <c r="XEP386" s="289"/>
      <c r="XEQ386" s="289"/>
      <c r="XER386" s="289"/>
      <c r="XES386" s="289"/>
      <c r="XET386" s="289"/>
      <c r="XEU386" s="289"/>
      <c r="XEV386" s="289"/>
      <c r="XEW386" s="289"/>
      <c r="XEX386" s="289"/>
      <c r="XEY386" s="289"/>
      <c r="XEZ386" s="289"/>
      <c r="XFA386" s="289"/>
      <c r="XFB386" s="289"/>
      <c r="XFC386" s="289"/>
      <c r="XFD386" s="289"/>
    </row>
    <row r="387" s="506" customFormat="1" ht="21" customHeight="1" spans="1:16384">
      <c r="A387" s="508">
        <v>205</v>
      </c>
      <c r="B387" s="517" t="s">
        <v>376</v>
      </c>
      <c r="C387" s="351">
        <f t="shared" si="5"/>
        <v>257045.920107</v>
      </c>
      <c r="F387" s="508">
        <v>198239.920107</v>
      </c>
      <c r="H387" s="506">
        <v>7786</v>
      </c>
      <c r="K387" s="506">
        <v>30209</v>
      </c>
      <c r="L387" s="506">
        <v>0</v>
      </c>
      <c r="N387" s="506">
        <v>20811</v>
      </c>
      <c r="XEL387" s="289"/>
      <c r="XEM387" s="289"/>
      <c r="XEN387" s="289"/>
      <c r="XEO387" s="289"/>
      <c r="XEP387" s="289"/>
      <c r="XEQ387" s="289"/>
      <c r="XER387" s="289"/>
      <c r="XES387" s="289"/>
      <c r="XET387" s="289"/>
      <c r="XEU387" s="289"/>
      <c r="XEV387" s="289"/>
      <c r="XEW387" s="289"/>
      <c r="XEX387" s="289"/>
      <c r="XEY387" s="289"/>
      <c r="XEZ387" s="289"/>
      <c r="XFA387" s="289"/>
      <c r="XFB387" s="289"/>
      <c r="XFC387" s="289"/>
      <c r="XFD387" s="289"/>
    </row>
    <row r="388" s="506" customFormat="1" ht="21" customHeight="1" spans="1:16384">
      <c r="A388" s="508">
        <v>20501</v>
      </c>
      <c r="B388" s="519" t="s">
        <v>377</v>
      </c>
      <c r="C388" s="351">
        <f t="shared" si="5"/>
        <v>439.71532</v>
      </c>
      <c r="F388" s="508">
        <v>439.71532</v>
      </c>
      <c r="H388" s="506">
        <v>0</v>
      </c>
      <c r="K388" s="506">
        <v>0</v>
      </c>
      <c r="L388" s="506">
        <v>0</v>
      </c>
      <c r="N388" s="506">
        <v>0</v>
      </c>
      <c r="XEL388" s="289"/>
      <c r="XEM388" s="289"/>
      <c r="XEN388" s="289"/>
      <c r="XEO388" s="289"/>
      <c r="XEP388" s="289"/>
      <c r="XEQ388" s="289"/>
      <c r="XER388" s="289"/>
      <c r="XES388" s="289"/>
      <c r="XET388" s="289"/>
      <c r="XEU388" s="289"/>
      <c r="XEV388" s="289"/>
      <c r="XEW388" s="289"/>
      <c r="XEX388" s="289"/>
      <c r="XEY388" s="289"/>
      <c r="XEZ388" s="289"/>
      <c r="XFA388" s="289"/>
      <c r="XFB388" s="289"/>
      <c r="XFC388" s="289"/>
      <c r="XFD388" s="289"/>
    </row>
    <row r="389" s="506" customFormat="1" ht="21" customHeight="1" spans="1:16384">
      <c r="A389" s="508">
        <v>2050101</v>
      </c>
      <c r="B389" s="518" t="s">
        <v>148</v>
      </c>
      <c r="C389" s="351">
        <f t="shared" si="5"/>
        <v>439.71532</v>
      </c>
      <c r="F389" s="508">
        <v>439.71532</v>
      </c>
      <c r="H389" s="506">
        <v>0</v>
      </c>
      <c r="K389" s="506">
        <v>0</v>
      </c>
      <c r="L389" s="506">
        <v>0</v>
      </c>
      <c r="N389" s="506">
        <v>0</v>
      </c>
      <c r="XEL389" s="289"/>
      <c r="XEM389" s="289"/>
      <c r="XEN389" s="289"/>
      <c r="XEO389" s="289"/>
      <c r="XEP389" s="289"/>
      <c r="XEQ389" s="289"/>
      <c r="XER389" s="289"/>
      <c r="XES389" s="289"/>
      <c r="XET389" s="289"/>
      <c r="XEU389" s="289"/>
      <c r="XEV389" s="289"/>
      <c r="XEW389" s="289"/>
      <c r="XEX389" s="289"/>
      <c r="XEY389" s="289"/>
      <c r="XEZ389" s="289"/>
      <c r="XFA389" s="289"/>
      <c r="XFB389" s="289"/>
      <c r="XFC389" s="289"/>
      <c r="XFD389" s="289"/>
    </row>
    <row r="390" s="506" customFormat="1" ht="21" hidden="1" customHeight="1" spans="1:16384">
      <c r="A390" s="508">
        <v>2050102</v>
      </c>
      <c r="B390" s="519" t="s">
        <v>149</v>
      </c>
      <c r="C390" s="351">
        <f t="shared" ref="C390:C453" si="6">D390+E390+F390+G390+H390+I390+J390+K390+L390+M390+N390</f>
        <v>0</v>
      </c>
      <c r="F390" s="506">
        <v>0</v>
      </c>
      <c r="H390" s="506">
        <v>0</v>
      </c>
      <c r="K390" s="506">
        <v>0</v>
      </c>
      <c r="L390" s="506">
        <v>0</v>
      </c>
      <c r="N390" s="506">
        <v>0</v>
      </c>
      <c r="XEL390" s="289"/>
      <c r="XEM390" s="289"/>
      <c r="XEN390" s="289"/>
      <c r="XEO390" s="289"/>
      <c r="XEP390" s="289"/>
      <c r="XEQ390" s="289"/>
      <c r="XER390" s="289"/>
      <c r="XES390" s="289"/>
      <c r="XET390" s="289"/>
      <c r="XEU390" s="289"/>
      <c r="XEV390" s="289"/>
      <c r="XEW390" s="289"/>
      <c r="XEX390" s="289"/>
      <c r="XEY390" s="289"/>
      <c r="XEZ390" s="289"/>
      <c r="XFA390" s="289"/>
      <c r="XFB390" s="289"/>
      <c r="XFC390" s="289"/>
      <c r="XFD390" s="289"/>
    </row>
    <row r="391" s="506" customFormat="1" ht="21" hidden="1" customHeight="1" spans="1:16384">
      <c r="A391" s="508">
        <v>2050103</v>
      </c>
      <c r="B391" s="520" t="s">
        <v>150</v>
      </c>
      <c r="C391" s="351">
        <f t="shared" si="6"/>
        <v>0</v>
      </c>
      <c r="F391" s="506">
        <v>0</v>
      </c>
      <c r="H391" s="506">
        <v>0</v>
      </c>
      <c r="K391" s="506">
        <v>0</v>
      </c>
      <c r="L391" s="506">
        <v>0</v>
      </c>
      <c r="N391" s="506">
        <v>0</v>
      </c>
      <c r="XEL391" s="289"/>
      <c r="XEM391" s="289"/>
      <c r="XEN391" s="289"/>
      <c r="XEO391" s="289"/>
      <c r="XEP391" s="289"/>
      <c r="XEQ391" s="289"/>
      <c r="XER391" s="289"/>
      <c r="XES391" s="289"/>
      <c r="XET391" s="289"/>
      <c r="XEU391" s="289"/>
      <c r="XEV391" s="289"/>
      <c r="XEW391" s="289"/>
      <c r="XEX391" s="289"/>
      <c r="XEY391" s="289"/>
      <c r="XEZ391" s="289"/>
      <c r="XFA391" s="289"/>
      <c r="XFB391" s="289"/>
      <c r="XFC391" s="289"/>
      <c r="XFD391" s="289"/>
    </row>
    <row r="392" s="506" customFormat="1" ht="21" hidden="1" customHeight="1" spans="1:16384">
      <c r="A392" s="508">
        <v>2050199</v>
      </c>
      <c r="B392" s="518" t="s">
        <v>378</v>
      </c>
      <c r="C392" s="351">
        <f t="shared" si="6"/>
        <v>0</v>
      </c>
      <c r="F392" s="506">
        <v>0</v>
      </c>
      <c r="H392" s="506">
        <v>0</v>
      </c>
      <c r="K392" s="506">
        <v>0</v>
      </c>
      <c r="L392" s="506">
        <v>0</v>
      </c>
      <c r="N392" s="506">
        <v>0</v>
      </c>
      <c r="XEL392" s="289"/>
      <c r="XEM392" s="289"/>
      <c r="XEN392" s="289"/>
      <c r="XEO392" s="289"/>
      <c r="XEP392" s="289"/>
      <c r="XEQ392" s="289"/>
      <c r="XER392" s="289"/>
      <c r="XES392" s="289"/>
      <c r="XET392" s="289"/>
      <c r="XEU392" s="289"/>
      <c r="XEV392" s="289"/>
      <c r="XEW392" s="289"/>
      <c r="XEX392" s="289"/>
      <c r="XEY392" s="289"/>
      <c r="XEZ392" s="289"/>
      <c r="XFA392" s="289"/>
      <c r="XFB392" s="289"/>
      <c r="XFC392" s="289"/>
      <c r="XFD392" s="289"/>
    </row>
    <row r="393" s="506" customFormat="1" ht="21" customHeight="1" spans="1:16384">
      <c r="A393" s="508">
        <v>20502</v>
      </c>
      <c r="B393" s="519" t="s">
        <v>379</v>
      </c>
      <c r="C393" s="351">
        <f t="shared" si="6"/>
        <v>239601.440572</v>
      </c>
      <c r="F393" s="508">
        <v>188377.440572</v>
      </c>
      <c r="H393" s="506">
        <v>7471</v>
      </c>
      <c r="K393" s="506">
        <v>27150</v>
      </c>
      <c r="L393" s="506">
        <v>0</v>
      </c>
      <c r="N393" s="506">
        <v>16603</v>
      </c>
      <c r="XEL393" s="289"/>
      <c r="XEM393" s="289"/>
      <c r="XEN393" s="289"/>
      <c r="XEO393" s="289"/>
      <c r="XEP393" s="289"/>
      <c r="XEQ393" s="289"/>
      <c r="XER393" s="289"/>
      <c r="XES393" s="289"/>
      <c r="XET393" s="289"/>
      <c r="XEU393" s="289"/>
      <c r="XEV393" s="289"/>
      <c r="XEW393" s="289"/>
      <c r="XEX393" s="289"/>
      <c r="XEY393" s="289"/>
      <c r="XEZ393" s="289"/>
      <c r="XFA393" s="289"/>
      <c r="XFB393" s="289"/>
      <c r="XFC393" s="289"/>
      <c r="XFD393" s="289"/>
    </row>
    <row r="394" s="506" customFormat="1" ht="21" customHeight="1" spans="1:16384">
      <c r="A394" s="508">
        <v>2050201</v>
      </c>
      <c r="B394" s="519" t="s">
        <v>380</v>
      </c>
      <c r="C394" s="351">
        <f t="shared" si="6"/>
        <v>17486.212122</v>
      </c>
      <c r="F394" s="508">
        <v>9476.855222</v>
      </c>
      <c r="H394" s="506">
        <v>2094</v>
      </c>
      <c r="K394" s="506">
        <v>3736.3569</v>
      </c>
      <c r="L394" s="506">
        <v>0</v>
      </c>
      <c r="N394" s="506">
        <v>2179</v>
      </c>
      <c r="XEL394" s="289"/>
      <c r="XEM394" s="289"/>
      <c r="XEN394" s="289"/>
      <c r="XEO394" s="289"/>
      <c r="XEP394" s="289"/>
      <c r="XEQ394" s="289"/>
      <c r="XER394" s="289"/>
      <c r="XES394" s="289"/>
      <c r="XET394" s="289"/>
      <c r="XEU394" s="289"/>
      <c r="XEV394" s="289"/>
      <c r="XEW394" s="289"/>
      <c r="XEX394" s="289"/>
      <c r="XEY394" s="289"/>
      <c r="XEZ394" s="289"/>
      <c r="XFA394" s="289"/>
      <c r="XFB394" s="289"/>
      <c r="XFC394" s="289"/>
      <c r="XFD394" s="289"/>
    </row>
    <row r="395" s="506" customFormat="1" ht="21" customHeight="1" spans="1:16384">
      <c r="A395" s="508">
        <v>2050202</v>
      </c>
      <c r="B395" s="519" t="s">
        <v>381</v>
      </c>
      <c r="C395" s="351">
        <f t="shared" si="6"/>
        <v>110627.529841</v>
      </c>
      <c r="F395" s="508">
        <v>83225.028541</v>
      </c>
      <c r="H395" s="506">
        <v>5236</v>
      </c>
      <c r="K395" s="506">
        <v>11570.5013</v>
      </c>
      <c r="L395" s="506">
        <v>0</v>
      </c>
      <c r="N395" s="506">
        <v>10596</v>
      </c>
      <c r="XEL395" s="289"/>
      <c r="XEM395" s="289"/>
      <c r="XEN395" s="289"/>
      <c r="XEO395" s="289"/>
      <c r="XEP395" s="289"/>
      <c r="XEQ395" s="289"/>
      <c r="XER395" s="289"/>
      <c r="XES395" s="289"/>
      <c r="XET395" s="289"/>
      <c r="XEU395" s="289"/>
      <c r="XEV395" s="289"/>
      <c r="XEW395" s="289"/>
      <c r="XEX395" s="289"/>
      <c r="XEY395" s="289"/>
      <c r="XEZ395" s="289"/>
      <c r="XFA395" s="289"/>
      <c r="XFB395" s="289"/>
      <c r="XFC395" s="289"/>
      <c r="XFD395" s="289"/>
    </row>
    <row r="396" s="506" customFormat="1" ht="21" customHeight="1" spans="1:16384">
      <c r="A396" s="508">
        <v>2050203</v>
      </c>
      <c r="B396" s="519" t="s">
        <v>382</v>
      </c>
      <c r="C396" s="351">
        <f t="shared" si="6"/>
        <v>71032.371329</v>
      </c>
      <c r="F396" s="508">
        <v>61279.929729</v>
      </c>
      <c r="H396" s="506">
        <v>0</v>
      </c>
      <c r="K396" s="506">
        <v>7011.44159999999</v>
      </c>
      <c r="L396" s="506">
        <v>0</v>
      </c>
      <c r="N396" s="506">
        <v>2741</v>
      </c>
      <c r="XEL396" s="289"/>
      <c r="XEM396" s="289"/>
      <c r="XEN396" s="289"/>
      <c r="XEO396" s="289"/>
      <c r="XEP396" s="289"/>
      <c r="XEQ396" s="289"/>
      <c r="XER396" s="289"/>
      <c r="XES396" s="289"/>
      <c r="XET396" s="289"/>
      <c r="XEU396" s="289"/>
      <c r="XEV396" s="289"/>
      <c r="XEW396" s="289"/>
      <c r="XEX396" s="289"/>
      <c r="XEY396" s="289"/>
      <c r="XEZ396" s="289"/>
      <c r="XFA396" s="289"/>
      <c r="XFB396" s="289"/>
      <c r="XFC396" s="289"/>
      <c r="XFD396" s="289"/>
    </row>
    <row r="397" s="506" customFormat="1" ht="21" customHeight="1" spans="1:16384">
      <c r="A397" s="508">
        <v>2050204</v>
      </c>
      <c r="B397" s="518" t="s">
        <v>383</v>
      </c>
      <c r="C397" s="351">
        <f t="shared" si="6"/>
        <v>40285.32728</v>
      </c>
      <c r="F397" s="508">
        <v>34395.62708</v>
      </c>
      <c r="H397" s="506">
        <v>0</v>
      </c>
      <c r="K397" s="506">
        <v>4831.7002</v>
      </c>
      <c r="L397" s="506">
        <v>0</v>
      </c>
      <c r="N397" s="506">
        <v>1058</v>
      </c>
      <c r="XEL397" s="289"/>
      <c r="XEM397" s="289"/>
      <c r="XEN397" s="289"/>
      <c r="XEO397" s="289"/>
      <c r="XEP397" s="289"/>
      <c r="XEQ397" s="289"/>
      <c r="XER397" s="289"/>
      <c r="XES397" s="289"/>
      <c r="XET397" s="289"/>
      <c r="XEU397" s="289"/>
      <c r="XEV397" s="289"/>
      <c r="XEW397" s="289"/>
      <c r="XEX397" s="289"/>
      <c r="XEY397" s="289"/>
      <c r="XEZ397" s="289"/>
      <c r="XFA397" s="289"/>
      <c r="XFB397" s="289"/>
      <c r="XFC397" s="289"/>
      <c r="XFD397" s="289"/>
    </row>
    <row r="398" s="506" customFormat="1" ht="21" customHeight="1" spans="1:16384">
      <c r="A398" s="508">
        <v>2050205</v>
      </c>
      <c r="B398" s="519" t="s">
        <v>384</v>
      </c>
      <c r="C398" s="351">
        <f t="shared" si="6"/>
        <v>147</v>
      </c>
      <c r="F398" s="506">
        <v>0</v>
      </c>
      <c r="H398" s="506">
        <v>141</v>
      </c>
      <c r="K398" s="506">
        <v>0</v>
      </c>
      <c r="L398" s="506">
        <v>0</v>
      </c>
      <c r="N398" s="506">
        <v>6</v>
      </c>
      <c r="XEL398" s="289"/>
      <c r="XEM398" s="289"/>
      <c r="XEN398" s="289"/>
      <c r="XEO398" s="289"/>
      <c r="XEP398" s="289"/>
      <c r="XEQ398" s="289"/>
      <c r="XER398" s="289"/>
      <c r="XES398" s="289"/>
      <c r="XET398" s="289"/>
      <c r="XEU398" s="289"/>
      <c r="XEV398" s="289"/>
      <c r="XEW398" s="289"/>
      <c r="XEX398" s="289"/>
      <c r="XEY398" s="289"/>
      <c r="XEZ398" s="289"/>
      <c r="XFA398" s="289"/>
      <c r="XFB398" s="289"/>
      <c r="XFC398" s="289"/>
      <c r="XFD398" s="289"/>
    </row>
    <row r="399" s="506" customFormat="1" ht="21" customHeight="1" spans="1:16384">
      <c r="A399" s="508">
        <v>2050299</v>
      </c>
      <c r="B399" s="519" t="s">
        <v>385</v>
      </c>
      <c r="C399" s="351">
        <f t="shared" si="6"/>
        <v>24</v>
      </c>
      <c r="F399" s="506">
        <v>0</v>
      </c>
      <c r="H399" s="506">
        <v>0</v>
      </c>
      <c r="K399" s="506">
        <v>0</v>
      </c>
      <c r="L399" s="506">
        <v>0</v>
      </c>
      <c r="N399" s="506">
        <v>24</v>
      </c>
      <c r="XEL399" s="289"/>
      <c r="XEM399" s="289"/>
      <c r="XEN399" s="289"/>
      <c r="XEO399" s="289"/>
      <c r="XEP399" s="289"/>
      <c r="XEQ399" s="289"/>
      <c r="XER399" s="289"/>
      <c r="XES399" s="289"/>
      <c r="XET399" s="289"/>
      <c r="XEU399" s="289"/>
      <c r="XEV399" s="289"/>
      <c r="XEW399" s="289"/>
      <c r="XEX399" s="289"/>
      <c r="XEY399" s="289"/>
      <c r="XEZ399" s="289"/>
      <c r="XFA399" s="289"/>
      <c r="XFB399" s="289"/>
      <c r="XFC399" s="289"/>
      <c r="XFD399" s="289"/>
    </row>
    <row r="400" s="506" customFormat="1" ht="21" customHeight="1" spans="1:16384">
      <c r="A400" s="508">
        <v>20503</v>
      </c>
      <c r="B400" s="519" t="s">
        <v>386</v>
      </c>
      <c r="C400" s="351">
        <f t="shared" si="6"/>
        <v>12885.19377</v>
      </c>
      <c r="F400" s="508">
        <v>6464.19377</v>
      </c>
      <c r="H400" s="506">
        <v>165</v>
      </c>
      <c r="K400" s="506">
        <v>3059</v>
      </c>
      <c r="L400" s="506">
        <v>0</v>
      </c>
      <c r="N400" s="506">
        <v>3197</v>
      </c>
      <c r="XEL400" s="289"/>
      <c r="XEM400" s="289"/>
      <c r="XEN400" s="289"/>
      <c r="XEO400" s="289"/>
      <c r="XEP400" s="289"/>
      <c r="XEQ400" s="289"/>
      <c r="XER400" s="289"/>
      <c r="XES400" s="289"/>
      <c r="XET400" s="289"/>
      <c r="XEU400" s="289"/>
      <c r="XEV400" s="289"/>
      <c r="XEW400" s="289"/>
      <c r="XEX400" s="289"/>
      <c r="XEY400" s="289"/>
      <c r="XEZ400" s="289"/>
      <c r="XFA400" s="289"/>
      <c r="XFB400" s="289"/>
      <c r="XFC400" s="289"/>
      <c r="XFD400" s="289"/>
    </row>
    <row r="401" s="506" customFormat="1" ht="21" hidden="1" customHeight="1" spans="1:16384">
      <c r="A401" s="508">
        <v>2050301</v>
      </c>
      <c r="B401" s="519" t="s">
        <v>387</v>
      </c>
      <c r="C401" s="351">
        <f t="shared" si="6"/>
        <v>0</v>
      </c>
      <c r="F401" s="506">
        <v>0</v>
      </c>
      <c r="H401" s="506">
        <v>0</v>
      </c>
      <c r="K401" s="506">
        <v>0</v>
      </c>
      <c r="L401" s="506">
        <v>0</v>
      </c>
      <c r="N401" s="506">
        <v>0</v>
      </c>
      <c r="XEL401" s="289"/>
      <c r="XEM401" s="289"/>
      <c r="XEN401" s="289"/>
      <c r="XEO401" s="289"/>
      <c r="XEP401" s="289"/>
      <c r="XEQ401" s="289"/>
      <c r="XER401" s="289"/>
      <c r="XES401" s="289"/>
      <c r="XET401" s="289"/>
      <c r="XEU401" s="289"/>
      <c r="XEV401" s="289"/>
      <c r="XEW401" s="289"/>
      <c r="XEX401" s="289"/>
      <c r="XEY401" s="289"/>
      <c r="XEZ401" s="289"/>
      <c r="XFA401" s="289"/>
      <c r="XFB401" s="289"/>
      <c r="XFC401" s="289"/>
      <c r="XFD401" s="289"/>
    </row>
    <row r="402" s="506" customFormat="1" ht="21" customHeight="1" spans="1:16384">
      <c r="A402" s="508">
        <v>2050302</v>
      </c>
      <c r="B402" s="519" t="s">
        <v>388</v>
      </c>
      <c r="C402" s="351">
        <f t="shared" si="6"/>
        <v>10893.19377</v>
      </c>
      <c r="F402" s="508">
        <v>6464.19377</v>
      </c>
      <c r="H402" s="506">
        <v>165</v>
      </c>
      <c r="K402" s="506">
        <v>3059</v>
      </c>
      <c r="L402" s="506">
        <v>0</v>
      </c>
      <c r="N402" s="506">
        <v>1205</v>
      </c>
      <c r="XEL402" s="289"/>
      <c r="XEM402" s="289"/>
      <c r="XEN402" s="289"/>
      <c r="XEO402" s="289"/>
      <c r="XEP402" s="289"/>
      <c r="XEQ402" s="289"/>
      <c r="XER402" s="289"/>
      <c r="XES402" s="289"/>
      <c r="XET402" s="289"/>
      <c r="XEU402" s="289"/>
      <c r="XEV402" s="289"/>
      <c r="XEW402" s="289"/>
      <c r="XEX402" s="289"/>
      <c r="XEY402" s="289"/>
      <c r="XEZ402" s="289"/>
      <c r="XFA402" s="289"/>
      <c r="XFB402" s="289"/>
      <c r="XFC402" s="289"/>
      <c r="XFD402" s="289"/>
    </row>
    <row r="403" s="506" customFormat="1" ht="21" customHeight="1" spans="1:16384">
      <c r="A403" s="508">
        <v>2050303</v>
      </c>
      <c r="B403" s="519" t="s">
        <v>389</v>
      </c>
      <c r="C403" s="351">
        <f t="shared" si="6"/>
        <v>1992</v>
      </c>
      <c r="F403" s="506">
        <v>0</v>
      </c>
      <c r="H403" s="506">
        <v>0</v>
      </c>
      <c r="K403" s="506">
        <v>0</v>
      </c>
      <c r="L403" s="506">
        <v>0</v>
      </c>
      <c r="N403" s="506">
        <v>1992</v>
      </c>
      <c r="XEL403" s="289"/>
      <c r="XEM403" s="289"/>
      <c r="XEN403" s="289"/>
      <c r="XEO403" s="289"/>
      <c r="XEP403" s="289"/>
      <c r="XEQ403" s="289"/>
      <c r="XER403" s="289"/>
      <c r="XES403" s="289"/>
      <c r="XET403" s="289"/>
      <c r="XEU403" s="289"/>
      <c r="XEV403" s="289"/>
      <c r="XEW403" s="289"/>
      <c r="XEX403" s="289"/>
      <c r="XEY403" s="289"/>
      <c r="XEZ403" s="289"/>
      <c r="XFA403" s="289"/>
      <c r="XFB403" s="289"/>
      <c r="XFC403" s="289"/>
      <c r="XFD403" s="289"/>
    </row>
    <row r="404" s="506" customFormat="1" ht="21" hidden="1" customHeight="1" spans="1:16384">
      <c r="A404" s="508">
        <v>2050305</v>
      </c>
      <c r="B404" s="519" t="s">
        <v>390</v>
      </c>
      <c r="C404" s="351">
        <f t="shared" si="6"/>
        <v>0</v>
      </c>
      <c r="F404" s="506">
        <v>0</v>
      </c>
      <c r="H404" s="506">
        <v>0</v>
      </c>
      <c r="K404" s="506">
        <v>0</v>
      </c>
      <c r="L404" s="506">
        <v>0</v>
      </c>
      <c r="N404" s="506">
        <v>0</v>
      </c>
      <c r="XEL404" s="289"/>
      <c r="XEM404" s="289"/>
      <c r="XEN404" s="289"/>
      <c r="XEO404" s="289"/>
      <c r="XEP404" s="289"/>
      <c r="XEQ404" s="289"/>
      <c r="XER404" s="289"/>
      <c r="XES404" s="289"/>
      <c r="XET404" s="289"/>
      <c r="XEU404" s="289"/>
      <c r="XEV404" s="289"/>
      <c r="XEW404" s="289"/>
      <c r="XEX404" s="289"/>
      <c r="XEY404" s="289"/>
      <c r="XEZ404" s="289"/>
      <c r="XFA404" s="289"/>
      <c r="XFB404" s="289"/>
      <c r="XFC404" s="289"/>
      <c r="XFD404" s="289"/>
    </row>
    <row r="405" s="506" customFormat="1" ht="21" hidden="1" customHeight="1" spans="1:16384">
      <c r="A405" s="508">
        <v>2050399</v>
      </c>
      <c r="B405" s="518" t="s">
        <v>391</v>
      </c>
      <c r="C405" s="351">
        <f t="shared" si="6"/>
        <v>0</v>
      </c>
      <c r="F405" s="506">
        <v>0</v>
      </c>
      <c r="H405" s="506">
        <v>0</v>
      </c>
      <c r="K405" s="506">
        <v>0</v>
      </c>
      <c r="L405" s="506">
        <v>0</v>
      </c>
      <c r="N405" s="506">
        <v>0</v>
      </c>
      <c r="XEL405" s="289"/>
      <c r="XEM405" s="289"/>
      <c r="XEN405" s="289"/>
      <c r="XEO405" s="289"/>
      <c r="XEP405" s="289"/>
      <c r="XEQ405" s="289"/>
      <c r="XER405" s="289"/>
      <c r="XES405" s="289"/>
      <c r="XET405" s="289"/>
      <c r="XEU405" s="289"/>
      <c r="XEV405" s="289"/>
      <c r="XEW405" s="289"/>
      <c r="XEX405" s="289"/>
      <c r="XEY405" s="289"/>
      <c r="XEZ405" s="289"/>
      <c r="XFA405" s="289"/>
      <c r="XFB405" s="289"/>
      <c r="XFC405" s="289"/>
      <c r="XFD405" s="289"/>
    </row>
    <row r="406" s="506" customFormat="1" ht="21" hidden="1" customHeight="1" spans="1:16384">
      <c r="A406" s="508">
        <v>20504</v>
      </c>
      <c r="B406" s="519" t="s">
        <v>392</v>
      </c>
      <c r="C406" s="351">
        <f t="shared" si="6"/>
        <v>0</v>
      </c>
      <c r="F406" s="506">
        <v>0</v>
      </c>
      <c r="H406" s="506">
        <v>0</v>
      </c>
      <c r="K406" s="506">
        <v>0</v>
      </c>
      <c r="L406" s="506">
        <v>0</v>
      </c>
      <c r="N406" s="506">
        <v>0</v>
      </c>
      <c r="XEL406" s="289"/>
      <c r="XEM406" s="289"/>
      <c r="XEN406" s="289"/>
      <c r="XEO406" s="289"/>
      <c r="XEP406" s="289"/>
      <c r="XEQ406" s="289"/>
      <c r="XER406" s="289"/>
      <c r="XES406" s="289"/>
      <c r="XET406" s="289"/>
      <c r="XEU406" s="289"/>
      <c r="XEV406" s="289"/>
      <c r="XEW406" s="289"/>
      <c r="XEX406" s="289"/>
      <c r="XEY406" s="289"/>
      <c r="XEZ406" s="289"/>
      <c r="XFA406" s="289"/>
      <c r="XFB406" s="289"/>
      <c r="XFC406" s="289"/>
      <c r="XFD406" s="289"/>
    </row>
    <row r="407" s="506" customFormat="1" ht="21" hidden="1" customHeight="1" spans="1:16384">
      <c r="A407" s="508">
        <v>2050401</v>
      </c>
      <c r="B407" s="519" t="s">
        <v>393</v>
      </c>
      <c r="C407" s="351">
        <f t="shared" si="6"/>
        <v>0</v>
      </c>
      <c r="F407" s="506">
        <v>0</v>
      </c>
      <c r="H407" s="506">
        <v>0</v>
      </c>
      <c r="K407" s="506">
        <v>0</v>
      </c>
      <c r="L407" s="506">
        <v>0</v>
      </c>
      <c r="N407" s="506">
        <v>0</v>
      </c>
      <c r="XEL407" s="289"/>
      <c r="XEM407" s="289"/>
      <c r="XEN407" s="289"/>
      <c r="XEO407" s="289"/>
      <c r="XEP407" s="289"/>
      <c r="XEQ407" s="289"/>
      <c r="XER407" s="289"/>
      <c r="XES407" s="289"/>
      <c r="XET407" s="289"/>
      <c r="XEU407" s="289"/>
      <c r="XEV407" s="289"/>
      <c r="XEW407" s="289"/>
      <c r="XEX407" s="289"/>
      <c r="XEY407" s="289"/>
      <c r="XEZ407" s="289"/>
      <c r="XFA407" s="289"/>
      <c r="XFB407" s="289"/>
      <c r="XFC407" s="289"/>
      <c r="XFD407" s="289"/>
    </row>
    <row r="408" s="506" customFormat="1" ht="21" hidden="1" customHeight="1" spans="1:16384">
      <c r="A408" s="508">
        <v>2050402</v>
      </c>
      <c r="B408" s="519" t="s">
        <v>394</v>
      </c>
      <c r="C408" s="351">
        <f t="shared" si="6"/>
        <v>0</v>
      </c>
      <c r="F408" s="506">
        <v>0</v>
      </c>
      <c r="H408" s="506">
        <v>0</v>
      </c>
      <c r="K408" s="506">
        <v>0</v>
      </c>
      <c r="L408" s="506">
        <v>0</v>
      </c>
      <c r="N408" s="506">
        <v>0</v>
      </c>
      <c r="XEL408" s="289"/>
      <c r="XEM408" s="289"/>
      <c r="XEN408" s="289"/>
      <c r="XEO408" s="289"/>
      <c r="XEP408" s="289"/>
      <c r="XEQ408" s="289"/>
      <c r="XER408" s="289"/>
      <c r="XES408" s="289"/>
      <c r="XET408" s="289"/>
      <c r="XEU408" s="289"/>
      <c r="XEV408" s="289"/>
      <c r="XEW408" s="289"/>
      <c r="XEX408" s="289"/>
      <c r="XEY408" s="289"/>
      <c r="XEZ408" s="289"/>
      <c r="XFA408" s="289"/>
      <c r="XFB408" s="289"/>
      <c r="XFC408" s="289"/>
      <c r="XFD408" s="289"/>
    </row>
    <row r="409" s="506" customFormat="1" ht="21" hidden="1" customHeight="1" spans="1:16384">
      <c r="A409" s="508">
        <v>2050403</v>
      </c>
      <c r="B409" s="519" t="s">
        <v>395</v>
      </c>
      <c r="C409" s="351">
        <f t="shared" si="6"/>
        <v>0</v>
      </c>
      <c r="F409" s="506">
        <v>0</v>
      </c>
      <c r="H409" s="506">
        <v>0</v>
      </c>
      <c r="K409" s="506">
        <v>0</v>
      </c>
      <c r="L409" s="506">
        <v>0</v>
      </c>
      <c r="N409" s="506">
        <v>0</v>
      </c>
      <c r="XEL409" s="289"/>
      <c r="XEM409" s="289"/>
      <c r="XEN409" s="289"/>
      <c r="XEO409" s="289"/>
      <c r="XEP409" s="289"/>
      <c r="XEQ409" s="289"/>
      <c r="XER409" s="289"/>
      <c r="XES409" s="289"/>
      <c r="XET409" s="289"/>
      <c r="XEU409" s="289"/>
      <c r="XEV409" s="289"/>
      <c r="XEW409" s="289"/>
      <c r="XEX409" s="289"/>
      <c r="XEY409" s="289"/>
      <c r="XEZ409" s="289"/>
      <c r="XFA409" s="289"/>
      <c r="XFB409" s="289"/>
      <c r="XFC409" s="289"/>
      <c r="XFD409" s="289"/>
    </row>
    <row r="410" s="506" customFormat="1" ht="21" hidden="1" customHeight="1" spans="1:16384">
      <c r="A410" s="508">
        <v>2050404</v>
      </c>
      <c r="B410" s="519" t="s">
        <v>396</v>
      </c>
      <c r="C410" s="351">
        <f t="shared" si="6"/>
        <v>0</v>
      </c>
      <c r="F410" s="506">
        <v>0</v>
      </c>
      <c r="H410" s="506">
        <v>0</v>
      </c>
      <c r="K410" s="506">
        <v>0</v>
      </c>
      <c r="L410" s="506">
        <v>0</v>
      </c>
      <c r="N410" s="506">
        <v>0</v>
      </c>
      <c r="XEL410" s="289"/>
      <c r="XEM410" s="289"/>
      <c r="XEN410" s="289"/>
      <c r="XEO410" s="289"/>
      <c r="XEP410" s="289"/>
      <c r="XEQ410" s="289"/>
      <c r="XER410" s="289"/>
      <c r="XES410" s="289"/>
      <c r="XET410" s="289"/>
      <c r="XEU410" s="289"/>
      <c r="XEV410" s="289"/>
      <c r="XEW410" s="289"/>
      <c r="XEX410" s="289"/>
      <c r="XEY410" s="289"/>
      <c r="XEZ410" s="289"/>
      <c r="XFA410" s="289"/>
      <c r="XFB410" s="289"/>
      <c r="XFC410" s="289"/>
      <c r="XFD410" s="289"/>
    </row>
    <row r="411" s="506" customFormat="1" ht="21" hidden="1" customHeight="1" spans="1:16384">
      <c r="A411" s="508">
        <v>2050499</v>
      </c>
      <c r="B411" s="518" t="s">
        <v>397</v>
      </c>
      <c r="C411" s="351">
        <f t="shared" si="6"/>
        <v>0</v>
      </c>
      <c r="F411" s="506">
        <v>0</v>
      </c>
      <c r="H411" s="506">
        <v>0</v>
      </c>
      <c r="K411" s="506">
        <v>0</v>
      </c>
      <c r="L411" s="506">
        <v>0</v>
      </c>
      <c r="N411" s="506">
        <v>0</v>
      </c>
      <c r="XEL411" s="289"/>
      <c r="XEM411" s="289"/>
      <c r="XEN411" s="289"/>
      <c r="XEO411" s="289"/>
      <c r="XEP411" s="289"/>
      <c r="XEQ411" s="289"/>
      <c r="XER411" s="289"/>
      <c r="XES411" s="289"/>
      <c r="XET411" s="289"/>
      <c r="XEU411" s="289"/>
      <c r="XEV411" s="289"/>
      <c r="XEW411" s="289"/>
      <c r="XEX411" s="289"/>
      <c r="XEY411" s="289"/>
      <c r="XEZ411" s="289"/>
      <c r="XFA411" s="289"/>
      <c r="XFB411" s="289"/>
      <c r="XFC411" s="289"/>
      <c r="XFD411" s="289"/>
    </row>
    <row r="412" s="506" customFormat="1" ht="21" hidden="1" customHeight="1" spans="1:16384">
      <c r="A412" s="508">
        <v>20505</v>
      </c>
      <c r="B412" s="519" t="s">
        <v>398</v>
      </c>
      <c r="C412" s="351">
        <f t="shared" si="6"/>
        <v>0</v>
      </c>
      <c r="F412" s="506">
        <v>0</v>
      </c>
      <c r="H412" s="506">
        <v>0</v>
      </c>
      <c r="K412" s="506">
        <v>0</v>
      </c>
      <c r="L412" s="506">
        <v>0</v>
      </c>
      <c r="N412" s="506">
        <v>0</v>
      </c>
      <c r="XEL412" s="289"/>
      <c r="XEM412" s="289"/>
      <c r="XEN412" s="289"/>
      <c r="XEO412" s="289"/>
      <c r="XEP412" s="289"/>
      <c r="XEQ412" s="289"/>
      <c r="XER412" s="289"/>
      <c r="XES412" s="289"/>
      <c r="XET412" s="289"/>
      <c r="XEU412" s="289"/>
      <c r="XEV412" s="289"/>
      <c r="XEW412" s="289"/>
      <c r="XEX412" s="289"/>
      <c r="XEY412" s="289"/>
      <c r="XEZ412" s="289"/>
      <c r="XFA412" s="289"/>
      <c r="XFB412" s="289"/>
      <c r="XFC412" s="289"/>
      <c r="XFD412" s="289"/>
    </row>
    <row r="413" s="506" customFormat="1" ht="21" hidden="1" customHeight="1" spans="1:16384">
      <c r="A413" s="508">
        <v>2050501</v>
      </c>
      <c r="B413" s="519" t="s">
        <v>399</v>
      </c>
      <c r="C413" s="351">
        <f t="shared" si="6"/>
        <v>0</v>
      </c>
      <c r="F413" s="506">
        <v>0</v>
      </c>
      <c r="H413" s="506">
        <v>0</v>
      </c>
      <c r="K413" s="506">
        <v>0</v>
      </c>
      <c r="L413" s="506">
        <v>0</v>
      </c>
      <c r="N413" s="506">
        <v>0</v>
      </c>
      <c r="XEL413" s="289"/>
      <c r="XEM413" s="289"/>
      <c r="XEN413" s="289"/>
      <c r="XEO413" s="289"/>
      <c r="XEP413" s="289"/>
      <c r="XEQ413" s="289"/>
      <c r="XER413" s="289"/>
      <c r="XES413" s="289"/>
      <c r="XET413" s="289"/>
      <c r="XEU413" s="289"/>
      <c r="XEV413" s="289"/>
      <c r="XEW413" s="289"/>
      <c r="XEX413" s="289"/>
      <c r="XEY413" s="289"/>
      <c r="XEZ413" s="289"/>
      <c r="XFA413" s="289"/>
      <c r="XFB413" s="289"/>
      <c r="XFC413" s="289"/>
      <c r="XFD413" s="289"/>
    </row>
    <row r="414" s="506" customFormat="1" ht="21" hidden="1" customHeight="1" spans="1:16384">
      <c r="A414" s="508">
        <v>2050502</v>
      </c>
      <c r="B414" s="519" t="s">
        <v>400</v>
      </c>
      <c r="C414" s="351">
        <f t="shared" si="6"/>
        <v>0</v>
      </c>
      <c r="F414" s="506">
        <v>0</v>
      </c>
      <c r="H414" s="506">
        <v>0</v>
      </c>
      <c r="K414" s="506">
        <v>0</v>
      </c>
      <c r="L414" s="506">
        <v>0</v>
      </c>
      <c r="N414" s="506">
        <v>0</v>
      </c>
      <c r="XEL414" s="289"/>
      <c r="XEM414" s="289"/>
      <c r="XEN414" s="289"/>
      <c r="XEO414" s="289"/>
      <c r="XEP414" s="289"/>
      <c r="XEQ414" s="289"/>
      <c r="XER414" s="289"/>
      <c r="XES414" s="289"/>
      <c r="XET414" s="289"/>
      <c r="XEU414" s="289"/>
      <c r="XEV414" s="289"/>
      <c r="XEW414" s="289"/>
      <c r="XEX414" s="289"/>
      <c r="XEY414" s="289"/>
      <c r="XEZ414" s="289"/>
      <c r="XFA414" s="289"/>
      <c r="XFB414" s="289"/>
      <c r="XFC414" s="289"/>
      <c r="XFD414" s="289"/>
    </row>
    <row r="415" s="506" customFormat="1" ht="21" hidden="1" customHeight="1" spans="1:16384">
      <c r="A415" s="508">
        <v>2050599</v>
      </c>
      <c r="B415" s="518" t="s">
        <v>401</v>
      </c>
      <c r="C415" s="351">
        <f t="shared" si="6"/>
        <v>0</v>
      </c>
      <c r="F415" s="506">
        <v>0</v>
      </c>
      <c r="H415" s="506">
        <v>0</v>
      </c>
      <c r="K415" s="506">
        <v>0</v>
      </c>
      <c r="L415" s="506">
        <v>0</v>
      </c>
      <c r="N415" s="506">
        <v>0</v>
      </c>
      <c r="XEL415" s="289"/>
      <c r="XEM415" s="289"/>
      <c r="XEN415" s="289"/>
      <c r="XEO415" s="289"/>
      <c r="XEP415" s="289"/>
      <c r="XEQ415" s="289"/>
      <c r="XER415" s="289"/>
      <c r="XES415" s="289"/>
      <c r="XET415" s="289"/>
      <c r="XEU415" s="289"/>
      <c r="XEV415" s="289"/>
      <c r="XEW415" s="289"/>
      <c r="XEX415" s="289"/>
      <c r="XEY415" s="289"/>
      <c r="XEZ415" s="289"/>
      <c r="XFA415" s="289"/>
      <c r="XFB415" s="289"/>
      <c r="XFC415" s="289"/>
      <c r="XFD415" s="289"/>
    </row>
    <row r="416" s="506" customFormat="1" ht="21" hidden="1" customHeight="1" spans="1:16384">
      <c r="A416" s="508">
        <v>20506</v>
      </c>
      <c r="B416" s="519" t="s">
        <v>402</v>
      </c>
      <c r="C416" s="351">
        <f t="shared" si="6"/>
        <v>0</v>
      </c>
      <c r="F416" s="506">
        <v>0</v>
      </c>
      <c r="H416" s="506">
        <v>0</v>
      </c>
      <c r="K416" s="506">
        <v>0</v>
      </c>
      <c r="L416" s="506">
        <v>0</v>
      </c>
      <c r="N416" s="506">
        <v>0</v>
      </c>
      <c r="XEL416" s="289"/>
      <c r="XEM416" s="289"/>
      <c r="XEN416" s="289"/>
      <c r="XEO416" s="289"/>
      <c r="XEP416" s="289"/>
      <c r="XEQ416" s="289"/>
      <c r="XER416" s="289"/>
      <c r="XES416" s="289"/>
      <c r="XET416" s="289"/>
      <c r="XEU416" s="289"/>
      <c r="XEV416" s="289"/>
      <c r="XEW416" s="289"/>
      <c r="XEX416" s="289"/>
      <c r="XEY416" s="289"/>
      <c r="XEZ416" s="289"/>
      <c r="XFA416" s="289"/>
      <c r="XFB416" s="289"/>
      <c r="XFC416" s="289"/>
      <c r="XFD416" s="289"/>
    </row>
    <row r="417" s="506" customFormat="1" ht="21" hidden="1" customHeight="1" spans="1:16384">
      <c r="A417" s="508">
        <v>2050601</v>
      </c>
      <c r="B417" s="519" t="s">
        <v>403</v>
      </c>
      <c r="C417" s="351">
        <f t="shared" si="6"/>
        <v>0</v>
      </c>
      <c r="F417" s="506">
        <v>0</v>
      </c>
      <c r="H417" s="506">
        <v>0</v>
      </c>
      <c r="K417" s="506">
        <v>0</v>
      </c>
      <c r="L417" s="506">
        <v>0</v>
      </c>
      <c r="N417" s="506">
        <v>0</v>
      </c>
      <c r="XEL417" s="289"/>
      <c r="XEM417" s="289"/>
      <c r="XEN417" s="289"/>
      <c r="XEO417" s="289"/>
      <c r="XEP417" s="289"/>
      <c r="XEQ417" s="289"/>
      <c r="XER417" s="289"/>
      <c r="XES417" s="289"/>
      <c r="XET417" s="289"/>
      <c r="XEU417" s="289"/>
      <c r="XEV417" s="289"/>
      <c r="XEW417" s="289"/>
      <c r="XEX417" s="289"/>
      <c r="XEY417" s="289"/>
      <c r="XEZ417" s="289"/>
      <c r="XFA417" s="289"/>
      <c r="XFB417" s="289"/>
      <c r="XFC417" s="289"/>
      <c r="XFD417" s="289"/>
    </row>
    <row r="418" s="506" customFormat="1" ht="21" hidden="1" customHeight="1" spans="1:16384">
      <c r="A418" s="508">
        <v>2050602</v>
      </c>
      <c r="B418" s="519" t="s">
        <v>404</v>
      </c>
      <c r="C418" s="351">
        <f t="shared" si="6"/>
        <v>0</v>
      </c>
      <c r="F418" s="506">
        <v>0</v>
      </c>
      <c r="H418" s="506">
        <v>0</v>
      </c>
      <c r="K418" s="506">
        <v>0</v>
      </c>
      <c r="L418" s="506">
        <v>0</v>
      </c>
      <c r="N418" s="506">
        <v>0</v>
      </c>
      <c r="XEL418" s="289"/>
      <c r="XEM418" s="289"/>
      <c r="XEN418" s="289"/>
      <c r="XEO418" s="289"/>
      <c r="XEP418" s="289"/>
      <c r="XEQ418" s="289"/>
      <c r="XER418" s="289"/>
      <c r="XES418" s="289"/>
      <c r="XET418" s="289"/>
      <c r="XEU418" s="289"/>
      <c r="XEV418" s="289"/>
      <c r="XEW418" s="289"/>
      <c r="XEX418" s="289"/>
      <c r="XEY418" s="289"/>
      <c r="XEZ418" s="289"/>
      <c r="XFA418" s="289"/>
      <c r="XFB418" s="289"/>
      <c r="XFC418" s="289"/>
      <c r="XFD418" s="289"/>
    </row>
    <row r="419" s="506" customFormat="1" ht="21" hidden="1" customHeight="1" spans="1:16384">
      <c r="A419" s="508">
        <v>2050699</v>
      </c>
      <c r="B419" s="519" t="s">
        <v>405</v>
      </c>
      <c r="C419" s="351">
        <f t="shared" si="6"/>
        <v>0</v>
      </c>
      <c r="F419" s="506">
        <v>0</v>
      </c>
      <c r="H419" s="506">
        <v>0</v>
      </c>
      <c r="K419" s="506">
        <v>0</v>
      </c>
      <c r="L419" s="506">
        <v>0</v>
      </c>
      <c r="N419" s="506">
        <v>0</v>
      </c>
      <c r="XEL419" s="289"/>
      <c r="XEM419" s="289"/>
      <c r="XEN419" s="289"/>
      <c r="XEO419" s="289"/>
      <c r="XEP419" s="289"/>
      <c r="XEQ419" s="289"/>
      <c r="XER419" s="289"/>
      <c r="XES419" s="289"/>
      <c r="XET419" s="289"/>
      <c r="XEU419" s="289"/>
      <c r="XEV419" s="289"/>
      <c r="XEW419" s="289"/>
      <c r="XEX419" s="289"/>
      <c r="XEY419" s="289"/>
      <c r="XEZ419" s="289"/>
      <c r="XFA419" s="289"/>
      <c r="XFB419" s="289"/>
      <c r="XFC419" s="289"/>
      <c r="XFD419" s="289"/>
    </row>
    <row r="420" s="506" customFormat="1" ht="21" customHeight="1" spans="1:16384">
      <c r="A420" s="508">
        <v>20507</v>
      </c>
      <c r="B420" s="518" t="s">
        <v>406</v>
      </c>
      <c r="C420" s="351">
        <f t="shared" si="6"/>
        <v>922.890403</v>
      </c>
      <c r="F420" s="508">
        <v>742.890403</v>
      </c>
      <c r="H420" s="506">
        <v>0</v>
      </c>
      <c r="K420" s="506">
        <v>0</v>
      </c>
      <c r="L420" s="506">
        <v>0</v>
      </c>
      <c r="N420" s="506">
        <v>180</v>
      </c>
      <c r="XEL420" s="289"/>
      <c r="XEM420" s="289"/>
      <c r="XEN420" s="289"/>
      <c r="XEO420" s="289"/>
      <c r="XEP420" s="289"/>
      <c r="XEQ420" s="289"/>
      <c r="XER420" s="289"/>
      <c r="XES420" s="289"/>
      <c r="XET420" s="289"/>
      <c r="XEU420" s="289"/>
      <c r="XEV420" s="289"/>
      <c r="XEW420" s="289"/>
      <c r="XEX420" s="289"/>
      <c r="XEY420" s="289"/>
      <c r="XEZ420" s="289"/>
      <c r="XFA420" s="289"/>
      <c r="XFB420" s="289"/>
      <c r="XFC420" s="289"/>
      <c r="XFD420" s="289"/>
    </row>
    <row r="421" s="506" customFormat="1" ht="21" customHeight="1" spans="1:16384">
      <c r="A421" s="508">
        <v>2050701</v>
      </c>
      <c r="B421" s="519" t="s">
        <v>407</v>
      </c>
      <c r="C421" s="351">
        <f t="shared" si="6"/>
        <v>922.890403</v>
      </c>
      <c r="F421" s="508">
        <v>742.890403</v>
      </c>
      <c r="H421" s="506">
        <v>0</v>
      </c>
      <c r="K421" s="506">
        <v>0</v>
      </c>
      <c r="L421" s="506">
        <v>0</v>
      </c>
      <c r="N421" s="506">
        <v>180</v>
      </c>
      <c r="XEL421" s="289"/>
      <c r="XEM421" s="289"/>
      <c r="XEN421" s="289"/>
      <c r="XEO421" s="289"/>
      <c r="XEP421" s="289"/>
      <c r="XEQ421" s="289"/>
      <c r="XER421" s="289"/>
      <c r="XES421" s="289"/>
      <c r="XET421" s="289"/>
      <c r="XEU421" s="289"/>
      <c r="XEV421" s="289"/>
      <c r="XEW421" s="289"/>
      <c r="XEX421" s="289"/>
      <c r="XEY421" s="289"/>
      <c r="XEZ421" s="289"/>
      <c r="XFA421" s="289"/>
      <c r="XFB421" s="289"/>
      <c r="XFC421" s="289"/>
      <c r="XFD421" s="289"/>
    </row>
    <row r="422" s="506" customFormat="1" ht="21" hidden="1" customHeight="1" spans="1:16384">
      <c r="A422" s="508">
        <v>2050702</v>
      </c>
      <c r="B422" s="519" t="s">
        <v>408</v>
      </c>
      <c r="C422" s="351">
        <f t="shared" si="6"/>
        <v>0</v>
      </c>
      <c r="F422" s="506">
        <v>0</v>
      </c>
      <c r="H422" s="506">
        <v>0</v>
      </c>
      <c r="K422" s="506">
        <v>0</v>
      </c>
      <c r="L422" s="506">
        <v>0</v>
      </c>
      <c r="N422" s="506">
        <v>0</v>
      </c>
      <c r="XEL422" s="289"/>
      <c r="XEM422" s="289"/>
      <c r="XEN422" s="289"/>
      <c r="XEO422" s="289"/>
      <c r="XEP422" s="289"/>
      <c r="XEQ422" s="289"/>
      <c r="XER422" s="289"/>
      <c r="XES422" s="289"/>
      <c r="XET422" s="289"/>
      <c r="XEU422" s="289"/>
      <c r="XEV422" s="289"/>
      <c r="XEW422" s="289"/>
      <c r="XEX422" s="289"/>
      <c r="XEY422" s="289"/>
      <c r="XEZ422" s="289"/>
      <c r="XFA422" s="289"/>
      <c r="XFB422" s="289"/>
      <c r="XFC422" s="289"/>
      <c r="XFD422" s="289"/>
    </row>
    <row r="423" s="506" customFormat="1" ht="21" hidden="1" customHeight="1" spans="1:16384">
      <c r="A423" s="508">
        <v>2050799</v>
      </c>
      <c r="B423" s="519" t="s">
        <v>409</v>
      </c>
      <c r="C423" s="351">
        <f t="shared" si="6"/>
        <v>0</v>
      </c>
      <c r="F423" s="506">
        <v>0</v>
      </c>
      <c r="H423" s="506">
        <v>0</v>
      </c>
      <c r="K423" s="506">
        <v>0</v>
      </c>
      <c r="L423" s="506">
        <v>0</v>
      </c>
      <c r="N423" s="506">
        <v>0</v>
      </c>
      <c r="XEL423" s="289"/>
      <c r="XEM423" s="289"/>
      <c r="XEN423" s="289"/>
      <c r="XEO423" s="289"/>
      <c r="XEP423" s="289"/>
      <c r="XEQ423" s="289"/>
      <c r="XER423" s="289"/>
      <c r="XES423" s="289"/>
      <c r="XET423" s="289"/>
      <c r="XEU423" s="289"/>
      <c r="XEV423" s="289"/>
      <c r="XEW423" s="289"/>
      <c r="XEX423" s="289"/>
      <c r="XEY423" s="289"/>
      <c r="XEZ423" s="289"/>
      <c r="XFA423" s="289"/>
      <c r="XFB423" s="289"/>
      <c r="XFC423" s="289"/>
      <c r="XFD423" s="289"/>
    </row>
    <row r="424" s="506" customFormat="1" ht="21" customHeight="1" spans="1:16384">
      <c r="A424" s="508">
        <v>20508</v>
      </c>
      <c r="B424" s="519" t="s">
        <v>410</v>
      </c>
      <c r="C424" s="351">
        <f t="shared" si="6"/>
        <v>1649.297406</v>
      </c>
      <c r="F424" s="508">
        <v>1631.297406</v>
      </c>
      <c r="H424" s="506">
        <v>0</v>
      </c>
      <c r="K424" s="506">
        <v>0</v>
      </c>
      <c r="L424" s="506">
        <v>0</v>
      </c>
      <c r="N424" s="506">
        <v>18</v>
      </c>
      <c r="XEL424" s="289"/>
      <c r="XEM424" s="289"/>
      <c r="XEN424" s="289"/>
      <c r="XEO424" s="289"/>
      <c r="XEP424" s="289"/>
      <c r="XEQ424" s="289"/>
      <c r="XER424" s="289"/>
      <c r="XES424" s="289"/>
      <c r="XET424" s="289"/>
      <c r="XEU424" s="289"/>
      <c r="XEV424" s="289"/>
      <c r="XEW424" s="289"/>
      <c r="XEX424" s="289"/>
      <c r="XEY424" s="289"/>
      <c r="XEZ424" s="289"/>
      <c r="XFA424" s="289"/>
      <c r="XFB424" s="289"/>
      <c r="XFC424" s="289"/>
      <c r="XFD424" s="289"/>
    </row>
    <row r="425" s="506" customFormat="1" ht="21" customHeight="1" spans="1:16384">
      <c r="A425" s="508">
        <v>2050801</v>
      </c>
      <c r="B425" s="518" t="s">
        <v>411</v>
      </c>
      <c r="C425" s="351">
        <f t="shared" si="6"/>
        <v>1162.342238</v>
      </c>
      <c r="F425" s="508">
        <v>1162.342238</v>
      </c>
      <c r="H425" s="506">
        <v>0</v>
      </c>
      <c r="K425" s="506">
        <v>0</v>
      </c>
      <c r="L425" s="506">
        <v>0</v>
      </c>
      <c r="N425" s="506">
        <v>0</v>
      </c>
      <c r="XEL425" s="289"/>
      <c r="XEM425" s="289"/>
      <c r="XEN425" s="289"/>
      <c r="XEO425" s="289"/>
      <c r="XEP425" s="289"/>
      <c r="XEQ425" s="289"/>
      <c r="XER425" s="289"/>
      <c r="XES425" s="289"/>
      <c r="XET425" s="289"/>
      <c r="XEU425" s="289"/>
      <c r="XEV425" s="289"/>
      <c r="XEW425" s="289"/>
      <c r="XEX425" s="289"/>
      <c r="XEY425" s="289"/>
      <c r="XEZ425" s="289"/>
      <c r="XFA425" s="289"/>
      <c r="XFB425" s="289"/>
      <c r="XFC425" s="289"/>
      <c r="XFD425" s="289"/>
    </row>
    <row r="426" s="506" customFormat="1" ht="21" customHeight="1" spans="1:16384">
      <c r="A426" s="508">
        <v>2050802</v>
      </c>
      <c r="B426" s="519" t="s">
        <v>412</v>
      </c>
      <c r="C426" s="351">
        <f t="shared" si="6"/>
        <v>468.955168</v>
      </c>
      <c r="F426" s="508">
        <v>468.955168</v>
      </c>
      <c r="H426" s="506">
        <v>0</v>
      </c>
      <c r="K426" s="506">
        <v>0</v>
      </c>
      <c r="L426" s="506">
        <v>0</v>
      </c>
      <c r="N426" s="506">
        <v>0</v>
      </c>
      <c r="XEL426" s="289"/>
      <c r="XEM426" s="289"/>
      <c r="XEN426" s="289"/>
      <c r="XEO426" s="289"/>
      <c r="XEP426" s="289"/>
      <c r="XEQ426" s="289"/>
      <c r="XER426" s="289"/>
      <c r="XES426" s="289"/>
      <c r="XET426" s="289"/>
      <c r="XEU426" s="289"/>
      <c r="XEV426" s="289"/>
      <c r="XEW426" s="289"/>
      <c r="XEX426" s="289"/>
      <c r="XEY426" s="289"/>
      <c r="XEZ426" s="289"/>
      <c r="XFA426" s="289"/>
      <c r="XFB426" s="289"/>
      <c r="XFC426" s="289"/>
      <c r="XFD426" s="289"/>
    </row>
    <row r="427" s="506" customFormat="1" ht="21" customHeight="1" spans="1:16384">
      <c r="A427" s="508">
        <v>2050803</v>
      </c>
      <c r="B427" s="519" t="s">
        <v>413</v>
      </c>
      <c r="C427" s="351">
        <f t="shared" si="6"/>
        <v>18</v>
      </c>
      <c r="F427" s="506">
        <v>0</v>
      </c>
      <c r="H427" s="506">
        <v>0</v>
      </c>
      <c r="K427" s="506">
        <v>0</v>
      </c>
      <c r="L427" s="506">
        <v>0</v>
      </c>
      <c r="N427" s="506">
        <v>18</v>
      </c>
      <c r="XEL427" s="289"/>
      <c r="XEM427" s="289"/>
      <c r="XEN427" s="289"/>
      <c r="XEO427" s="289"/>
      <c r="XEP427" s="289"/>
      <c r="XEQ427" s="289"/>
      <c r="XER427" s="289"/>
      <c r="XES427" s="289"/>
      <c r="XET427" s="289"/>
      <c r="XEU427" s="289"/>
      <c r="XEV427" s="289"/>
      <c r="XEW427" s="289"/>
      <c r="XEX427" s="289"/>
      <c r="XEY427" s="289"/>
      <c r="XEZ427" s="289"/>
      <c r="XFA427" s="289"/>
      <c r="XFB427" s="289"/>
      <c r="XFC427" s="289"/>
      <c r="XFD427" s="289"/>
    </row>
    <row r="428" s="506" customFormat="1" ht="21" hidden="1" customHeight="1" spans="1:16384">
      <c r="A428" s="508">
        <v>2050804</v>
      </c>
      <c r="B428" s="519" t="s">
        <v>414</v>
      </c>
      <c r="C428" s="351">
        <f t="shared" si="6"/>
        <v>0</v>
      </c>
      <c r="F428" s="506">
        <v>0</v>
      </c>
      <c r="H428" s="506">
        <v>0</v>
      </c>
      <c r="K428" s="506">
        <v>0</v>
      </c>
      <c r="L428" s="506">
        <v>0</v>
      </c>
      <c r="N428" s="506">
        <v>0</v>
      </c>
      <c r="XEL428" s="289"/>
      <c r="XEM428" s="289"/>
      <c r="XEN428" s="289"/>
      <c r="XEO428" s="289"/>
      <c r="XEP428" s="289"/>
      <c r="XEQ428" s="289"/>
      <c r="XER428" s="289"/>
      <c r="XES428" s="289"/>
      <c r="XET428" s="289"/>
      <c r="XEU428" s="289"/>
      <c r="XEV428" s="289"/>
      <c r="XEW428" s="289"/>
      <c r="XEX428" s="289"/>
      <c r="XEY428" s="289"/>
      <c r="XEZ428" s="289"/>
      <c r="XFA428" s="289"/>
      <c r="XFB428" s="289"/>
      <c r="XFC428" s="289"/>
      <c r="XFD428" s="289"/>
    </row>
    <row r="429" s="506" customFormat="1" ht="21" hidden="1" customHeight="1" spans="1:16384">
      <c r="A429" s="508">
        <v>2050899</v>
      </c>
      <c r="B429" s="519" t="s">
        <v>415</v>
      </c>
      <c r="C429" s="351">
        <f t="shared" si="6"/>
        <v>0</v>
      </c>
      <c r="F429" s="506">
        <v>0</v>
      </c>
      <c r="H429" s="506">
        <v>0</v>
      </c>
      <c r="K429" s="506">
        <v>0</v>
      </c>
      <c r="L429" s="506">
        <v>0</v>
      </c>
      <c r="N429" s="506">
        <v>0</v>
      </c>
      <c r="XEL429" s="289"/>
      <c r="XEM429" s="289"/>
      <c r="XEN429" s="289"/>
      <c r="XEO429" s="289"/>
      <c r="XEP429" s="289"/>
      <c r="XEQ429" s="289"/>
      <c r="XER429" s="289"/>
      <c r="XES429" s="289"/>
      <c r="XET429" s="289"/>
      <c r="XEU429" s="289"/>
      <c r="XEV429" s="289"/>
      <c r="XEW429" s="289"/>
      <c r="XEX429" s="289"/>
      <c r="XEY429" s="289"/>
      <c r="XEZ429" s="289"/>
      <c r="XFA429" s="289"/>
      <c r="XFB429" s="289"/>
      <c r="XFC429" s="289"/>
      <c r="XFD429" s="289"/>
    </row>
    <row r="430" s="506" customFormat="1" ht="21" customHeight="1" spans="1:16384">
      <c r="A430" s="508">
        <v>20509</v>
      </c>
      <c r="B430" s="519" t="s">
        <v>416</v>
      </c>
      <c r="C430" s="351">
        <f t="shared" si="6"/>
        <v>733</v>
      </c>
      <c r="F430" s="506">
        <v>0</v>
      </c>
      <c r="H430" s="506">
        <v>0</v>
      </c>
      <c r="K430" s="506">
        <v>0</v>
      </c>
      <c r="L430" s="506">
        <v>0</v>
      </c>
      <c r="N430" s="506">
        <v>733</v>
      </c>
      <c r="XEL430" s="289"/>
      <c r="XEM430" s="289"/>
      <c r="XEN430" s="289"/>
      <c r="XEO430" s="289"/>
      <c r="XEP430" s="289"/>
      <c r="XEQ430" s="289"/>
      <c r="XER430" s="289"/>
      <c r="XES430" s="289"/>
      <c r="XET430" s="289"/>
      <c r="XEU430" s="289"/>
      <c r="XEV430" s="289"/>
      <c r="XEW430" s="289"/>
      <c r="XEX430" s="289"/>
      <c r="XEY430" s="289"/>
      <c r="XEZ430" s="289"/>
      <c r="XFA430" s="289"/>
      <c r="XFB430" s="289"/>
      <c r="XFC430" s="289"/>
      <c r="XFD430" s="289"/>
    </row>
    <row r="431" s="506" customFormat="1" ht="21" customHeight="1" spans="1:16384">
      <c r="A431" s="508">
        <v>2050901</v>
      </c>
      <c r="B431" s="519" t="s">
        <v>417</v>
      </c>
      <c r="C431" s="351">
        <f t="shared" si="6"/>
        <v>733</v>
      </c>
      <c r="F431" s="506">
        <v>0</v>
      </c>
      <c r="H431" s="506">
        <v>0</v>
      </c>
      <c r="K431" s="506">
        <v>0</v>
      </c>
      <c r="L431" s="506">
        <v>0</v>
      </c>
      <c r="N431" s="506">
        <v>733</v>
      </c>
      <c r="XEL431" s="289"/>
      <c r="XEM431" s="289"/>
      <c r="XEN431" s="289"/>
      <c r="XEO431" s="289"/>
      <c r="XEP431" s="289"/>
      <c r="XEQ431" s="289"/>
      <c r="XER431" s="289"/>
      <c r="XES431" s="289"/>
      <c r="XET431" s="289"/>
      <c r="XEU431" s="289"/>
      <c r="XEV431" s="289"/>
      <c r="XEW431" s="289"/>
      <c r="XEX431" s="289"/>
      <c r="XEY431" s="289"/>
      <c r="XEZ431" s="289"/>
      <c r="XFA431" s="289"/>
      <c r="XFB431" s="289"/>
      <c r="XFC431" s="289"/>
      <c r="XFD431" s="289"/>
    </row>
    <row r="432" s="506" customFormat="1" ht="21" hidden="1" customHeight="1" spans="1:16384">
      <c r="A432" s="508">
        <v>2050902</v>
      </c>
      <c r="B432" s="518" t="s">
        <v>418</v>
      </c>
      <c r="C432" s="351">
        <f t="shared" si="6"/>
        <v>0</v>
      </c>
      <c r="F432" s="506">
        <v>0</v>
      </c>
      <c r="H432" s="506">
        <v>0</v>
      </c>
      <c r="K432" s="506">
        <v>0</v>
      </c>
      <c r="L432" s="506">
        <v>0</v>
      </c>
      <c r="N432" s="506">
        <v>0</v>
      </c>
      <c r="XEL432" s="289"/>
      <c r="XEM432" s="289"/>
      <c r="XEN432" s="289"/>
      <c r="XEO432" s="289"/>
      <c r="XEP432" s="289"/>
      <c r="XEQ432" s="289"/>
      <c r="XER432" s="289"/>
      <c r="XES432" s="289"/>
      <c r="XET432" s="289"/>
      <c r="XEU432" s="289"/>
      <c r="XEV432" s="289"/>
      <c r="XEW432" s="289"/>
      <c r="XEX432" s="289"/>
      <c r="XEY432" s="289"/>
      <c r="XEZ432" s="289"/>
      <c r="XFA432" s="289"/>
      <c r="XFB432" s="289"/>
      <c r="XFC432" s="289"/>
      <c r="XFD432" s="289"/>
    </row>
    <row r="433" s="506" customFormat="1" ht="21" hidden="1" customHeight="1" spans="1:16384">
      <c r="A433" s="508">
        <v>2050903</v>
      </c>
      <c r="B433" s="519" t="s">
        <v>419</v>
      </c>
      <c r="C433" s="351">
        <f t="shared" si="6"/>
        <v>0</v>
      </c>
      <c r="F433" s="506">
        <v>0</v>
      </c>
      <c r="H433" s="506">
        <v>0</v>
      </c>
      <c r="K433" s="506">
        <v>0</v>
      </c>
      <c r="L433" s="506">
        <v>0</v>
      </c>
      <c r="N433" s="506">
        <v>0</v>
      </c>
      <c r="XEL433" s="289"/>
      <c r="XEM433" s="289"/>
      <c r="XEN433" s="289"/>
      <c r="XEO433" s="289"/>
      <c r="XEP433" s="289"/>
      <c r="XEQ433" s="289"/>
      <c r="XER433" s="289"/>
      <c r="XES433" s="289"/>
      <c r="XET433" s="289"/>
      <c r="XEU433" s="289"/>
      <c r="XEV433" s="289"/>
      <c r="XEW433" s="289"/>
      <c r="XEX433" s="289"/>
      <c r="XEY433" s="289"/>
      <c r="XEZ433" s="289"/>
      <c r="XFA433" s="289"/>
      <c r="XFB433" s="289"/>
      <c r="XFC433" s="289"/>
      <c r="XFD433" s="289"/>
    </row>
    <row r="434" s="506" customFormat="1" ht="21" hidden="1" customHeight="1" spans="1:16384">
      <c r="A434" s="508">
        <v>2050904</v>
      </c>
      <c r="B434" s="519" t="s">
        <v>420</v>
      </c>
      <c r="C434" s="351">
        <f t="shared" si="6"/>
        <v>0</v>
      </c>
      <c r="F434" s="506">
        <v>0</v>
      </c>
      <c r="H434" s="506">
        <v>0</v>
      </c>
      <c r="K434" s="506">
        <v>0</v>
      </c>
      <c r="L434" s="506">
        <v>0</v>
      </c>
      <c r="N434" s="506">
        <v>0</v>
      </c>
      <c r="XEL434" s="289"/>
      <c r="XEM434" s="289"/>
      <c r="XEN434" s="289"/>
      <c r="XEO434" s="289"/>
      <c r="XEP434" s="289"/>
      <c r="XEQ434" s="289"/>
      <c r="XER434" s="289"/>
      <c r="XES434" s="289"/>
      <c r="XET434" s="289"/>
      <c r="XEU434" s="289"/>
      <c r="XEV434" s="289"/>
      <c r="XEW434" s="289"/>
      <c r="XEX434" s="289"/>
      <c r="XEY434" s="289"/>
      <c r="XEZ434" s="289"/>
      <c r="XFA434" s="289"/>
      <c r="XFB434" s="289"/>
      <c r="XFC434" s="289"/>
      <c r="XFD434" s="289"/>
    </row>
    <row r="435" s="506" customFormat="1" ht="21" hidden="1" customHeight="1" spans="1:16384">
      <c r="A435" s="508">
        <v>2050905</v>
      </c>
      <c r="B435" s="519" t="s">
        <v>421</v>
      </c>
      <c r="C435" s="351">
        <f t="shared" si="6"/>
        <v>0</v>
      </c>
      <c r="F435" s="506">
        <v>0</v>
      </c>
      <c r="H435" s="506">
        <v>0</v>
      </c>
      <c r="K435" s="506">
        <v>0</v>
      </c>
      <c r="L435" s="506">
        <v>0</v>
      </c>
      <c r="N435" s="506">
        <v>0</v>
      </c>
      <c r="XEL435" s="289"/>
      <c r="XEM435" s="289"/>
      <c r="XEN435" s="289"/>
      <c r="XEO435" s="289"/>
      <c r="XEP435" s="289"/>
      <c r="XEQ435" s="289"/>
      <c r="XER435" s="289"/>
      <c r="XES435" s="289"/>
      <c r="XET435" s="289"/>
      <c r="XEU435" s="289"/>
      <c r="XEV435" s="289"/>
      <c r="XEW435" s="289"/>
      <c r="XEX435" s="289"/>
      <c r="XEY435" s="289"/>
      <c r="XEZ435" s="289"/>
      <c r="XFA435" s="289"/>
      <c r="XFB435" s="289"/>
      <c r="XFC435" s="289"/>
      <c r="XFD435" s="289"/>
    </row>
    <row r="436" s="506" customFormat="1" ht="21" hidden="1" customHeight="1" spans="1:16384">
      <c r="A436" s="508">
        <v>2050999</v>
      </c>
      <c r="B436" s="518" t="s">
        <v>422</v>
      </c>
      <c r="C436" s="351">
        <f t="shared" si="6"/>
        <v>0</v>
      </c>
      <c r="F436" s="506">
        <v>0</v>
      </c>
      <c r="H436" s="506">
        <v>0</v>
      </c>
      <c r="K436" s="506">
        <v>0</v>
      </c>
      <c r="L436" s="506">
        <v>0</v>
      </c>
      <c r="N436" s="506">
        <v>0</v>
      </c>
      <c r="XEL436" s="289"/>
      <c r="XEM436" s="289"/>
      <c r="XEN436" s="289"/>
      <c r="XEO436" s="289"/>
      <c r="XEP436" s="289"/>
      <c r="XEQ436" s="289"/>
      <c r="XER436" s="289"/>
      <c r="XES436" s="289"/>
      <c r="XET436" s="289"/>
      <c r="XEU436" s="289"/>
      <c r="XEV436" s="289"/>
      <c r="XEW436" s="289"/>
      <c r="XEX436" s="289"/>
      <c r="XEY436" s="289"/>
      <c r="XEZ436" s="289"/>
      <c r="XFA436" s="289"/>
      <c r="XFB436" s="289"/>
      <c r="XFC436" s="289"/>
      <c r="XFD436" s="289"/>
    </row>
    <row r="437" s="506" customFormat="1" ht="21" customHeight="1" spans="1:16384">
      <c r="A437" s="508">
        <v>20599</v>
      </c>
      <c r="B437" s="519" t="s">
        <v>423</v>
      </c>
      <c r="C437" s="351">
        <f t="shared" si="6"/>
        <v>813.382636</v>
      </c>
      <c r="F437" s="508">
        <v>584.382636</v>
      </c>
      <c r="H437" s="506">
        <v>150</v>
      </c>
      <c r="K437" s="506">
        <v>0</v>
      </c>
      <c r="L437" s="506">
        <v>0</v>
      </c>
      <c r="N437" s="506">
        <v>79</v>
      </c>
      <c r="XEL437" s="289"/>
      <c r="XEM437" s="289"/>
      <c r="XEN437" s="289"/>
      <c r="XEO437" s="289"/>
      <c r="XEP437" s="289"/>
      <c r="XEQ437" s="289"/>
      <c r="XER437" s="289"/>
      <c r="XES437" s="289"/>
      <c r="XET437" s="289"/>
      <c r="XEU437" s="289"/>
      <c r="XEV437" s="289"/>
      <c r="XEW437" s="289"/>
      <c r="XEX437" s="289"/>
      <c r="XEY437" s="289"/>
      <c r="XEZ437" s="289"/>
      <c r="XFA437" s="289"/>
      <c r="XFB437" s="289"/>
      <c r="XFC437" s="289"/>
      <c r="XFD437" s="289"/>
    </row>
    <row r="438" s="506" customFormat="1" ht="21" customHeight="1" spans="1:16384">
      <c r="A438" s="508">
        <v>2059999</v>
      </c>
      <c r="B438" s="519" t="s">
        <v>424</v>
      </c>
      <c r="C438" s="351">
        <f t="shared" si="6"/>
        <v>813.382636</v>
      </c>
      <c r="F438" s="508">
        <v>584.382636</v>
      </c>
      <c r="H438" s="506">
        <v>150</v>
      </c>
      <c r="K438" s="506">
        <v>0</v>
      </c>
      <c r="L438" s="506">
        <v>0</v>
      </c>
      <c r="N438" s="506">
        <v>79</v>
      </c>
      <c r="XEL438" s="289"/>
      <c r="XEM438" s="289"/>
      <c r="XEN438" s="289"/>
      <c r="XEO438" s="289"/>
      <c r="XEP438" s="289"/>
      <c r="XEQ438" s="289"/>
      <c r="XER438" s="289"/>
      <c r="XES438" s="289"/>
      <c r="XET438" s="289"/>
      <c r="XEU438" s="289"/>
      <c r="XEV438" s="289"/>
      <c r="XEW438" s="289"/>
      <c r="XEX438" s="289"/>
      <c r="XEY438" s="289"/>
      <c r="XEZ438" s="289"/>
      <c r="XFA438" s="289"/>
      <c r="XFB438" s="289"/>
      <c r="XFC438" s="289"/>
      <c r="XFD438" s="289"/>
    </row>
    <row r="439" s="506" customFormat="1" ht="21" customHeight="1" spans="1:16384">
      <c r="A439" s="508">
        <v>206</v>
      </c>
      <c r="B439" s="517" t="s">
        <v>425</v>
      </c>
      <c r="C439" s="351">
        <f t="shared" si="6"/>
        <v>3650.647422</v>
      </c>
      <c r="F439" s="508">
        <v>359.647422</v>
      </c>
      <c r="H439" s="506">
        <v>1170</v>
      </c>
      <c r="I439" s="506">
        <f>1187+396</f>
        <v>1583</v>
      </c>
      <c r="K439" s="506">
        <v>79</v>
      </c>
      <c r="L439" s="506">
        <v>0</v>
      </c>
      <c r="N439" s="506">
        <f>59+400</f>
        <v>459</v>
      </c>
      <c r="XEL439" s="289"/>
      <c r="XEM439" s="289"/>
      <c r="XEN439" s="289"/>
      <c r="XEO439" s="289"/>
      <c r="XEP439" s="289"/>
      <c r="XEQ439" s="289"/>
      <c r="XER439" s="289"/>
      <c r="XES439" s="289"/>
      <c r="XET439" s="289"/>
      <c r="XEU439" s="289"/>
      <c r="XEV439" s="289"/>
      <c r="XEW439" s="289"/>
      <c r="XEX439" s="289"/>
      <c r="XEY439" s="289"/>
      <c r="XEZ439" s="289"/>
      <c r="XFA439" s="289"/>
      <c r="XFB439" s="289"/>
      <c r="XFC439" s="289"/>
      <c r="XFD439" s="289"/>
    </row>
    <row r="440" s="506" customFormat="1" ht="21" customHeight="1" spans="1:16384">
      <c r="A440" s="508">
        <v>20601</v>
      </c>
      <c r="B440" s="519" t="s">
        <v>426</v>
      </c>
      <c r="C440" s="351">
        <f t="shared" si="6"/>
        <v>270.665514</v>
      </c>
      <c r="F440" s="508">
        <v>270.665514</v>
      </c>
      <c r="H440" s="506">
        <v>0</v>
      </c>
      <c r="K440" s="506">
        <v>0</v>
      </c>
      <c r="L440" s="506">
        <v>0</v>
      </c>
      <c r="N440" s="506">
        <v>0</v>
      </c>
      <c r="XEL440" s="289"/>
      <c r="XEM440" s="289"/>
      <c r="XEN440" s="289"/>
      <c r="XEO440" s="289"/>
      <c r="XEP440" s="289"/>
      <c r="XEQ440" s="289"/>
      <c r="XER440" s="289"/>
      <c r="XES440" s="289"/>
      <c r="XET440" s="289"/>
      <c r="XEU440" s="289"/>
      <c r="XEV440" s="289"/>
      <c r="XEW440" s="289"/>
      <c r="XEX440" s="289"/>
      <c r="XEY440" s="289"/>
      <c r="XEZ440" s="289"/>
      <c r="XFA440" s="289"/>
      <c r="XFB440" s="289"/>
      <c r="XFC440" s="289"/>
      <c r="XFD440" s="289"/>
    </row>
    <row r="441" s="506" customFormat="1" ht="21" customHeight="1" spans="1:16384">
      <c r="A441" s="508">
        <v>2060101</v>
      </c>
      <c r="B441" s="519" t="s">
        <v>148</v>
      </c>
      <c r="C441" s="351">
        <f t="shared" si="6"/>
        <v>270.665514</v>
      </c>
      <c r="F441" s="508">
        <v>270.665514</v>
      </c>
      <c r="H441" s="506">
        <v>0</v>
      </c>
      <c r="K441" s="506">
        <v>0</v>
      </c>
      <c r="L441" s="506">
        <v>0</v>
      </c>
      <c r="N441" s="506">
        <v>0</v>
      </c>
      <c r="XEL441" s="289"/>
      <c r="XEM441" s="289"/>
      <c r="XEN441" s="289"/>
      <c r="XEO441" s="289"/>
      <c r="XEP441" s="289"/>
      <c r="XEQ441" s="289"/>
      <c r="XER441" s="289"/>
      <c r="XES441" s="289"/>
      <c r="XET441" s="289"/>
      <c r="XEU441" s="289"/>
      <c r="XEV441" s="289"/>
      <c r="XEW441" s="289"/>
      <c r="XEX441" s="289"/>
      <c r="XEY441" s="289"/>
      <c r="XEZ441" s="289"/>
      <c r="XFA441" s="289"/>
      <c r="XFB441" s="289"/>
      <c r="XFC441" s="289"/>
      <c r="XFD441" s="289"/>
    </row>
    <row r="442" s="506" customFormat="1" ht="21" hidden="1" customHeight="1" spans="1:16384">
      <c r="A442" s="508">
        <v>2060102</v>
      </c>
      <c r="B442" s="519" t="s">
        <v>149</v>
      </c>
      <c r="C442" s="351">
        <f t="shared" si="6"/>
        <v>0</v>
      </c>
      <c r="F442" s="506">
        <v>0</v>
      </c>
      <c r="H442" s="506">
        <v>0</v>
      </c>
      <c r="K442" s="506">
        <v>0</v>
      </c>
      <c r="L442" s="506">
        <v>0</v>
      </c>
      <c r="N442" s="506">
        <v>0</v>
      </c>
      <c r="XEL442" s="289"/>
      <c r="XEM442" s="289"/>
      <c r="XEN442" s="289"/>
      <c r="XEO442" s="289"/>
      <c r="XEP442" s="289"/>
      <c r="XEQ442" s="289"/>
      <c r="XER442" s="289"/>
      <c r="XES442" s="289"/>
      <c r="XET442" s="289"/>
      <c r="XEU442" s="289"/>
      <c r="XEV442" s="289"/>
      <c r="XEW442" s="289"/>
      <c r="XEX442" s="289"/>
      <c r="XEY442" s="289"/>
      <c r="XEZ442" s="289"/>
      <c r="XFA442" s="289"/>
      <c r="XFB442" s="289"/>
      <c r="XFC442" s="289"/>
      <c r="XFD442" s="289"/>
    </row>
    <row r="443" s="506" customFormat="1" ht="21" hidden="1" customHeight="1" spans="1:16384">
      <c r="A443" s="508">
        <v>2060103</v>
      </c>
      <c r="B443" s="519" t="s">
        <v>150</v>
      </c>
      <c r="C443" s="351">
        <f t="shared" si="6"/>
        <v>0</v>
      </c>
      <c r="F443" s="506">
        <v>0</v>
      </c>
      <c r="H443" s="506">
        <v>0</v>
      </c>
      <c r="K443" s="506">
        <v>0</v>
      </c>
      <c r="L443" s="506">
        <v>0</v>
      </c>
      <c r="N443" s="506">
        <v>0</v>
      </c>
      <c r="XEL443" s="289"/>
      <c r="XEM443" s="289"/>
      <c r="XEN443" s="289"/>
      <c r="XEO443" s="289"/>
      <c r="XEP443" s="289"/>
      <c r="XEQ443" s="289"/>
      <c r="XER443" s="289"/>
      <c r="XES443" s="289"/>
      <c r="XET443" s="289"/>
      <c r="XEU443" s="289"/>
      <c r="XEV443" s="289"/>
      <c r="XEW443" s="289"/>
      <c r="XEX443" s="289"/>
      <c r="XEY443" s="289"/>
      <c r="XEZ443" s="289"/>
      <c r="XFA443" s="289"/>
      <c r="XFB443" s="289"/>
      <c r="XFC443" s="289"/>
      <c r="XFD443" s="289"/>
    </row>
    <row r="444" s="506" customFormat="1" ht="21" hidden="1" customHeight="1" spans="1:16384">
      <c r="A444" s="508">
        <v>2060199</v>
      </c>
      <c r="B444" s="519" t="s">
        <v>427</v>
      </c>
      <c r="C444" s="351">
        <f t="shared" si="6"/>
        <v>0</v>
      </c>
      <c r="F444" s="506">
        <v>0</v>
      </c>
      <c r="H444" s="506">
        <v>0</v>
      </c>
      <c r="K444" s="506">
        <v>0</v>
      </c>
      <c r="L444" s="506">
        <v>0</v>
      </c>
      <c r="N444" s="506">
        <v>0</v>
      </c>
      <c r="XEL444" s="289"/>
      <c r="XEM444" s="289"/>
      <c r="XEN444" s="289"/>
      <c r="XEO444" s="289"/>
      <c r="XEP444" s="289"/>
      <c r="XEQ444" s="289"/>
      <c r="XER444" s="289"/>
      <c r="XES444" s="289"/>
      <c r="XET444" s="289"/>
      <c r="XEU444" s="289"/>
      <c r="XEV444" s="289"/>
      <c r="XEW444" s="289"/>
      <c r="XEX444" s="289"/>
      <c r="XEY444" s="289"/>
      <c r="XEZ444" s="289"/>
      <c r="XFA444" s="289"/>
      <c r="XFB444" s="289"/>
      <c r="XFC444" s="289"/>
      <c r="XFD444" s="289"/>
    </row>
    <row r="445" s="506" customFormat="1" ht="21" hidden="1" customHeight="1" spans="1:16384">
      <c r="A445" s="508">
        <v>20602</v>
      </c>
      <c r="B445" s="519" t="s">
        <v>428</v>
      </c>
      <c r="C445" s="351">
        <f t="shared" si="6"/>
        <v>0</v>
      </c>
      <c r="F445" s="506">
        <v>0</v>
      </c>
      <c r="H445" s="506">
        <v>0</v>
      </c>
      <c r="K445" s="506">
        <v>0</v>
      </c>
      <c r="L445" s="506">
        <v>0</v>
      </c>
      <c r="N445" s="506">
        <v>0</v>
      </c>
      <c r="XEL445" s="289"/>
      <c r="XEM445" s="289"/>
      <c r="XEN445" s="289"/>
      <c r="XEO445" s="289"/>
      <c r="XEP445" s="289"/>
      <c r="XEQ445" s="289"/>
      <c r="XER445" s="289"/>
      <c r="XES445" s="289"/>
      <c r="XET445" s="289"/>
      <c r="XEU445" s="289"/>
      <c r="XEV445" s="289"/>
      <c r="XEW445" s="289"/>
      <c r="XEX445" s="289"/>
      <c r="XEY445" s="289"/>
      <c r="XEZ445" s="289"/>
      <c r="XFA445" s="289"/>
      <c r="XFB445" s="289"/>
      <c r="XFC445" s="289"/>
      <c r="XFD445" s="289"/>
    </row>
    <row r="446" s="506" customFormat="1" ht="21" hidden="1" customHeight="1" spans="1:16384">
      <c r="A446" s="508">
        <v>2060201</v>
      </c>
      <c r="B446" s="518" t="s">
        <v>429</v>
      </c>
      <c r="C446" s="351">
        <f t="shared" si="6"/>
        <v>0</v>
      </c>
      <c r="F446" s="506">
        <v>0</v>
      </c>
      <c r="H446" s="506">
        <v>0</v>
      </c>
      <c r="K446" s="506">
        <v>0</v>
      </c>
      <c r="L446" s="506">
        <v>0</v>
      </c>
      <c r="N446" s="506">
        <v>0</v>
      </c>
      <c r="XEL446" s="289"/>
      <c r="XEM446" s="289"/>
      <c r="XEN446" s="289"/>
      <c r="XEO446" s="289"/>
      <c r="XEP446" s="289"/>
      <c r="XEQ446" s="289"/>
      <c r="XER446" s="289"/>
      <c r="XES446" s="289"/>
      <c r="XET446" s="289"/>
      <c r="XEU446" s="289"/>
      <c r="XEV446" s="289"/>
      <c r="XEW446" s="289"/>
      <c r="XEX446" s="289"/>
      <c r="XEY446" s="289"/>
      <c r="XEZ446" s="289"/>
      <c r="XFA446" s="289"/>
      <c r="XFB446" s="289"/>
      <c r="XFC446" s="289"/>
      <c r="XFD446" s="289"/>
    </row>
    <row r="447" s="506" customFormat="1" ht="21" hidden="1" customHeight="1" spans="1:16384">
      <c r="A447" s="508">
        <v>2060203</v>
      </c>
      <c r="B447" s="519" t="s">
        <v>430</v>
      </c>
      <c r="C447" s="351">
        <f t="shared" si="6"/>
        <v>0</v>
      </c>
      <c r="F447" s="506">
        <v>0</v>
      </c>
      <c r="H447" s="506">
        <v>0</v>
      </c>
      <c r="K447" s="506">
        <v>0</v>
      </c>
      <c r="L447" s="506">
        <v>0</v>
      </c>
      <c r="N447" s="506">
        <v>0</v>
      </c>
      <c r="XEL447" s="289"/>
      <c r="XEM447" s="289"/>
      <c r="XEN447" s="289"/>
      <c r="XEO447" s="289"/>
      <c r="XEP447" s="289"/>
      <c r="XEQ447" s="289"/>
      <c r="XER447" s="289"/>
      <c r="XES447" s="289"/>
      <c r="XET447" s="289"/>
      <c r="XEU447" s="289"/>
      <c r="XEV447" s="289"/>
      <c r="XEW447" s="289"/>
      <c r="XEX447" s="289"/>
      <c r="XEY447" s="289"/>
      <c r="XEZ447" s="289"/>
      <c r="XFA447" s="289"/>
      <c r="XFB447" s="289"/>
      <c r="XFC447" s="289"/>
      <c r="XFD447" s="289"/>
    </row>
    <row r="448" s="506" customFormat="1" ht="21" hidden="1" customHeight="1" spans="1:16384">
      <c r="A448" s="508">
        <v>2060204</v>
      </c>
      <c r="B448" s="519" t="s">
        <v>431</v>
      </c>
      <c r="C448" s="351">
        <f t="shared" si="6"/>
        <v>0</v>
      </c>
      <c r="F448" s="506">
        <v>0</v>
      </c>
      <c r="H448" s="506">
        <v>0</v>
      </c>
      <c r="K448" s="506">
        <v>0</v>
      </c>
      <c r="L448" s="506">
        <v>0</v>
      </c>
      <c r="N448" s="506">
        <v>0</v>
      </c>
      <c r="XEL448" s="289"/>
      <c r="XEM448" s="289"/>
      <c r="XEN448" s="289"/>
      <c r="XEO448" s="289"/>
      <c r="XEP448" s="289"/>
      <c r="XEQ448" s="289"/>
      <c r="XER448" s="289"/>
      <c r="XES448" s="289"/>
      <c r="XET448" s="289"/>
      <c r="XEU448" s="289"/>
      <c r="XEV448" s="289"/>
      <c r="XEW448" s="289"/>
      <c r="XEX448" s="289"/>
      <c r="XEY448" s="289"/>
      <c r="XEZ448" s="289"/>
      <c r="XFA448" s="289"/>
      <c r="XFB448" s="289"/>
      <c r="XFC448" s="289"/>
      <c r="XFD448" s="289"/>
    </row>
    <row r="449" s="506" customFormat="1" ht="21" hidden="1" customHeight="1" spans="1:16384">
      <c r="A449" s="508">
        <v>2060205</v>
      </c>
      <c r="B449" s="519" t="s">
        <v>432</v>
      </c>
      <c r="C449" s="351">
        <f t="shared" si="6"/>
        <v>0</v>
      </c>
      <c r="F449" s="506">
        <v>0</v>
      </c>
      <c r="H449" s="506">
        <v>0</v>
      </c>
      <c r="K449" s="506">
        <v>0</v>
      </c>
      <c r="L449" s="506">
        <v>0</v>
      </c>
      <c r="N449" s="506">
        <v>0</v>
      </c>
      <c r="XEL449" s="289"/>
      <c r="XEM449" s="289"/>
      <c r="XEN449" s="289"/>
      <c r="XEO449" s="289"/>
      <c r="XEP449" s="289"/>
      <c r="XEQ449" s="289"/>
      <c r="XER449" s="289"/>
      <c r="XES449" s="289"/>
      <c r="XET449" s="289"/>
      <c r="XEU449" s="289"/>
      <c r="XEV449" s="289"/>
      <c r="XEW449" s="289"/>
      <c r="XEX449" s="289"/>
      <c r="XEY449" s="289"/>
      <c r="XEZ449" s="289"/>
      <c r="XFA449" s="289"/>
      <c r="XFB449" s="289"/>
      <c r="XFC449" s="289"/>
      <c r="XFD449" s="289"/>
    </row>
    <row r="450" s="506" customFormat="1" ht="21" hidden="1" customHeight="1" spans="1:16384">
      <c r="A450" s="508">
        <v>2060206</v>
      </c>
      <c r="B450" s="519" t="s">
        <v>433</v>
      </c>
      <c r="C450" s="351">
        <f t="shared" si="6"/>
        <v>0</v>
      </c>
      <c r="F450" s="506">
        <v>0</v>
      </c>
      <c r="H450" s="506">
        <v>0</v>
      </c>
      <c r="K450" s="506">
        <v>0</v>
      </c>
      <c r="L450" s="506">
        <v>0</v>
      </c>
      <c r="N450" s="506">
        <v>0</v>
      </c>
      <c r="XEL450" s="289"/>
      <c r="XEM450" s="289"/>
      <c r="XEN450" s="289"/>
      <c r="XEO450" s="289"/>
      <c r="XEP450" s="289"/>
      <c r="XEQ450" s="289"/>
      <c r="XER450" s="289"/>
      <c r="XES450" s="289"/>
      <c r="XET450" s="289"/>
      <c r="XEU450" s="289"/>
      <c r="XEV450" s="289"/>
      <c r="XEW450" s="289"/>
      <c r="XEX450" s="289"/>
      <c r="XEY450" s="289"/>
      <c r="XEZ450" s="289"/>
      <c r="XFA450" s="289"/>
      <c r="XFB450" s="289"/>
      <c r="XFC450" s="289"/>
      <c r="XFD450" s="289"/>
    </row>
    <row r="451" s="506" customFormat="1" ht="21" hidden="1" customHeight="1" spans="1:16384">
      <c r="A451" s="508">
        <v>2060207</v>
      </c>
      <c r="B451" s="520" t="s">
        <v>434</v>
      </c>
      <c r="C451" s="351">
        <f t="shared" si="6"/>
        <v>0</v>
      </c>
      <c r="F451" s="506">
        <v>0</v>
      </c>
      <c r="H451" s="506">
        <v>0</v>
      </c>
      <c r="K451" s="506">
        <v>0</v>
      </c>
      <c r="L451" s="506">
        <v>0</v>
      </c>
      <c r="N451" s="506">
        <v>0</v>
      </c>
      <c r="XEL451" s="289"/>
      <c r="XEM451" s="289"/>
      <c r="XEN451" s="289"/>
      <c r="XEO451" s="289"/>
      <c r="XEP451" s="289"/>
      <c r="XEQ451" s="289"/>
      <c r="XER451" s="289"/>
      <c r="XES451" s="289"/>
      <c r="XET451" s="289"/>
      <c r="XEU451" s="289"/>
      <c r="XEV451" s="289"/>
      <c r="XEW451" s="289"/>
      <c r="XEX451" s="289"/>
      <c r="XEY451" s="289"/>
      <c r="XEZ451" s="289"/>
      <c r="XFA451" s="289"/>
      <c r="XFB451" s="289"/>
      <c r="XFC451" s="289"/>
      <c r="XFD451" s="289"/>
    </row>
    <row r="452" s="506" customFormat="1" ht="21" hidden="1" customHeight="1" spans="1:16384">
      <c r="A452" s="508">
        <v>2060208</v>
      </c>
      <c r="B452" s="518" t="s">
        <v>435</v>
      </c>
      <c r="C452" s="351">
        <f t="shared" si="6"/>
        <v>0</v>
      </c>
      <c r="F452" s="506">
        <v>0</v>
      </c>
      <c r="H452" s="506">
        <v>0</v>
      </c>
      <c r="K452" s="506">
        <v>0</v>
      </c>
      <c r="L452" s="506">
        <v>0</v>
      </c>
      <c r="N452" s="506">
        <v>0</v>
      </c>
      <c r="XEL452" s="289"/>
      <c r="XEM452" s="289"/>
      <c r="XEN452" s="289"/>
      <c r="XEO452" s="289"/>
      <c r="XEP452" s="289"/>
      <c r="XEQ452" s="289"/>
      <c r="XER452" s="289"/>
      <c r="XES452" s="289"/>
      <c r="XET452" s="289"/>
      <c r="XEU452" s="289"/>
      <c r="XEV452" s="289"/>
      <c r="XEW452" s="289"/>
      <c r="XEX452" s="289"/>
      <c r="XEY452" s="289"/>
      <c r="XEZ452" s="289"/>
      <c r="XFA452" s="289"/>
      <c r="XFB452" s="289"/>
      <c r="XFC452" s="289"/>
      <c r="XFD452" s="289"/>
    </row>
    <row r="453" s="506" customFormat="1" ht="21" hidden="1" customHeight="1" spans="1:16384">
      <c r="A453" s="508">
        <v>2060299</v>
      </c>
      <c r="B453" s="519" t="s">
        <v>436</v>
      </c>
      <c r="C453" s="351">
        <f t="shared" si="6"/>
        <v>0</v>
      </c>
      <c r="F453" s="506">
        <v>0</v>
      </c>
      <c r="H453" s="506">
        <v>0</v>
      </c>
      <c r="K453" s="506">
        <v>0</v>
      </c>
      <c r="L453" s="506">
        <v>0</v>
      </c>
      <c r="N453" s="506">
        <v>0</v>
      </c>
      <c r="XEL453" s="289"/>
      <c r="XEM453" s="289"/>
      <c r="XEN453" s="289"/>
      <c r="XEO453" s="289"/>
      <c r="XEP453" s="289"/>
      <c r="XEQ453" s="289"/>
      <c r="XER453" s="289"/>
      <c r="XES453" s="289"/>
      <c r="XET453" s="289"/>
      <c r="XEU453" s="289"/>
      <c r="XEV453" s="289"/>
      <c r="XEW453" s="289"/>
      <c r="XEX453" s="289"/>
      <c r="XEY453" s="289"/>
      <c r="XEZ453" s="289"/>
      <c r="XFA453" s="289"/>
      <c r="XFB453" s="289"/>
      <c r="XFC453" s="289"/>
      <c r="XFD453" s="289"/>
    </row>
    <row r="454" s="506" customFormat="1" ht="21" hidden="1" customHeight="1" spans="1:16384">
      <c r="A454" s="508">
        <v>20603</v>
      </c>
      <c r="B454" s="519" t="s">
        <v>437</v>
      </c>
      <c r="C454" s="351">
        <f t="shared" ref="C454:C517" si="7">D454+E454+F454+G454+H454+I454+J454+K454+L454+M454+N454</f>
        <v>0</v>
      </c>
      <c r="F454" s="506">
        <v>0</v>
      </c>
      <c r="H454" s="506">
        <v>0</v>
      </c>
      <c r="K454" s="506">
        <v>0</v>
      </c>
      <c r="L454" s="506">
        <v>0</v>
      </c>
      <c r="N454" s="506">
        <v>0</v>
      </c>
      <c r="XEL454" s="289"/>
      <c r="XEM454" s="289"/>
      <c r="XEN454" s="289"/>
      <c r="XEO454" s="289"/>
      <c r="XEP454" s="289"/>
      <c r="XEQ454" s="289"/>
      <c r="XER454" s="289"/>
      <c r="XES454" s="289"/>
      <c r="XET454" s="289"/>
      <c r="XEU454" s="289"/>
      <c r="XEV454" s="289"/>
      <c r="XEW454" s="289"/>
      <c r="XEX454" s="289"/>
      <c r="XEY454" s="289"/>
      <c r="XEZ454" s="289"/>
      <c r="XFA454" s="289"/>
      <c r="XFB454" s="289"/>
      <c r="XFC454" s="289"/>
      <c r="XFD454" s="289"/>
    </row>
    <row r="455" s="506" customFormat="1" ht="21" hidden="1" customHeight="1" spans="1:16384">
      <c r="A455" s="508">
        <v>2060301</v>
      </c>
      <c r="B455" s="519" t="s">
        <v>429</v>
      </c>
      <c r="C455" s="351">
        <f t="shared" si="7"/>
        <v>0</v>
      </c>
      <c r="F455" s="506">
        <v>0</v>
      </c>
      <c r="H455" s="506">
        <v>0</v>
      </c>
      <c r="K455" s="506">
        <v>0</v>
      </c>
      <c r="L455" s="506">
        <v>0</v>
      </c>
      <c r="N455" s="506">
        <v>0</v>
      </c>
      <c r="XEL455" s="289"/>
      <c r="XEM455" s="289"/>
      <c r="XEN455" s="289"/>
      <c r="XEO455" s="289"/>
      <c r="XEP455" s="289"/>
      <c r="XEQ455" s="289"/>
      <c r="XER455" s="289"/>
      <c r="XES455" s="289"/>
      <c r="XET455" s="289"/>
      <c r="XEU455" s="289"/>
      <c r="XEV455" s="289"/>
      <c r="XEW455" s="289"/>
      <c r="XEX455" s="289"/>
      <c r="XEY455" s="289"/>
      <c r="XEZ455" s="289"/>
      <c r="XFA455" s="289"/>
      <c r="XFB455" s="289"/>
      <c r="XFC455" s="289"/>
      <c r="XFD455" s="289"/>
    </row>
    <row r="456" s="506" customFormat="1" ht="21" hidden="1" customHeight="1" spans="1:16384">
      <c r="A456" s="508">
        <v>2060302</v>
      </c>
      <c r="B456" s="519" t="s">
        <v>438</v>
      </c>
      <c r="C456" s="351">
        <f t="shared" si="7"/>
        <v>0</v>
      </c>
      <c r="F456" s="506">
        <v>0</v>
      </c>
      <c r="H456" s="506">
        <v>0</v>
      </c>
      <c r="K456" s="506">
        <v>0</v>
      </c>
      <c r="L456" s="506">
        <v>0</v>
      </c>
      <c r="N456" s="506">
        <v>0</v>
      </c>
      <c r="XEL456" s="289"/>
      <c r="XEM456" s="289"/>
      <c r="XEN456" s="289"/>
      <c r="XEO456" s="289"/>
      <c r="XEP456" s="289"/>
      <c r="XEQ456" s="289"/>
      <c r="XER456" s="289"/>
      <c r="XES456" s="289"/>
      <c r="XET456" s="289"/>
      <c r="XEU456" s="289"/>
      <c r="XEV456" s="289"/>
      <c r="XEW456" s="289"/>
      <c r="XEX456" s="289"/>
      <c r="XEY456" s="289"/>
      <c r="XEZ456" s="289"/>
      <c r="XFA456" s="289"/>
      <c r="XFB456" s="289"/>
      <c r="XFC456" s="289"/>
      <c r="XFD456" s="289"/>
    </row>
    <row r="457" s="506" customFormat="1" ht="21" hidden="1" customHeight="1" spans="1:16384">
      <c r="A457" s="508">
        <v>2060303</v>
      </c>
      <c r="B457" s="519" t="s">
        <v>439</v>
      </c>
      <c r="C457" s="351">
        <f t="shared" si="7"/>
        <v>0</v>
      </c>
      <c r="F457" s="506">
        <v>0</v>
      </c>
      <c r="H457" s="506">
        <v>0</v>
      </c>
      <c r="K457" s="506">
        <v>0</v>
      </c>
      <c r="L457" s="506">
        <v>0</v>
      </c>
      <c r="N457" s="506">
        <v>0</v>
      </c>
      <c r="XEL457" s="289"/>
      <c r="XEM457" s="289"/>
      <c r="XEN457" s="289"/>
      <c r="XEO457" s="289"/>
      <c r="XEP457" s="289"/>
      <c r="XEQ457" s="289"/>
      <c r="XER457" s="289"/>
      <c r="XES457" s="289"/>
      <c r="XET457" s="289"/>
      <c r="XEU457" s="289"/>
      <c r="XEV457" s="289"/>
      <c r="XEW457" s="289"/>
      <c r="XEX457" s="289"/>
      <c r="XEY457" s="289"/>
      <c r="XEZ457" s="289"/>
      <c r="XFA457" s="289"/>
      <c r="XFB457" s="289"/>
      <c r="XFC457" s="289"/>
      <c r="XFD457" s="289"/>
    </row>
    <row r="458" s="506" customFormat="1" ht="21" hidden="1" customHeight="1" spans="1:16384">
      <c r="A458" s="508">
        <v>2060304</v>
      </c>
      <c r="B458" s="519" t="s">
        <v>440</v>
      </c>
      <c r="C458" s="351">
        <f t="shared" si="7"/>
        <v>0</v>
      </c>
      <c r="F458" s="506">
        <v>0</v>
      </c>
      <c r="H458" s="506">
        <v>0</v>
      </c>
      <c r="K458" s="506">
        <v>0</v>
      </c>
      <c r="L458" s="506">
        <v>0</v>
      </c>
      <c r="N458" s="506">
        <v>0</v>
      </c>
      <c r="XEL458" s="289"/>
      <c r="XEM458" s="289"/>
      <c r="XEN458" s="289"/>
      <c r="XEO458" s="289"/>
      <c r="XEP458" s="289"/>
      <c r="XEQ458" s="289"/>
      <c r="XER458" s="289"/>
      <c r="XES458" s="289"/>
      <c r="XET458" s="289"/>
      <c r="XEU458" s="289"/>
      <c r="XEV458" s="289"/>
      <c r="XEW458" s="289"/>
      <c r="XEX458" s="289"/>
      <c r="XEY458" s="289"/>
      <c r="XEZ458" s="289"/>
      <c r="XFA458" s="289"/>
      <c r="XFB458" s="289"/>
      <c r="XFC458" s="289"/>
      <c r="XFD458" s="289"/>
    </row>
    <row r="459" s="506" customFormat="1" ht="21" hidden="1" customHeight="1" spans="1:16384">
      <c r="A459" s="508">
        <v>2060399</v>
      </c>
      <c r="B459" s="519" t="s">
        <v>441</v>
      </c>
      <c r="C459" s="351">
        <f t="shared" si="7"/>
        <v>0</v>
      </c>
      <c r="F459" s="506">
        <v>0</v>
      </c>
      <c r="H459" s="506">
        <v>0</v>
      </c>
      <c r="K459" s="506">
        <v>0</v>
      </c>
      <c r="L459" s="506">
        <v>0</v>
      </c>
      <c r="N459" s="506">
        <v>0</v>
      </c>
      <c r="XEL459" s="289"/>
      <c r="XEM459" s="289"/>
      <c r="XEN459" s="289"/>
      <c r="XEO459" s="289"/>
      <c r="XEP459" s="289"/>
      <c r="XEQ459" s="289"/>
      <c r="XER459" s="289"/>
      <c r="XES459" s="289"/>
      <c r="XET459" s="289"/>
      <c r="XEU459" s="289"/>
      <c r="XEV459" s="289"/>
      <c r="XEW459" s="289"/>
      <c r="XEX459" s="289"/>
      <c r="XEY459" s="289"/>
      <c r="XEZ459" s="289"/>
      <c r="XFA459" s="289"/>
      <c r="XFB459" s="289"/>
      <c r="XFC459" s="289"/>
      <c r="XFD459" s="289"/>
    </row>
    <row r="460" s="506" customFormat="1" ht="21" customHeight="1" spans="1:16384">
      <c r="A460" s="508">
        <v>20604</v>
      </c>
      <c r="B460" s="519" t="s">
        <v>442</v>
      </c>
      <c r="C460" s="351">
        <f t="shared" si="7"/>
        <v>1269</v>
      </c>
      <c r="F460" s="506">
        <v>0</v>
      </c>
      <c r="H460" s="506">
        <v>0</v>
      </c>
      <c r="I460" s="506">
        <f>418+769</f>
        <v>1187</v>
      </c>
      <c r="K460" s="506">
        <v>43</v>
      </c>
      <c r="L460" s="506">
        <v>0</v>
      </c>
      <c r="N460" s="506">
        <v>39</v>
      </c>
      <c r="XEL460" s="289"/>
      <c r="XEM460" s="289"/>
      <c r="XEN460" s="289"/>
      <c r="XEO460" s="289"/>
      <c r="XEP460" s="289"/>
      <c r="XEQ460" s="289"/>
      <c r="XER460" s="289"/>
      <c r="XES460" s="289"/>
      <c r="XET460" s="289"/>
      <c r="XEU460" s="289"/>
      <c r="XEV460" s="289"/>
      <c r="XEW460" s="289"/>
      <c r="XEX460" s="289"/>
      <c r="XEY460" s="289"/>
      <c r="XEZ460" s="289"/>
      <c r="XFA460" s="289"/>
      <c r="XFB460" s="289"/>
      <c r="XFC460" s="289"/>
      <c r="XFD460" s="289"/>
    </row>
    <row r="461" s="506" customFormat="1" ht="21" hidden="1" customHeight="1" spans="1:16384">
      <c r="A461" s="508">
        <v>2060401</v>
      </c>
      <c r="B461" s="519" t="s">
        <v>429</v>
      </c>
      <c r="C461" s="351">
        <f t="shared" si="7"/>
        <v>0</v>
      </c>
      <c r="F461" s="506">
        <v>0</v>
      </c>
      <c r="H461" s="506">
        <v>0</v>
      </c>
      <c r="K461" s="506">
        <v>0</v>
      </c>
      <c r="L461" s="506">
        <v>0</v>
      </c>
      <c r="N461" s="506">
        <v>0</v>
      </c>
      <c r="XEL461" s="289"/>
      <c r="XEM461" s="289"/>
      <c r="XEN461" s="289"/>
      <c r="XEO461" s="289"/>
      <c r="XEP461" s="289"/>
      <c r="XEQ461" s="289"/>
      <c r="XER461" s="289"/>
      <c r="XES461" s="289"/>
      <c r="XET461" s="289"/>
      <c r="XEU461" s="289"/>
      <c r="XEV461" s="289"/>
      <c r="XEW461" s="289"/>
      <c r="XEX461" s="289"/>
      <c r="XEY461" s="289"/>
      <c r="XEZ461" s="289"/>
      <c r="XFA461" s="289"/>
      <c r="XFB461" s="289"/>
      <c r="XFC461" s="289"/>
      <c r="XFD461" s="289"/>
    </row>
    <row r="462" s="506" customFormat="1" ht="21" customHeight="1" spans="1:16384">
      <c r="A462" s="508">
        <v>2060404</v>
      </c>
      <c r="B462" s="519" t="s">
        <v>443</v>
      </c>
      <c r="C462" s="351">
        <f t="shared" si="7"/>
        <v>1269</v>
      </c>
      <c r="F462" s="506">
        <v>0</v>
      </c>
      <c r="H462" s="506">
        <v>0</v>
      </c>
      <c r="I462" s="506">
        <f>418+769</f>
        <v>1187</v>
      </c>
      <c r="K462" s="506">
        <v>43</v>
      </c>
      <c r="L462" s="506">
        <v>0</v>
      </c>
      <c r="N462" s="506">
        <v>39</v>
      </c>
      <c r="XEL462" s="289"/>
      <c r="XEM462" s="289"/>
      <c r="XEN462" s="289"/>
      <c r="XEO462" s="289"/>
      <c r="XEP462" s="289"/>
      <c r="XEQ462" s="289"/>
      <c r="XER462" s="289"/>
      <c r="XES462" s="289"/>
      <c r="XET462" s="289"/>
      <c r="XEU462" s="289"/>
      <c r="XEV462" s="289"/>
      <c r="XEW462" s="289"/>
      <c r="XEX462" s="289"/>
      <c r="XEY462" s="289"/>
      <c r="XEZ462" s="289"/>
      <c r="XFA462" s="289"/>
      <c r="XFB462" s="289"/>
      <c r="XFC462" s="289"/>
      <c r="XFD462" s="289"/>
    </row>
    <row r="463" s="506" customFormat="1" ht="21" hidden="1" customHeight="1" spans="1:16384">
      <c r="A463" s="508">
        <v>2060405</v>
      </c>
      <c r="B463" s="519" t="s">
        <v>444</v>
      </c>
      <c r="C463" s="351">
        <f t="shared" si="7"/>
        <v>0</v>
      </c>
      <c r="F463" s="506">
        <v>0</v>
      </c>
      <c r="H463" s="506">
        <v>0</v>
      </c>
      <c r="K463" s="506">
        <v>0</v>
      </c>
      <c r="L463" s="506">
        <v>0</v>
      </c>
      <c r="N463" s="506">
        <v>0</v>
      </c>
      <c r="XEL463" s="289"/>
      <c r="XEM463" s="289"/>
      <c r="XEN463" s="289"/>
      <c r="XEO463" s="289"/>
      <c r="XEP463" s="289"/>
      <c r="XEQ463" s="289"/>
      <c r="XER463" s="289"/>
      <c r="XES463" s="289"/>
      <c r="XET463" s="289"/>
      <c r="XEU463" s="289"/>
      <c r="XEV463" s="289"/>
      <c r="XEW463" s="289"/>
      <c r="XEX463" s="289"/>
      <c r="XEY463" s="289"/>
      <c r="XEZ463" s="289"/>
      <c r="XFA463" s="289"/>
      <c r="XFB463" s="289"/>
      <c r="XFC463" s="289"/>
      <c r="XFD463" s="289"/>
    </row>
    <row r="464" s="506" customFormat="1" ht="21" hidden="1" customHeight="1" spans="1:16384">
      <c r="A464" s="508">
        <v>2060499</v>
      </c>
      <c r="B464" s="519" t="s">
        <v>445</v>
      </c>
      <c r="C464" s="351">
        <f t="shared" si="7"/>
        <v>0</v>
      </c>
      <c r="F464" s="506">
        <v>0</v>
      </c>
      <c r="H464" s="506">
        <v>0</v>
      </c>
      <c r="K464" s="506">
        <v>0</v>
      </c>
      <c r="L464" s="506">
        <v>0</v>
      </c>
      <c r="N464" s="506">
        <v>0</v>
      </c>
      <c r="XEL464" s="289"/>
      <c r="XEM464" s="289"/>
      <c r="XEN464" s="289"/>
      <c r="XEO464" s="289"/>
      <c r="XEP464" s="289"/>
      <c r="XEQ464" s="289"/>
      <c r="XER464" s="289"/>
      <c r="XES464" s="289"/>
      <c r="XET464" s="289"/>
      <c r="XEU464" s="289"/>
      <c r="XEV464" s="289"/>
      <c r="XEW464" s="289"/>
      <c r="XEX464" s="289"/>
      <c r="XEY464" s="289"/>
      <c r="XEZ464" s="289"/>
      <c r="XFA464" s="289"/>
      <c r="XFB464" s="289"/>
      <c r="XFC464" s="289"/>
      <c r="XFD464" s="289"/>
    </row>
    <row r="465" s="506" customFormat="1" ht="21" customHeight="1" spans="1:16384">
      <c r="A465" s="508">
        <v>20605</v>
      </c>
      <c r="B465" s="519" t="s">
        <v>446</v>
      </c>
      <c r="C465" s="351">
        <f t="shared" si="7"/>
        <v>88.981908</v>
      </c>
      <c r="F465" s="508">
        <v>88.981908</v>
      </c>
      <c r="H465" s="506">
        <v>0</v>
      </c>
      <c r="K465" s="506">
        <v>0</v>
      </c>
      <c r="L465" s="506">
        <v>0</v>
      </c>
      <c r="N465" s="506">
        <v>0</v>
      </c>
      <c r="XEL465" s="289"/>
      <c r="XEM465" s="289"/>
      <c r="XEN465" s="289"/>
      <c r="XEO465" s="289"/>
      <c r="XEP465" s="289"/>
      <c r="XEQ465" s="289"/>
      <c r="XER465" s="289"/>
      <c r="XES465" s="289"/>
      <c r="XET465" s="289"/>
      <c r="XEU465" s="289"/>
      <c r="XEV465" s="289"/>
      <c r="XEW465" s="289"/>
      <c r="XEX465" s="289"/>
      <c r="XEY465" s="289"/>
      <c r="XEZ465" s="289"/>
      <c r="XFA465" s="289"/>
      <c r="XFB465" s="289"/>
      <c r="XFC465" s="289"/>
      <c r="XFD465" s="289"/>
    </row>
    <row r="466" s="506" customFormat="1" ht="21" customHeight="1" spans="1:16384">
      <c r="A466" s="508">
        <v>2060501</v>
      </c>
      <c r="B466" s="519" t="s">
        <v>429</v>
      </c>
      <c r="C466" s="351">
        <f t="shared" si="7"/>
        <v>88.981908</v>
      </c>
      <c r="F466" s="508">
        <v>88.981908</v>
      </c>
      <c r="H466" s="506">
        <v>0</v>
      </c>
      <c r="K466" s="506">
        <v>0</v>
      </c>
      <c r="L466" s="506">
        <v>0</v>
      </c>
      <c r="N466" s="506">
        <v>0</v>
      </c>
      <c r="XEL466" s="289"/>
      <c r="XEM466" s="289"/>
      <c r="XEN466" s="289"/>
      <c r="XEO466" s="289"/>
      <c r="XEP466" s="289"/>
      <c r="XEQ466" s="289"/>
      <c r="XER466" s="289"/>
      <c r="XES466" s="289"/>
      <c r="XET466" s="289"/>
      <c r="XEU466" s="289"/>
      <c r="XEV466" s="289"/>
      <c r="XEW466" s="289"/>
      <c r="XEX466" s="289"/>
      <c r="XEY466" s="289"/>
      <c r="XEZ466" s="289"/>
      <c r="XFA466" s="289"/>
      <c r="XFB466" s="289"/>
      <c r="XFC466" s="289"/>
      <c r="XFD466" s="289"/>
    </row>
    <row r="467" s="506" customFormat="1" ht="21" hidden="1" customHeight="1" spans="1:16384">
      <c r="A467" s="508">
        <v>2060502</v>
      </c>
      <c r="B467" s="519" t="s">
        <v>447</v>
      </c>
      <c r="C467" s="351">
        <f t="shared" si="7"/>
        <v>0</v>
      </c>
      <c r="F467" s="506">
        <v>0</v>
      </c>
      <c r="H467" s="506">
        <v>0</v>
      </c>
      <c r="K467" s="506">
        <v>0</v>
      </c>
      <c r="L467" s="506">
        <v>0</v>
      </c>
      <c r="N467" s="506">
        <v>0</v>
      </c>
      <c r="XEL467" s="289"/>
      <c r="XEM467" s="289"/>
      <c r="XEN467" s="289"/>
      <c r="XEO467" s="289"/>
      <c r="XEP467" s="289"/>
      <c r="XEQ467" s="289"/>
      <c r="XER467" s="289"/>
      <c r="XES467" s="289"/>
      <c r="XET467" s="289"/>
      <c r="XEU467" s="289"/>
      <c r="XEV467" s="289"/>
      <c r="XEW467" s="289"/>
      <c r="XEX467" s="289"/>
      <c r="XEY467" s="289"/>
      <c r="XEZ467" s="289"/>
      <c r="XFA467" s="289"/>
      <c r="XFB467" s="289"/>
      <c r="XFC467" s="289"/>
      <c r="XFD467" s="289"/>
    </row>
    <row r="468" s="506" customFormat="1" ht="21" hidden="1" customHeight="1" spans="1:16384">
      <c r="A468" s="508">
        <v>2060503</v>
      </c>
      <c r="B468" s="518" t="s">
        <v>448</v>
      </c>
      <c r="C468" s="351">
        <f t="shared" si="7"/>
        <v>0</v>
      </c>
      <c r="F468" s="506">
        <v>0</v>
      </c>
      <c r="H468" s="506">
        <v>0</v>
      </c>
      <c r="K468" s="506">
        <v>0</v>
      </c>
      <c r="L468" s="506">
        <v>0</v>
      </c>
      <c r="N468" s="506">
        <v>0</v>
      </c>
      <c r="XEL468" s="289"/>
      <c r="XEM468" s="289"/>
      <c r="XEN468" s="289"/>
      <c r="XEO468" s="289"/>
      <c r="XEP468" s="289"/>
      <c r="XEQ468" s="289"/>
      <c r="XER468" s="289"/>
      <c r="XES468" s="289"/>
      <c r="XET468" s="289"/>
      <c r="XEU468" s="289"/>
      <c r="XEV468" s="289"/>
      <c r="XEW468" s="289"/>
      <c r="XEX468" s="289"/>
      <c r="XEY468" s="289"/>
      <c r="XEZ468" s="289"/>
      <c r="XFA468" s="289"/>
      <c r="XFB468" s="289"/>
      <c r="XFC468" s="289"/>
      <c r="XFD468" s="289"/>
    </row>
    <row r="469" s="506" customFormat="1" ht="21" hidden="1" customHeight="1" spans="1:16384">
      <c r="A469" s="508">
        <v>2060599</v>
      </c>
      <c r="B469" s="519" t="s">
        <v>449</v>
      </c>
      <c r="C469" s="351">
        <f t="shared" si="7"/>
        <v>0</v>
      </c>
      <c r="F469" s="506">
        <v>0</v>
      </c>
      <c r="H469" s="506">
        <v>0</v>
      </c>
      <c r="K469" s="506">
        <v>0</v>
      </c>
      <c r="L469" s="506">
        <v>0</v>
      </c>
      <c r="N469" s="506">
        <v>0</v>
      </c>
      <c r="XEL469" s="289"/>
      <c r="XEM469" s="289"/>
      <c r="XEN469" s="289"/>
      <c r="XEO469" s="289"/>
      <c r="XEP469" s="289"/>
      <c r="XEQ469" s="289"/>
      <c r="XER469" s="289"/>
      <c r="XES469" s="289"/>
      <c r="XET469" s="289"/>
      <c r="XEU469" s="289"/>
      <c r="XEV469" s="289"/>
      <c r="XEW469" s="289"/>
      <c r="XEX469" s="289"/>
      <c r="XEY469" s="289"/>
      <c r="XEZ469" s="289"/>
      <c r="XFA469" s="289"/>
      <c r="XFB469" s="289"/>
      <c r="XFC469" s="289"/>
      <c r="XFD469" s="289"/>
    </row>
    <row r="470" s="506" customFormat="1" ht="21" hidden="1" customHeight="1" spans="1:16384">
      <c r="A470" s="508">
        <v>20606</v>
      </c>
      <c r="B470" s="519" t="s">
        <v>450</v>
      </c>
      <c r="C470" s="351">
        <f t="shared" si="7"/>
        <v>0</v>
      </c>
      <c r="F470" s="506">
        <v>0</v>
      </c>
      <c r="H470" s="506">
        <v>0</v>
      </c>
      <c r="K470" s="506">
        <v>0</v>
      </c>
      <c r="L470" s="506">
        <v>0</v>
      </c>
      <c r="N470" s="506">
        <v>0</v>
      </c>
      <c r="XEL470" s="289"/>
      <c r="XEM470" s="289"/>
      <c r="XEN470" s="289"/>
      <c r="XEO470" s="289"/>
      <c r="XEP470" s="289"/>
      <c r="XEQ470" s="289"/>
      <c r="XER470" s="289"/>
      <c r="XES470" s="289"/>
      <c r="XET470" s="289"/>
      <c r="XEU470" s="289"/>
      <c r="XEV470" s="289"/>
      <c r="XEW470" s="289"/>
      <c r="XEX470" s="289"/>
      <c r="XEY470" s="289"/>
      <c r="XEZ470" s="289"/>
      <c r="XFA470" s="289"/>
      <c r="XFB470" s="289"/>
      <c r="XFC470" s="289"/>
      <c r="XFD470" s="289"/>
    </row>
    <row r="471" s="506" customFormat="1" ht="21" hidden="1" customHeight="1" spans="1:16384">
      <c r="A471" s="508">
        <v>2060601</v>
      </c>
      <c r="B471" s="519" t="s">
        <v>451</v>
      </c>
      <c r="C471" s="351">
        <f t="shared" si="7"/>
        <v>0</v>
      </c>
      <c r="F471" s="506">
        <v>0</v>
      </c>
      <c r="H471" s="506">
        <v>0</v>
      </c>
      <c r="K471" s="506">
        <v>0</v>
      </c>
      <c r="L471" s="506">
        <v>0</v>
      </c>
      <c r="N471" s="506">
        <v>0</v>
      </c>
      <c r="XEL471" s="289"/>
      <c r="XEM471" s="289"/>
      <c r="XEN471" s="289"/>
      <c r="XEO471" s="289"/>
      <c r="XEP471" s="289"/>
      <c r="XEQ471" s="289"/>
      <c r="XER471" s="289"/>
      <c r="XES471" s="289"/>
      <c r="XET471" s="289"/>
      <c r="XEU471" s="289"/>
      <c r="XEV471" s="289"/>
      <c r="XEW471" s="289"/>
      <c r="XEX471" s="289"/>
      <c r="XEY471" s="289"/>
      <c r="XEZ471" s="289"/>
      <c r="XFA471" s="289"/>
      <c r="XFB471" s="289"/>
      <c r="XFC471" s="289"/>
      <c r="XFD471" s="289"/>
    </row>
    <row r="472" s="506" customFormat="1" ht="21" hidden="1" customHeight="1" spans="1:16384">
      <c r="A472" s="508">
        <v>2060602</v>
      </c>
      <c r="B472" s="519" t="s">
        <v>452</v>
      </c>
      <c r="C472" s="351">
        <f t="shared" si="7"/>
        <v>0</v>
      </c>
      <c r="F472" s="506">
        <v>0</v>
      </c>
      <c r="H472" s="506">
        <v>0</v>
      </c>
      <c r="K472" s="506">
        <v>0</v>
      </c>
      <c r="L472" s="506">
        <v>0</v>
      </c>
      <c r="N472" s="506">
        <v>0</v>
      </c>
      <c r="XEL472" s="289"/>
      <c r="XEM472" s="289"/>
      <c r="XEN472" s="289"/>
      <c r="XEO472" s="289"/>
      <c r="XEP472" s="289"/>
      <c r="XEQ472" s="289"/>
      <c r="XER472" s="289"/>
      <c r="XES472" s="289"/>
      <c r="XET472" s="289"/>
      <c r="XEU472" s="289"/>
      <c r="XEV472" s="289"/>
      <c r="XEW472" s="289"/>
      <c r="XEX472" s="289"/>
      <c r="XEY472" s="289"/>
      <c r="XEZ472" s="289"/>
      <c r="XFA472" s="289"/>
      <c r="XFB472" s="289"/>
      <c r="XFC472" s="289"/>
      <c r="XFD472" s="289"/>
    </row>
    <row r="473" s="506" customFormat="1" ht="21" hidden="1" customHeight="1" spans="1:16384">
      <c r="A473" s="508">
        <v>2060603</v>
      </c>
      <c r="B473" s="519" t="s">
        <v>453</v>
      </c>
      <c r="C473" s="351">
        <f t="shared" si="7"/>
        <v>0</v>
      </c>
      <c r="F473" s="506">
        <v>0</v>
      </c>
      <c r="H473" s="506">
        <v>0</v>
      </c>
      <c r="K473" s="506">
        <v>0</v>
      </c>
      <c r="L473" s="506">
        <v>0</v>
      </c>
      <c r="N473" s="506">
        <v>0</v>
      </c>
      <c r="XEL473" s="289"/>
      <c r="XEM473" s="289"/>
      <c r="XEN473" s="289"/>
      <c r="XEO473" s="289"/>
      <c r="XEP473" s="289"/>
      <c r="XEQ473" s="289"/>
      <c r="XER473" s="289"/>
      <c r="XES473" s="289"/>
      <c r="XET473" s="289"/>
      <c r="XEU473" s="289"/>
      <c r="XEV473" s="289"/>
      <c r="XEW473" s="289"/>
      <c r="XEX473" s="289"/>
      <c r="XEY473" s="289"/>
      <c r="XEZ473" s="289"/>
      <c r="XFA473" s="289"/>
      <c r="XFB473" s="289"/>
      <c r="XFC473" s="289"/>
      <c r="XFD473" s="289"/>
    </row>
    <row r="474" s="506" customFormat="1" ht="21" hidden="1" customHeight="1" spans="1:16384">
      <c r="A474" s="508">
        <v>2060699</v>
      </c>
      <c r="B474" s="519" t="s">
        <v>454</v>
      </c>
      <c r="C474" s="351">
        <f t="shared" si="7"/>
        <v>0</v>
      </c>
      <c r="F474" s="506">
        <v>0</v>
      </c>
      <c r="H474" s="506">
        <v>0</v>
      </c>
      <c r="K474" s="506">
        <v>0</v>
      </c>
      <c r="L474" s="506">
        <v>0</v>
      </c>
      <c r="N474" s="506">
        <v>0</v>
      </c>
      <c r="XEL474" s="289"/>
      <c r="XEM474" s="289"/>
      <c r="XEN474" s="289"/>
      <c r="XEO474" s="289"/>
      <c r="XEP474" s="289"/>
      <c r="XEQ474" s="289"/>
      <c r="XER474" s="289"/>
      <c r="XES474" s="289"/>
      <c r="XET474" s="289"/>
      <c r="XEU474" s="289"/>
      <c r="XEV474" s="289"/>
      <c r="XEW474" s="289"/>
      <c r="XEX474" s="289"/>
      <c r="XEY474" s="289"/>
      <c r="XEZ474" s="289"/>
      <c r="XFA474" s="289"/>
      <c r="XFB474" s="289"/>
      <c r="XFC474" s="289"/>
      <c r="XFD474" s="289"/>
    </row>
    <row r="475" s="506" customFormat="1" ht="21" customHeight="1" spans="1:16384">
      <c r="A475" s="508">
        <v>20607</v>
      </c>
      <c r="B475" s="519" t="s">
        <v>455</v>
      </c>
      <c r="C475" s="351">
        <f t="shared" si="7"/>
        <v>522</v>
      </c>
      <c r="F475" s="506">
        <v>0</v>
      </c>
      <c r="H475" s="506">
        <v>70</v>
      </c>
      <c r="I475" s="506">
        <v>396</v>
      </c>
      <c r="K475" s="506">
        <v>36</v>
      </c>
      <c r="L475" s="506">
        <v>0</v>
      </c>
      <c r="N475" s="506">
        <v>20</v>
      </c>
      <c r="XEL475" s="289"/>
      <c r="XEM475" s="289"/>
      <c r="XEN475" s="289"/>
      <c r="XEO475" s="289"/>
      <c r="XEP475" s="289"/>
      <c r="XEQ475" s="289"/>
      <c r="XER475" s="289"/>
      <c r="XES475" s="289"/>
      <c r="XET475" s="289"/>
      <c r="XEU475" s="289"/>
      <c r="XEV475" s="289"/>
      <c r="XEW475" s="289"/>
      <c r="XEX475" s="289"/>
      <c r="XEY475" s="289"/>
      <c r="XEZ475" s="289"/>
      <c r="XFA475" s="289"/>
      <c r="XFB475" s="289"/>
      <c r="XFC475" s="289"/>
      <c r="XFD475" s="289"/>
    </row>
    <row r="476" s="506" customFormat="1" ht="21" hidden="1" customHeight="1" spans="1:16384">
      <c r="A476" s="508">
        <v>2060701</v>
      </c>
      <c r="B476" s="518" t="s">
        <v>429</v>
      </c>
      <c r="C476" s="351">
        <f t="shared" si="7"/>
        <v>0</v>
      </c>
      <c r="F476" s="506">
        <v>0</v>
      </c>
      <c r="H476" s="506">
        <v>0</v>
      </c>
      <c r="K476" s="506">
        <v>0</v>
      </c>
      <c r="L476" s="506">
        <v>0</v>
      </c>
      <c r="N476" s="506">
        <v>0</v>
      </c>
      <c r="XEL476" s="289"/>
      <c r="XEM476" s="289"/>
      <c r="XEN476" s="289"/>
      <c r="XEO476" s="289"/>
      <c r="XEP476" s="289"/>
      <c r="XEQ476" s="289"/>
      <c r="XER476" s="289"/>
      <c r="XES476" s="289"/>
      <c r="XET476" s="289"/>
      <c r="XEU476" s="289"/>
      <c r="XEV476" s="289"/>
      <c r="XEW476" s="289"/>
      <c r="XEX476" s="289"/>
      <c r="XEY476" s="289"/>
      <c r="XEZ476" s="289"/>
      <c r="XFA476" s="289"/>
      <c r="XFB476" s="289"/>
      <c r="XFC476" s="289"/>
      <c r="XFD476" s="289"/>
    </row>
    <row r="477" s="506" customFormat="1" ht="21" customHeight="1" spans="1:16384">
      <c r="A477" s="508">
        <v>2060702</v>
      </c>
      <c r="B477" s="519" t="s">
        <v>456</v>
      </c>
      <c r="C477" s="351">
        <f t="shared" si="7"/>
        <v>90</v>
      </c>
      <c r="F477" s="506">
        <v>0</v>
      </c>
      <c r="H477" s="506">
        <v>70</v>
      </c>
      <c r="K477" s="506">
        <v>0</v>
      </c>
      <c r="L477" s="506">
        <v>0</v>
      </c>
      <c r="N477" s="506">
        <v>20</v>
      </c>
      <c r="XEL477" s="289"/>
      <c r="XEM477" s="289"/>
      <c r="XEN477" s="289"/>
      <c r="XEO477" s="289"/>
      <c r="XEP477" s="289"/>
      <c r="XEQ477" s="289"/>
      <c r="XER477" s="289"/>
      <c r="XES477" s="289"/>
      <c r="XET477" s="289"/>
      <c r="XEU477" s="289"/>
      <c r="XEV477" s="289"/>
      <c r="XEW477" s="289"/>
      <c r="XEX477" s="289"/>
      <c r="XEY477" s="289"/>
      <c r="XEZ477" s="289"/>
      <c r="XFA477" s="289"/>
      <c r="XFB477" s="289"/>
      <c r="XFC477" s="289"/>
      <c r="XFD477" s="289"/>
    </row>
    <row r="478" s="506" customFormat="1" ht="21" hidden="1" customHeight="1" spans="1:16384">
      <c r="A478" s="508">
        <v>2060703</v>
      </c>
      <c r="B478" s="519" t="s">
        <v>457</v>
      </c>
      <c r="C478" s="351">
        <f t="shared" si="7"/>
        <v>0</v>
      </c>
      <c r="F478" s="506">
        <v>0</v>
      </c>
      <c r="H478" s="506">
        <v>0</v>
      </c>
      <c r="K478" s="506">
        <v>0</v>
      </c>
      <c r="L478" s="506">
        <v>0</v>
      </c>
      <c r="N478" s="506">
        <v>0</v>
      </c>
      <c r="XEL478" s="289"/>
      <c r="XEM478" s="289"/>
      <c r="XEN478" s="289"/>
      <c r="XEO478" s="289"/>
      <c r="XEP478" s="289"/>
      <c r="XEQ478" s="289"/>
      <c r="XER478" s="289"/>
      <c r="XES478" s="289"/>
      <c r="XET478" s="289"/>
      <c r="XEU478" s="289"/>
      <c r="XEV478" s="289"/>
      <c r="XEW478" s="289"/>
      <c r="XEX478" s="289"/>
      <c r="XEY478" s="289"/>
      <c r="XEZ478" s="289"/>
      <c r="XFA478" s="289"/>
      <c r="XFB478" s="289"/>
      <c r="XFC478" s="289"/>
      <c r="XFD478" s="289"/>
    </row>
    <row r="479" s="506" customFormat="1" ht="21" hidden="1" customHeight="1" spans="1:16384">
      <c r="A479" s="508">
        <v>2060704</v>
      </c>
      <c r="B479" s="519" t="s">
        <v>458</v>
      </c>
      <c r="C479" s="351">
        <f t="shared" si="7"/>
        <v>0</v>
      </c>
      <c r="F479" s="506">
        <v>0</v>
      </c>
      <c r="H479" s="506">
        <v>0</v>
      </c>
      <c r="K479" s="506">
        <v>0</v>
      </c>
      <c r="L479" s="506">
        <v>0</v>
      </c>
      <c r="N479" s="506">
        <v>0</v>
      </c>
      <c r="XEL479" s="289"/>
      <c r="XEM479" s="289"/>
      <c r="XEN479" s="289"/>
      <c r="XEO479" s="289"/>
      <c r="XEP479" s="289"/>
      <c r="XEQ479" s="289"/>
      <c r="XER479" s="289"/>
      <c r="XES479" s="289"/>
      <c r="XET479" s="289"/>
      <c r="XEU479" s="289"/>
      <c r="XEV479" s="289"/>
      <c r="XEW479" s="289"/>
      <c r="XEX479" s="289"/>
      <c r="XEY479" s="289"/>
      <c r="XEZ479" s="289"/>
      <c r="XFA479" s="289"/>
      <c r="XFB479" s="289"/>
      <c r="XFC479" s="289"/>
      <c r="XFD479" s="289"/>
    </row>
    <row r="480" s="506" customFormat="1" ht="21" hidden="1" customHeight="1" spans="1:16384">
      <c r="A480" s="508">
        <v>2060705</v>
      </c>
      <c r="B480" s="519" t="s">
        <v>459</v>
      </c>
      <c r="C480" s="351">
        <f t="shared" si="7"/>
        <v>0</v>
      </c>
      <c r="F480" s="506">
        <v>0</v>
      </c>
      <c r="H480" s="506">
        <v>0</v>
      </c>
      <c r="K480" s="506">
        <v>0</v>
      </c>
      <c r="L480" s="506">
        <v>0</v>
      </c>
      <c r="N480" s="506">
        <v>0</v>
      </c>
      <c r="XEL480" s="289"/>
      <c r="XEM480" s="289"/>
      <c r="XEN480" s="289"/>
      <c r="XEO480" s="289"/>
      <c r="XEP480" s="289"/>
      <c r="XEQ480" s="289"/>
      <c r="XER480" s="289"/>
      <c r="XES480" s="289"/>
      <c r="XET480" s="289"/>
      <c r="XEU480" s="289"/>
      <c r="XEV480" s="289"/>
      <c r="XEW480" s="289"/>
      <c r="XEX480" s="289"/>
      <c r="XEY480" s="289"/>
      <c r="XEZ480" s="289"/>
      <c r="XFA480" s="289"/>
      <c r="XFB480" s="289"/>
      <c r="XFC480" s="289"/>
      <c r="XFD480" s="289"/>
    </row>
    <row r="481" s="506" customFormat="1" ht="21" customHeight="1" spans="1:16384">
      <c r="A481" s="508">
        <v>2060799</v>
      </c>
      <c r="B481" s="519" t="s">
        <v>460</v>
      </c>
      <c r="C481" s="351">
        <f t="shared" si="7"/>
        <v>432</v>
      </c>
      <c r="F481" s="506">
        <v>0</v>
      </c>
      <c r="H481" s="506">
        <v>0</v>
      </c>
      <c r="I481" s="506">
        <f>108+36+252</f>
        <v>396</v>
      </c>
      <c r="K481" s="506">
        <v>36</v>
      </c>
      <c r="L481" s="506">
        <v>0</v>
      </c>
      <c r="N481" s="506">
        <v>0</v>
      </c>
      <c r="XEL481" s="289"/>
      <c r="XEM481" s="289"/>
      <c r="XEN481" s="289"/>
      <c r="XEO481" s="289"/>
      <c r="XEP481" s="289"/>
      <c r="XEQ481" s="289"/>
      <c r="XER481" s="289"/>
      <c r="XES481" s="289"/>
      <c r="XET481" s="289"/>
      <c r="XEU481" s="289"/>
      <c r="XEV481" s="289"/>
      <c r="XEW481" s="289"/>
      <c r="XEX481" s="289"/>
      <c r="XEY481" s="289"/>
      <c r="XEZ481" s="289"/>
      <c r="XFA481" s="289"/>
      <c r="XFB481" s="289"/>
      <c r="XFC481" s="289"/>
      <c r="XFD481" s="289"/>
    </row>
    <row r="482" s="506" customFormat="1" ht="21" hidden="1" customHeight="1" spans="1:16384">
      <c r="A482" s="508">
        <v>20608</v>
      </c>
      <c r="B482" s="519" t="s">
        <v>461</v>
      </c>
      <c r="C482" s="351">
        <f t="shared" si="7"/>
        <v>0</v>
      </c>
      <c r="F482" s="506">
        <v>0</v>
      </c>
      <c r="H482" s="506">
        <v>0</v>
      </c>
      <c r="K482" s="506">
        <v>0</v>
      </c>
      <c r="L482" s="506">
        <v>0</v>
      </c>
      <c r="N482" s="506">
        <v>0</v>
      </c>
      <c r="XEL482" s="289"/>
      <c r="XEM482" s="289"/>
      <c r="XEN482" s="289"/>
      <c r="XEO482" s="289"/>
      <c r="XEP482" s="289"/>
      <c r="XEQ482" s="289"/>
      <c r="XER482" s="289"/>
      <c r="XES482" s="289"/>
      <c r="XET482" s="289"/>
      <c r="XEU482" s="289"/>
      <c r="XEV482" s="289"/>
      <c r="XEW482" s="289"/>
      <c r="XEX482" s="289"/>
      <c r="XEY482" s="289"/>
      <c r="XEZ482" s="289"/>
      <c r="XFA482" s="289"/>
      <c r="XFB482" s="289"/>
      <c r="XFC482" s="289"/>
      <c r="XFD482" s="289"/>
    </row>
    <row r="483" s="506" customFormat="1" ht="21" hidden="1" customHeight="1" spans="1:16384">
      <c r="A483" s="508">
        <v>2060801</v>
      </c>
      <c r="B483" s="519" t="s">
        <v>462</v>
      </c>
      <c r="C483" s="351">
        <f t="shared" si="7"/>
        <v>0</v>
      </c>
      <c r="F483" s="506">
        <v>0</v>
      </c>
      <c r="H483" s="506">
        <v>0</v>
      </c>
      <c r="K483" s="506">
        <v>0</v>
      </c>
      <c r="L483" s="506">
        <v>0</v>
      </c>
      <c r="N483" s="506">
        <v>0</v>
      </c>
      <c r="XEL483" s="289"/>
      <c r="XEM483" s="289"/>
      <c r="XEN483" s="289"/>
      <c r="XEO483" s="289"/>
      <c r="XEP483" s="289"/>
      <c r="XEQ483" s="289"/>
      <c r="XER483" s="289"/>
      <c r="XES483" s="289"/>
      <c r="XET483" s="289"/>
      <c r="XEU483" s="289"/>
      <c r="XEV483" s="289"/>
      <c r="XEW483" s="289"/>
      <c r="XEX483" s="289"/>
      <c r="XEY483" s="289"/>
      <c r="XEZ483" s="289"/>
      <c r="XFA483" s="289"/>
      <c r="XFB483" s="289"/>
      <c r="XFC483" s="289"/>
      <c r="XFD483" s="289"/>
    </row>
    <row r="484" s="506" customFormat="1" ht="21" hidden="1" customHeight="1" spans="1:16384">
      <c r="A484" s="508">
        <v>2060802</v>
      </c>
      <c r="B484" s="519" t="s">
        <v>463</v>
      </c>
      <c r="C484" s="351">
        <f t="shared" si="7"/>
        <v>0</v>
      </c>
      <c r="F484" s="506">
        <v>0</v>
      </c>
      <c r="H484" s="506">
        <v>0</v>
      </c>
      <c r="K484" s="506">
        <v>0</v>
      </c>
      <c r="L484" s="506">
        <v>0</v>
      </c>
      <c r="N484" s="506">
        <v>0</v>
      </c>
      <c r="XEL484" s="289"/>
      <c r="XEM484" s="289"/>
      <c r="XEN484" s="289"/>
      <c r="XEO484" s="289"/>
      <c r="XEP484" s="289"/>
      <c r="XEQ484" s="289"/>
      <c r="XER484" s="289"/>
      <c r="XES484" s="289"/>
      <c r="XET484" s="289"/>
      <c r="XEU484" s="289"/>
      <c r="XEV484" s="289"/>
      <c r="XEW484" s="289"/>
      <c r="XEX484" s="289"/>
      <c r="XEY484" s="289"/>
      <c r="XEZ484" s="289"/>
      <c r="XFA484" s="289"/>
      <c r="XFB484" s="289"/>
      <c r="XFC484" s="289"/>
      <c r="XFD484" s="289"/>
    </row>
    <row r="485" s="506" customFormat="1" ht="21" hidden="1" customHeight="1" spans="1:16384">
      <c r="A485" s="508">
        <v>2060899</v>
      </c>
      <c r="B485" s="519" t="s">
        <v>464</v>
      </c>
      <c r="C485" s="351">
        <f t="shared" si="7"/>
        <v>0</v>
      </c>
      <c r="F485" s="506">
        <v>0</v>
      </c>
      <c r="H485" s="506">
        <v>0</v>
      </c>
      <c r="K485" s="506">
        <v>0</v>
      </c>
      <c r="L485" s="506">
        <v>0</v>
      </c>
      <c r="N485" s="506">
        <v>0</v>
      </c>
      <c r="XEL485" s="289"/>
      <c r="XEM485" s="289"/>
      <c r="XEN485" s="289"/>
      <c r="XEO485" s="289"/>
      <c r="XEP485" s="289"/>
      <c r="XEQ485" s="289"/>
      <c r="XER485" s="289"/>
      <c r="XES485" s="289"/>
      <c r="XET485" s="289"/>
      <c r="XEU485" s="289"/>
      <c r="XEV485" s="289"/>
      <c r="XEW485" s="289"/>
      <c r="XEX485" s="289"/>
      <c r="XEY485" s="289"/>
      <c r="XEZ485" s="289"/>
      <c r="XFA485" s="289"/>
      <c r="XFB485" s="289"/>
      <c r="XFC485" s="289"/>
      <c r="XFD485" s="289"/>
    </row>
    <row r="486" s="506" customFormat="1" ht="21" hidden="1" customHeight="1" spans="1:16384">
      <c r="A486" s="508">
        <v>20609</v>
      </c>
      <c r="B486" s="519" t="s">
        <v>465</v>
      </c>
      <c r="C486" s="351">
        <f t="shared" si="7"/>
        <v>0</v>
      </c>
      <c r="F486" s="506">
        <v>0</v>
      </c>
      <c r="H486" s="506">
        <v>0</v>
      </c>
      <c r="K486" s="506">
        <v>0</v>
      </c>
      <c r="L486" s="506">
        <v>0</v>
      </c>
      <c r="N486" s="506">
        <v>0</v>
      </c>
      <c r="XEL486" s="289"/>
      <c r="XEM486" s="289"/>
      <c r="XEN486" s="289"/>
      <c r="XEO486" s="289"/>
      <c r="XEP486" s="289"/>
      <c r="XEQ486" s="289"/>
      <c r="XER486" s="289"/>
      <c r="XES486" s="289"/>
      <c r="XET486" s="289"/>
      <c r="XEU486" s="289"/>
      <c r="XEV486" s="289"/>
      <c r="XEW486" s="289"/>
      <c r="XEX486" s="289"/>
      <c r="XEY486" s="289"/>
      <c r="XEZ486" s="289"/>
      <c r="XFA486" s="289"/>
      <c r="XFB486" s="289"/>
      <c r="XFC486" s="289"/>
      <c r="XFD486" s="289"/>
    </row>
    <row r="487" s="506" customFormat="1" ht="21" hidden="1" customHeight="1" spans="1:16384">
      <c r="A487" s="508">
        <v>2060901</v>
      </c>
      <c r="B487" s="518" t="s">
        <v>466</v>
      </c>
      <c r="C487" s="351">
        <f t="shared" si="7"/>
        <v>0</v>
      </c>
      <c r="F487" s="506">
        <v>0</v>
      </c>
      <c r="H487" s="506">
        <v>0</v>
      </c>
      <c r="K487" s="506">
        <v>0</v>
      </c>
      <c r="L487" s="506">
        <v>0</v>
      </c>
      <c r="N487" s="506">
        <v>0</v>
      </c>
      <c r="XEL487" s="289"/>
      <c r="XEM487" s="289"/>
      <c r="XEN487" s="289"/>
      <c r="XEO487" s="289"/>
      <c r="XEP487" s="289"/>
      <c r="XEQ487" s="289"/>
      <c r="XER487" s="289"/>
      <c r="XES487" s="289"/>
      <c r="XET487" s="289"/>
      <c r="XEU487" s="289"/>
      <c r="XEV487" s="289"/>
      <c r="XEW487" s="289"/>
      <c r="XEX487" s="289"/>
      <c r="XEY487" s="289"/>
      <c r="XEZ487" s="289"/>
      <c r="XFA487" s="289"/>
      <c r="XFB487" s="289"/>
      <c r="XFC487" s="289"/>
      <c r="XFD487" s="289"/>
    </row>
    <row r="488" s="506" customFormat="1" ht="21" hidden="1" customHeight="1" spans="1:16384">
      <c r="A488" s="508">
        <v>2060902</v>
      </c>
      <c r="B488" s="519" t="s">
        <v>467</v>
      </c>
      <c r="C488" s="351">
        <f t="shared" si="7"/>
        <v>0</v>
      </c>
      <c r="F488" s="506">
        <v>0</v>
      </c>
      <c r="H488" s="506">
        <v>0</v>
      </c>
      <c r="K488" s="506">
        <v>0</v>
      </c>
      <c r="L488" s="506">
        <v>0</v>
      </c>
      <c r="N488" s="506">
        <v>0</v>
      </c>
      <c r="XEL488" s="289"/>
      <c r="XEM488" s="289"/>
      <c r="XEN488" s="289"/>
      <c r="XEO488" s="289"/>
      <c r="XEP488" s="289"/>
      <c r="XEQ488" s="289"/>
      <c r="XER488" s="289"/>
      <c r="XES488" s="289"/>
      <c r="XET488" s="289"/>
      <c r="XEU488" s="289"/>
      <c r="XEV488" s="289"/>
      <c r="XEW488" s="289"/>
      <c r="XEX488" s="289"/>
      <c r="XEY488" s="289"/>
      <c r="XEZ488" s="289"/>
      <c r="XFA488" s="289"/>
      <c r="XFB488" s="289"/>
      <c r="XFC488" s="289"/>
      <c r="XFD488" s="289"/>
    </row>
    <row r="489" s="506" customFormat="1" ht="21" hidden="1" customHeight="1" spans="1:16384">
      <c r="A489" s="508">
        <v>2060999</v>
      </c>
      <c r="B489" s="519" t="s">
        <v>468</v>
      </c>
      <c r="C489" s="351">
        <f t="shared" si="7"/>
        <v>0</v>
      </c>
      <c r="F489" s="506">
        <v>0</v>
      </c>
      <c r="H489" s="506">
        <v>0</v>
      </c>
      <c r="K489" s="506">
        <v>0</v>
      </c>
      <c r="L489" s="506">
        <v>0</v>
      </c>
      <c r="N489" s="506">
        <v>0</v>
      </c>
      <c r="XEL489" s="289"/>
      <c r="XEM489" s="289"/>
      <c r="XEN489" s="289"/>
      <c r="XEO489" s="289"/>
      <c r="XEP489" s="289"/>
      <c r="XEQ489" s="289"/>
      <c r="XER489" s="289"/>
      <c r="XES489" s="289"/>
      <c r="XET489" s="289"/>
      <c r="XEU489" s="289"/>
      <c r="XEV489" s="289"/>
      <c r="XEW489" s="289"/>
      <c r="XEX489" s="289"/>
      <c r="XEY489" s="289"/>
      <c r="XEZ489" s="289"/>
      <c r="XFA489" s="289"/>
      <c r="XFB489" s="289"/>
      <c r="XFC489" s="289"/>
      <c r="XFD489" s="289"/>
    </row>
    <row r="490" s="506" customFormat="1" ht="21" customHeight="1" spans="1:16384">
      <c r="A490" s="508">
        <v>20699</v>
      </c>
      <c r="B490" s="519" t="s">
        <v>469</v>
      </c>
      <c r="C490" s="351">
        <f t="shared" si="7"/>
        <v>1500</v>
      </c>
      <c r="F490" s="506">
        <v>0</v>
      </c>
      <c r="H490" s="506">
        <v>1100</v>
      </c>
      <c r="K490" s="506">
        <v>0</v>
      </c>
      <c r="L490" s="506">
        <v>0</v>
      </c>
      <c r="N490" s="506">
        <v>400</v>
      </c>
      <c r="XEL490" s="289"/>
      <c r="XEM490" s="289"/>
      <c r="XEN490" s="289"/>
      <c r="XEO490" s="289"/>
      <c r="XEP490" s="289"/>
      <c r="XEQ490" s="289"/>
      <c r="XER490" s="289"/>
      <c r="XES490" s="289"/>
      <c r="XET490" s="289"/>
      <c r="XEU490" s="289"/>
      <c r="XEV490" s="289"/>
      <c r="XEW490" s="289"/>
      <c r="XEX490" s="289"/>
      <c r="XEY490" s="289"/>
      <c r="XEZ490" s="289"/>
      <c r="XFA490" s="289"/>
      <c r="XFB490" s="289"/>
      <c r="XFC490" s="289"/>
      <c r="XFD490" s="289"/>
    </row>
    <row r="491" s="506" customFormat="1" ht="21" hidden="1" customHeight="1" spans="1:16384">
      <c r="A491" s="508">
        <v>2069901</v>
      </c>
      <c r="B491" s="519" t="s">
        <v>470</v>
      </c>
      <c r="C491" s="351">
        <f t="shared" si="7"/>
        <v>0</v>
      </c>
      <c r="F491" s="506">
        <v>0</v>
      </c>
      <c r="H491" s="506">
        <v>0</v>
      </c>
      <c r="K491" s="506">
        <v>0</v>
      </c>
      <c r="L491" s="506">
        <v>0</v>
      </c>
      <c r="N491" s="506">
        <v>0</v>
      </c>
      <c r="XEL491" s="289"/>
      <c r="XEM491" s="289"/>
      <c r="XEN491" s="289"/>
      <c r="XEO491" s="289"/>
      <c r="XEP491" s="289"/>
      <c r="XEQ491" s="289"/>
      <c r="XER491" s="289"/>
      <c r="XES491" s="289"/>
      <c r="XET491" s="289"/>
      <c r="XEU491" s="289"/>
      <c r="XEV491" s="289"/>
      <c r="XEW491" s="289"/>
      <c r="XEX491" s="289"/>
      <c r="XEY491" s="289"/>
      <c r="XEZ491" s="289"/>
      <c r="XFA491" s="289"/>
      <c r="XFB491" s="289"/>
      <c r="XFC491" s="289"/>
      <c r="XFD491" s="289"/>
    </row>
    <row r="492" s="506" customFormat="1" ht="21" hidden="1" customHeight="1" spans="1:16384">
      <c r="A492" s="508">
        <v>2069902</v>
      </c>
      <c r="B492" s="519" t="s">
        <v>471</v>
      </c>
      <c r="C492" s="351">
        <f t="shared" si="7"/>
        <v>0</v>
      </c>
      <c r="F492" s="506">
        <v>0</v>
      </c>
      <c r="H492" s="506">
        <v>0</v>
      </c>
      <c r="K492" s="506">
        <v>0</v>
      </c>
      <c r="L492" s="506">
        <v>0</v>
      </c>
      <c r="N492" s="506">
        <v>0</v>
      </c>
      <c r="XEL492" s="289"/>
      <c r="XEM492" s="289"/>
      <c r="XEN492" s="289"/>
      <c r="XEO492" s="289"/>
      <c r="XEP492" s="289"/>
      <c r="XEQ492" s="289"/>
      <c r="XER492" s="289"/>
      <c r="XES492" s="289"/>
      <c r="XET492" s="289"/>
      <c r="XEU492" s="289"/>
      <c r="XEV492" s="289"/>
      <c r="XEW492" s="289"/>
      <c r="XEX492" s="289"/>
      <c r="XEY492" s="289"/>
      <c r="XEZ492" s="289"/>
      <c r="XFA492" s="289"/>
      <c r="XFB492" s="289"/>
      <c r="XFC492" s="289"/>
      <c r="XFD492" s="289"/>
    </row>
    <row r="493" s="506" customFormat="1" ht="21" hidden="1" customHeight="1" spans="1:16384">
      <c r="A493" s="508">
        <v>2069903</v>
      </c>
      <c r="B493" s="519" t="s">
        <v>472</v>
      </c>
      <c r="C493" s="351">
        <f t="shared" si="7"/>
        <v>0</v>
      </c>
      <c r="F493" s="506">
        <v>0</v>
      </c>
      <c r="H493" s="506">
        <v>0</v>
      </c>
      <c r="K493" s="506">
        <v>0</v>
      </c>
      <c r="L493" s="506">
        <v>0</v>
      </c>
      <c r="N493" s="506">
        <v>0</v>
      </c>
      <c r="XEL493" s="289"/>
      <c r="XEM493" s="289"/>
      <c r="XEN493" s="289"/>
      <c r="XEO493" s="289"/>
      <c r="XEP493" s="289"/>
      <c r="XEQ493" s="289"/>
      <c r="XER493" s="289"/>
      <c r="XES493" s="289"/>
      <c r="XET493" s="289"/>
      <c r="XEU493" s="289"/>
      <c r="XEV493" s="289"/>
      <c r="XEW493" s="289"/>
      <c r="XEX493" s="289"/>
      <c r="XEY493" s="289"/>
      <c r="XEZ493" s="289"/>
      <c r="XFA493" s="289"/>
      <c r="XFB493" s="289"/>
      <c r="XFC493" s="289"/>
      <c r="XFD493" s="289"/>
    </row>
    <row r="494" s="506" customFormat="1" ht="21" customHeight="1" spans="1:16384">
      <c r="A494" s="508">
        <v>2069999</v>
      </c>
      <c r="B494" s="519" t="s">
        <v>473</v>
      </c>
      <c r="C494" s="351">
        <f t="shared" si="7"/>
        <v>1500</v>
      </c>
      <c r="F494" s="506">
        <v>0</v>
      </c>
      <c r="H494" s="506">
        <v>1100</v>
      </c>
      <c r="K494" s="506">
        <v>0</v>
      </c>
      <c r="L494" s="506">
        <v>0</v>
      </c>
      <c r="N494" s="506">
        <v>400</v>
      </c>
      <c r="XEL494" s="289"/>
      <c r="XEM494" s="289"/>
      <c r="XEN494" s="289"/>
      <c r="XEO494" s="289"/>
      <c r="XEP494" s="289"/>
      <c r="XEQ494" s="289"/>
      <c r="XER494" s="289"/>
      <c r="XES494" s="289"/>
      <c r="XET494" s="289"/>
      <c r="XEU494" s="289"/>
      <c r="XEV494" s="289"/>
      <c r="XEW494" s="289"/>
      <c r="XEX494" s="289"/>
      <c r="XEY494" s="289"/>
      <c r="XEZ494" s="289"/>
      <c r="XFA494" s="289"/>
      <c r="XFB494" s="289"/>
      <c r="XFC494" s="289"/>
      <c r="XFD494" s="289"/>
    </row>
    <row r="495" s="506" customFormat="1" ht="21" customHeight="1" spans="1:16384">
      <c r="A495" s="508">
        <v>207</v>
      </c>
      <c r="B495" s="517" t="s">
        <v>474</v>
      </c>
      <c r="C495" s="351">
        <v>7763</v>
      </c>
      <c r="F495" s="508">
        <v>3723.828379</v>
      </c>
      <c r="H495" s="506">
        <v>444</v>
      </c>
      <c r="K495" s="506">
        <v>1285</v>
      </c>
      <c r="L495" s="506">
        <v>1700.6688</v>
      </c>
      <c r="N495" s="506">
        <v>609</v>
      </c>
      <c r="XEL495" s="289"/>
      <c r="XEM495" s="289"/>
      <c r="XEN495" s="289"/>
      <c r="XEO495" s="289"/>
      <c r="XEP495" s="289"/>
      <c r="XEQ495" s="289"/>
      <c r="XER495" s="289"/>
      <c r="XES495" s="289"/>
      <c r="XET495" s="289"/>
      <c r="XEU495" s="289"/>
      <c r="XEV495" s="289"/>
      <c r="XEW495" s="289"/>
      <c r="XEX495" s="289"/>
      <c r="XEY495" s="289"/>
      <c r="XEZ495" s="289"/>
      <c r="XFA495" s="289"/>
      <c r="XFB495" s="289"/>
      <c r="XFC495" s="289"/>
      <c r="XFD495" s="289"/>
    </row>
    <row r="496" s="506" customFormat="1" ht="21" customHeight="1" spans="1:16384">
      <c r="A496" s="508">
        <v>20701</v>
      </c>
      <c r="B496" s="519" t="s">
        <v>475</v>
      </c>
      <c r="C496" s="351">
        <f t="shared" si="7"/>
        <v>4372.464288</v>
      </c>
      <c r="F496" s="508">
        <v>1760.795488</v>
      </c>
      <c r="H496" s="506">
        <v>4</v>
      </c>
      <c r="K496" s="506">
        <v>759</v>
      </c>
      <c r="L496" s="506">
        <v>1700.6688</v>
      </c>
      <c r="N496" s="506">
        <v>148</v>
      </c>
      <c r="XEL496" s="289"/>
      <c r="XEM496" s="289"/>
      <c r="XEN496" s="289"/>
      <c r="XEO496" s="289"/>
      <c r="XEP496" s="289"/>
      <c r="XEQ496" s="289"/>
      <c r="XER496" s="289"/>
      <c r="XES496" s="289"/>
      <c r="XET496" s="289"/>
      <c r="XEU496" s="289"/>
      <c r="XEV496" s="289"/>
      <c r="XEW496" s="289"/>
      <c r="XEX496" s="289"/>
      <c r="XEY496" s="289"/>
      <c r="XEZ496" s="289"/>
      <c r="XFA496" s="289"/>
      <c r="XFB496" s="289"/>
      <c r="XFC496" s="289"/>
      <c r="XFD496" s="289"/>
    </row>
    <row r="497" s="506" customFormat="1" ht="21" customHeight="1" spans="1:16384">
      <c r="A497" s="508">
        <v>2070101</v>
      </c>
      <c r="B497" s="519" t="s">
        <v>148</v>
      </c>
      <c r="C497" s="351">
        <f t="shared" si="7"/>
        <v>743.98582</v>
      </c>
      <c r="F497" s="508">
        <v>743.98582</v>
      </c>
      <c r="H497" s="506">
        <v>0</v>
      </c>
      <c r="K497" s="506">
        <v>0</v>
      </c>
      <c r="L497" s="506">
        <v>0</v>
      </c>
      <c r="N497" s="506">
        <v>0</v>
      </c>
      <c r="XEL497" s="289"/>
      <c r="XEM497" s="289"/>
      <c r="XEN497" s="289"/>
      <c r="XEO497" s="289"/>
      <c r="XEP497" s="289"/>
      <c r="XEQ497" s="289"/>
      <c r="XER497" s="289"/>
      <c r="XES497" s="289"/>
      <c r="XET497" s="289"/>
      <c r="XEU497" s="289"/>
      <c r="XEV497" s="289"/>
      <c r="XEW497" s="289"/>
      <c r="XEX497" s="289"/>
      <c r="XEY497" s="289"/>
      <c r="XEZ497" s="289"/>
      <c r="XFA497" s="289"/>
      <c r="XFB497" s="289"/>
      <c r="XFC497" s="289"/>
      <c r="XFD497" s="289"/>
    </row>
    <row r="498" s="506" customFormat="1" ht="21" hidden="1" customHeight="1" spans="1:16384">
      <c r="A498" s="508">
        <v>2070102</v>
      </c>
      <c r="B498" s="519" t="s">
        <v>149</v>
      </c>
      <c r="C498" s="351">
        <f t="shared" si="7"/>
        <v>0</v>
      </c>
      <c r="F498" s="506">
        <v>0</v>
      </c>
      <c r="H498" s="506">
        <v>0</v>
      </c>
      <c r="K498" s="506">
        <v>0</v>
      </c>
      <c r="L498" s="506">
        <v>0</v>
      </c>
      <c r="N498" s="506">
        <v>0</v>
      </c>
      <c r="XEL498" s="289"/>
      <c r="XEM498" s="289"/>
      <c r="XEN498" s="289"/>
      <c r="XEO498" s="289"/>
      <c r="XEP498" s="289"/>
      <c r="XEQ498" s="289"/>
      <c r="XER498" s="289"/>
      <c r="XES498" s="289"/>
      <c r="XET498" s="289"/>
      <c r="XEU498" s="289"/>
      <c r="XEV498" s="289"/>
      <c r="XEW498" s="289"/>
      <c r="XEX498" s="289"/>
      <c r="XEY498" s="289"/>
      <c r="XEZ498" s="289"/>
      <c r="XFA498" s="289"/>
      <c r="XFB498" s="289"/>
      <c r="XFC498" s="289"/>
      <c r="XFD498" s="289"/>
    </row>
    <row r="499" s="506" customFormat="1" ht="21" hidden="1" customHeight="1" spans="1:16384">
      <c r="A499" s="508">
        <v>2070103</v>
      </c>
      <c r="B499" s="519" t="s">
        <v>150</v>
      </c>
      <c r="C499" s="351">
        <f t="shared" si="7"/>
        <v>0</v>
      </c>
      <c r="F499" s="506">
        <v>0</v>
      </c>
      <c r="H499" s="506">
        <v>0</v>
      </c>
      <c r="K499" s="506">
        <v>0</v>
      </c>
      <c r="L499" s="506">
        <v>0</v>
      </c>
      <c r="N499" s="506">
        <v>0</v>
      </c>
      <c r="XEL499" s="289"/>
      <c r="XEM499" s="289"/>
      <c r="XEN499" s="289"/>
      <c r="XEO499" s="289"/>
      <c r="XEP499" s="289"/>
      <c r="XEQ499" s="289"/>
      <c r="XER499" s="289"/>
      <c r="XES499" s="289"/>
      <c r="XET499" s="289"/>
      <c r="XEU499" s="289"/>
      <c r="XEV499" s="289"/>
      <c r="XEW499" s="289"/>
      <c r="XEX499" s="289"/>
      <c r="XEY499" s="289"/>
      <c r="XEZ499" s="289"/>
      <c r="XFA499" s="289"/>
      <c r="XFB499" s="289"/>
      <c r="XFC499" s="289"/>
      <c r="XFD499" s="289"/>
    </row>
    <row r="500" s="506" customFormat="1" ht="21" customHeight="1" spans="1:16384">
      <c r="A500" s="508">
        <v>2070104</v>
      </c>
      <c r="B500" s="519" t="s">
        <v>476</v>
      </c>
      <c r="C500" s="351">
        <f t="shared" si="7"/>
        <v>242.53224</v>
      </c>
      <c r="F500" s="508">
        <v>242.53224</v>
      </c>
      <c r="H500" s="506">
        <v>0</v>
      </c>
      <c r="K500" s="506">
        <v>0</v>
      </c>
      <c r="L500" s="506">
        <v>0</v>
      </c>
      <c r="N500" s="506">
        <v>0</v>
      </c>
      <c r="XEL500" s="289"/>
      <c r="XEM500" s="289"/>
      <c r="XEN500" s="289"/>
      <c r="XEO500" s="289"/>
      <c r="XEP500" s="289"/>
      <c r="XEQ500" s="289"/>
      <c r="XER500" s="289"/>
      <c r="XES500" s="289"/>
      <c r="XET500" s="289"/>
      <c r="XEU500" s="289"/>
      <c r="XEV500" s="289"/>
      <c r="XEW500" s="289"/>
      <c r="XEX500" s="289"/>
      <c r="XEY500" s="289"/>
      <c r="XEZ500" s="289"/>
      <c r="XFA500" s="289"/>
      <c r="XFB500" s="289"/>
      <c r="XFC500" s="289"/>
      <c r="XFD500" s="289"/>
    </row>
    <row r="501" s="506" customFormat="1" ht="21" hidden="1" customHeight="1" spans="1:16384">
      <c r="A501" s="508">
        <v>2070105</v>
      </c>
      <c r="B501" s="519" t="s">
        <v>477</v>
      </c>
      <c r="C501" s="351">
        <f t="shared" si="7"/>
        <v>0</v>
      </c>
      <c r="F501" s="506">
        <v>0</v>
      </c>
      <c r="H501" s="506">
        <v>0</v>
      </c>
      <c r="K501" s="506">
        <v>0</v>
      </c>
      <c r="L501" s="506">
        <v>0</v>
      </c>
      <c r="N501" s="506">
        <v>0</v>
      </c>
      <c r="XEL501" s="289"/>
      <c r="XEM501" s="289"/>
      <c r="XEN501" s="289"/>
      <c r="XEO501" s="289"/>
      <c r="XEP501" s="289"/>
      <c r="XEQ501" s="289"/>
      <c r="XER501" s="289"/>
      <c r="XES501" s="289"/>
      <c r="XET501" s="289"/>
      <c r="XEU501" s="289"/>
      <c r="XEV501" s="289"/>
      <c r="XEW501" s="289"/>
      <c r="XEX501" s="289"/>
      <c r="XEY501" s="289"/>
      <c r="XEZ501" s="289"/>
      <c r="XFA501" s="289"/>
      <c r="XFB501" s="289"/>
      <c r="XFC501" s="289"/>
      <c r="XFD501" s="289"/>
    </row>
    <row r="502" s="506" customFormat="1" ht="21" hidden="1" customHeight="1" spans="1:16384">
      <c r="A502" s="508">
        <v>2070106</v>
      </c>
      <c r="B502" s="519" t="s">
        <v>478</v>
      </c>
      <c r="C502" s="351">
        <f t="shared" si="7"/>
        <v>0</v>
      </c>
      <c r="F502" s="506">
        <v>0</v>
      </c>
      <c r="H502" s="506">
        <v>0</v>
      </c>
      <c r="K502" s="506">
        <v>0</v>
      </c>
      <c r="L502" s="506">
        <v>0</v>
      </c>
      <c r="N502" s="506">
        <v>0</v>
      </c>
      <c r="XEL502" s="289"/>
      <c r="XEM502" s="289"/>
      <c r="XEN502" s="289"/>
      <c r="XEO502" s="289"/>
      <c r="XEP502" s="289"/>
      <c r="XEQ502" s="289"/>
      <c r="XER502" s="289"/>
      <c r="XES502" s="289"/>
      <c r="XET502" s="289"/>
      <c r="XEU502" s="289"/>
      <c r="XEV502" s="289"/>
      <c r="XEW502" s="289"/>
      <c r="XEX502" s="289"/>
      <c r="XEY502" s="289"/>
      <c r="XEZ502" s="289"/>
      <c r="XFA502" s="289"/>
      <c r="XFB502" s="289"/>
      <c r="XFC502" s="289"/>
      <c r="XFD502" s="289"/>
    </row>
    <row r="503" s="506" customFormat="1" ht="21" hidden="1" customHeight="1" spans="1:16384">
      <c r="A503" s="508">
        <v>2070107</v>
      </c>
      <c r="B503" s="519" t="s">
        <v>479</v>
      </c>
      <c r="C503" s="351">
        <f t="shared" si="7"/>
        <v>0</v>
      </c>
      <c r="F503" s="506">
        <v>0</v>
      </c>
      <c r="H503" s="506">
        <v>0</v>
      </c>
      <c r="K503" s="506">
        <v>0</v>
      </c>
      <c r="L503" s="506">
        <v>0</v>
      </c>
      <c r="N503" s="506">
        <v>0</v>
      </c>
      <c r="XEL503" s="289"/>
      <c r="XEM503" s="289"/>
      <c r="XEN503" s="289"/>
      <c r="XEO503" s="289"/>
      <c r="XEP503" s="289"/>
      <c r="XEQ503" s="289"/>
      <c r="XER503" s="289"/>
      <c r="XES503" s="289"/>
      <c r="XET503" s="289"/>
      <c r="XEU503" s="289"/>
      <c r="XEV503" s="289"/>
      <c r="XEW503" s="289"/>
      <c r="XEX503" s="289"/>
      <c r="XEY503" s="289"/>
      <c r="XEZ503" s="289"/>
      <c r="XFA503" s="289"/>
      <c r="XFB503" s="289"/>
      <c r="XFC503" s="289"/>
      <c r="XFD503" s="289"/>
    </row>
    <row r="504" s="506" customFormat="1" ht="21" hidden="1" customHeight="1" spans="1:16384">
      <c r="A504" s="508">
        <v>2070108</v>
      </c>
      <c r="B504" s="519" t="s">
        <v>480</v>
      </c>
      <c r="C504" s="351">
        <f t="shared" si="7"/>
        <v>0</v>
      </c>
      <c r="F504" s="506">
        <v>0</v>
      </c>
      <c r="H504" s="506">
        <v>0</v>
      </c>
      <c r="K504" s="506">
        <v>0</v>
      </c>
      <c r="L504" s="506">
        <v>0</v>
      </c>
      <c r="N504" s="506">
        <v>0</v>
      </c>
      <c r="XEL504" s="289"/>
      <c r="XEM504" s="289"/>
      <c r="XEN504" s="289"/>
      <c r="XEO504" s="289"/>
      <c r="XEP504" s="289"/>
      <c r="XEQ504" s="289"/>
      <c r="XER504" s="289"/>
      <c r="XES504" s="289"/>
      <c r="XET504" s="289"/>
      <c r="XEU504" s="289"/>
      <c r="XEV504" s="289"/>
      <c r="XEW504" s="289"/>
      <c r="XEX504" s="289"/>
      <c r="XEY504" s="289"/>
      <c r="XEZ504" s="289"/>
      <c r="XFA504" s="289"/>
      <c r="XFB504" s="289"/>
      <c r="XFC504" s="289"/>
      <c r="XFD504" s="289"/>
    </row>
    <row r="505" s="506" customFormat="1" ht="21" customHeight="1" spans="1:16384">
      <c r="A505" s="508">
        <v>2070109</v>
      </c>
      <c r="B505" s="519" t="s">
        <v>481</v>
      </c>
      <c r="C505" s="351">
        <f t="shared" si="7"/>
        <v>2322.423915</v>
      </c>
      <c r="F505" s="508">
        <v>511.755115</v>
      </c>
      <c r="H505" s="506">
        <v>0</v>
      </c>
      <c r="K505" s="506">
        <v>0</v>
      </c>
      <c r="L505" s="506">
        <v>1700.6688</v>
      </c>
      <c r="N505" s="506">
        <v>110</v>
      </c>
      <c r="XEL505" s="289"/>
      <c r="XEM505" s="289"/>
      <c r="XEN505" s="289"/>
      <c r="XEO505" s="289"/>
      <c r="XEP505" s="289"/>
      <c r="XEQ505" s="289"/>
      <c r="XER505" s="289"/>
      <c r="XES505" s="289"/>
      <c r="XET505" s="289"/>
      <c r="XEU505" s="289"/>
      <c r="XEV505" s="289"/>
      <c r="XEW505" s="289"/>
      <c r="XEX505" s="289"/>
      <c r="XEY505" s="289"/>
      <c r="XEZ505" s="289"/>
      <c r="XFA505" s="289"/>
      <c r="XFB505" s="289"/>
      <c r="XFC505" s="289"/>
      <c r="XFD505" s="289"/>
    </row>
    <row r="506" s="506" customFormat="1" ht="21" hidden="1" customHeight="1" spans="1:16384">
      <c r="A506" s="508">
        <v>2070110</v>
      </c>
      <c r="B506" s="519" t="s">
        <v>482</v>
      </c>
      <c r="C506" s="351">
        <f t="shared" si="7"/>
        <v>0</v>
      </c>
      <c r="F506" s="506">
        <v>0</v>
      </c>
      <c r="H506" s="506">
        <v>0</v>
      </c>
      <c r="K506" s="506">
        <v>0</v>
      </c>
      <c r="L506" s="506">
        <v>0</v>
      </c>
      <c r="N506" s="506">
        <v>0</v>
      </c>
      <c r="XEL506" s="289"/>
      <c r="XEM506" s="289"/>
      <c r="XEN506" s="289"/>
      <c r="XEO506" s="289"/>
      <c r="XEP506" s="289"/>
      <c r="XEQ506" s="289"/>
      <c r="XER506" s="289"/>
      <c r="XES506" s="289"/>
      <c r="XET506" s="289"/>
      <c r="XEU506" s="289"/>
      <c r="XEV506" s="289"/>
      <c r="XEW506" s="289"/>
      <c r="XEX506" s="289"/>
      <c r="XEY506" s="289"/>
      <c r="XEZ506" s="289"/>
      <c r="XFA506" s="289"/>
      <c r="XFB506" s="289"/>
      <c r="XFC506" s="289"/>
      <c r="XFD506" s="289"/>
    </row>
    <row r="507" s="506" customFormat="1" ht="21" hidden="1" customHeight="1" spans="1:16384">
      <c r="A507" s="508">
        <v>2070111</v>
      </c>
      <c r="B507" s="519" t="s">
        <v>483</v>
      </c>
      <c r="C507" s="351">
        <f t="shared" si="7"/>
        <v>0</v>
      </c>
      <c r="F507" s="506">
        <v>0</v>
      </c>
      <c r="H507" s="506">
        <v>0</v>
      </c>
      <c r="K507" s="506">
        <v>0</v>
      </c>
      <c r="L507" s="506">
        <v>0</v>
      </c>
      <c r="N507" s="506">
        <v>0</v>
      </c>
      <c r="XEL507" s="289"/>
      <c r="XEM507" s="289"/>
      <c r="XEN507" s="289"/>
      <c r="XEO507" s="289"/>
      <c r="XEP507" s="289"/>
      <c r="XEQ507" s="289"/>
      <c r="XER507" s="289"/>
      <c r="XES507" s="289"/>
      <c r="XET507" s="289"/>
      <c r="XEU507" s="289"/>
      <c r="XEV507" s="289"/>
      <c r="XEW507" s="289"/>
      <c r="XEX507" s="289"/>
      <c r="XEY507" s="289"/>
      <c r="XEZ507" s="289"/>
      <c r="XFA507" s="289"/>
      <c r="XFB507" s="289"/>
      <c r="XFC507" s="289"/>
      <c r="XFD507" s="289"/>
    </row>
    <row r="508" s="506" customFormat="1" ht="21" hidden="1" customHeight="1" spans="1:16384">
      <c r="A508" s="508">
        <v>2070112</v>
      </c>
      <c r="B508" s="519" t="s">
        <v>484</v>
      </c>
      <c r="C508" s="351">
        <f t="shared" si="7"/>
        <v>0</v>
      </c>
      <c r="F508" s="506">
        <v>0</v>
      </c>
      <c r="H508" s="506">
        <v>0</v>
      </c>
      <c r="K508" s="506">
        <v>0</v>
      </c>
      <c r="L508" s="506">
        <v>0</v>
      </c>
      <c r="N508" s="506">
        <v>0</v>
      </c>
      <c r="XEL508" s="289"/>
      <c r="XEM508" s="289"/>
      <c r="XEN508" s="289"/>
      <c r="XEO508" s="289"/>
      <c r="XEP508" s="289"/>
      <c r="XEQ508" s="289"/>
      <c r="XER508" s="289"/>
      <c r="XES508" s="289"/>
      <c r="XET508" s="289"/>
      <c r="XEU508" s="289"/>
      <c r="XEV508" s="289"/>
      <c r="XEW508" s="289"/>
      <c r="XEX508" s="289"/>
      <c r="XEY508" s="289"/>
      <c r="XEZ508" s="289"/>
      <c r="XFA508" s="289"/>
      <c r="XFB508" s="289"/>
      <c r="XFC508" s="289"/>
      <c r="XFD508" s="289"/>
    </row>
    <row r="509" s="506" customFormat="1" ht="21" customHeight="1" spans="1:16384">
      <c r="A509" s="508">
        <v>2070113</v>
      </c>
      <c r="B509" s="519" t="s">
        <v>485</v>
      </c>
      <c r="C509" s="351">
        <f t="shared" si="7"/>
        <v>131.559214</v>
      </c>
      <c r="F509" s="508">
        <v>131.559214</v>
      </c>
      <c r="H509" s="506">
        <v>0</v>
      </c>
      <c r="K509" s="506">
        <v>0</v>
      </c>
      <c r="L509" s="506">
        <v>0</v>
      </c>
      <c r="N509" s="506">
        <v>0</v>
      </c>
      <c r="XEL509" s="289"/>
      <c r="XEM509" s="289"/>
      <c r="XEN509" s="289"/>
      <c r="XEO509" s="289"/>
      <c r="XEP509" s="289"/>
      <c r="XEQ509" s="289"/>
      <c r="XER509" s="289"/>
      <c r="XES509" s="289"/>
      <c r="XET509" s="289"/>
      <c r="XEU509" s="289"/>
      <c r="XEV509" s="289"/>
      <c r="XEW509" s="289"/>
      <c r="XEX509" s="289"/>
      <c r="XEY509" s="289"/>
      <c r="XEZ509" s="289"/>
      <c r="XFA509" s="289"/>
      <c r="XFB509" s="289"/>
      <c r="XFC509" s="289"/>
      <c r="XFD509" s="289"/>
    </row>
    <row r="510" s="506" customFormat="1" ht="21" customHeight="1" spans="1:16384">
      <c r="A510" s="508">
        <v>2070114</v>
      </c>
      <c r="B510" s="519" t="s">
        <v>486</v>
      </c>
      <c r="C510" s="351">
        <f t="shared" si="7"/>
        <v>130.963099</v>
      </c>
      <c r="F510" s="508">
        <v>130.963099</v>
      </c>
      <c r="H510" s="506">
        <v>0</v>
      </c>
      <c r="K510" s="506">
        <v>0</v>
      </c>
      <c r="L510" s="506">
        <v>0</v>
      </c>
      <c r="N510" s="506">
        <v>0</v>
      </c>
      <c r="XEL510" s="289"/>
      <c r="XEM510" s="289"/>
      <c r="XEN510" s="289"/>
      <c r="XEO510" s="289"/>
      <c r="XEP510" s="289"/>
      <c r="XEQ510" s="289"/>
      <c r="XER510" s="289"/>
      <c r="XES510" s="289"/>
      <c r="XET510" s="289"/>
      <c r="XEU510" s="289"/>
      <c r="XEV510" s="289"/>
      <c r="XEW510" s="289"/>
      <c r="XEX510" s="289"/>
      <c r="XEY510" s="289"/>
      <c r="XEZ510" s="289"/>
      <c r="XFA510" s="289"/>
      <c r="XFB510" s="289"/>
      <c r="XFC510" s="289"/>
      <c r="XFD510" s="289"/>
    </row>
    <row r="511" s="506" customFormat="1" ht="21" customHeight="1" spans="1:16384">
      <c r="A511" s="508">
        <v>2070199</v>
      </c>
      <c r="B511" s="519" t="s">
        <v>487</v>
      </c>
      <c r="C511" s="351">
        <f t="shared" si="7"/>
        <v>801</v>
      </c>
      <c r="F511" s="506">
        <v>0</v>
      </c>
      <c r="H511" s="506">
        <v>4</v>
      </c>
      <c r="K511" s="506">
        <v>759</v>
      </c>
      <c r="L511" s="506">
        <v>0</v>
      </c>
      <c r="N511" s="506">
        <v>38</v>
      </c>
      <c r="XEL511" s="289"/>
      <c r="XEM511" s="289"/>
      <c r="XEN511" s="289"/>
      <c r="XEO511" s="289"/>
      <c r="XEP511" s="289"/>
      <c r="XEQ511" s="289"/>
      <c r="XER511" s="289"/>
      <c r="XES511" s="289"/>
      <c r="XET511" s="289"/>
      <c r="XEU511" s="289"/>
      <c r="XEV511" s="289"/>
      <c r="XEW511" s="289"/>
      <c r="XEX511" s="289"/>
      <c r="XEY511" s="289"/>
      <c r="XEZ511" s="289"/>
      <c r="XFA511" s="289"/>
      <c r="XFB511" s="289"/>
      <c r="XFC511" s="289"/>
      <c r="XFD511" s="289"/>
    </row>
    <row r="512" s="506" customFormat="1" ht="21" customHeight="1" spans="1:16384">
      <c r="A512" s="508">
        <v>20702</v>
      </c>
      <c r="B512" s="519" t="s">
        <v>488</v>
      </c>
      <c r="C512" s="351">
        <f t="shared" si="7"/>
        <v>1078.202414</v>
      </c>
      <c r="F512" s="508">
        <v>532.202414</v>
      </c>
      <c r="H512" s="506">
        <v>0</v>
      </c>
      <c r="K512" s="506">
        <v>414</v>
      </c>
      <c r="L512" s="506">
        <v>0</v>
      </c>
      <c r="N512" s="506">
        <v>132</v>
      </c>
      <c r="XEL512" s="289"/>
      <c r="XEM512" s="289"/>
      <c r="XEN512" s="289"/>
      <c r="XEO512" s="289"/>
      <c r="XEP512" s="289"/>
      <c r="XEQ512" s="289"/>
      <c r="XER512" s="289"/>
      <c r="XES512" s="289"/>
      <c r="XET512" s="289"/>
      <c r="XEU512" s="289"/>
      <c r="XEV512" s="289"/>
      <c r="XEW512" s="289"/>
      <c r="XEX512" s="289"/>
      <c r="XEY512" s="289"/>
      <c r="XEZ512" s="289"/>
      <c r="XFA512" s="289"/>
      <c r="XFB512" s="289"/>
      <c r="XFC512" s="289"/>
      <c r="XFD512" s="289"/>
    </row>
    <row r="513" s="506" customFormat="1" ht="21" hidden="1" customHeight="1" spans="1:16384">
      <c r="A513" s="508">
        <v>2070201</v>
      </c>
      <c r="B513" s="519" t="s">
        <v>148</v>
      </c>
      <c r="C513" s="351">
        <f t="shared" si="7"/>
        <v>0</v>
      </c>
      <c r="F513" s="506">
        <v>0</v>
      </c>
      <c r="H513" s="506">
        <v>0</v>
      </c>
      <c r="K513" s="506">
        <v>0</v>
      </c>
      <c r="L513" s="506">
        <v>0</v>
      </c>
      <c r="N513" s="506">
        <v>0</v>
      </c>
      <c r="XEL513" s="289"/>
      <c r="XEM513" s="289"/>
      <c r="XEN513" s="289"/>
      <c r="XEO513" s="289"/>
      <c r="XEP513" s="289"/>
      <c r="XEQ513" s="289"/>
      <c r="XER513" s="289"/>
      <c r="XES513" s="289"/>
      <c r="XET513" s="289"/>
      <c r="XEU513" s="289"/>
      <c r="XEV513" s="289"/>
      <c r="XEW513" s="289"/>
      <c r="XEX513" s="289"/>
      <c r="XEY513" s="289"/>
      <c r="XEZ513" s="289"/>
      <c r="XFA513" s="289"/>
      <c r="XFB513" s="289"/>
      <c r="XFC513" s="289"/>
      <c r="XFD513" s="289"/>
    </row>
    <row r="514" s="506" customFormat="1" ht="21" hidden="1" customHeight="1" spans="1:16384">
      <c r="A514" s="508">
        <v>2070202</v>
      </c>
      <c r="B514" s="519" t="s">
        <v>149</v>
      </c>
      <c r="C514" s="351">
        <f t="shared" si="7"/>
        <v>0</v>
      </c>
      <c r="F514" s="506">
        <v>0</v>
      </c>
      <c r="H514" s="506">
        <v>0</v>
      </c>
      <c r="K514" s="506">
        <v>0</v>
      </c>
      <c r="L514" s="506">
        <v>0</v>
      </c>
      <c r="N514" s="506">
        <v>0</v>
      </c>
      <c r="XEL514" s="289"/>
      <c r="XEM514" s="289"/>
      <c r="XEN514" s="289"/>
      <c r="XEO514" s="289"/>
      <c r="XEP514" s="289"/>
      <c r="XEQ514" s="289"/>
      <c r="XER514" s="289"/>
      <c r="XES514" s="289"/>
      <c r="XET514" s="289"/>
      <c r="XEU514" s="289"/>
      <c r="XEV514" s="289"/>
      <c r="XEW514" s="289"/>
      <c r="XEX514" s="289"/>
      <c r="XEY514" s="289"/>
      <c r="XEZ514" s="289"/>
      <c r="XFA514" s="289"/>
      <c r="XFB514" s="289"/>
      <c r="XFC514" s="289"/>
      <c r="XFD514" s="289"/>
    </row>
    <row r="515" s="506" customFormat="1" ht="21" hidden="1" customHeight="1" spans="1:16384">
      <c r="A515" s="508">
        <v>2070203</v>
      </c>
      <c r="B515" s="519" t="s">
        <v>150</v>
      </c>
      <c r="C515" s="351">
        <f t="shared" si="7"/>
        <v>0</v>
      </c>
      <c r="F515" s="506">
        <v>0</v>
      </c>
      <c r="H515" s="506">
        <v>0</v>
      </c>
      <c r="K515" s="506">
        <v>0</v>
      </c>
      <c r="L515" s="506">
        <v>0</v>
      </c>
      <c r="N515" s="506">
        <v>0</v>
      </c>
      <c r="XEL515" s="289"/>
      <c r="XEM515" s="289"/>
      <c r="XEN515" s="289"/>
      <c r="XEO515" s="289"/>
      <c r="XEP515" s="289"/>
      <c r="XEQ515" s="289"/>
      <c r="XER515" s="289"/>
      <c r="XES515" s="289"/>
      <c r="XET515" s="289"/>
      <c r="XEU515" s="289"/>
      <c r="XEV515" s="289"/>
      <c r="XEW515" s="289"/>
      <c r="XEX515" s="289"/>
      <c r="XEY515" s="289"/>
      <c r="XEZ515" s="289"/>
      <c r="XFA515" s="289"/>
      <c r="XFB515" s="289"/>
      <c r="XFC515" s="289"/>
      <c r="XFD515" s="289"/>
    </row>
    <row r="516" s="506" customFormat="1" ht="21" customHeight="1" spans="1:16384">
      <c r="A516" s="508">
        <v>2070204</v>
      </c>
      <c r="B516" s="519" t="s">
        <v>489</v>
      </c>
      <c r="C516" s="351">
        <f t="shared" si="7"/>
        <v>341.669772</v>
      </c>
      <c r="F516" s="508">
        <v>240.669772</v>
      </c>
      <c r="H516" s="506">
        <v>0</v>
      </c>
      <c r="K516" s="506">
        <v>0</v>
      </c>
      <c r="L516" s="506">
        <v>0</v>
      </c>
      <c r="N516" s="506">
        <v>101</v>
      </c>
      <c r="XEL516" s="289"/>
      <c r="XEM516" s="289"/>
      <c r="XEN516" s="289"/>
      <c r="XEO516" s="289"/>
      <c r="XEP516" s="289"/>
      <c r="XEQ516" s="289"/>
      <c r="XER516" s="289"/>
      <c r="XES516" s="289"/>
      <c r="XET516" s="289"/>
      <c r="XEU516" s="289"/>
      <c r="XEV516" s="289"/>
      <c r="XEW516" s="289"/>
      <c r="XEX516" s="289"/>
      <c r="XEY516" s="289"/>
      <c r="XEZ516" s="289"/>
      <c r="XFA516" s="289"/>
      <c r="XFB516" s="289"/>
      <c r="XFC516" s="289"/>
      <c r="XFD516" s="289"/>
    </row>
    <row r="517" s="506" customFormat="1" ht="21" customHeight="1" spans="1:16384">
      <c r="A517" s="508">
        <v>2070205</v>
      </c>
      <c r="B517" s="519" t="s">
        <v>490</v>
      </c>
      <c r="C517" s="351">
        <f t="shared" si="7"/>
        <v>736.532642</v>
      </c>
      <c r="F517" s="508">
        <v>291.532642</v>
      </c>
      <c r="H517" s="506">
        <v>0</v>
      </c>
      <c r="K517" s="506">
        <v>414</v>
      </c>
      <c r="L517" s="506">
        <v>0</v>
      </c>
      <c r="N517" s="506">
        <v>31</v>
      </c>
      <c r="XEL517" s="289"/>
      <c r="XEM517" s="289"/>
      <c r="XEN517" s="289"/>
      <c r="XEO517" s="289"/>
      <c r="XEP517" s="289"/>
      <c r="XEQ517" s="289"/>
      <c r="XER517" s="289"/>
      <c r="XES517" s="289"/>
      <c r="XET517" s="289"/>
      <c r="XEU517" s="289"/>
      <c r="XEV517" s="289"/>
      <c r="XEW517" s="289"/>
      <c r="XEX517" s="289"/>
      <c r="XEY517" s="289"/>
      <c r="XEZ517" s="289"/>
      <c r="XFA517" s="289"/>
      <c r="XFB517" s="289"/>
      <c r="XFC517" s="289"/>
      <c r="XFD517" s="289"/>
    </row>
    <row r="518" s="506" customFormat="1" ht="21" hidden="1" customHeight="1" spans="1:16384">
      <c r="A518" s="508">
        <v>2070206</v>
      </c>
      <c r="B518" s="519" t="s">
        <v>491</v>
      </c>
      <c r="C518" s="351">
        <f t="shared" ref="C518:C581" si="8">D518+E518+F518+G518+H518+I518+J518+K518+L518+M518+N518</f>
        <v>0</v>
      </c>
      <c r="F518" s="506">
        <v>0</v>
      </c>
      <c r="H518" s="506">
        <v>0</v>
      </c>
      <c r="K518" s="506">
        <v>0</v>
      </c>
      <c r="L518" s="506">
        <v>0</v>
      </c>
      <c r="N518" s="506">
        <v>0</v>
      </c>
      <c r="XEL518" s="289"/>
      <c r="XEM518" s="289"/>
      <c r="XEN518" s="289"/>
      <c r="XEO518" s="289"/>
      <c r="XEP518" s="289"/>
      <c r="XEQ518" s="289"/>
      <c r="XER518" s="289"/>
      <c r="XES518" s="289"/>
      <c r="XET518" s="289"/>
      <c r="XEU518" s="289"/>
      <c r="XEV518" s="289"/>
      <c r="XEW518" s="289"/>
      <c r="XEX518" s="289"/>
      <c r="XEY518" s="289"/>
      <c r="XEZ518" s="289"/>
      <c r="XFA518" s="289"/>
      <c r="XFB518" s="289"/>
      <c r="XFC518" s="289"/>
      <c r="XFD518" s="289"/>
    </row>
    <row r="519" s="506" customFormat="1" ht="21" hidden="1" customHeight="1" spans="1:16384">
      <c r="A519" s="508">
        <v>2070299</v>
      </c>
      <c r="B519" s="519" t="s">
        <v>492</v>
      </c>
      <c r="C519" s="351">
        <f t="shared" si="8"/>
        <v>0</v>
      </c>
      <c r="F519" s="506">
        <v>0</v>
      </c>
      <c r="H519" s="506">
        <v>0</v>
      </c>
      <c r="K519" s="506">
        <v>0</v>
      </c>
      <c r="L519" s="506">
        <v>0</v>
      </c>
      <c r="N519" s="506">
        <v>0</v>
      </c>
      <c r="XEL519" s="289"/>
      <c r="XEM519" s="289"/>
      <c r="XEN519" s="289"/>
      <c r="XEO519" s="289"/>
      <c r="XEP519" s="289"/>
      <c r="XEQ519" s="289"/>
      <c r="XER519" s="289"/>
      <c r="XES519" s="289"/>
      <c r="XET519" s="289"/>
      <c r="XEU519" s="289"/>
      <c r="XEV519" s="289"/>
      <c r="XEW519" s="289"/>
      <c r="XEX519" s="289"/>
      <c r="XEY519" s="289"/>
      <c r="XEZ519" s="289"/>
      <c r="XFA519" s="289"/>
      <c r="XFB519" s="289"/>
      <c r="XFC519" s="289"/>
      <c r="XFD519" s="289"/>
    </row>
    <row r="520" s="506" customFormat="1" ht="21" customHeight="1" spans="1:16384">
      <c r="A520" s="508">
        <v>20703</v>
      </c>
      <c r="B520" s="519" t="s">
        <v>493</v>
      </c>
      <c r="C520" s="351">
        <f t="shared" si="8"/>
        <v>884.668528</v>
      </c>
      <c r="F520" s="508">
        <v>362.668528</v>
      </c>
      <c r="H520" s="506">
        <v>80</v>
      </c>
      <c r="K520" s="506">
        <v>112</v>
      </c>
      <c r="L520" s="506">
        <v>0</v>
      </c>
      <c r="N520" s="506">
        <v>330</v>
      </c>
      <c r="XEL520" s="289"/>
      <c r="XEM520" s="289"/>
      <c r="XEN520" s="289"/>
      <c r="XEO520" s="289"/>
      <c r="XEP520" s="289"/>
      <c r="XEQ520" s="289"/>
      <c r="XER520" s="289"/>
      <c r="XES520" s="289"/>
      <c r="XET520" s="289"/>
      <c r="XEU520" s="289"/>
      <c r="XEV520" s="289"/>
      <c r="XEW520" s="289"/>
      <c r="XEX520" s="289"/>
      <c r="XEY520" s="289"/>
      <c r="XEZ520" s="289"/>
      <c r="XFA520" s="289"/>
      <c r="XFB520" s="289"/>
      <c r="XFC520" s="289"/>
      <c r="XFD520" s="289"/>
    </row>
    <row r="521" s="506" customFormat="1" ht="21" hidden="1" customHeight="1" spans="1:16384">
      <c r="A521" s="508">
        <v>2070301</v>
      </c>
      <c r="B521" s="519" t="s">
        <v>148</v>
      </c>
      <c r="C521" s="351">
        <f t="shared" si="8"/>
        <v>0</v>
      </c>
      <c r="F521" s="506">
        <v>0</v>
      </c>
      <c r="H521" s="506">
        <v>0</v>
      </c>
      <c r="K521" s="506">
        <v>0</v>
      </c>
      <c r="L521" s="506">
        <v>0</v>
      </c>
      <c r="N521" s="506">
        <v>0</v>
      </c>
      <c r="XEL521" s="289"/>
      <c r="XEM521" s="289"/>
      <c r="XEN521" s="289"/>
      <c r="XEO521" s="289"/>
      <c r="XEP521" s="289"/>
      <c r="XEQ521" s="289"/>
      <c r="XER521" s="289"/>
      <c r="XES521" s="289"/>
      <c r="XET521" s="289"/>
      <c r="XEU521" s="289"/>
      <c r="XEV521" s="289"/>
      <c r="XEW521" s="289"/>
      <c r="XEX521" s="289"/>
      <c r="XEY521" s="289"/>
      <c r="XEZ521" s="289"/>
      <c r="XFA521" s="289"/>
      <c r="XFB521" s="289"/>
      <c r="XFC521" s="289"/>
      <c r="XFD521" s="289"/>
    </row>
    <row r="522" s="506" customFormat="1" ht="21" hidden="1" customHeight="1" spans="1:16384">
      <c r="A522" s="508">
        <v>2070302</v>
      </c>
      <c r="B522" s="519" t="s">
        <v>149</v>
      </c>
      <c r="C522" s="351">
        <f t="shared" si="8"/>
        <v>0</v>
      </c>
      <c r="F522" s="506">
        <v>0</v>
      </c>
      <c r="H522" s="506">
        <v>0</v>
      </c>
      <c r="K522" s="506">
        <v>0</v>
      </c>
      <c r="L522" s="506">
        <v>0</v>
      </c>
      <c r="N522" s="506">
        <v>0</v>
      </c>
      <c r="XEL522" s="289"/>
      <c r="XEM522" s="289"/>
      <c r="XEN522" s="289"/>
      <c r="XEO522" s="289"/>
      <c r="XEP522" s="289"/>
      <c r="XEQ522" s="289"/>
      <c r="XER522" s="289"/>
      <c r="XES522" s="289"/>
      <c r="XET522" s="289"/>
      <c r="XEU522" s="289"/>
      <c r="XEV522" s="289"/>
      <c r="XEW522" s="289"/>
      <c r="XEX522" s="289"/>
      <c r="XEY522" s="289"/>
      <c r="XEZ522" s="289"/>
      <c r="XFA522" s="289"/>
      <c r="XFB522" s="289"/>
      <c r="XFC522" s="289"/>
      <c r="XFD522" s="289"/>
    </row>
    <row r="523" s="506" customFormat="1" ht="21" hidden="1" customHeight="1" spans="1:16384">
      <c r="A523" s="508">
        <v>2070303</v>
      </c>
      <c r="B523" s="519" t="s">
        <v>150</v>
      </c>
      <c r="C523" s="351">
        <f t="shared" si="8"/>
        <v>0</v>
      </c>
      <c r="F523" s="506">
        <v>0</v>
      </c>
      <c r="H523" s="506">
        <v>0</v>
      </c>
      <c r="K523" s="506">
        <v>0</v>
      </c>
      <c r="L523" s="506">
        <v>0</v>
      </c>
      <c r="N523" s="506">
        <v>0</v>
      </c>
      <c r="XEL523" s="289"/>
      <c r="XEM523" s="289"/>
      <c r="XEN523" s="289"/>
      <c r="XEO523" s="289"/>
      <c r="XEP523" s="289"/>
      <c r="XEQ523" s="289"/>
      <c r="XER523" s="289"/>
      <c r="XES523" s="289"/>
      <c r="XET523" s="289"/>
      <c r="XEU523" s="289"/>
      <c r="XEV523" s="289"/>
      <c r="XEW523" s="289"/>
      <c r="XEX523" s="289"/>
      <c r="XEY523" s="289"/>
      <c r="XEZ523" s="289"/>
      <c r="XFA523" s="289"/>
      <c r="XFB523" s="289"/>
      <c r="XFC523" s="289"/>
      <c r="XFD523" s="289"/>
    </row>
    <row r="524" s="506" customFormat="1" ht="21" customHeight="1" spans="1:16384">
      <c r="A524" s="508">
        <v>2070304</v>
      </c>
      <c r="B524" s="519" t="s">
        <v>494</v>
      </c>
      <c r="C524" s="351">
        <f t="shared" si="8"/>
        <v>362.668528</v>
      </c>
      <c r="F524" s="508">
        <v>362.668528</v>
      </c>
      <c r="H524" s="506">
        <v>0</v>
      </c>
      <c r="K524" s="506">
        <v>0</v>
      </c>
      <c r="L524" s="506">
        <v>0</v>
      </c>
      <c r="N524" s="506">
        <v>0</v>
      </c>
      <c r="XEL524" s="289"/>
      <c r="XEM524" s="289"/>
      <c r="XEN524" s="289"/>
      <c r="XEO524" s="289"/>
      <c r="XEP524" s="289"/>
      <c r="XEQ524" s="289"/>
      <c r="XER524" s="289"/>
      <c r="XES524" s="289"/>
      <c r="XET524" s="289"/>
      <c r="XEU524" s="289"/>
      <c r="XEV524" s="289"/>
      <c r="XEW524" s="289"/>
      <c r="XEX524" s="289"/>
      <c r="XEY524" s="289"/>
      <c r="XEZ524" s="289"/>
      <c r="XFA524" s="289"/>
      <c r="XFB524" s="289"/>
      <c r="XFC524" s="289"/>
      <c r="XFD524" s="289"/>
    </row>
    <row r="525" s="506" customFormat="1" ht="21" hidden="1" customHeight="1" spans="1:16384">
      <c r="A525" s="508">
        <v>2070305</v>
      </c>
      <c r="B525" s="519" t="s">
        <v>495</v>
      </c>
      <c r="C525" s="351">
        <f t="shared" si="8"/>
        <v>0</v>
      </c>
      <c r="F525" s="506">
        <v>0</v>
      </c>
      <c r="H525" s="506">
        <v>0</v>
      </c>
      <c r="K525" s="506">
        <v>0</v>
      </c>
      <c r="L525" s="506">
        <v>0</v>
      </c>
      <c r="N525" s="506">
        <v>0</v>
      </c>
      <c r="XEL525" s="289"/>
      <c r="XEM525" s="289"/>
      <c r="XEN525" s="289"/>
      <c r="XEO525" s="289"/>
      <c r="XEP525" s="289"/>
      <c r="XEQ525" s="289"/>
      <c r="XER525" s="289"/>
      <c r="XES525" s="289"/>
      <c r="XET525" s="289"/>
      <c r="XEU525" s="289"/>
      <c r="XEV525" s="289"/>
      <c r="XEW525" s="289"/>
      <c r="XEX525" s="289"/>
      <c r="XEY525" s="289"/>
      <c r="XEZ525" s="289"/>
      <c r="XFA525" s="289"/>
      <c r="XFB525" s="289"/>
      <c r="XFC525" s="289"/>
      <c r="XFD525" s="289"/>
    </row>
    <row r="526" s="506" customFormat="1" ht="21" customHeight="1" spans="1:16384">
      <c r="A526" s="508">
        <v>2070306</v>
      </c>
      <c r="B526" s="519" t="s">
        <v>496</v>
      </c>
      <c r="C526" s="351">
        <f t="shared" si="8"/>
        <v>80</v>
      </c>
      <c r="F526" s="506">
        <v>0</v>
      </c>
      <c r="H526" s="506">
        <v>80</v>
      </c>
      <c r="K526" s="506">
        <v>0</v>
      </c>
      <c r="L526" s="506">
        <v>0</v>
      </c>
      <c r="N526" s="506">
        <v>0</v>
      </c>
      <c r="XEL526" s="289"/>
      <c r="XEM526" s="289"/>
      <c r="XEN526" s="289"/>
      <c r="XEO526" s="289"/>
      <c r="XEP526" s="289"/>
      <c r="XEQ526" s="289"/>
      <c r="XER526" s="289"/>
      <c r="XES526" s="289"/>
      <c r="XET526" s="289"/>
      <c r="XEU526" s="289"/>
      <c r="XEV526" s="289"/>
      <c r="XEW526" s="289"/>
      <c r="XEX526" s="289"/>
      <c r="XEY526" s="289"/>
      <c r="XEZ526" s="289"/>
      <c r="XFA526" s="289"/>
      <c r="XFB526" s="289"/>
      <c r="XFC526" s="289"/>
      <c r="XFD526" s="289"/>
    </row>
    <row r="527" s="506" customFormat="1" ht="21" customHeight="1" spans="1:16384">
      <c r="A527" s="508">
        <v>2070307</v>
      </c>
      <c r="B527" s="519" t="s">
        <v>497</v>
      </c>
      <c r="C527" s="351">
        <f t="shared" si="8"/>
        <v>142</v>
      </c>
      <c r="F527" s="506">
        <v>0</v>
      </c>
      <c r="H527" s="506">
        <v>0</v>
      </c>
      <c r="K527" s="506">
        <v>112</v>
      </c>
      <c r="L527" s="506">
        <v>0</v>
      </c>
      <c r="N527" s="506">
        <v>30</v>
      </c>
      <c r="XEL527" s="289"/>
      <c r="XEM527" s="289"/>
      <c r="XEN527" s="289"/>
      <c r="XEO527" s="289"/>
      <c r="XEP527" s="289"/>
      <c r="XEQ527" s="289"/>
      <c r="XER527" s="289"/>
      <c r="XES527" s="289"/>
      <c r="XET527" s="289"/>
      <c r="XEU527" s="289"/>
      <c r="XEV527" s="289"/>
      <c r="XEW527" s="289"/>
      <c r="XEX527" s="289"/>
      <c r="XEY527" s="289"/>
      <c r="XEZ527" s="289"/>
      <c r="XFA527" s="289"/>
      <c r="XFB527" s="289"/>
      <c r="XFC527" s="289"/>
      <c r="XFD527" s="289"/>
    </row>
    <row r="528" s="506" customFormat="1" ht="21" customHeight="1" spans="1:16384">
      <c r="A528" s="508">
        <v>2070308</v>
      </c>
      <c r="B528" s="519" t="s">
        <v>498</v>
      </c>
      <c r="C528" s="351">
        <f t="shared" si="8"/>
        <v>300</v>
      </c>
      <c r="F528" s="506">
        <v>0</v>
      </c>
      <c r="H528" s="506">
        <v>0</v>
      </c>
      <c r="K528" s="506">
        <v>0</v>
      </c>
      <c r="L528" s="506">
        <v>0</v>
      </c>
      <c r="N528" s="506">
        <v>300</v>
      </c>
      <c r="XEL528" s="289"/>
      <c r="XEM528" s="289"/>
      <c r="XEN528" s="289"/>
      <c r="XEO528" s="289"/>
      <c r="XEP528" s="289"/>
      <c r="XEQ528" s="289"/>
      <c r="XER528" s="289"/>
      <c r="XES528" s="289"/>
      <c r="XET528" s="289"/>
      <c r="XEU528" s="289"/>
      <c r="XEV528" s="289"/>
      <c r="XEW528" s="289"/>
      <c r="XEX528" s="289"/>
      <c r="XEY528" s="289"/>
      <c r="XEZ528" s="289"/>
      <c r="XFA528" s="289"/>
      <c r="XFB528" s="289"/>
      <c r="XFC528" s="289"/>
      <c r="XFD528" s="289"/>
    </row>
    <row r="529" s="506" customFormat="1" ht="21" hidden="1" customHeight="1" spans="1:16384">
      <c r="A529" s="508">
        <v>2070309</v>
      </c>
      <c r="B529" s="519" t="s">
        <v>499</v>
      </c>
      <c r="C529" s="351">
        <f t="shared" si="8"/>
        <v>0</v>
      </c>
      <c r="F529" s="506">
        <v>0</v>
      </c>
      <c r="H529" s="506">
        <v>0</v>
      </c>
      <c r="K529" s="506">
        <v>0</v>
      </c>
      <c r="L529" s="506">
        <v>0</v>
      </c>
      <c r="N529" s="506">
        <v>0</v>
      </c>
      <c r="XEL529" s="289"/>
      <c r="XEM529" s="289"/>
      <c r="XEN529" s="289"/>
      <c r="XEO529" s="289"/>
      <c r="XEP529" s="289"/>
      <c r="XEQ529" s="289"/>
      <c r="XER529" s="289"/>
      <c r="XES529" s="289"/>
      <c r="XET529" s="289"/>
      <c r="XEU529" s="289"/>
      <c r="XEV529" s="289"/>
      <c r="XEW529" s="289"/>
      <c r="XEX529" s="289"/>
      <c r="XEY529" s="289"/>
      <c r="XEZ529" s="289"/>
      <c r="XFA529" s="289"/>
      <c r="XFB529" s="289"/>
      <c r="XFC529" s="289"/>
      <c r="XFD529" s="289"/>
    </row>
    <row r="530" s="506" customFormat="1" ht="21" hidden="1" customHeight="1" spans="1:16384">
      <c r="A530" s="508">
        <v>2070399</v>
      </c>
      <c r="B530" s="519" t="s">
        <v>500</v>
      </c>
      <c r="C530" s="351">
        <f t="shared" si="8"/>
        <v>0</v>
      </c>
      <c r="F530" s="506">
        <v>0</v>
      </c>
      <c r="H530" s="506">
        <v>0</v>
      </c>
      <c r="K530" s="506">
        <v>0</v>
      </c>
      <c r="L530" s="506">
        <v>0</v>
      </c>
      <c r="N530" s="506">
        <v>0</v>
      </c>
      <c r="XEL530" s="289"/>
      <c r="XEM530" s="289"/>
      <c r="XEN530" s="289"/>
      <c r="XEO530" s="289"/>
      <c r="XEP530" s="289"/>
      <c r="XEQ530" s="289"/>
      <c r="XER530" s="289"/>
      <c r="XES530" s="289"/>
      <c r="XET530" s="289"/>
      <c r="XEU530" s="289"/>
      <c r="XEV530" s="289"/>
      <c r="XEW530" s="289"/>
      <c r="XEX530" s="289"/>
      <c r="XEY530" s="289"/>
      <c r="XEZ530" s="289"/>
      <c r="XFA530" s="289"/>
      <c r="XFB530" s="289"/>
      <c r="XFC530" s="289"/>
      <c r="XFD530" s="289"/>
    </row>
    <row r="531" s="506" customFormat="1" ht="21" hidden="1" customHeight="1" spans="1:16384">
      <c r="A531" s="508">
        <v>20706</v>
      </c>
      <c r="B531" s="519" t="s">
        <v>501</v>
      </c>
      <c r="C531" s="351">
        <f t="shared" si="8"/>
        <v>0</v>
      </c>
      <c r="F531" s="506">
        <v>0</v>
      </c>
      <c r="H531" s="506">
        <v>0</v>
      </c>
      <c r="K531" s="506">
        <v>0</v>
      </c>
      <c r="L531" s="506">
        <v>0</v>
      </c>
      <c r="N531" s="506">
        <v>0</v>
      </c>
      <c r="XEL531" s="289"/>
      <c r="XEM531" s="289"/>
      <c r="XEN531" s="289"/>
      <c r="XEO531" s="289"/>
      <c r="XEP531" s="289"/>
      <c r="XEQ531" s="289"/>
      <c r="XER531" s="289"/>
      <c r="XES531" s="289"/>
      <c r="XET531" s="289"/>
      <c r="XEU531" s="289"/>
      <c r="XEV531" s="289"/>
      <c r="XEW531" s="289"/>
      <c r="XEX531" s="289"/>
      <c r="XEY531" s="289"/>
      <c r="XEZ531" s="289"/>
      <c r="XFA531" s="289"/>
      <c r="XFB531" s="289"/>
      <c r="XFC531" s="289"/>
      <c r="XFD531" s="289"/>
    </row>
    <row r="532" s="506" customFormat="1" ht="21" hidden="1" customHeight="1" spans="1:16384">
      <c r="A532" s="508">
        <v>2070601</v>
      </c>
      <c r="B532" s="519" t="s">
        <v>148</v>
      </c>
      <c r="C532" s="351">
        <f t="shared" si="8"/>
        <v>0</v>
      </c>
      <c r="F532" s="506">
        <v>0</v>
      </c>
      <c r="H532" s="506">
        <v>0</v>
      </c>
      <c r="K532" s="506">
        <v>0</v>
      </c>
      <c r="L532" s="506">
        <v>0</v>
      </c>
      <c r="N532" s="506">
        <v>0</v>
      </c>
      <c r="XEL532" s="289"/>
      <c r="XEM532" s="289"/>
      <c r="XEN532" s="289"/>
      <c r="XEO532" s="289"/>
      <c r="XEP532" s="289"/>
      <c r="XEQ532" s="289"/>
      <c r="XER532" s="289"/>
      <c r="XES532" s="289"/>
      <c r="XET532" s="289"/>
      <c r="XEU532" s="289"/>
      <c r="XEV532" s="289"/>
      <c r="XEW532" s="289"/>
      <c r="XEX532" s="289"/>
      <c r="XEY532" s="289"/>
      <c r="XEZ532" s="289"/>
      <c r="XFA532" s="289"/>
      <c r="XFB532" s="289"/>
      <c r="XFC532" s="289"/>
      <c r="XFD532" s="289"/>
    </row>
    <row r="533" s="506" customFormat="1" ht="21" hidden="1" customHeight="1" spans="1:16384">
      <c r="A533" s="508">
        <v>2070602</v>
      </c>
      <c r="B533" s="519" t="s">
        <v>149</v>
      </c>
      <c r="C533" s="351">
        <f t="shared" si="8"/>
        <v>0</v>
      </c>
      <c r="F533" s="506">
        <v>0</v>
      </c>
      <c r="H533" s="506">
        <v>0</v>
      </c>
      <c r="K533" s="506">
        <v>0</v>
      </c>
      <c r="L533" s="506">
        <v>0</v>
      </c>
      <c r="N533" s="506">
        <v>0</v>
      </c>
      <c r="XEL533" s="289"/>
      <c r="XEM533" s="289"/>
      <c r="XEN533" s="289"/>
      <c r="XEO533" s="289"/>
      <c r="XEP533" s="289"/>
      <c r="XEQ533" s="289"/>
      <c r="XER533" s="289"/>
      <c r="XES533" s="289"/>
      <c r="XET533" s="289"/>
      <c r="XEU533" s="289"/>
      <c r="XEV533" s="289"/>
      <c r="XEW533" s="289"/>
      <c r="XEX533" s="289"/>
      <c r="XEY533" s="289"/>
      <c r="XEZ533" s="289"/>
      <c r="XFA533" s="289"/>
      <c r="XFB533" s="289"/>
      <c r="XFC533" s="289"/>
      <c r="XFD533" s="289"/>
    </row>
    <row r="534" s="506" customFormat="1" ht="21" hidden="1" customHeight="1" spans="1:16384">
      <c r="A534" s="508">
        <v>2070603</v>
      </c>
      <c r="B534" s="519" t="s">
        <v>150</v>
      </c>
      <c r="C534" s="351">
        <f t="shared" si="8"/>
        <v>0</v>
      </c>
      <c r="F534" s="506">
        <v>0</v>
      </c>
      <c r="H534" s="506">
        <v>0</v>
      </c>
      <c r="K534" s="506">
        <v>0</v>
      </c>
      <c r="L534" s="506">
        <v>0</v>
      </c>
      <c r="N534" s="506">
        <v>0</v>
      </c>
      <c r="XEL534" s="289"/>
      <c r="XEM534" s="289"/>
      <c r="XEN534" s="289"/>
      <c r="XEO534" s="289"/>
      <c r="XEP534" s="289"/>
      <c r="XEQ534" s="289"/>
      <c r="XER534" s="289"/>
      <c r="XES534" s="289"/>
      <c r="XET534" s="289"/>
      <c r="XEU534" s="289"/>
      <c r="XEV534" s="289"/>
      <c r="XEW534" s="289"/>
      <c r="XEX534" s="289"/>
      <c r="XEY534" s="289"/>
      <c r="XEZ534" s="289"/>
      <c r="XFA534" s="289"/>
      <c r="XFB534" s="289"/>
      <c r="XFC534" s="289"/>
      <c r="XFD534" s="289"/>
    </row>
    <row r="535" s="506" customFormat="1" ht="21" hidden="1" customHeight="1" spans="1:16384">
      <c r="A535" s="508">
        <v>2070604</v>
      </c>
      <c r="B535" s="519" t="s">
        <v>502</v>
      </c>
      <c r="C535" s="351">
        <f t="shared" si="8"/>
        <v>0</v>
      </c>
      <c r="F535" s="506">
        <v>0</v>
      </c>
      <c r="H535" s="506">
        <v>0</v>
      </c>
      <c r="K535" s="506">
        <v>0</v>
      </c>
      <c r="L535" s="506">
        <v>0</v>
      </c>
      <c r="N535" s="506">
        <v>0</v>
      </c>
      <c r="XEL535" s="289"/>
      <c r="XEM535" s="289"/>
      <c r="XEN535" s="289"/>
      <c r="XEO535" s="289"/>
      <c r="XEP535" s="289"/>
      <c r="XEQ535" s="289"/>
      <c r="XER535" s="289"/>
      <c r="XES535" s="289"/>
      <c r="XET535" s="289"/>
      <c r="XEU535" s="289"/>
      <c r="XEV535" s="289"/>
      <c r="XEW535" s="289"/>
      <c r="XEX535" s="289"/>
      <c r="XEY535" s="289"/>
      <c r="XEZ535" s="289"/>
      <c r="XFA535" s="289"/>
      <c r="XFB535" s="289"/>
      <c r="XFC535" s="289"/>
      <c r="XFD535" s="289"/>
    </row>
    <row r="536" s="506" customFormat="1" ht="21" hidden="1" customHeight="1" spans="1:16384">
      <c r="A536" s="508">
        <v>2070605</v>
      </c>
      <c r="B536" s="519" t="s">
        <v>503</v>
      </c>
      <c r="C536" s="351">
        <f t="shared" si="8"/>
        <v>0</v>
      </c>
      <c r="F536" s="506">
        <v>0</v>
      </c>
      <c r="H536" s="506">
        <v>0</v>
      </c>
      <c r="K536" s="506">
        <v>0</v>
      </c>
      <c r="L536" s="506">
        <v>0</v>
      </c>
      <c r="N536" s="506">
        <v>0</v>
      </c>
      <c r="XEL536" s="289"/>
      <c r="XEM536" s="289"/>
      <c r="XEN536" s="289"/>
      <c r="XEO536" s="289"/>
      <c r="XEP536" s="289"/>
      <c r="XEQ536" s="289"/>
      <c r="XER536" s="289"/>
      <c r="XES536" s="289"/>
      <c r="XET536" s="289"/>
      <c r="XEU536" s="289"/>
      <c r="XEV536" s="289"/>
      <c r="XEW536" s="289"/>
      <c r="XEX536" s="289"/>
      <c r="XEY536" s="289"/>
      <c r="XEZ536" s="289"/>
      <c r="XFA536" s="289"/>
      <c r="XFB536" s="289"/>
      <c r="XFC536" s="289"/>
      <c r="XFD536" s="289"/>
    </row>
    <row r="537" s="506" customFormat="1" ht="21" hidden="1" customHeight="1" spans="1:16384">
      <c r="A537" s="508">
        <v>2070606</v>
      </c>
      <c r="B537" s="519" t="s">
        <v>504</v>
      </c>
      <c r="C537" s="351">
        <f t="shared" si="8"/>
        <v>0</v>
      </c>
      <c r="F537" s="506">
        <v>0</v>
      </c>
      <c r="H537" s="506">
        <v>0</v>
      </c>
      <c r="K537" s="506">
        <v>0</v>
      </c>
      <c r="L537" s="506">
        <v>0</v>
      </c>
      <c r="N537" s="506">
        <v>0</v>
      </c>
      <c r="XEL537" s="289"/>
      <c r="XEM537" s="289"/>
      <c r="XEN537" s="289"/>
      <c r="XEO537" s="289"/>
      <c r="XEP537" s="289"/>
      <c r="XEQ537" s="289"/>
      <c r="XER537" s="289"/>
      <c r="XES537" s="289"/>
      <c r="XET537" s="289"/>
      <c r="XEU537" s="289"/>
      <c r="XEV537" s="289"/>
      <c r="XEW537" s="289"/>
      <c r="XEX537" s="289"/>
      <c r="XEY537" s="289"/>
      <c r="XEZ537" s="289"/>
      <c r="XFA537" s="289"/>
      <c r="XFB537" s="289"/>
      <c r="XFC537" s="289"/>
      <c r="XFD537" s="289"/>
    </row>
    <row r="538" s="506" customFormat="1" ht="21" hidden="1" customHeight="1" spans="1:16384">
      <c r="A538" s="508">
        <v>2070607</v>
      </c>
      <c r="B538" s="519" t="s">
        <v>505</v>
      </c>
      <c r="C538" s="351">
        <f t="shared" si="8"/>
        <v>0</v>
      </c>
      <c r="F538" s="506">
        <v>0</v>
      </c>
      <c r="H538" s="506">
        <v>0</v>
      </c>
      <c r="K538" s="506">
        <v>0</v>
      </c>
      <c r="L538" s="506">
        <v>0</v>
      </c>
      <c r="N538" s="506">
        <v>0</v>
      </c>
      <c r="XEL538" s="289"/>
      <c r="XEM538" s="289"/>
      <c r="XEN538" s="289"/>
      <c r="XEO538" s="289"/>
      <c r="XEP538" s="289"/>
      <c r="XEQ538" s="289"/>
      <c r="XER538" s="289"/>
      <c r="XES538" s="289"/>
      <c r="XET538" s="289"/>
      <c r="XEU538" s="289"/>
      <c r="XEV538" s="289"/>
      <c r="XEW538" s="289"/>
      <c r="XEX538" s="289"/>
      <c r="XEY538" s="289"/>
      <c r="XEZ538" s="289"/>
      <c r="XFA538" s="289"/>
      <c r="XFB538" s="289"/>
      <c r="XFC538" s="289"/>
      <c r="XFD538" s="289"/>
    </row>
    <row r="539" s="506" customFormat="1" ht="21" hidden="1" customHeight="1" spans="1:16384">
      <c r="A539" s="508">
        <v>2070699</v>
      </c>
      <c r="B539" s="519" t="s">
        <v>506</v>
      </c>
      <c r="C539" s="351">
        <f t="shared" si="8"/>
        <v>0</v>
      </c>
      <c r="F539" s="506">
        <v>0</v>
      </c>
      <c r="H539" s="506">
        <v>0</v>
      </c>
      <c r="K539" s="506">
        <v>0</v>
      </c>
      <c r="L539" s="506">
        <v>0</v>
      </c>
      <c r="N539" s="506">
        <v>0</v>
      </c>
      <c r="XEL539" s="289"/>
      <c r="XEM539" s="289"/>
      <c r="XEN539" s="289"/>
      <c r="XEO539" s="289"/>
      <c r="XEP539" s="289"/>
      <c r="XEQ539" s="289"/>
      <c r="XER539" s="289"/>
      <c r="XES539" s="289"/>
      <c r="XET539" s="289"/>
      <c r="XEU539" s="289"/>
      <c r="XEV539" s="289"/>
      <c r="XEW539" s="289"/>
      <c r="XEX539" s="289"/>
      <c r="XEY539" s="289"/>
      <c r="XEZ539" s="289"/>
      <c r="XFA539" s="289"/>
      <c r="XFB539" s="289"/>
      <c r="XFC539" s="289"/>
      <c r="XFD539" s="289"/>
    </row>
    <row r="540" s="506" customFormat="1" ht="21" customHeight="1" spans="1:16384">
      <c r="A540" s="508">
        <v>20708</v>
      </c>
      <c r="B540" s="519" t="s">
        <v>507</v>
      </c>
      <c r="C540" s="351">
        <f t="shared" si="8"/>
        <v>1428.161949</v>
      </c>
      <c r="F540" s="508">
        <v>1068.161949</v>
      </c>
      <c r="H540" s="506">
        <v>360</v>
      </c>
      <c r="K540" s="506">
        <v>0</v>
      </c>
      <c r="L540" s="506">
        <v>0</v>
      </c>
      <c r="N540" s="506">
        <v>0</v>
      </c>
      <c r="XEL540" s="289"/>
      <c r="XEM540" s="289"/>
      <c r="XEN540" s="289"/>
      <c r="XEO540" s="289"/>
      <c r="XEP540" s="289"/>
      <c r="XEQ540" s="289"/>
      <c r="XER540" s="289"/>
      <c r="XES540" s="289"/>
      <c r="XET540" s="289"/>
      <c r="XEU540" s="289"/>
      <c r="XEV540" s="289"/>
      <c r="XEW540" s="289"/>
      <c r="XEX540" s="289"/>
      <c r="XEY540" s="289"/>
      <c r="XEZ540" s="289"/>
      <c r="XFA540" s="289"/>
      <c r="XFB540" s="289"/>
      <c r="XFC540" s="289"/>
      <c r="XFD540" s="289"/>
    </row>
    <row r="541" s="506" customFormat="1" ht="21" hidden="1" customHeight="1" spans="1:16384">
      <c r="A541" s="508">
        <v>2070801</v>
      </c>
      <c r="B541" s="519" t="s">
        <v>148</v>
      </c>
      <c r="C541" s="351">
        <f t="shared" si="8"/>
        <v>0</v>
      </c>
      <c r="F541" s="506">
        <v>0</v>
      </c>
      <c r="H541" s="506">
        <v>0</v>
      </c>
      <c r="K541" s="506">
        <v>0</v>
      </c>
      <c r="L541" s="506">
        <v>0</v>
      </c>
      <c r="N541" s="506">
        <v>0</v>
      </c>
      <c r="XEL541" s="289"/>
      <c r="XEM541" s="289"/>
      <c r="XEN541" s="289"/>
      <c r="XEO541" s="289"/>
      <c r="XEP541" s="289"/>
      <c r="XEQ541" s="289"/>
      <c r="XER541" s="289"/>
      <c r="XES541" s="289"/>
      <c r="XET541" s="289"/>
      <c r="XEU541" s="289"/>
      <c r="XEV541" s="289"/>
      <c r="XEW541" s="289"/>
      <c r="XEX541" s="289"/>
      <c r="XEY541" s="289"/>
      <c r="XEZ541" s="289"/>
      <c r="XFA541" s="289"/>
      <c r="XFB541" s="289"/>
      <c r="XFC541" s="289"/>
      <c r="XFD541" s="289"/>
    </row>
    <row r="542" s="506" customFormat="1" ht="21" hidden="1" customHeight="1" spans="1:16384">
      <c r="A542" s="508">
        <v>2070802</v>
      </c>
      <c r="B542" s="519" t="s">
        <v>149</v>
      </c>
      <c r="C542" s="351">
        <f t="shared" si="8"/>
        <v>0</v>
      </c>
      <c r="F542" s="506">
        <v>0</v>
      </c>
      <c r="H542" s="506">
        <v>0</v>
      </c>
      <c r="K542" s="506">
        <v>0</v>
      </c>
      <c r="L542" s="506">
        <v>0</v>
      </c>
      <c r="N542" s="506">
        <v>0</v>
      </c>
      <c r="XEL542" s="289"/>
      <c r="XEM542" s="289"/>
      <c r="XEN542" s="289"/>
      <c r="XEO542" s="289"/>
      <c r="XEP542" s="289"/>
      <c r="XEQ542" s="289"/>
      <c r="XER542" s="289"/>
      <c r="XES542" s="289"/>
      <c r="XET542" s="289"/>
      <c r="XEU542" s="289"/>
      <c r="XEV542" s="289"/>
      <c r="XEW542" s="289"/>
      <c r="XEX542" s="289"/>
      <c r="XEY542" s="289"/>
      <c r="XEZ542" s="289"/>
      <c r="XFA542" s="289"/>
      <c r="XFB542" s="289"/>
      <c r="XFC542" s="289"/>
      <c r="XFD542" s="289"/>
    </row>
    <row r="543" s="506" customFormat="1" ht="21" hidden="1" customHeight="1" spans="1:16384">
      <c r="A543" s="508">
        <v>2070803</v>
      </c>
      <c r="B543" s="519" t="s">
        <v>150</v>
      </c>
      <c r="C543" s="351">
        <f t="shared" si="8"/>
        <v>0</v>
      </c>
      <c r="F543" s="506">
        <v>0</v>
      </c>
      <c r="H543" s="506">
        <v>0</v>
      </c>
      <c r="K543" s="506">
        <v>0</v>
      </c>
      <c r="L543" s="506">
        <v>0</v>
      </c>
      <c r="N543" s="506">
        <v>0</v>
      </c>
      <c r="XEL543" s="289"/>
      <c r="XEM543" s="289"/>
      <c r="XEN543" s="289"/>
      <c r="XEO543" s="289"/>
      <c r="XEP543" s="289"/>
      <c r="XEQ543" s="289"/>
      <c r="XER543" s="289"/>
      <c r="XES543" s="289"/>
      <c r="XET543" s="289"/>
      <c r="XEU543" s="289"/>
      <c r="XEV543" s="289"/>
      <c r="XEW543" s="289"/>
      <c r="XEX543" s="289"/>
      <c r="XEY543" s="289"/>
      <c r="XEZ543" s="289"/>
      <c r="XFA543" s="289"/>
      <c r="XFB543" s="289"/>
      <c r="XFC543" s="289"/>
      <c r="XFD543" s="289"/>
    </row>
    <row r="544" s="506" customFormat="1" ht="21" hidden="1" customHeight="1" spans="1:16384">
      <c r="A544" s="508">
        <v>2070806</v>
      </c>
      <c r="B544" s="519" t="s">
        <v>508</v>
      </c>
      <c r="C544" s="351">
        <f t="shared" si="8"/>
        <v>0</v>
      </c>
      <c r="F544" s="506">
        <v>0</v>
      </c>
      <c r="H544" s="506">
        <v>0</v>
      </c>
      <c r="K544" s="506">
        <v>0</v>
      </c>
      <c r="L544" s="506">
        <v>0</v>
      </c>
      <c r="N544" s="506">
        <v>0</v>
      </c>
      <c r="XEL544" s="289"/>
      <c r="XEM544" s="289"/>
      <c r="XEN544" s="289"/>
      <c r="XEO544" s="289"/>
      <c r="XEP544" s="289"/>
      <c r="XEQ544" s="289"/>
      <c r="XER544" s="289"/>
      <c r="XES544" s="289"/>
      <c r="XET544" s="289"/>
      <c r="XEU544" s="289"/>
      <c r="XEV544" s="289"/>
      <c r="XEW544" s="289"/>
      <c r="XEX544" s="289"/>
      <c r="XEY544" s="289"/>
      <c r="XEZ544" s="289"/>
      <c r="XFA544" s="289"/>
      <c r="XFB544" s="289"/>
      <c r="XFC544" s="289"/>
      <c r="XFD544" s="289"/>
    </row>
    <row r="545" s="506" customFormat="1" ht="21" hidden="1" customHeight="1" spans="1:16384">
      <c r="A545" s="508">
        <v>2070807</v>
      </c>
      <c r="B545" s="519" t="s">
        <v>509</v>
      </c>
      <c r="C545" s="351">
        <f t="shared" si="8"/>
        <v>0</v>
      </c>
      <c r="F545" s="506">
        <v>0</v>
      </c>
      <c r="H545" s="506">
        <v>0</v>
      </c>
      <c r="K545" s="506">
        <v>0</v>
      </c>
      <c r="L545" s="506">
        <v>0</v>
      </c>
      <c r="N545" s="506">
        <v>0</v>
      </c>
      <c r="XEL545" s="289"/>
      <c r="XEM545" s="289"/>
      <c r="XEN545" s="289"/>
      <c r="XEO545" s="289"/>
      <c r="XEP545" s="289"/>
      <c r="XEQ545" s="289"/>
      <c r="XER545" s="289"/>
      <c r="XES545" s="289"/>
      <c r="XET545" s="289"/>
      <c r="XEU545" s="289"/>
      <c r="XEV545" s="289"/>
      <c r="XEW545" s="289"/>
      <c r="XEX545" s="289"/>
      <c r="XEY545" s="289"/>
      <c r="XEZ545" s="289"/>
      <c r="XFA545" s="289"/>
      <c r="XFB545" s="289"/>
      <c r="XFC545" s="289"/>
      <c r="XFD545" s="289"/>
    </row>
    <row r="546" s="506" customFormat="1" ht="21" customHeight="1" spans="1:16384">
      <c r="A546" s="508">
        <v>2070808</v>
      </c>
      <c r="B546" s="519" t="s">
        <v>510</v>
      </c>
      <c r="C546" s="351">
        <f t="shared" si="8"/>
        <v>1428.161949</v>
      </c>
      <c r="F546" s="508">
        <v>1068.161949</v>
      </c>
      <c r="H546" s="506">
        <v>360</v>
      </c>
      <c r="K546" s="506">
        <v>0</v>
      </c>
      <c r="L546" s="506">
        <v>0</v>
      </c>
      <c r="N546" s="506">
        <v>0</v>
      </c>
      <c r="XEL546" s="289"/>
      <c r="XEM546" s="289"/>
      <c r="XEN546" s="289"/>
      <c r="XEO546" s="289"/>
      <c r="XEP546" s="289"/>
      <c r="XEQ546" s="289"/>
      <c r="XER546" s="289"/>
      <c r="XES546" s="289"/>
      <c r="XET546" s="289"/>
      <c r="XEU546" s="289"/>
      <c r="XEV546" s="289"/>
      <c r="XEW546" s="289"/>
      <c r="XEX546" s="289"/>
      <c r="XEY546" s="289"/>
      <c r="XEZ546" s="289"/>
      <c r="XFA546" s="289"/>
      <c r="XFB546" s="289"/>
      <c r="XFC546" s="289"/>
      <c r="XFD546" s="289"/>
    </row>
    <row r="547" s="506" customFormat="1" ht="21" hidden="1" customHeight="1" spans="1:16384">
      <c r="A547" s="508">
        <v>2070899</v>
      </c>
      <c r="B547" s="519" t="s">
        <v>511</v>
      </c>
      <c r="C547" s="351">
        <f t="shared" si="8"/>
        <v>0</v>
      </c>
      <c r="F547" s="506">
        <v>0</v>
      </c>
      <c r="H547" s="506">
        <v>0</v>
      </c>
      <c r="K547" s="506">
        <v>0</v>
      </c>
      <c r="L547" s="506">
        <v>0</v>
      </c>
      <c r="N547" s="506">
        <v>0</v>
      </c>
      <c r="XEL547" s="289"/>
      <c r="XEM547" s="289"/>
      <c r="XEN547" s="289"/>
      <c r="XEO547" s="289"/>
      <c r="XEP547" s="289"/>
      <c r="XEQ547" s="289"/>
      <c r="XER547" s="289"/>
      <c r="XES547" s="289"/>
      <c r="XET547" s="289"/>
      <c r="XEU547" s="289"/>
      <c r="XEV547" s="289"/>
      <c r="XEW547" s="289"/>
      <c r="XEX547" s="289"/>
      <c r="XEY547" s="289"/>
      <c r="XEZ547" s="289"/>
      <c r="XFA547" s="289"/>
      <c r="XFB547" s="289"/>
      <c r="XFC547" s="289"/>
      <c r="XFD547" s="289"/>
    </row>
    <row r="548" s="506" customFormat="1" ht="21" hidden="1" customHeight="1" spans="1:16384">
      <c r="A548" s="508">
        <v>20799</v>
      </c>
      <c r="B548" s="519" t="s">
        <v>512</v>
      </c>
      <c r="C548" s="351">
        <f t="shared" si="8"/>
        <v>0</v>
      </c>
      <c r="F548" s="506">
        <v>0</v>
      </c>
      <c r="H548" s="506">
        <v>0</v>
      </c>
      <c r="K548" s="506">
        <v>0</v>
      </c>
      <c r="L548" s="506">
        <v>0</v>
      </c>
      <c r="N548" s="506">
        <v>0</v>
      </c>
      <c r="XEL548" s="289"/>
      <c r="XEM548" s="289"/>
      <c r="XEN548" s="289"/>
      <c r="XEO548" s="289"/>
      <c r="XEP548" s="289"/>
      <c r="XEQ548" s="289"/>
      <c r="XER548" s="289"/>
      <c r="XES548" s="289"/>
      <c r="XET548" s="289"/>
      <c r="XEU548" s="289"/>
      <c r="XEV548" s="289"/>
      <c r="XEW548" s="289"/>
      <c r="XEX548" s="289"/>
      <c r="XEY548" s="289"/>
      <c r="XEZ548" s="289"/>
      <c r="XFA548" s="289"/>
      <c r="XFB548" s="289"/>
      <c r="XFC548" s="289"/>
      <c r="XFD548" s="289"/>
    </row>
    <row r="549" s="506" customFormat="1" ht="21" hidden="1" customHeight="1" spans="1:16384">
      <c r="A549" s="508">
        <v>2079902</v>
      </c>
      <c r="B549" s="519" t="s">
        <v>513</v>
      </c>
      <c r="C549" s="351">
        <f t="shared" si="8"/>
        <v>0</v>
      </c>
      <c r="F549" s="506">
        <v>0</v>
      </c>
      <c r="H549" s="506">
        <v>0</v>
      </c>
      <c r="K549" s="506">
        <v>0</v>
      </c>
      <c r="L549" s="506">
        <v>0</v>
      </c>
      <c r="N549" s="506">
        <v>0</v>
      </c>
      <c r="XEL549" s="289"/>
      <c r="XEM549" s="289"/>
      <c r="XEN549" s="289"/>
      <c r="XEO549" s="289"/>
      <c r="XEP549" s="289"/>
      <c r="XEQ549" s="289"/>
      <c r="XER549" s="289"/>
      <c r="XES549" s="289"/>
      <c r="XET549" s="289"/>
      <c r="XEU549" s="289"/>
      <c r="XEV549" s="289"/>
      <c r="XEW549" s="289"/>
      <c r="XEX549" s="289"/>
      <c r="XEY549" s="289"/>
      <c r="XEZ549" s="289"/>
      <c r="XFA549" s="289"/>
      <c r="XFB549" s="289"/>
      <c r="XFC549" s="289"/>
      <c r="XFD549" s="289"/>
    </row>
    <row r="550" s="506" customFormat="1" ht="21" hidden="1" customHeight="1" spans="1:16384">
      <c r="A550" s="508">
        <v>2079903</v>
      </c>
      <c r="B550" s="519" t="s">
        <v>514</v>
      </c>
      <c r="C550" s="351">
        <f t="shared" si="8"/>
        <v>0</v>
      </c>
      <c r="F550" s="506">
        <v>0</v>
      </c>
      <c r="H550" s="506">
        <v>0</v>
      </c>
      <c r="K550" s="506">
        <v>0</v>
      </c>
      <c r="L550" s="506">
        <v>0</v>
      </c>
      <c r="N550" s="506">
        <v>0</v>
      </c>
      <c r="XEL550" s="289"/>
      <c r="XEM550" s="289"/>
      <c r="XEN550" s="289"/>
      <c r="XEO550" s="289"/>
      <c r="XEP550" s="289"/>
      <c r="XEQ550" s="289"/>
      <c r="XER550" s="289"/>
      <c r="XES550" s="289"/>
      <c r="XET550" s="289"/>
      <c r="XEU550" s="289"/>
      <c r="XEV550" s="289"/>
      <c r="XEW550" s="289"/>
      <c r="XEX550" s="289"/>
      <c r="XEY550" s="289"/>
      <c r="XEZ550" s="289"/>
      <c r="XFA550" s="289"/>
      <c r="XFB550" s="289"/>
      <c r="XFC550" s="289"/>
      <c r="XFD550" s="289"/>
    </row>
    <row r="551" s="506" customFormat="1" ht="21" hidden="1" customHeight="1" spans="1:16384">
      <c r="A551" s="508">
        <v>2079999</v>
      </c>
      <c r="B551" s="519" t="s">
        <v>515</v>
      </c>
      <c r="C551" s="351">
        <f t="shared" si="8"/>
        <v>0</v>
      </c>
      <c r="F551" s="506">
        <v>0</v>
      </c>
      <c r="H551" s="506">
        <v>0</v>
      </c>
      <c r="K551" s="506">
        <v>0</v>
      </c>
      <c r="L551" s="506">
        <v>0</v>
      </c>
      <c r="N551" s="506">
        <v>0</v>
      </c>
      <c r="XEL551" s="289"/>
      <c r="XEM551" s="289"/>
      <c r="XEN551" s="289"/>
      <c r="XEO551" s="289"/>
      <c r="XEP551" s="289"/>
      <c r="XEQ551" s="289"/>
      <c r="XER551" s="289"/>
      <c r="XES551" s="289"/>
      <c r="XET551" s="289"/>
      <c r="XEU551" s="289"/>
      <c r="XEV551" s="289"/>
      <c r="XEW551" s="289"/>
      <c r="XEX551" s="289"/>
      <c r="XEY551" s="289"/>
      <c r="XEZ551" s="289"/>
      <c r="XFA551" s="289"/>
      <c r="XFB551" s="289"/>
      <c r="XFC551" s="289"/>
      <c r="XFD551" s="289"/>
    </row>
    <row r="552" s="506" customFormat="1" ht="21" customHeight="1" spans="1:16384">
      <c r="A552" s="508">
        <v>208</v>
      </c>
      <c r="B552" s="517" t="s">
        <v>516</v>
      </c>
      <c r="C552" s="351">
        <f t="shared" si="8"/>
        <v>202631.391724</v>
      </c>
      <c r="F552" s="508">
        <v>75320.37048</v>
      </c>
      <c r="H552" s="506">
        <v>20350.29</v>
      </c>
      <c r="K552" s="506">
        <v>58195.2</v>
      </c>
      <c r="L552" s="506">
        <f>24908.531244+15228+2500</f>
        <v>42636.531244</v>
      </c>
      <c r="N552" s="506">
        <v>6129</v>
      </c>
      <c r="XEL552" s="289"/>
      <c r="XEM552" s="289"/>
      <c r="XEN552" s="289"/>
      <c r="XEO552" s="289"/>
      <c r="XEP552" s="289"/>
      <c r="XEQ552" s="289"/>
      <c r="XER552" s="289"/>
      <c r="XES552" s="289"/>
      <c r="XET552" s="289"/>
      <c r="XEU552" s="289"/>
      <c r="XEV552" s="289"/>
      <c r="XEW552" s="289"/>
      <c r="XEX552" s="289"/>
      <c r="XEY552" s="289"/>
      <c r="XEZ552" s="289"/>
      <c r="XFA552" s="289"/>
      <c r="XFB552" s="289"/>
      <c r="XFC552" s="289"/>
      <c r="XFD552" s="289"/>
    </row>
    <row r="553" s="506" customFormat="1" ht="21" customHeight="1" spans="1:16384">
      <c r="A553" s="508">
        <v>20801</v>
      </c>
      <c r="B553" s="519" t="s">
        <v>517</v>
      </c>
      <c r="C553" s="351">
        <f t="shared" si="8"/>
        <v>6028.879787</v>
      </c>
      <c r="F553" s="508">
        <v>2101.197787</v>
      </c>
      <c r="H553" s="506">
        <v>442.92</v>
      </c>
      <c r="K553" s="506">
        <v>136</v>
      </c>
      <c r="L553" s="506">
        <v>3305.762</v>
      </c>
      <c r="N553" s="506">
        <v>43</v>
      </c>
      <c r="XEL553" s="289"/>
      <c r="XEM553" s="289"/>
      <c r="XEN553" s="289"/>
      <c r="XEO553" s="289"/>
      <c r="XEP553" s="289"/>
      <c r="XEQ553" s="289"/>
      <c r="XER553" s="289"/>
      <c r="XES553" s="289"/>
      <c r="XET553" s="289"/>
      <c r="XEU553" s="289"/>
      <c r="XEV553" s="289"/>
      <c r="XEW553" s="289"/>
      <c r="XEX553" s="289"/>
      <c r="XEY553" s="289"/>
      <c r="XEZ553" s="289"/>
      <c r="XFA553" s="289"/>
      <c r="XFB553" s="289"/>
      <c r="XFC553" s="289"/>
      <c r="XFD553" s="289"/>
    </row>
    <row r="554" s="506" customFormat="1" ht="21" customHeight="1" spans="1:16384">
      <c r="A554" s="508">
        <v>2080101</v>
      </c>
      <c r="B554" s="519" t="s">
        <v>148</v>
      </c>
      <c r="C554" s="351">
        <f t="shared" si="8"/>
        <v>643.423537</v>
      </c>
      <c r="F554" s="508">
        <v>643.423537</v>
      </c>
      <c r="H554" s="506">
        <v>0</v>
      </c>
      <c r="K554" s="506">
        <v>0</v>
      </c>
      <c r="L554" s="506">
        <v>0</v>
      </c>
      <c r="N554" s="506">
        <v>0</v>
      </c>
      <c r="XEL554" s="289"/>
      <c r="XEM554" s="289"/>
      <c r="XEN554" s="289"/>
      <c r="XEO554" s="289"/>
      <c r="XEP554" s="289"/>
      <c r="XEQ554" s="289"/>
      <c r="XER554" s="289"/>
      <c r="XES554" s="289"/>
      <c r="XET554" s="289"/>
      <c r="XEU554" s="289"/>
      <c r="XEV554" s="289"/>
      <c r="XEW554" s="289"/>
      <c r="XEX554" s="289"/>
      <c r="XEY554" s="289"/>
      <c r="XEZ554" s="289"/>
      <c r="XFA554" s="289"/>
      <c r="XFB554" s="289"/>
      <c r="XFC554" s="289"/>
      <c r="XFD554" s="289"/>
    </row>
    <row r="555" s="506" customFormat="1" ht="21" customHeight="1" spans="1:16384">
      <c r="A555" s="508">
        <v>2080102</v>
      </c>
      <c r="B555" s="518" t="s">
        <v>149</v>
      </c>
      <c r="C555" s="351">
        <f t="shared" si="8"/>
        <v>104.81</v>
      </c>
      <c r="F555" s="506">
        <v>0</v>
      </c>
      <c r="H555" s="506">
        <v>104.81</v>
      </c>
      <c r="K555" s="506">
        <v>0</v>
      </c>
      <c r="L555" s="506">
        <v>0</v>
      </c>
      <c r="N555" s="506">
        <v>0</v>
      </c>
      <c r="XEL555" s="289"/>
      <c r="XEM555" s="289"/>
      <c r="XEN555" s="289"/>
      <c r="XEO555" s="289"/>
      <c r="XEP555" s="289"/>
      <c r="XEQ555" s="289"/>
      <c r="XER555" s="289"/>
      <c r="XES555" s="289"/>
      <c r="XET555" s="289"/>
      <c r="XEU555" s="289"/>
      <c r="XEV555" s="289"/>
      <c r="XEW555" s="289"/>
      <c r="XEX555" s="289"/>
      <c r="XEY555" s="289"/>
      <c r="XEZ555" s="289"/>
      <c r="XFA555" s="289"/>
      <c r="XFB555" s="289"/>
      <c r="XFC555" s="289"/>
      <c r="XFD555" s="289"/>
    </row>
    <row r="556" s="506" customFormat="1" ht="21" hidden="1" customHeight="1" spans="1:16384">
      <c r="A556" s="508">
        <v>2080103</v>
      </c>
      <c r="B556" s="519" t="s">
        <v>150</v>
      </c>
      <c r="C556" s="351">
        <f t="shared" si="8"/>
        <v>0</v>
      </c>
      <c r="F556" s="506">
        <v>0</v>
      </c>
      <c r="H556" s="506">
        <v>0</v>
      </c>
      <c r="K556" s="506">
        <v>0</v>
      </c>
      <c r="L556" s="506">
        <v>0</v>
      </c>
      <c r="N556" s="506">
        <v>0</v>
      </c>
      <c r="XEL556" s="289"/>
      <c r="XEM556" s="289"/>
      <c r="XEN556" s="289"/>
      <c r="XEO556" s="289"/>
      <c r="XEP556" s="289"/>
      <c r="XEQ556" s="289"/>
      <c r="XER556" s="289"/>
      <c r="XES556" s="289"/>
      <c r="XET556" s="289"/>
      <c r="XEU556" s="289"/>
      <c r="XEV556" s="289"/>
      <c r="XEW556" s="289"/>
      <c r="XEX556" s="289"/>
      <c r="XEY556" s="289"/>
      <c r="XEZ556" s="289"/>
      <c r="XFA556" s="289"/>
      <c r="XFB556" s="289"/>
      <c r="XFC556" s="289"/>
      <c r="XFD556" s="289"/>
    </row>
    <row r="557" s="506" customFormat="1" ht="21" hidden="1" customHeight="1" spans="1:16384">
      <c r="A557" s="508">
        <v>2080104</v>
      </c>
      <c r="B557" s="519" t="s">
        <v>518</v>
      </c>
      <c r="C557" s="351">
        <f t="shared" si="8"/>
        <v>0</v>
      </c>
      <c r="F557" s="506">
        <v>0</v>
      </c>
      <c r="H557" s="506">
        <v>0</v>
      </c>
      <c r="K557" s="506">
        <v>0</v>
      </c>
      <c r="L557" s="506">
        <v>0</v>
      </c>
      <c r="N557" s="506">
        <v>0</v>
      </c>
      <c r="XEL557" s="289"/>
      <c r="XEM557" s="289"/>
      <c r="XEN557" s="289"/>
      <c r="XEO557" s="289"/>
      <c r="XEP557" s="289"/>
      <c r="XEQ557" s="289"/>
      <c r="XER557" s="289"/>
      <c r="XES557" s="289"/>
      <c r="XET557" s="289"/>
      <c r="XEU557" s="289"/>
      <c r="XEV557" s="289"/>
      <c r="XEW557" s="289"/>
      <c r="XEX557" s="289"/>
      <c r="XEY557" s="289"/>
      <c r="XEZ557" s="289"/>
      <c r="XFA557" s="289"/>
      <c r="XFB557" s="289"/>
      <c r="XFC557" s="289"/>
      <c r="XFD557" s="289"/>
    </row>
    <row r="558" s="506" customFormat="1" ht="21" hidden="1" customHeight="1" spans="1:16384">
      <c r="A558" s="508">
        <v>2080105</v>
      </c>
      <c r="B558" s="519" t="s">
        <v>519</v>
      </c>
      <c r="C558" s="351">
        <f t="shared" si="8"/>
        <v>0</v>
      </c>
      <c r="F558" s="506">
        <v>0</v>
      </c>
      <c r="H558" s="506">
        <v>0</v>
      </c>
      <c r="K558" s="506">
        <v>0</v>
      </c>
      <c r="L558" s="506">
        <v>0</v>
      </c>
      <c r="N558" s="506">
        <v>0</v>
      </c>
      <c r="XEL558" s="289"/>
      <c r="XEM558" s="289"/>
      <c r="XEN558" s="289"/>
      <c r="XEO558" s="289"/>
      <c r="XEP558" s="289"/>
      <c r="XEQ558" s="289"/>
      <c r="XER558" s="289"/>
      <c r="XES558" s="289"/>
      <c r="XET558" s="289"/>
      <c r="XEU558" s="289"/>
      <c r="XEV558" s="289"/>
      <c r="XEW558" s="289"/>
      <c r="XEX558" s="289"/>
      <c r="XEY558" s="289"/>
      <c r="XEZ558" s="289"/>
      <c r="XFA558" s="289"/>
      <c r="XFB558" s="289"/>
      <c r="XFC558" s="289"/>
      <c r="XFD558" s="289"/>
    </row>
    <row r="559" s="506" customFormat="1" ht="21" hidden="1" customHeight="1" spans="1:16384">
      <c r="A559" s="508">
        <v>2080106</v>
      </c>
      <c r="B559" s="518" t="s">
        <v>520</v>
      </c>
      <c r="C559" s="351">
        <f t="shared" si="8"/>
        <v>0</v>
      </c>
      <c r="F559" s="506">
        <v>0</v>
      </c>
      <c r="H559" s="506">
        <v>0</v>
      </c>
      <c r="K559" s="506">
        <v>0</v>
      </c>
      <c r="L559" s="506">
        <v>0</v>
      </c>
      <c r="N559" s="506">
        <v>0</v>
      </c>
      <c r="XEL559" s="289"/>
      <c r="XEM559" s="289"/>
      <c r="XEN559" s="289"/>
      <c r="XEO559" s="289"/>
      <c r="XEP559" s="289"/>
      <c r="XEQ559" s="289"/>
      <c r="XER559" s="289"/>
      <c r="XES559" s="289"/>
      <c r="XET559" s="289"/>
      <c r="XEU559" s="289"/>
      <c r="XEV559" s="289"/>
      <c r="XEW559" s="289"/>
      <c r="XEX559" s="289"/>
      <c r="XEY559" s="289"/>
      <c r="XEZ559" s="289"/>
      <c r="XFA559" s="289"/>
      <c r="XFB559" s="289"/>
      <c r="XFC559" s="289"/>
      <c r="XFD559" s="289"/>
    </row>
    <row r="560" s="506" customFormat="1" ht="21" hidden="1" customHeight="1" spans="1:16384">
      <c r="A560" s="508">
        <v>2080107</v>
      </c>
      <c r="B560" s="519" t="s">
        <v>521</v>
      </c>
      <c r="C560" s="351">
        <f t="shared" si="8"/>
        <v>0</v>
      </c>
      <c r="F560" s="506">
        <v>0</v>
      </c>
      <c r="H560" s="506">
        <v>0</v>
      </c>
      <c r="K560" s="506">
        <v>0</v>
      </c>
      <c r="L560" s="506">
        <v>0</v>
      </c>
      <c r="N560" s="506">
        <v>0</v>
      </c>
      <c r="XEL560" s="289"/>
      <c r="XEM560" s="289"/>
      <c r="XEN560" s="289"/>
      <c r="XEO560" s="289"/>
      <c r="XEP560" s="289"/>
      <c r="XEQ560" s="289"/>
      <c r="XER560" s="289"/>
      <c r="XES560" s="289"/>
      <c r="XET560" s="289"/>
      <c r="XEU560" s="289"/>
      <c r="XEV560" s="289"/>
      <c r="XEW560" s="289"/>
      <c r="XEX560" s="289"/>
      <c r="XEY560" s="289"/>
      <c r="XEZ560" s="289"/>
      <c r="XFA560" s="289"/>
      <c r="XFB560" s="289"/>
      <c r="XFC560" s="289"/>
      <c r="XFD560" s="289"/>
    </row>
    <row r="561" s="506" customFormat="1" ht="21" hidden="1" customHeight="1" spans="1:16384">
      <c r="A561" s="508">
        <v>2080108</v>
      </c>
      <c r="B561" s="519" t="s">
        <v>189</v>
      </c>
      <c r="C561" s="351">
        <f t="shared" si="8"/>
        <v>0</v>
      </c>
      <c r="F561" s="506">
        <v>0</v>
      </c>
      <c r="H561" s="506">
        <v>0</v>
      </c>
      <c r="K561" s="506">
        <v>0</v>
      </c>
      <c r="L561" s="506">
        <v>0</v>
      </c>
      <c r="N561" s="506">
        <v>0</v>
      </c>
      <c r="XEL561" s="289"/>
      <c r="XEM561" s="289"/>
      <c r="XEN561" s="289"/>
      <c r="XEO561" s="289"/>
      <c r="XEP561" s="289"/>
      <c r="XEQ561" s="289"/>
      <c r="XER561" s="289"/>
      <c r="XES561" s="289"/>
      <c r="XET561" s="289"/>
      <c r="XEU561" s="289"/>
      <c r="XEV561" s="289"/>
      <c r="XEW561" s="289"/>
      <c r="XEX561" s="289"/>
      <c r="XEY561" s="289"/>
      <c r="XEZ561" s="289"/>
      <c r="XFA561" s="289"/>
      <c r="XFB561" s="289"/>
      <c r="XFC561" s="289"/>
      <c r="XFD561" s="289"/>
    </row>
    <row r="562" s="506" customFormat="1" ht="21" customHeight="1" spans="1:16384">
      <c r="A562" s="508">
        <v>2080109</v>
      </c>
      <c r="B562" s="519" t="s">
        <v>522</v>
      </c>
      <c r="C562" s="351">
        <f t="shared" si="8"/>
        <v>4517.57131</v>
      </c>
      <c r="F562" s="508">
        <v>1177.95931</v>
      </c>
      <c r="H562" s="506">
        <v>184.85</v>
      </c>
      <c r="K562" s="506">
        <v>136</v>
      </c>
      <c r="L562" s="506">
        <v>2975.762</v>
      </c>
      <c r="N562" s="506">
        <v>43</v>
      </c>
      <c r="XEL562" s="289"/>
      <c r="XEM562" s="289"/>
      <c r="XEN562" s="289"/>
      <c r="XEO562" s="289"/>
      <c r="XEP562" s="289"/>
      <c r="XEQ562" s="289"/>
      <c r="XER562" s="289"/>
      <c r="XES562" s="289"/>
      <c r="XET562" s="289"/>
      <c r="XEU562" s="289"/>
      <c r="XEV562" s="289"/>
      <c r="XEW562" s="289"/>
      <c r="XEX562" s="289"/>
      <c r="XEY562" s="289"/>
      <c r="XEZ562" s="289"/>
      <c r="XFA562" s="289"/>
      <c r="XFB562" s="289"/>
      <c r="XFC562" s="289"/>
      <c r="XFD562" s="289"/>
    </row>
    <row r="563" s="506" customFormat="1" ht="21" hidden="1" customHeight="1" spans="1:16384">
      <c r="A563" s="508">
        <v>2080110</v>
      </c>
      <c r="B563" s="519" t="s">
        <v>523</v>
      </c>
      <c r="C563" s="351">
        <f t="shared" si="8"/>
        <v>0</v>
      </c>
      <c r="F563" s="506">
        <v>0</v>
      </c>
      <c r="H563" s="506">
        <v>0</v>
      </c>
      <c r="K563" s="506">
        <v>0</v>
      </c>
      <c r="L563" s="506">
        <v>0</v>
      </c>
      <c r="N563" s="506">
        <v>0</v>
      </c>
      <c r="XEL563" s="289"/>
      <c r="XEM563" s="289"/>
      <c r="XEN563" s="289"/>
      <c r="XEO563" s="289"/>
      <c r="XEP563" s="289"/>
      <c r="XEQ563" s="289"/>
      <c r="XER563" s="289"/>
      <c r="XES563" s="289"/>
      <c r="XET563" s="289"/>
      <c r="XEU563" s="289"/>
      <c r="XEV563" s="289"/>
      <c r="XEW563" s="289"/>
      <c r="XEX563" s="289"/>
      <c r="XEY563" s="289"/>
      <c r="XEZ563" s="289"/>
      <c r="XFA563" s="289"/>
      <c r="XFB563" s="289"/>
      <c r="XFC563" s="289"/>
      <c r="XFD563" s="289"/>
    </row>
    <row r="564" s="506" customFormat="1" ht="21" hidden="1" customHeight="1" spans="1:16384">
      <c r="A564" s="508">
        <v>2080111</v>
      </c>
      <c r="B564" s="519" t="s">
        <v>524</v>
      </c>
      <c r="C564" s="351">
        <f t="shared" si="8"/>
        <v>0</v>
      </c>
      <c r="F564" s="506">
        <v>0</v>
      </c>
      <c r="H564" s="506">
        <v>0</v>
      </c>
      <c r="K564" s="506">
        <v>0</v>
      </c>
      <c r="L564" s="506">
        <v>0</v>
      </c>
      <c r="N564" s="506">
        <v>0</v>
      </c>
      <c r="XEL564" s="289"/>
      <c r="XEM564" s="289"/>
      <c r="XEN564" s="289"/>
      <c r="XEO564" s="289"/>
      <c r="XEP564" s="289"/>
      <c r="XEQ564" s="289"/>
      <c r="XER564" s="289"/>
      <c r="XES564" s="289"/>
      <c r="XET564" s="289"/>
      <c r="XEU564" s="289"/>
      <c r="XEV564" s="289"/>
      <c r="XEW564" s="289"/>
      <c r="XEX564" s="289"/>
      <c r="XEY564" s="289"/>
      <c r="XEZ564" s="289"/>
      <c r="XFA564" s="289"/>
      <c r="XFB564" s="289"/>
      <c r="XFC564" s="289"/>
      <c r="XFD564" s="289"/>
    </row>
    <row r="565" s="506" customFormat="1" ht="21" hidden="1" customHeight="1" spans="1:16384">
      <c r="A565" s="508">
        <v>2080112</v>
      </c>
      <c r="B565" s="519" t="s">
        <v>525</v>
      </c>
      <c r="C565" s="351">
        <f t="shared" si="8"/>
        <v>0</v>
      </c>
      <c r="F565" s="506">
        <v>0</v>
      </c>
      <c r="H565" s="506">
        <v>0</v>
      </c>
      <c r="K565" s="506">
        <v>0</v>
      </c>
      <c r="L565" s="506">
        <v>0</v>
      </c>
      <c r="N565" s="506">
        <v>0</v>
      </c>
      <c r="XEL565" s="289"/>
      <c r="XEM565" s="289"/>
      <c r="XEN565" s="289"/>
      <c r="XEO565" s="289"/>
      <c r="XEP565" s="289"/>
      <c r="XEQ565" s="289"/>
      <c r="XER565" s="289"/>
      <c r="XES565" s="289"/>
      <c r="XET565" s="289"/>
      <c r="XEU565" s="289"/>
      <c r="XEV565" s="289"/>
      <c r="XEW565" s="289"/>
      <c r="XEX565" s="289"/>
      <c r="XEY565" s="289"/>
      <c r="XEZ565" s="289"/>
      <c r="XFA565" s="289"/>
      <c r="XFB565" s="289"/>
      <c r="XFC565" s="289"/>
      <c r="XFD565" s="289"/>
    </row>
    <row r="566" s="506" customFormat="1" ht="21" hidden="1" customHeight="1" spans="1:16384">
      <c r="A566" s="508">
        <v>2080113</v>
      </c>
      <c r="B566" s="519" t="s">
        <v>526</v>
      </c>
      <c r="C566" s="351">
        <f t="shared" si="8"/>
        <v>0</v>
      </c>
      <c r="F566" s="506">
        <v>0</v>
      </c>
      <c r="H566" s="506">
        <v>0</v>
      </c>
      <c r="K566" s="506">
        <v>0</v>
      </c>
      <c r="L566" s="506">
        <v>0</v>
      </c>
      <c r="N566" s="506">
        <v>0</v>
      </c>
      <c r="XEL566" s="289"/>
      <c r="XEM566" s="289"/>
      <c r="XEN566" s="289"/>
      <c r="XEO566" s="289"/>
      <c r="XEP566" s="289"/>
      <c r="XEQ566" s="289"/>
      <c r="XER566" s="289"/>
      <c r="XES566" s="289"/>
      <c r="XET566" s="289"/>
      <c r="XEU566" s="289"/>
      <c r="XEV566" s="289"/>
      <c r="XEW566" s="289"/>
      <c r="XEX566" s="289"/>
      <c r="XEY566" s="289"/>
      <c r="XEZ566" s="289"/>
      <c r="XFA566" s="289"/>
      <c r="XFB566" s="289"/>
      <c r="XFC566" s="289"/>
      <c r="XFD566" s="289"/>
    </row>
    <row r="567" s="506" customFormat="1" ht="21" hidden="1" customHeight="1" spans="1:16384">
      <c r="A567" s="508">
        <v>2080114</v>
      </c>
      <c r="B567" s="519" t="s">
        <v>527</v>
      </c>
      <c r="C567" s="351">
        <f t="shared" si="8"/>
        <v>0</v>
      </c>
      <c r="F567" s="506">
        <v>0</v>
      </c>
      <c r="H567" s="506">
        <v>0</v>
      </c>
      <c r="K567" s="506">
        <v>0</v>
      </c>
      <c r="L567" s="506">
        <v>0</v>
      </c>
      <c r="N567" s="506">
        <v>0</v>
      </c>
      <c r="XEL567" s="289"/>
      <c r="XEM567" s="289"/>
      <c r="XEN567" s="289"/>
      <c r="XEO567" s="289"/>
      <c r="XEP567" s="289"/>
      <c r="XEQ567" s="289"/>
      <c r="XER567" s="289"/>
      <c r="XES567" s="289"/>
      <c r="XET567" s="289"/>
      <c r="XEU567" s="289"/>
      <c r="XEV567" s="289"/>
      <c r="XEW567" s="289"/>
      <c r="XEX567" s="289"/>
      <c r="XEY567" s="289"/>
      <c r="XEZ567" s="289"/>
      <c r="XFA567" s="289"/>
      <c r="XFB567" s="289"/>
      <c r="XFC567" s="289"/>
      <c r="XFD567" s="289"/>
    </row>
    <row r="568" s="506" customFormat="1" ht="21" hidden="1" customHeight="1" spans="1:16384">
      <c r="A568" s="508">
        <v>2080115</v>
      </c>
      <c r="B568" s="519" t="s">
        <v>528</v>
      </c>
      <c r="C568" s="351">
        <f t="shared" si="8"/>
        <v>0</v>
      </c>
      <c r="F568" s="506">
        <v>0</v>
      </c>
      <c r="H568" s="506">
        <v>0</v>
      </c>
      <c r="K568" s="506">
        <v>0</v>
      </c>
      <c r="L568" s="506">
        <v>0</v>
      </c>
      <c r="N568" s="506">
        <v>0</v>
      </c>
      <c r="XEL568" s="289"/>
      <c r="XEM568" s="289"/>
      <c r="XEN568" s="289"/>
      <c r="XEO568" s="289"/>
      <c r="XEP568" s="289"/>
      <c r="XEQ568" s="289"/>
      <c r="XER568" s="289"/>
      <c r="XES568" s="289"/>
      <c r="XET568" s="289"/>
      <c r="XEU568" s="289"/>
      <c r="XEV568" s="289"/>
      <c r="XEW568" s="289"/>
      <c r="XEX568" s="289"/>
      <c r="XEY568" s="289"/>
      <c r="XEZ568" s="289"/>
      <c r="XFA568" s="289"/>
      <c r="XFB568" s="289"/>
      <c r="XFC568" s="289"/>
      <c r="XFD568" s="289"/>
    </row>
    <row r="569" s="506" customFormat="1" ht="21" hidden="1" customHeight="1" spans="1:16384">
      <c r="A569" s="508">
        <v>2080116</v>
      </c>
      <c r="B569" s="518" t="s">
        <v>529</v>
      </c>
      <c r="C569" s="351">
        <f t="shared" si="8"/>
        <v>0</v>
      </c>
      <c r="F569" s="506">
        <v>0</v>
      </c>
      <c r="H569" s="506">
        <v>0</v>
      </c>
      <c r="K569" s="506">
        <v>0</v>
      </c>
      <c r="L569" s="506">
        <v>0</v>
      </c>
      <c r="N569" s="506">
        <v>0</v>
      </c>
      <c r="XEL569" s="289"/>
      <c r="XEM569" s="289"/>
      <c r="XEN569" s="289"/>
      <c r="XEO569" s="289"/>
      <c r="XEP569" s="289"/>
      <c r="XEQ569" s="289"/>
      <c r="XER569" s="289"/>
      <c r="XES569" s="289"/>
      <c r="XET569" s="289"/>
      <c r="XEU569" s="289"/>
      <c r="XEV569" s="289"/>
      <c r="XEW569" s="289"/>
      <c r="XEX569" s="289"/>
      <c r="XEY569" s="289"/>
      <c r="XEZ569" s="289"/>
      <c r="XFA569" s="289"/>
      <c r="XFB569" s="289"/>
      <c r="XFC569" s="289"/>
      <c r="XFD569" s="289"/>
    </row>
    <row r="570" s="506" customFormat="1" ht="21" customHeight="1" spans="1:16384">
      <c r="A570" s="508">
        <v>2080150</v>
      </c>
      <c r="B570" s="519" t="s">
        <v>157</v>
      </c>
      <c r="C570" s="351">
        <f t="shared" si="8"/>
        <v>279.81494</v>
      </c>
      <c r="F570" s="508">
        <v>279.81494</v>
      </c>
      <c r="H570" s="506">
        <v>0</v>
      </c>
      <c r="K570" s="506">
        <v>0</v>
      </c>
      <c r="L570" s="506">
        <v>0</v>
      </c>
      <c r="N570" s="506">
        <v>0</v>
      </c>
      <c r="XEL570" s="289"/>
      <c r="XEM570" s="289"/>
      <c r="XEN570" s="289"/>
      <c r="XEO570" s="289"/>
      <c r="XEP570" s="289"/>
      <c r="XEQ570" s="289"/>
      <c r="XER570" s="289"/>
      <c r="XES570" s="289"/>
      <c r="XET570" s="289"/>
      <c r="XEU570" s="289"/>
      <c r="XEV570" s="289"/>
      <c r="XEW570" s="289"/>
      <c r="XEX570" s="289"/>
      <c r="XEY570" s="289"/>
      <c r="XEZ570" s="289"/>
      <c r="XFA570" s="289"/>
      <c r="XFB570" s="289"/>
      <c r="XFC570" s="289"/>
      <c r="XFD570" s="289"/>
    </row>
    <row r="571" s="506" customFormat="1" ht="21" customHeight="1" spans="1:16384">
      <c r="A571" s="508">
        <v>2080199</v>
      </c>
      <c r="B571" s="519" t="s">
        <v>530</v>
      </c>
      <c r="C571" s="351">
        <f t="shared" si="8"/>
        <v>483.26</v>
      </c>
      <c r="F571" s="506">
        <v>0</v>
      </c>
      <c r="H571" s="506">
        <v>153.26</v>
      </c>
      <c r="K571" s="506">
        <v>0</v>
      </c>
      <c r="L571" s="506">
        <v>330</v>
      </c>
      <c r="N571" s="506">
        <v>0</v>
      </c>
      <c r="XEL571" s="289"/>
      <c r="XEM571" s="289"/>
      <c r="XEN571" s="289"/>
      <c r="XEO571" s="289"/>
      <c r="XEP571" s="289"/>
      <c r="XEQ571" s="289"/>
      <c r="XER571" s="289"/>
      <c r="XES571" s="289"/>
      <c r="XET571" s="289"/>
      <c r="XEU571" s="289"/>
      <c r="XEV571" s="289"/>
      <c r="XEW571" s="289"/>
      <c r="XEX571" s="289"/>
      <c r="XEY571" s="289"/>
      <c r="XEZ571" s="289"/>
      <c r="XFA571" s="289"/>
      <c r="XFB571" s="289"/>
      <c r="XFC571" s="289"/>
      <c r="XFD571" s="289"/>
    </row>
    <row r="572" s="506" customFormat="1" ht="21" customHeight="1" spans="1:16384">
      <c r="A572" s="508">
        <v>20802</v>
      </c>
      <c r="B572" s="519" t="s">
        <v>531</v>
      </c>
      <c r="C572" s="351">
        <f t="shared" si="8"/>
        <v>6918.229172</v>
      </c>
      <c r="F572" s="508">
        <v>522.229172</v>
      </c>
      <c r="H572" s="506">
        <v>0</v>
      </c>
      <c r="K572" s="506">
        <v>20</v>
      </c>
      <c r="L572" s="506">
        <v>6314</v>
      </c>
      <c r="N572" s="506">
        <v>62</v>
      </c>
      <c r="XEL572" s="289"/>
      <c r="XEM572" s="289"/>
      <c r="XEN572" s="289"/>
      <c r="XEO572" s="289"/>
      <c r="XEP572" s="289"/>
      <c r="XEQ572" s="289"/>
      <c r="XER572" s="289"/>
      <c r="XES572" s="289"/>
      <c r="XET572" s="289"/>
      <c r="XEU572" s="289"/>
      <c r="XEV572" s="289"/>
      <c r="XEW572" s="289"/>
      <c r="XEX572" s="289"/>
      <c r="XEY572" s="289"/>
      <c r="XEZ572" s="289"/>
      <c r="XFA572" s="289"/>
      <c r="XFB572" s="289"/>
      <c r="XFC572" s="289"/>
      <c r="XFD572" s="289"/>
    </row>
    <row r="573" s="506" customFormat="1" ht="21" customHeight="1" spans="1:16384">
      <c r="A573" s="508">
        <v>2080201</v>
      </c>
      <c r="B573" s="519" t="s">
        <v>148</v>
      </c>
      <c r="C573" s="351">
        <f t="shared" si="8"/>
        <v>522.229172</v>
      </c>
      <c r="F573" s="508">
        <v>522.229172</v>
      </c>
      <c r="H573" s="506">
        <v>0</v>
      </c>
      <c r="K573" s="506">
        <v>0</v>
      </c>
      <c r="L573" s="506">
        <v>0</v>
      </c>
      <c r="N573" s="506">
        <v>0</v>
      </c>
      <c r="XEL573" s="289"/>
      <c r="XEM573" s="289"/>
      <c r="XEN573" s="289"/>
      <c r="XEO573" s="289"/>
      <c r="XEP573" s="289"/>
      <c r="XEQ573" s="289"/>
      <c r="XER573" s="289"/>
      <c r="XES573" s="289"/>
      <c r="XET573" s="289"/>
      <c r="XEU573" s="289"/>
      <c r="XEV573" s="289"/>
      <c r="XEW573" s="289"/>
      <c r="XEX573" s="289"/>
      <c r="XEY573" s="289"/>
      <c r="XEZ573" s="289"/>
      <c r="XFA573" s="289"/>
      <c r="XFB573" s="289"/>
      <c r="XFC573" s="289"/>
      <c r="XFD573" s="289"/>
    </row>
    <row r="574" s="506" customFormat="1" ht="21" hidden="1" customHeight="1" spans="1:16384">
      <c r="A574" s="508">
        <v>2080202</v>
      </c>
      <c r="B574" s="519" t="s">
        <v>149</v>
      </c>
      <c r="C574" s="351">
        <f t="shared" si="8"/>
        <v>0</v>
      </c>
      <c r="F574" s="506">
        <v>0</v>
      </c>
      <c r="H574" s="506">
        <v>0</v>
      </c>
      <c r="K574" s="506">
        <v>0</v>
      </c>
      <c r="L574" s="506">
        <v>0</v>
      </c>
      <c r="N574" s="506">
        <v>0</v>
      </c>
      <c r="XEL574" s="289"/>
      <c r="XEM574" s="289"/>
      <c r="XEN574" s="289"/>
      <c r="XEO574" s="289"/>
      <c r="XEP574" s="289"/>
      <c r="XEQ574" s="289"/>
      <c r="XER574" s="289"/>
      <c r="XES574" s="289"/>
      <c r="XET574" s="289"/>
      <c r="XEU574" s="289"/>
      <c r="XEV574" s="289"/>
      <c r="XEW574" s="289"/>
      <c r="XEX574" s="289"/>
      <c r="XEY574" s="289"/>
      <c r="XEZ574" s="289"/>
      <c r="XFA574" s="289"/>
      <c r="XFB574" s="289"/>
      <c r="XFC574" s="289"/>
      <c r="XFD574" s="289"/>
    </row>
    <row r="575" s="506" customFormat="1" ht="21" hidden="1" customHeight="1" spans="1:16384">
      <c r="A575" s="508">
        <v>2080203</v>
      </c>
      <c r="B575" s="519" t="s">
        <v>150</v>
      </c>
      <c r="C575" s="351">
        <f t="shared" si="8"/>
        <v>0</v>
      </c>
      <c r="F575" s="506">
        <v>0</v>
      </c>
      <c r="H575" s="506">
        <v>0</v>
      </c>
      <c r="K575" s="506">
        <v>0</v>
      </c>
      <c r="L575" s="506">
        <v>0</v>
      </c>
      <c r="N575" s="506">
        <v>0</v>
      </c>
      <c r="XEL575" s="289"/>
      <c r="XEM575" s="289"/>
      <c r="XEN575" s="289"/>
      <c r="XEO575" s="289"/>
      <c r="XEP575" s="289"/>
      <c r="XEQ575" s="289"/>
      <c r="XER575" s="289"/>
      <c r="XES575" s="289"/>
      <c r="XET575" s="289"/>
      <c r="XEU575" s="289"/>
      <c r="XEV575" s="289"/>
      <c r="XEW575" s="289"/>
      <c r="XEX575" s="289"/>
      <c r="XEY575" s="289"/>
      <c r="XEZ575" s="289"/>
      <c r="XFA575" s="289"/>
      <c r="XFB575" s="289"/>
      <c r="XFC575" s="289"/>
      <c r="XFD575" s="289"/>
    </row>
    <row r="576" s="506" customFormat="1" ht="21" hidden="1" customHeight="1" spans="1:16384">
      <c r="A576" s="508">
        <v>2080206</v>
      </c>
      <c r="B576" s="519" t="s">
        <v>532</v>
      </c>
      <c r="C576" s="351">
        <f t="shared" si="8"/>
        <v>0</v>
      </c>
      <c r="F576" s="506">
        <v>0</v>
      </c>
      <c r="H576" s="506">
        <v>0</v>
      </c>
      <c r="K576" s="506">
        <v>0</v>
      </c>
      <c r="L576" s="506">
        <v>0</v>
      </c>
      <c r="N576" s="506">
        <v>0</v>
      </c>
      <c r="XEL576" s="289"/>
      <c r="XEM576" s="289"/>
      <c r="XEN576" s="289"/>
      <c r="XEO576" s="289"/>
      <c r="XEP576" s="289"/>
      <c r="XEQ576" s="289"/>
      <c r="XER576" s="289"/>
      <c r="XES576" s="289"/>
      <c r="XET576" s="289"/>
      <c r="XEU576" s="289"/>
      <c r="XEV576" s="289"/>
      <c r="XEW576" s="289"/>
      <c r="XEX576" s="289"/>
      <c r="XEY576" s="289"/>
      <c r="XEZ576" s="289"/>
      <c r="XFA576" s="289"/>
      <c r="XFB576" s="289"/>
      <c r="XFC576" s="289"/>
      <c r="XFD576" s="289"/>
    </row>
    <row r="577" s="506" customFormat="1" ht="21" customHeight="1" spans="1:16384">
      <c r="A577" s="508">
        <v>2080207</v>
      </c>
      <c r="B577" s="518" t="s">
        <v>533</v>
      </c>
      <c r="C577" s="351">
        <f t="shared" si="8"/>
        <v>26</v>
      </c>
      <c r="F577" s="506">
        <v>0</v>
      </c>
      <c r="H577" s="506">
        <v>0</v>
      </c>
      <c r="K577" s="506">
        <v>20</v>
      </c>
      <c r="L577" s="506">
        <v>0</v>
      </c>
      <c r="N577" s="506">
        <v>6</v>
      </c>
      <c r="XEL577" s="289"/>
      <c r="XEM577" s="289"/>
      <c r="XEN577" s="289"/>
      <c r="XEO577" s="289"/>
      <c r="XEP577" s="289"/>
      <c r="XEQ577" s="289"/>
      <c r="XER577" s="289"/>
      <c r="XES577" s="289"/>
      <c r="XET577" s="289"/>
      <c r="XEU577" s="289"/>
      <c r="XEV577" s="289"/>
      <c r="XEW577" s="289"/>
      <c r="XEX577" s="289"/>
      <c r="XEY577" s="289"/>
      <c r="XEZ577" s="289"/>
      <c r="XFA577" s="289"/>
      <c r="XFB577" s="289"/>
      <c r="XFC577" s="289"/>
      <c r="XFD577" s="289"/>
    </row>
    <row r="578" s="506" customFormat="1" ht="21" customHeight="1" spans="1:16384">
      <c r="A578" s="508">
        <v>2080208</v>
      </c>
      <c r="B578" s="519" t="s">
        <v>534</v>
      </c>
      <c r="C578" s="351">
        <f t="shared" si="8"/>
        <v>6314</v>
      </c>
      <c r="F578" s="506">
        <v>0</v>
      </c>
      <c r="H578" s="506">
        <v>0</v>
      </c>
      <c r="K578" s="506">
        <v>0</v>
      </c>
      <c r="L578" s="506">
        <v>6314</v>
      </c>
      <c r="N578" s="506">
        <v>0</v>
      </c>
      <c r="XEL578" s="289"/>
      <c r="XEM578" s="289"/>
      <c r="XEN578" s="289"/>
      <c r="XEO578" s="289"/>
      <c r="XEP578" s="289"/>
      <c r="XEQ578" s="289"/>
      <c r="XER578" s="289"/>
      <c r="XES578" s="289"/>
      <c r="XET578" s="289"/>
      <c r="XEU578" s="289"/>
      <c r="XEV578" s="289"/>
      <c r="XEW578" s="289"/>
      <c r="XEX578" s="289"/>
      <c r="XEY578" s="289"/>
      <c r="XEZ578" s="289"/>
      <c r="XFA578" s="289"/>
      <c r="XFB578" s="289"/>
      <c r="XFC578" s="289"/>
      <c r="XFD578" s="289"/>
    </row>
    <row r="579" s="506" customFormat="1" ht="21" customHeight="1" spans="1:16384">
      <c r="A579" s="508">
        <v>2080299</v>
      </c>
      <c r="B579" s="519" t="s">
        <v>535</v>
      </c>
      <c r="C579" s="351">
        <f t="shared" si="8"/>
        <v>56</v>
      </c>
      <c r="F579" s="506">
        <v>0</v>
      </c>
      <c r="H579" s="506">
        <v>0</v>
      </c>
      <c r="K579" s="506">
        <v>0</v>
      </c>
      <c r="L579" s="506">
        <v>0</v>
      </c>
      <c r="N579" s="506">
        <v>56</v>
      </c>
      <c r="XEL579" s="289"/>
      <c r="XEM579" s="289"/>
      <c r="XEN579" s="289"/>
      <c r="XEO579" s="289"/>
      <c r="XEP579" s="289"/>
      <c r="XEQ579" s="289"/>
      <c r="XER579" s="289"/>
      <c r="XES579" s="289"/>
      <c r="XET579" s="289"/>
      <c r="XEU579" s="289"/>
      <c r="XEV579" s="289"/>
      <c r="XEW579" s="289"/>
      <c r="XEX579" s="289"/>
      <c r="XEY579" s="289"/>
      <c r="XEZ579" s="289"/>
      <c r="XFA579" s="289"/>
      <c r="XFB579" s="289"/>
      <c r="XFC579" s="289"/>
      <c r="XFD579" s="289"/>
    </row>
    <row r="580" s="506" customFormat="1" ht="21" hidden="1" customHeight="1" spans="1:16384">
      <c r="A580" s="508">
        <v>20804</v>
      </c>
      <c r="B580" s="519" t="s">
        <v>536</v>
      </c>
      <c r="C580" s="351">
        <f t="shared" si="8"/>
        <v>0</v>
      </c>
      <c r="F580" s="506">
        <v>0</v>
      </c>
      <c r="H580" s="506">
        <v>0</v>
      </c>
      <c r="K580" s="506">
        <v>0</v>
      </c>
      <c r="L580" s="506">
        <v>0</v>
      </c>
      <c r="N580" s="506">
        <v>0</v>
      </c>
      <c r="XEL580" s="289"/>
      <c r="XEM580" s="289"/>
      <c r="XEN580" s="289"/>
      <c r="XEO580" s="289"/>
      <c r="XEP580" s="289"/>
      <c r="XEQ580" s="289"/>
      <c r="XER580" s="289"/>
      <c r="XES580" s="289"/>
      <c r="XET580" s="289"/>
      <c r="XEU580" s="289"/>
      <c r="XEV580" s="289"/>
      <c r="XEW580" s="289"/>
      <c r="XEX580" s="289"/>
      <c r="XEY580" s="289"/>
      <c r="XEZ580" s="289"/>
      <c r="XFA580" s="289"/>
      <c r="XFB580" s="289"/>
      <c r="XFC580" s="289"/>
      <c r="XFD580" s="289"/>
    </row>
    <row r="581" s="506" customFormat="1" ht="21" hidden="1" customHeight="1" spans="1:16384">
      <c r="A581" s="508">
        <v>2080402</v>
      </c>
      <c r="B581" s="519" t="s">
        <v>537</v>
      </c>
      <c r="C581" s="351">
        <f t="shared" si="8"/>
        <v>0</v>
      </c>
      <c r="F581" s="506">
        <v>0</v>
      </c>
      <c r="H581" s="506">
        <v>0</v>
      </c>
      <c r="K581" s="506">
        <v>0</v>
      </c>
      <c r="L581" s="506">
        <v>0</v>
      </c>
      <c r="N581" s="506">
        <v>0</v>
      </c>
      <c r="XEL581" s="289"/>
      <c r="XEM581" s="289"/>
      <c r="XEN581" s="289"/>
      <c r="XEO581" s="289"/>
      <c r="XEP581" s="289"/>
      <c r="XEQ581" s="289"/>
      <c r="XER581" s="289"/>
      <c r="XES581" s="289"/>
      <c r="XET581" s="289"/>
      <c r="XEU581" s="289"/>
      <c r="XEV581" s="289"/>
      <c r="XEW581" s="289"/>
      <c r="XEX581" s="289"/>
      <c r="XEY581" s="289"/>
      <c r="XEZ581" s="289"/>
      <c r="XFA581" s="289"/>
      <c r="XFB581" s="289"/>
      <c r="XFC581" s="289"/>
      <c r="XFD581" s="289"/>
    </row>
    <row r="582" s="506" customFormat="1" ht="21" customHeight="1" spans="1:16384">
      <c r="A582" s="508">
        <v>20805</v>
      </c>
      <c r="B582" s="519" t="s">
        <v>538</v>
      </c>
      <c r="C582" s="351">
        <f t="shared" ref="C582:C645" si="9">D582+E582+F582+G582+H582+I582+J582+K582+L582+M582+N582</f>
        <v>93540.226574</v>
      </c>
      <c r="F582" s="508">
        <v>71216.00603</v>
      </c>
      <c r="H582" s="506">
        <v>100</v>
      </c>
      <c r="K582" s="506">
        <v>0</v>
      </c>
      <c r="L582" s="506">
        <f>12224.220544+10000</f>
        <v>22224.220544</v>
      </c>
      <c r="N582" s="506">
        <v>0</v>
      </c>
      <c r="XEL582" s="289"/>
      <c r="XEM582" s="289"/>
      <c r="XEN582" s="289"/>
      <c r="XEO582" s="289"/>
      <c r="XEP582" s="289"/>
      <c r="XEQ582" s="289"/>
      <c r="XER582" s="289"/>
      <c r="XES582" s="289"/>
      <c r="XET582" s="289"/>
      <c r="XEU582" s="289"/>
      <c r="XEV582" s="289"/>
      <c r="XEW582" s="289"/>
      <c r="XEX582" s="289"/>
      <c r="XEY582" s="289"/>
      <c r="XEZ582" s="289"/>
      <c r="XFA582" s="289"/>
      <c r="XFB582" s="289"/>
      <c r="XFC582" s="289"/>
      <c r="XFD582" s="289"/>
    </row>
    <row r="583" s="506" customFormat="1" ht="21" customHeight="1" spans="1:16384">
      <c r="A583" s="508">
        <v>2080501</v>
      </c>
      <c r="B583" s="519" t="s">
        <v>539</v>
      </c>
      <c r="C583" s="351">
        <f t="shared" si="9"/>
        <v>53.711004</v>
      </c>
      <c r="F583" s="508">
        <v>53.711004</v>
      </c>
      <c r="H583" s="506">
        <v>0</v>
      </c>
      <c r="K583" s="506">
        <v>0</v>
      </c>
      <c r="L583" s="506">
        <v>0</v>
      </c>
      <c r="N583" s="506">
        <v>0</v>
      </c>
      <c r="XEL583" s="289"/>
      <c r="XEM583" s="289"/>
      <c r="XEN583" s="289"/>
      <c r="XEO583" s="289"/>
      <c r="XEP583" s="289"/>
      <c r="XEQ583" s="289"/>
      <c r="XER583" s="289"/>
      <c r="XES583" s="289"/>
      <c r="XET583" s="289"/>
      <c r="XEU583" s="289"/>
      <c r="XEV583" s="289"/>
      <c r="XEW583" s="289"/>
      <c r="XEX583" s="289"/>
      <c r="XEY583" s="289"/>
      <c r="XEZ583" s="289"/>
      <c r="XFA583" s="289"/>
      <c r="XFB583" s="289"/>
      <c r="XFC583" s="289"/>
      <c r="XFD583" s="289"/>
    </row>
    <row r="584" s="506" customFormat="1" ht="21" customHeight="1" spans="1:16384">
      <c r="A584" s="508">
        <v>2080502</v>
      </c>
      <c r="B584" s="518" t="s">
        <v>540</v>
      </c>
      <c r="C584" s="351">
        <f t="shared" si="9"/>
        <v>12.7088</v>
      </c>
      <c r="F584" s="508">
        <v>12.7088</v>
      </c>
      <c r="H584" s="506">
        <v>0</v>
      </c>
      <c r="K584" s="506">
        <v>0</v>
      </c>
      <c r="L584" s="506">
        <v>0</v>
      </c>
      <c r="N584" s="506">
        <v>0</v>
      </c>
      <c r="XEL584" s="289"/>
      <c r="XEM584" s="289"/>
      <c r="XEN584" s="289"/>
      <c r="XEO584" s="289"/>
      <c r="XEP584" s="289"/>
      <c r="XEQ584" s="289"/>
      <c r="XER584" s="289"/>
      <c r="XES584" s="289"/>
      <c r="XET584" s="289"/>
      <c r="XEU584" s="289"/>
      <c r="XEV584" s="289"/>
      <c r="XEW584" s="289"/>
      <c r="XEX584" s="289"/>
      <c r="XEY584" s="289"/>
      <c r="XEZ584" s="289"/>
      <c r="XFA584" s="289"/>
      <c r="XFB584" s="289"/>
      <c r="XFC584" s="289"/>
      <c r="XFD584" s="289"/>
    </row>
    <row r="585" s="506" customFormat="1" ht="21" hidden="1" customHeight="1" spans="1:16384">
      <c r="A585" s="508">
        <v>2080503</v>
      </c>
      <c r="B585" s="519" t="s">
        <v>541</v>
      </c>
      <c r="C585" s="351">
        <f t="shared" si="9"/>
        <v>0</v>
      </c>
      <c r="F585" s="506">
        <v>0</v>
      </c>
      <c r="H585" s="506">
        <v>0</v>
      </c>
      <c r="K585" s="506">
        <v>0</v>
      </c>
      <c r="L585" s="506">
        <v>0</v>
      </c>
      <c r="N585" s="506">
        <v>0</v>
      </c>
      <c r="XEL585" s="289"/>
      <c r="XEM585" s="289"/>
      <c r="XEN585" s="289"/>
      <c r="XEO585" s="289"/>
      <c r="XEP585" s="289"/>
      <c r="XEQ585" s="289"/>
      <c r="XER585" s="289"/>
      <c r="XES585" s="289"/>
      <c r="XET585" s="289"/>
      <c r="XEU585" s="289"/>
      <c r="XEV585" s="289"/>
      <c r="XEW585" s="289"/>
      <c r="XEX585" s="289"/>
      <c r="XEY585" s="289"/>
      <c r="XEZ585" s="289"/>
      <c r="XFA585" s="289"/>
      <c r="XFB585" s="289"/>
      <c r="XFC585" s="289"/>
      <c r="XFD585" s="289"/>
    </row>
    <row r="586" s="506" customFormat="1" ht="21" customHeight="1" spans="1:16384">
      <c r="A586" s="508">
        <v>2080505</v>
      </c>
      <c r="B586" s="519" t="s">
        <v>542</v>
      </c>
      <c r="C586" s="351">
        <f t="shared" si="9"/>
        <v>40069.980719</v>
      </c>
      <c r="F586" s="508">
        <v>29683.567023</v>
      </c>
      <c r="H586" s="506">
        <v>0</v>
      </c>
      <c r="K586" s="506">
        <v>0</v>
      </c>
      <c r="L586" s="506">
        <f>5386.413696+5000</f>
        <v>10386.413696</v>
      </c>
      <c r="N586" s="506">
        <v>0</v>
      </c>
      <c r="XEL586" s="289"/>
      <c r="XEM586" s="289"/>
      <c r="XEN586" s="289"/>
      <c r="XEO586" s="289"/>
      <c r="XEP586" s="289"/>
      <c r="XEQ586" s="289"/>
      <c r="XER586" s="289"/>
      <c r="XES586" s="289"/>
      <c r="XET586" s="289"/>
      <c r="XEU586" s="289"/>
      <c r="XEV586" s="289"/>
      <c r="XEW586" s="289"/>
      <c r="XEX586" s="289"/>
      <c r="XEY586" s="289"/>
      <c r="XEZ586" s="289"/>
      <c r="XFA586" s="289"/>
      <c r="XFB586" s="289"/>
      <c r="XFC586" s="289"/>
      <c r="XFD586" s="289"/>
    </row>
    <row r="587" s="506" customFormat="1" ht="21" customHeight="1" spans="1:16384">
      <c r="A587" s="508">
        <v>2080506</v>
      </c>
      <c r="B587" s="519" t="s">
        <v>543</v>
      </c>
      <c r="C587" s="351">
        <f t="shared" si="9"/>
        <v>17537.538587</v>
      </c>
      <c r="F587" s="508">
        <v>14844.331739</v>
      </c>
      <c r="H587" s="506">
        <v>0</v>
      </c>
      <c r="K587" s="506">
        <v>0</v>
      </c>
      <c r="L587" s="506">
        <v>2693.206848</v>
      </c>
      <c r="N587" s="506">
        <v>0</v>
      </c>
      <c r="XEL587" s="289"/>
      <c r="XEM587" s="289"/>
      <c r="XEN587" s="289"/>
      <c r="XEO587" s="289"/>
      <c r="XEP587" s="289"/>
      <c r="XEQ587" s="289"/>
      <c r="XER587" s="289"/>
      <c r="XES587" s="289"/>
      <c r="XET587" s="289"/>
      <c r="XEU587" s="289"/>
      <c r="XEV587" s="289"/>
      <c r="XEW587" s="289"/>
      <c r="XEX587" s="289"/>
      <c r="XEY587" s="289"/>
      <c r="XEZ587" s="289"/>
      <c r="XFA587" s="289"/>
      <c r="XFB587" s="289"/>
      <c r="XFC587" s="289"/>
      <c r="XFD587" s="289"/>
    </row>
    <row r="588" s="506" customFormat="1" ht="21" hidden="1" customHeight="1" spans="1:16384">
      <c r="A588" s="508">
        <v>2080507</v>
      </c>
      <c r="B588" s="519" t="s">
        <v>544</v>
      </c>
      <c r="C588" s="351">
        <f t="shared" si="9"/>
        <v>0</v>
      </c>
      <c r="F588" s="506">
        <v>0</v>
      </c>
      <c r="H588" s="506">
        <v>0</v>
      </c>
      <c r="K588" s="506">
        <v>0</v>
      </c>
      <c r="L588" s="506">
        <v>0</v>
      </c>
      <c r="N588" s="506">
        <v>0</v>
      </c>
      <c r="XEL588" s="289"/>
      <c r="XEM588" s="289"/>
      <c r="XEN588" s="289"/>
      <c r="XEO588" s="289"/>
      <c r="XEP588" s="289"/>
      <c r="XEQ588" s="289"/>
      <c r="XER588" s="289"/>
      <c r="XES588" s="289"/>
      <c r="XET588" s="289"/>
      <c r="XEU588" s="289"/>
      <c r="XEV588" s="289"/>
      <c r="XEW588" s="289"/>
      <c r="XEX588" s="289"/>
      <c r="XEY588" s="289"/>
      <c r="XEZ588" s="289"/>
      <c r="XFA588" s="289"/>
      <c r="XFB588" s="289"/>
      <c r="XFC588" s="289"/>
      <c r="XFD588" s="289"/>
    </row>
    <row r="589" s="506" customFormat="1" ht="21" hidden="1" customHeight="1" spans="1:16384">
      <c r="A589" s="508">
        <v>2080508</v>
      </c>
      <c r="B589" s="519" t="s">
        <v>545</v>
      </c>
      <c r="C589" s="351">
        <f t="shared" si="9"/>
        <v>0</v>
      </c>
      <c r="F589" s="506">
        <v>0</v>
      </c>
      <c r="H589" s="506">
        <v>0</v>
      </c>
      <c r="K589" s="506">
        <v>0</v>
      </c>
      <c r="L589" s="506">
        <v>0</v>
      </c>
      <c r="N589" s="506">
        <v>0</v>
      </c>
      <c r="XEL589" s="289"/>
      <c r="XEM589" s="289"/>
      <c r="XEN589" s="289"/>
      <c r="XEO589" s="289"/>
      <c r="XEP589" s="289"/>
      <c r="XEQ589" s="289"/>
      <c r="XER589" s="289"/>
      <c r="XES589" s="289"/>
      <c r="XET589" s="289"/>
      <c r="XEU589" s="289"/>
      <c r="XEV589" s="289"/>
      <c r="XEW589" s="289"/>
      <c r="XEX589" s="289"/>
      <c r="XEY589" s="289"/>
      <c r="XEZ589" s="289"/>
      <c r="XFA589" s="289"/>
      <c r="XFB589" s="289"/>
      <c r="XFC589" s="289"/>
      <c r="XFD589" s="289"/>
    </row>
    <row r="590" s="506" customFormat="1" ht="21" customHeight="1" spans="1:16384">
      <c r="A590" s="508">
        <v>2080599</v>
      </c>
      <c r="B590" s="519" t="s">
        <v>546</v>
      </c>
      <c r="C590" s="351">
        <f t="shared" si="9"/>
        <v>35866.287464</v>
      </c>
      <c r="F590" s="508">
        <v>26621.687464</v>
      </c>
      <c r="H590" s="506">
        <v>100</v>
      </c>
      <c r="K590" s="506">
        <v>0</v>
      </c>
      <c r="L590" s="506">
        <f>4144.6+5000</f>
        <v>9144.6</v>
      </c>
      <c r="N590" s="506">
        <v>0</v>
      </c>
      <c r="XEL590" s="289"/>
      <c r="XEM590" s="289"/>
      <c r="XEN590" s="289"/>
      <c r="XEO590" s="289"/>
      <c r="XEP590" s="289"/>
      <c r="XEQ590" s="289"/>
      <c r="XER590" s="289"/>
      <c r="XES590" s="289"/>
      <c r="XET590" s="289"/>
      <c r="XEU590" s="289"/>
      <c r="XEV590" s="289"/>
      <c r="XEW590" s="289"/>
      <c r="XEX590" s="289"/>
      <c r="XEY590" s="289"/>
      <c r="XEZ590" s="289"/>
      <c r="XFA590" s="289"/>
      <c r="XFB590" s="289"/>
      <c r="XFC590" s="289"/>
      <c r="XFD590" s="289"/>
    </row>
    <row r="591" s="506" customFormat="1" ht="21" hidden="1" customHeight="1" spans="1:16384">
      <c r="A591" s="508">
        <v>20806</v>
      </c>
      <c r="B591" s="518" t="s">
        <v>547</v>
      </c>
      <c r="C591" s="351">
        <f t="shared" si="9"/>
        <v>0</v>
      </c>
      <c r="F591" s="506">
        <v>0</v>
      </c>
      <c r="H591" s="506">
        <v>0</v>
      </c>
      <c r="K591" s="506">
        <v>0</v>
      </c>
      <c r="L591" s="506">
        <v>0</v>
      </c>
      <c r="N591" s="506">
        <v>0</v>
      </c>
      <c r="XEL591" s="289"/>
      <c r="XEM591" s="289"/>
      <c r="XEN591" s="289"/>
      <c r="XEO591" s="289"/>
      <c r="XEP591" s="289"/>
      <c r="XEQ591" s="289"/>
      <c r="XER591" s="289"/>
      <c r="XES591" s="289"/>
      <c r="XET591" s="289"/>
      <c r="XEU591" s="289"/>
      <c r="XEV591" s="289"/>
      <c r="XEW591" s="289"/>
      <c r="XEX591" s="289"/>
      <c r="XEY591" s="289"/>
      <c r="XEZ591" s="289"/>
      <c r="XFA591" s="289"/>
      <c r="XFB591" s="289"/>
      <c r="XFC591" s="289"/>
      <c r="XFD591" s="289"/>
    </row>
    <row r="592" s="506" customFormat="1" ht="21" hidden="1" customHeight="1" spans="1:16384">
      <c r="A592" s="508">
        <v>2080601</v>
      </c>
      <c r="B592" s="519" t="s">
        <v>548</v>
      </c>
      <c r="C592" s="351">
        <f t="shared" si="9"/>
        <v>0</v>
      </c>
      <c r="F592" s="506">
        <v>0</v>
      </c>
      <c r="H592" s="506">
        <v>0</v>
      </c>
      <c r="K592" s="506">
        <v>0</v>
      </c>
      <c r="L592" s="506">
        <v>0</v>
      </c>
      <c r="N592" s="506">
        <v>0</v>
      </c>
      <c r="XEL592" s="289"/>
      <c r="XEM592" s="289"/>
      <c r="XEN592" s="289"/>
      <c r="XEO592" s="289"/>
      <c r="XEP592" s="289"/>
      <c r="XEQ592" s="289"/>
      <c r="XER592" s="289"/>
      <c r="XES592" s="289"/>
      <c r="XET592" s="289"/>
      <c r="XEU592" s="289"/>
      <c r="XEV592" s="289"/>
      <c r="XEW592" s="289"/>
      <c r="XEX592" s="289"/>
      <c r="XEY592" s="289"/>
      <c r="XEZ592" s="289"/>
      <c r="XFA592" s="289"/>
      <c r="XFB592" s="289"/>
      <c r="XFC592" s="289"/>
      <c r="XFD592" s="289"/>
    </row>
    <row r="593" s="506" customFormat="1" ht="21" hidden="1" customHeight="1" spans="1:16384">
      <c r="A593" s="508">
        <v>2080602</v>
      </c>
      <c r="B593" s="519" t="s">
        <v>549</v>
      </c>
      <c r="C593" s="351">
        <f t="shared" si="9"/>
        <v>0</v>
      </c>
      <c r="F593" s="506">
        <v>0</v>
      </c>
      <c r="H593" s="506">
        <v>0</v>
      </c>
      <c r="K593" s="506">
        <v>0</v>
      </c>
      <c r="L593" s="506">
        <v>0</v>
      </c>
      <c r="N593" s="506">
        <v>0</v>
      </c>
      <c r="XEL593" s="289"/>
      <c r="XEM593" s="289"/>
      <c r="XEN593" s="289"/>
      <c r="XEO593" s="289"/>
      <c r="XEP593" s="289"/>
      <c r="XEQ593" s="289"/>
      <c r="XER593" s="289"/>
      <c r="XES593" s="289"/>
      <c r="XET593" s="289"/>
      <c r="XEU593" s="289"/>
      <c r="XEV593" s="289"/>
      <c r="XEW593" s="289"/>
      <c r="XEX593" s="289"/>
      <c r="XEY593" s="289"/>
      <c r="XEZ593" s="289"/>
      <c r="XFA593" s="289"/>
      <c r="XFB593" s="289"/>
      <c r="XFC593" s="289"/>
      <c r="XFD593" s="289"/>
    </row>
    <row r="594" s="506" customFormat="1" ht="21" hidden="1" customHeight="1" spans="1:16384">
      <c r="A594" s="508">
        <v>2080699</v>
      </c>
      <c r="B594" s="519" t="s">
        <v>550</v>
      </c>
      <c r="C594" s="351">
        <f t="shared" si="9"/>
        <v>0</v>
      </c>
      <c r="F594" s="506">
        <v>0</v>
      </c>
      <c r="H594" s="506">
        <v>0</v>
      </c>
      <c r="K594" s="506">
        <v>0</v>
      </c>
      <c r="L594" s="506">
        <v>0</v>
      </c>
      <c r="N594" s="506">
        <v>0</v>
      </c>
      <c r="XEL594" s="289"/>
      <c r="XEM594" s="289"/>
      <c r="XEN594" s="289"/>
      <c r="XEO594" s="289"/>
      <c r="XEP594" s="289"/>
      <c r="XEQ594" s="289"/>
      <c r="XER594" s="289"/>
      <c r="XES594" s="289"/>
      <c r="XET594" s="289"/>
      <c r="XEU594" s="289"/>
      <c r="XEV594" s="289"/>
      <c r="XEW594" s="289"/>
      <c r="XEX594" s="289"/>
      <c r="XEY594" s="289"/>
      <c r="XEZ594" s="289"/>
      <c r="XFA594" s="289"/>
      <c r="XFB594" s="289"/>
      <c r="XFC594" s="289"/>
      <c r="XFD594" s="289"/>
    </row>
    <row r="595" s="506" customFormat="1" ht="21" customHeight="1" spans="1:16384">
      <c r="A595" s="508">
        <v>20807</v>
      </c>
      <c r="B595" s="519" t="s">
        <v>551</v>
      </c>
      <c r="C595" s="351">
        <f t="shared" si="9"/>
        <v>5617</v>
      </c>
      <c r="F595" s="506">
        <v>0</v>
      </c>
      <c r="H595" s="506">
        <v>0</v>
      </c>
      <c r="K595" s="506">
        <v>5267</v>
      </c>
      <c r="L595" s="506">
        <v>0</v>
      </c>
      <c r="N595" s="506">
        <v>350</v>
      </c>
      <c r="XEL595" s="289"/>
      <c r="XEM595" s="289"/>
      <c r="XEN595" s="289"/>
      <c r="XEO595" s="289"/>
      <c r="XEP595" s="289"/>
      <c r="XEQ595" s="289"/>
      <c r="XER595" s="289"/>
      <c r="XES595" s="289"/>
      <c r="XET595" s="289"/>
      <c r="XEU595" s="289"/>
      <c r="XEV595" s="289"/>
      <c r="XEW595" s="289"/>
      <c r="XEX595" s="289"/>
      <c r="XEY595" s="289"/>
      <c r="XEZ595" s="289"/>
      <c r="XFA595" s="289"/>
      <c r="XFB595" s="289"/>
      <c r="XFC595" s="289"/>
      <c r="XFD595" s="289"/>
    </row>
    <row r="596" s="506" customFormat="1" ht="21" hidden="1" customHeight="1" spans="1:16384">
      <c r="A596" s="508">
        <v>2080701</v>
      </c>
      <c r="B596" s="519" t="s">
        <v>552</v>
      </c>
      <c r="C596" s="351">
        <f t="shared" si="9"/>
        <v>0</v>
      </c>
      <c r="F596" s="506">
        <v>0</v>
      </c>
      <c r="H596" s="506">
        <v>0</v>
      </c>
      <c r="K596" s="506">
        <v>0</v>
      </c>
      <c r="L596" s="506">
        <v>0</v>
      </c>
      <c r="N596" s="506">
        <v>0</v>
      </c>
      <c r="XEL596" s="289"/>
      <c r="XEM596" s="289"/>
      <c r="XEN596" s="289"/>
      <c r="XEO596" s="289"/>
      <c r="XEP596" s="289"/>
      <c r="XEQ596" s="289"/>
      <c r="XER596" s="289"/>
      <c r="XES596" s="289"/>
      <c r="XET596" s="289"/>
      <c r="XEU596" s="289"/>
      <c r="XEV596" s="289"/>
      <c r="XEW596" s="289"/>
      <c r="XEX596" s="289"/>
      <c r="XEY596" s="289"/>
      <c r="XEZ596" s="289"/>
      <c r="XFA596" s="289"/>
      <c r="XFB596" s="289"/>
      <c r="XFC596" s="289"/>
      <c r="XFD596" s="289"/>
    </row>
    <row r="597" s="506" customFormat="1" ht="21" hidden="1" customHeight="1" spans="1:16384">
      <c r="A597" s="508">
        <v>2080702</v>
      </c>
      <c r="B597" s="519" t="s">
        <v>553</v>
      </c>
      <c r="C597" s="351">
        <f t="shared" si="9"/>
        <v>0</v>
      </c>
      <c r="F597" s="506">
        <v>0</v>
      </c>
      <c r="H597" s="506">
        <v>0</v>
      </c>
      <c r="K597" s="506">
        <v>0</v>
      </c>
      <c r="L597" s="506">
        <v>0</v>
      </c>
      <c r="N597" s="506">
        <v>0</v>
      </c>
      <c r="XEL597" s="289"/>
      <c r="XEM597" s="289"/>
      <c r="XEN597" s="289"/>
      <c r="XEO597" s="289"/>
      <c r="XEP597" s="289"/>
      <c r="XEQ597" s="289"/>
      <c r="XER597" s="289"/>
      <c r="XES597" s="289"/>
      <c r="XET597" s="289"/>
      <c r="XEU597" s="289"/>
      <c r="XEV597" s="289"/>
      <c r="XEW597" s="289"/>
      <c r="XEX597" s="289"/>
      <c r="XEY597" s="289"/>
      <c r="XEZ597" s="289"/>
      <c r="XFA597" s="289"/>
      <c r="XFB597" s="289"/>
      <c r="XFC597" s="289"/>
      <c r="XFD597" s="289"/>
    </row>
    <row r="598" s="506" customFormat="1" ht="21" customHeight="1" spans="1:16384">
      <c r="A598" s="508">
        <v>2080704</v>
      </c>
      <c r="B598" s="519" t="s">
        <v>554</v>
      </c>
      <c r="C598" s="351">
        <f t="shared" si="9"/>
        <v>2500</v>
      </c>
      <c r="F598" s="506">
        <v>0</v>
      </c>
      <c r="H598" s="506">
        <v>0</v>
      </c>
      <c r="K598" s="506">
        <v>2500</v>
      </c>
      <c r="L598" s="506">
        <v>0</v>
      </c>
      <c r="N598" s="506">
        <v>0</v>
      </c>
      <c r="XEL598" s="289"/>
      <c r="XEM598" s="289"/>
      <c r="XEN598" s="289"/>
      <c r="XEO598" s="289"/>
      <c r="XEP598" s="289"/>
      <c r="XEQ598" s="289"/>
      <c r="XER598" s="289"/>
      <c r="XES598" s="289"/>
      <c r="XET598" s="289"/>
      <c r="XEU598" s="289"/>
      <c r="XEV598" s="289"/>
      <c r="XEW598" s="289"/>
      <c r="XEX598" s="289"/>
      <c r="XEY598" s="289"/>
      <c r="XEZ598" s="289"/>
      <c r="XFA598" s="289"/>
      <c r="XFB598" s="289"/>
      <c r="XFC598" s="289"/>
      <c r="XFD598" s="289"/>
    </row>
    <row r="599" s="506" customFormat="1" ht="21" customHeight="1" spans="1:16384">
      <c r="A599" s="508">
        <v>2080705</v>
      </c>
      <c r="B599" s="519" t="s">
        <v>555</v>
      </c>
      <c r="C599" s="351">
        <f t="shared" si="9"/>
        <v>1390</v>
      </c>
      <c r="F599" s="506">
        <v>0</v>
      </c>
      <c r="H599" s="506">
        <v>0</v>
      </c>
      <c r="K599" s="506">
        <v>1390</v>
      </c>
      <c r="L599" s="506">
        <v>0</v>
      </c>
      <c r="N599" s="506">
        <v>0</v>
      </c>
      <c r="XEL599" s="289"/>
      <c r="XEM599" s="289"/>
      <c r="XEN599" s="289"/>
      <c r="XEO599" s="289"/>
      <c r="XEP599" s="289"/>
      <c r="XEQ599" s="289"/>
      <c r="XER599" s="289"/>
      <c r="XES599" s="289"/>
      <c r="XET599" s="289"/>
      <c r="XEU599" s="289"/>
      <c r="XEV599" s="289"/>
      <c r="XEW599" s="289"/>
      <c r="XEX599" s="289"/>
      <c r="XEY599" s="289"/>
      <c r="XEZ599" s="289"/>
      <c r="XFA599" s="289"/>
      <c r="XFB599" s="289"/>
      <c r="XFC599" s="289"/>
      <c r="XFD599" s="289"/>
    </row>
    <row r="600" s="506" customFormat="1" ht="21" hidden="1" customHeight="1" spans="1:16384">
      <c r="A600" s="508">
        <v>2080709</v>
      </c>
      <c r="B600" s="518" t="s">
        <v>556</v>
      </c>
      <c r="C600" s="351">
        <f t="shared" si="9"/>
        <v>0</v>
      </c>
      <c r="F600" s="506">
        <v>0</v>
      </c>
      <c r="H600" s="506">
        <v>0</v>
      </c>
      <c r="K600" s="506">
        <v>0</v>
      </c>
      <c r="L600" s="506">
        <v>0</v>
      </c>
      <c r="N600" s="506">
        <v>0</v>
      </c>
      <c r="XEL600" s="289"/>
      <c r="XEM600" s="289"/>
      <c r="XEN600" s="289"/>
      <c r="XEO600" s="289"/>
      <c r="XEP600" s="289"/>
      <c r="XEQ600" s="289"/>
      <c r="XER600" s="289"/>
      <c r="XES600" s="289"/>
      <c r="XET600" s="289"/>
      <c r="XEU600" s="289"/>
      <c r="XEV600" s="289"/>
      <c r="XEW600" s="289"/>
      <c r="XEX600" s="289"/>
      <c r="XEY600" s="289"/>
      <c r="XEZ600" s="289"/>
      <c r="XFA600" s="289"/>
      <c r="XFB600" s="289"/>
      <c r="XFC600" s="289"/>
      <c r="XFD600" s="289"/>
    </row>
    <row r="601" s="506" customFormat="1" ht="21" hidden="1" customHeight="1" spans="1:16384">
      <c r="A601" s="508">
        <v>2080711</v>
      </c>
      <c r="B601" s="519" t="s">
        <v>557</v>
      </c>
      <c r="C601" s="351">
        <f t="shared" si="9"/>
        <v>0</v>
      </c>
      <c r="F601" s="506">
        <v>0</v>
      </c>
      <c r="H601" s="506">
        <v>0</v>
      </c>
      <c r="K601" s="506">
        <v>0</v>
      </c>
      <c r="L601" s="506">
        <v>0</v>
      </c>
      <c r="N601" s="506">
        <v>0</v>
      </c>
      <c r="XEL601" s="289"/>
      <c r="XEM601" s="289"/>
      <c r="XEN601" s="289"/>
      <c r="XEO601" s="289"/>
      <c r="XEP601" s="289"/>
      <c r="XEQ601" s="289"/>
      <c r="XER601" s="289"/>
      <c r="XES601" s="289"/>
      <c r="XET601" s="289"/>
      <c r="XEU601" s="289"/>
      <c r="XEV601" s="289"/>
      <c r="XEW601" s="289"/>
      <c r="XEX601" s="289"/>
      <c r="XEY601" s="289"/>
      <c r="XEZ601" s="289"/>
      <c r="XFA601" s="289"/>
      <c r="XFB601" s="289"/>
      <c r="XFC601" s="289"/>
      <c r="XFD601" s="289"/>
    </row>
    <row r="602" s="506" customFormat="1" ht="21" hidden="1" customHeight="1" spans="1:16384">
      <c r="A602" s="508">
        <v>2080712</v>
      </c>
      <c r="B602" s="519" t="s">
        <v>558</v>
      </c>
      <c r="C602" s="351">
        <f t="shared" si="9"/>
        <v>0</v>
      </c>
      <c r="F602" s="506">
        <v>0</v>
      </c>
      <c r="H602" s="506">
        <v>0</v>
      </c>
      <c r="K602" s="506">
        <v>0</v>
      </c>
      <c r="L602" s="506">
        <v>0</v>
      </c>
      <c r="N602" s="506">
        <v>0</v>
      </c>
      <c r="XEL602" s="289"/>
      <c r="XEM602" s="289"/>
      <c r="XEN602" s="289"/>
      <c r="XEO602" s="289"/>
      <c r="XEP602" s="289"/>
      <c r="XEQ602" s="289"/>
      <c r="XER602" s="289"/>
      <c r="XES602" s="289"/>
      <c r="XET602" s="289"/>
      <c r="XEU602" s="289"/>
      <c r="XEV602" s="289"/>
      <c r="XEW602" s="289"/>
      <c r="XEX602" s="289"/>
      <c r="XEY602" s="289"/>
      <c r="XEZ602" s="289"/>
      <c r="XFA602" s="289"/>
      <c r="XFB602" s="289"/>
      <c r="XFC602" s="289"/>
      <c r="XFD602" s="289"/>
    </row>
    <row r="603" s="506" customFormat="1" ht="21" hidden="1" customHeight="1" spans="1:16384">
      <c r="A603" s="508">
        <v>2080713</v>
      </c>
      <c r="B603" s="519" t="s">
        <v>559</v>
      </c>
      <c r="C603" s="351">
        <f t="shared" si="9"/>
        <v>0</v>
      </c>
      <c r="F603" s="506">
        <v>0</v>
      </c>
      <c r="H603" s="506">
        <v>0</v>
      </c>
      <c r="K603" s="506">
        <v>0</v>
      </c>
      <c r="L603" s="506">
        <v>0</v>
      </c>
      <c r="N603" s="506">
        <v>0</v>
      </c>
      <c r="XEL603" s="289"/>
      <c r="XEM603" s="289"/>
      <c r="XEN603" s="289"/>
      <c r="XEO603" s="289"/>
      <c r="XEP603" s="289"/>
      <c r="XEQ603" s="289"/>
      <c r="XER603" s="289"/>
      <c r="XES603" s="289"/>
      <c r="XET603" s="289"/>
      <c r="XEU603" s="289"/>
      <c r="XEV603" s="289"/>
      <c r="XEW603" s="289"/>
      <c r="XEX603" s="289"/>
      <c r="XEY603" s="289"/>
      <c r="XEZ603" s="289"/>
      <c r="XFA603" s="289"/>
      <c r="XFB603" s="289"/>
      <c r="XFC603" s="289"/>
      <c r="XFD603" s="289"/>
    </row>
    <row r="604" s="506" customFormat="1" ht="21" customHeight="1" spans="1:16384">
      <c r="A604" s="508">
        <v>2080799</v>
      </c>
      <c r="B604" s="519" t="s">
        <v>560</v>
      </c>
      <c r="C604" s="351">
        <f t="shared" si="9"/>
        <v>1727</v>
      </c>
      <c r="F604" s="506">
        <v>0</v>
      </c>
      <c r="H604" s="506">
        <v>0</v>
      </c>
      <c r="K604" s="506">
        <v>1377</v>
      </c>
      <c r="L604" s="506">
        <v>0</v>
      </c>
      <c r="N604" s="506">
        <v>350</v>
      </c>
      <c r="XEL604" s="289"/>
      <c r="XEM604" s="289"/>
      <c r="XEN604" s="289"/>
      <c r="XEO604" s="289"/>
      <c r="XEP604" s="289"/>
      <c r="XEQ604" s="289"/>
      <c r="XER604" s="289"/>
      <c r="XES604" s="289"/>
      <c r="XET604" s="289"/>
      <c r="XEU604" s="289"/>
      <c r="XEV604" s="289"/>
      <c r="XEW604" s="289"/>
      <c r="XEX604" s="289"/>
      <c r="XEY604" s="289"/>
      <c r="XEZ604" s="289"/>
      <c r="XFA604" s="289"/>
      <c r="XFB604" s="289"/>
      <c r="XFC604" s="289"/>
      <c r="XFD604" s="289"/>
    </row>
    <row r="605" s="506" customFormat="1" ht="21" customHeight="1" spans="1:16384">
      <c r="A605" s="508">
        <v>20808</v>
      </c>
      <c r="B605" s="518" t="s">
        <v>561</v>
      </c>
      <c r="C605" s="351">
        <f t="shared" si="9"/>
        <v>13332.5168</v>
      </c>
      <c r="F605" s="506">
        <v>0</v>
      </c>
      <c r="H605" s="506">
        <v>2995.42</v>
      </c>
      <c r="K605" s="506">
        <v>9228</v>
      </c>
      <c r="L605" s="506">
        <v>841.0968</v>
      </c>
      <c r="N605" s="506">
        <v>268</v>
      </c>
      <c r="XEL605" s="289"/>
      <c r="XEM605" s="289"/>
      <c r="XEN605" s="289"/>
      <c r="XEO605" s="289"/>
      <c r="XEP605" s="289"/>
      <c r="XEQ605" s="289"/>
      <c r="XER605" s="289"/>
      <c r="XES605" s="289"/>
      <c r="XET605" s="289"/>
      <c r="XEU605" s="289"/>
      <c r="XEV605" s="289"/>
      <c r="XEW605" s="289"/>
      <c r="XEX605" s="289"/>
      <c r="XEY605" s="289"/>
      <c r="XEZ605" s="289"/>
      <c r="XFA605" s="289"/>
      <c r="XFB605" s="289"/>
      <c r="XFC605" s="289"/>
      <c r="XFD605" s="289"/>
    </row>
    <row r="606" s="506" customFormat="1" ht="21" customHeight="1" spans="1:16384">
      <c r="A606" s="508">
        <v>2080801</v>
      </c>
      <c r="B606" s="519" t="s">
        <v>562</v>
      </c>
      <c r="C606" s="351">
        <f t="shared" si="9"/>
        <v>1133</v>
      </c>
      <c r="F606" s="506">
        <v>0</v>
      </c>
      <c r="H606" s="506">
        <v>183</v>
      </c>
      <c r="K606" s="506">
        <v>950</v>
      </c>
      <c r="L606" s="506">
        <v>0</v>
      </c>
      <c r="N606" s="506">
        <v>0</v>
      </c>
      <c r="XEL606" s="289"/>
      <c r="XEM606" s="289"/>
      <c r="XEN606" s="289"/>
      <c r="XEO606" s="289"/>
      <c r="XEP606" s="289"/>
      <c r="XEQ606" s="289"/>
      <c r="XER606" s="289"/>
      <c r="XES606" s="289"/>
      <c r="XET606" s="289"/>
      <c r="XEU606" s="289"/>
      <c r="XEV606" s="289"/>
      <c r="XEW606" s="289"/>
      <c r="XEX606" s="289"/>
      <c r="XEY606" s="289"/>
      <c r="XEZ606" s="289"/>
      <c r="XFA606" s="289"/>
      <c r="XFB606" s="289"/>
      <c r="XFC606" s="289"/>
      <c r="XFD606" s="289"/>
    </row>
    <row r="607" s="506" customFormat="1" ht="21" customHeight="1" spans="1:16384">
      <c r="A607" s="508">
        <v>2080802</v>
      </c>
      <c r="B607" s="519" t="s">
        <v>563</v>
      </c>
      <c r="C607" s="351">
        <f t="shared" si="9"/>
        <v>2810</v>
      </c>
      <c r="F607" s="506">
        <v>0</v>
      </c>
      <c r="H607" s="506">
        <v>470</v>
      </c>
      <c r="K607" s="506">
        <v>2340</v>
      </c>
      <c r="L607" s="506">
        <v>0</v>
      </c>
      <c r="N607" s="506">
        <v>0</v>
      </c>
      <c r="XEL607" s="289"/>
      <c r="XEM607" s="289"/>
      <c r="XEN607" s="289"/>
      <c r="XEO607" s="289"/>
      <c r="XEP607" s="289"/>
      <c r="XEQ607" s="289"/>
      <c r="XER607" s="289"/>
      <c r="XES607" s="289"/>
      <c r="XET607" s="289"/>
      <c r="XEU607" s="289"/>
      <c r="XEV607" s="289"/>
      <c r="XEW607" s="289"/>
      <c r="XEX607" s="289"/>
      <c r="XEY607" s="289"/>
      <c r="XEZ607" s="289"/>
      <c r="XFA607" s="289"/>
      <c r="XFB607" s="289"/>
      <c r="XFC607" s="289"/>
      <c r="XFD607" s="289"/>
    </row>
    <row r="608" s="506" customFormat="1" ht="21" customHeight="1" spans="1:16384">
      <c r="A608" s="508">
        <v>2080803</v>
      </c>
      <c r="B608" s="518" t="s">
        <v>564</v>
      </c>
      <c r="C608" s="351">
        <f t="shared" si="9"/>
        <v>6302</v>
      </c>
      <c r="F608" s="506">
        <v>0</v>
      </c>
      <c r="H608" s="506">
        <v>1148</v>
      </c>
      <c r="K608" s="506">
        <v>5154</v>
      </c>
      <c r="L608" s="506">
        <v>0</v>
      </c>
      <c r="N608" s="506">
        <v>0</v>
      </c>
      <c r="XEL608" s="289"/>
      <c r="XEM608" s="289"/>
      <c r="XEN608" s="289"/>
      <c r="XEO608" s="289"/>
      <c r="XEP608" s="289"/>
      <c r="XEQ608" s="289"/>
      <c r="XER608" s="289"/>
      <c r="XES608" s="289"/>
      <c r="XET608" s="289"/>
      <c r="XEU608" s="289"/>
      <c r="XEV608" s="289"/>
      <c r="XEW608" s="289"/>
      <c r="XEX608" s="289"/>
      <c r="XEY608" s="289"/>
      <c r="XEZ608" s="289"/>
      <c r="XFA608" s="289"/>
      <c r="XFB608" s="289"/>
      <c r="XFC608" s="289"/>
      <c r="XFD608" s="289"/>
    </row>
    <row r="609" s="506" customFormat="1" ht="21" customHeight="1" spans="1:16384">
      <c r="A609" s="508">
        <v>2080805</v>
      </c>
      <c r="B609" s="519" t="s">
        <v>565</v>
      </c>
      <c r="C609" s="351">
        <f t="shared" si="9"/>
        <v>1484.28</v>
      </c>
      <c r="F609" s="506">
        <v>0</v>
      </c>
      <c r="H609" s="506">
        <v>906.28</v>
      </c>
      <c r="K609" s="506">
        <v>578</v>
      </c>
      <c r="L609" s="506">
        <v>0</v>
      </c>
      <c r="N609" s="506">
        <v>0</v>
      </c>
      <c r="XEL609" s="289"/>
      <c r="XEM609" s="289"/>
      <c r="XEN609" s="289"/>
      <c r="XEO609" s="289"/>
      <c r="XEP609" s="289"/>
      <c r="XEQ609" s="289"/>
      <c r="XER609" s="289"/>
      <c r="XES609" s="289"/>
      <c r="XET609" s="289"/>
      <c r="XEU609" s="289"/>
      <c r="XEV609" s="289"/>
      <c r="XEW609" s="289"/>
      <c r="XEX609" s="289"/>
      <c r="XEY609" s="289"/>
      <c r="XEZ609" s="289"/>
      <c r="XFA609" s="289"/>
      <c r="XFB609" s="289"/>
      <c r="XFC609" s="289"/>
      <c r="XFD609" s="289"/>
    </row>
    <row r="610" s="506" customFormat="1" ht="21" hidden="1" customHeight="1" spans="1:16384">
      <c r="A610" s="508">
        <v>2080806</v>
      </c>
      <c r="B610" s="519" t="s">
        <v>566</v>
      </c>
      <c r="C610" s="351">
        <f t="shared" si="9"/>
        <v>0</v>
      </c>
      <c r="F610" s="506">
        <v>0</v>
      </c>
      <c r="H610" s="506">
        <v>0</v>
      </c>
      <c r="K610" s="506">
        <v>0</v>
      </c>
      <c r="L610" s="506">
        <v>0</v>
      </c>
      <c r="N610" s="506">
        <v>0</v>
      </c>
      <c r="XEL610" s="289"/>
      <c r="XEM610" s="289"/>
      <c r="XEN610" s="289"/>
      <c r="XEO610" s="289"/>
      <c r="XEP610" s="289"/>
      <c r="XEQ610" s="289"/>
      <c r="XER610" s="289"/>
      <c r="XES610" s="289"/>
      <c r="XET610" s="289"/>
      <c r="XEU610" s="289"/>
      <c r="XEV610" s="289"/>
      <c r="XEW610" s="289"/>
      <c r="XEX610" s="289"/>
      <c r="XEY610" s="289"/>
      <c r="XEZ610" s="289"/>
      <c r="XFA610" s="289"/>
      <c r="XFB610" s="289"/>
      <c r="XFC610" s="289"/>
      <c r="XFD610" s="289"/>
    </row>
    <row r="611" s="506" customFormat="1" ht="21" customHeight="1" spans="1:16384">
      <c r="A611" s="508">
        <v>2080807</v>
      </c>
      <c r="B611" s="518" t="s">
        <v>567</v>
      </c>
      <c r="C611" s="351">
        <f t="shared" si="9"/>
        <v>97</v>
      </c>
      <c r="F611" s="506">
        <v>0</v>
      </c>
      <c r="H611" s="506">
        <v>0</v>
      </c>
      <c r="K611" s="506">
        <v>0</v>
      </c>
      <c r="L611" s="506">
        <v>0</v>
      </c>
      <c r="N611" s="506">
        <v>97</v>
      </c>
      <c r="XEL611" s="289"/>
      <c r="XEM611" s="289"/>
      <c r="XEN611" s="289"/>
      <c r="XEO611" s="289"/>
      <c r="XEP611" s="289"/>
      <c r="XEQ611" s="289"/>
      <c r="XER611" s="289"/>
      <c r="XES611" s="289"/>
      <c r="XET611" s="289"/>
      <c r="XEU611" s="289"/>
      <c r="XEV611" s="289"/>
      <c r="XEW611" s="289"/>
      <c r="XEX611" s="289"/>
      <c r="XEY611" s="289"/>
      <c r="XEZ611" s="289"/>
      <c r="XFA611" s="289"/>
      <c r="XFB611" s="289"/>
      <c r="XFC611" s="289"/>
      <c r="XFD611" s="289"/>
    </row>
    <row r="612" s="506" customFormat="1" ht="21" customHeight="1" spans="1:16384">
      <c r="A612" s="508">
        <v>2080808</v>
      </c>
      <c r="B612" s="519" t="s">
        <v>568</v>
      </c>
      <c r="C612" s="351">
        <f t="shared" si="9"/>
        <v>77</v>
      </c>
      <c r="F612" s="506">
        <v>0</v>
      </c>
      <c r="H612" s="506">
        <v>0</v>
      </c>
      <c r="K612" s="506">
        <v>0</v>
      </c>
      <c r="L612" s="506">
        <v>0</v>
      </c>
      <c r="N612" s="506">
        <v>77</v>
      </c>
      <c r="XEL612" s="289"/>
      <c r="XEM612" s="289"/>
      <c r="XEN612" s="289"/>
      <c r="XEO612" s="289"/>
      <c r="XEP612" s="289"/>
      <c r="XEQ612" s="289"/>
      <c r="XER612" s="289"/>
      <c r="XES612" s="289"/>
      <c r="XET612" s="289"/>
      <c r="XEU612" s="289"/>
      <c r="XEV612" s="289"/>
      <c r="XEW612" s="289"/>
      <c r="XEX612" s="289"/>
      <c r="XEY612" s="289"/>
      <c r="XEZ612" s="289"/>
      <c r="XFA612" s="289"/>
      <c r="XFB612" s="289"/>
      <c r="XFC612" s="289"/>
      <c r="XFD612" s="289"/>
    </row>
    <row r="613" s="506" customFormat="1" ht="21" customHeight="1" spans="1:16384">
      <c r="A613" s="508">
        <v>2080899</v>
      </c>
      <c r="B613" s="519" t="s">
        <v>569</v>
      </c>
      <c r="C613" s="351">
        <f t="shared" si="9"/>
        <v>1429.2368</v>
      </c>
      <c r="F613" s="506">
        <v>0</v>
      </c>
      <c r="H613" s="506">
        <v>288.14</v>
      </c>
      <c r="K613" s="506">
        <v>206</v>
      </c>
      <c r="L613" s="506">
        <v>841.0968</v>
      </c>
      <c r="N613" s="506">
        <v>94</v>
      </c>
      <c r="XEL613" s="289"/>
      <c r="XEM613" s="289"/>
      <c r="XEN613" s="289"/>
      <c r="XEO613" s="289"/>
      <c r="XEP613" s="289"/>
      <c r="XEQ613" s="289"/>
      <c r="XER613" s="289"/>
      <c r="XES613" s="289"/>
      <c r="XET613" s="289"/>
      <c r="XEU613" s="289"/>
      <c r="XEV613" s="289"/>
      <c r="XEW613" s="289"/>
      <c r="XEX613" s="289"/>
      <c r="XEY613" s="289"/>
      <c r="XEZ613" s="289"/>
      <c r="XFA613" s="289"/>
      <c r="XFB613" s="289"/>
      <c r="XFC613" s="289"/>
      <c r="XFD613" s="289"/>
    </row>
    <row r="614" s="506" customFormat="1" ht="21" customHeight="1" spans="1:16384">
      <c r="A614" s="508">
        <v>20809</v>
      </c>
      <c r="B614" s="518" t="s">
        <v>570</v>
      </c>
      <c r="C614" s="351">
        <f t="shared" si="9"/>
        <v>4589.66</v>
      </c>
      <c r="F614" s="506">
        <v>0</v>
      </c>
      <c r="H614" s="506">
        <v>2321.46</v>
      </c>
      <c r="K614" s="506">
        <v>2049.2</v>
      </c>
      <c r="L614" s="506">
        <v>0</v>
      </c>
      <c r="N614" s="506">
        <v>219</v>
      </c>
      <c r="XEL614" s="289"/>
      <c r="XEM614" s="289"/>
      <c r="XEN614" s="289"/>
      <c r="XEO614" s="289"/>
      <c r="XEP614" s="289"/>
      <c r="XEQ614" s="289"/>
      <c r="XER614" s="289"/>
      <c r="XES614" s="289"/>
      <c r="XET614" s="289"/>
      <c r="XEU614" s="289"/>
      <c r="XEV614" s="289"/>
      <c r="XEW614" s="289"/>
      <c r="XEX614" s="289"/>
      <c r="XEY614" s="289"/>
      <c r="XEZ614" s="289"/>
      <c r="XFA614" s="289"/>
      <c r="XFB614" s="289"/>
      <c r="XFC614" s="289"/>
      <c r="XFD614" s="289"/>
    </row>
    <row r="615" s="506" customFormat="1" ht="21" customHeight="1" spans="1:16384">
      <c r="A615" s="508">
        <v>2080901</v>
      </c>
      <c r="B615" s="519" t="s">
        <v>571</v>
      </c>
      <c r="C615" s="351">
        <f t="shared" si="9"/>
        <v>2804.18</v>
      </c>
      <c r="F615" s="506">
        <v>0</v>
      </c>
      <c r="H615" s="506">
        <v>1825.18</v>
      </c>
      <c r="K615" s="506">
        <v>955</v>
      </c>
      <c r="L615" s="506">
        <v>0</v>
      </c>
      <c r="N615" s="506">
        <v>24</v>
      </c>
      <c r="XEL615" s="289"/>
      <c r="XEM615" s="289"/>
      <c r="XEN615" s="289"/>
      <c r="XEO615" s="289"/>
      <c r="XEP615" s="289"/>
      <c r="XEQ615" s="289"/>
      <c r="XER615" s="289"/>
      <c r="XES615" s="289"/>
      <c r="XET615" s="289"/>
      <c r="XEU615" s="289"/>
      <c r="XEV615" s="289"/>
      <c r="XEW615" s="289"/>
      <c r="XEX615" s="289"/>
      <c r="XEY615" s="289"/>
      <c r="XEZ615" s="289"/>
      <c r="XFA615" s="289"/>
      <c r="XFB615" s="289"/>
      <c r="XFC615" s="289"/>
      <c r="XFD615" s="289"/>
    </row>
    <row r="616" s="506" customFormat="1" ht="21" customHeight="1" spans="1:16384">
      <c r="A616" s="508">
        <v>2080902</v>
      </c>
      <c r="B616" s="519" t="s">
        <v>572</v>
      </c>
      <c r="C616" s="351">
        <f t="shared" si="9"/>
        <v>511.6</v>
      </c>
      <c r="F616" s="506">
        <v>0</v>
      </c>
      <c r="H616" s="506">
        <v>54.6</v>
      </c>
      <c r="K616" s="506">
        <v>457</v>
      </c>
      <c r="L616" s="506">
        <v>0</v>
      </c>
      <c r="N616" s="506">
        <v>0</v>
      </c>
      <c r="XEL616" s="289"/>
      <c r="XEM616" s="289"/>
      <c r="XEN616" s="289"/>
      <c r="XEO616" s="289"/>
      <c r="XEP616" s="289"/>
      <c r="XEQ616" s="289"/>
      <c r="XER616" s="289"/>
      <c r="XES616" s="289"/>
      <c r="XET616" s="289"/>
      <c r="XEU616" s="289"/>
      <c r="XEV616" s="289"/>
      <c r="XEW616" s="289"/>
      <c r="XEX616" s="289"/>
      <c r="XEY616" s="289"/>
      <c r="XEZ616" s="289"/>
      <c r="XFA616" s="289"/>
      <c r="XFB616" s="289"/>
      <c r="XFC616" s="289"/>
      <c r="XFD616" s="289"/>
    </row>
    <row r="617" s="506" customFormat="1" ht="21" customHeight="1" spans="1:16384">
      <c r="A617" s="508">
        <v>2080903</v>
      </c>
      <c r="B617" s="519" t="s">
        <v>573</v>
      </c>
      <c r="C617" s="351">
        <f t="shared" si="9"/>
        <v>167</v>
      </c>
      <c r="F617" s="506">
        <v>0</v>
      </c>
      <c r="H617" s="506">
        <v>0</v>
      </c>
      <c r="K617" s="506">
        <v>28</v>
      </c>
      <c r="L617" s="506">
        <v>0</v>
      </c>
      <c r="N617" s="506">
        <v>139</v>
      </c>
      <c r="XEL617" s="289"/>
      <c r="XEM617" s="289"/>
      <c r="XEN617" s="289"/>
      <c r="XEO617" s="289"/>
      <c r="XEP617" s="289"/>
      <c r="XEQ617" s="289"/>
      <c r="XER617" s="289"/>
      <c r="XES617" s="289"/>
      <c r="XET617" s="289"/>
      <c r="XEU617" s="289"/>
      <c r="XEV617" s="289"/>
      <c r="XEW617" s="289"/>
      <c r="XEX617" s="289"/>
      <c r="XEY617" s="289"/>
      <c r="XEZ617" s="289"/>
      <c r="XFA617" s="289"/>
      <c r="XFB617" s="289"/>
      <c r="XFC617" s="289"/>
      <c r="XFD617" s="289"/>
    </row>
    <row r="618" s="506" customFormat="1" ht="21" customHeight="1" spans="1:16384">
      <c r="A618" s="508">
        <v>2080904</v>
      </c>
      <c r="B618" s="518" t="s">
        <v>574</v>
      </c>
      <c r="C618" s="351">
        <f t="shared" si="9"/>
        <v>11</v>
      </c>
      <c r="F618" s="506">
        <v>0</v>
      </c>
      <c r="H618" s="506">
        <v>0</v>
      </c>
      <c r="K618" s="506">
        <v>0</v>
      </c>
      <c r="L618" s="506">
        <v>0</v>
      </c>
      <c r="N618" s="506">
        <v>11</v>
      </c>
      <c r="XEL618" s="289"/>
      <c r="XEM618" s="289"/>
      <c r="XEN618" s="289"/>
      <c r="XEO618" s="289"/>
      <c r="XEP618" s="289"/>
      <c r="XEQ618" s="289"/>
      <c r="XER618" s="289"/>
      <c r="XES618" s="289"/>
      <c r="XET618" s="289"/>
      <c r="XEU618" s="289"/>
      <c r="XEV618" s="289"/>
      <c r="XEW618" s="289"/>
      <c r="XEX618" s="289"/>
      <c r="XEY618" s="289"/>
      <c r="XEZ618" s="289"/>
      <c r="XFA618" s="289"/>
      <c r="XFB618" s="289"/>
      <c r="XFC618" s="289"/>
      <c r="XFD618" s="289"/>
    </row>
    <row r="619" s="506" customFormat="1" ht="21" customHeight="1" spans="1:16384">
      <c r="A619" s="508">
        <v>2080905</v>
      </c>
      <c r="B619" s="519" t="s">
        <v>575</v>
      </c>
      <c r="C619" s="351">
        <f t="shared" si="9"/>
        <v>1059.88</v>
      </c>
      <c r="F619" s="506">
        <v>0</v>
      </c>
      <c r="H619" s="506">
        <v>441.68</v>
      </c>
      <c r="K619" s="506">
        <v>609.2</v>
      </c>
      <c r="L619" s="506">
        <v>0</v>
      </c>
      <c r="N619" s="506">
        <v>9</v>
      </c>
      <c r="XEL619" s="289"/>
      <c r="XEM619" s="289"/>
      <c r="XEN619" s="289"/>
      <c r="XEO619" s="289"/>
      <c r="XEP619" s="289"/>
      <c r="XEQ619" s="289"/>
      <c r="XER619" s="289"/>
      <c r="XES619" s="289"/>
      <c r="XET619" s="289"/>
      <c r="XEU619" s="289"/>
      <c r="XEV619" s="289"/>
      <c r="XEW619" s="289"/>
      <c r="XEX619" s="289"/>
      <c r="XEY619" s="289"/>
      <c r="XEZ619" s="289"/>
      <c r="XFA619" s="289"/>
      <c r="XFB619" s="289"/>
      <c r="XFC619" s="289"/>
      <c r="XFD619" s="289"/>
    </row>
    <row r="620" s="506" customFormat="1" ht="21" customHeight="1" spans="1:16384">
      <c r="A620" s="508">
        <v>2080999</v>
      </c>
      <c r="B620" s="519" t="s">
        <v>576</v>
      </c>
      <c r="C620" s="351">
        <f t="shared" si="9"/>
        <v>37</v>
      </c>
      <c r="F620" s="506">
        <v>0</v>
      </c>
      <c r="H620" s="506">
        <v>0</v>
      </c>
      <c r="K620" s="506">
        <v>0</v>
      </c>
      <c r="L620" s="506">
        <v>0</v>
      </c>
      <c r="N620" s="506">
        <v>37</v>
      </c>
      <c r="XEL620" s="289"/>
      <c r="XEM620" s="289"/>
      <c r="XEN620" s="289"/>
      <c r="XEO620" s="289"/>
      <c r="XEP620" s="289"/>
      <c r="XEQ620" s="289"/>
      <c r="XER620" s="289"/>
      <c r="XES620" s="289"/>
      <c r="XET620" s="289"/>
      <c r="XEU620" s="289"/>
      <c r="XEV620" s="289"/>
      <c r="XEW620" s="289"/>
      <c r="XEX620" s="289"/>
      <c r="XEY620" s="289"/>
      <c r="XEZ620" s="289"/>
      <c r="XFA620" s="289"/>
      <c r="XFB620" s="289"/>
      <c r="XFC620" s="289"/>
      <c r="XFD620" s="289"/>
    </row>
    <row r="621" s="506" customFormat="1" ht="21" customHeight="1" spans="1:16384">
      <c r="A621" s="508">
        <v>20810</v>
      </c>
      <c r="B621" s="519" t="s">
        <v>577</v>
      </c>
      <c r="C621" s="351">
        <f t="shared" si="9"/>
        <v>5742.833666</v>
      </c>
      <c r="F621" s="508">
        <v>724.794166</v>
      </c>
      <c r="H621" s="506">
        <v>1020</v>
      </c>
      <c r="K621" s="506">
        <v>1853</v>
      </c>
      <c r="L621" s="506">
        <v>382.0395</v>
      </c>
      <c r="N621" s="506">
        <v>1763</v>
      </c>
      <c r="XEL621" s="289"/>
      <c r="XEM621" s="289"/>
      <c r="XEN621" s="289"/>
      <c r="XEO621" s="289"/>
      <c r="XEP621" s="289"/>
      <c r="XEQ621" s="289"/>
      <c r="XER621" s="289"/>
      <c r="XES621" s="289"/>
      <c r="XET621" s="289"/>
      <c r="XEU621" s="289"/>
      <c r="XEV621" s="289"/>
      <c r="XEW621" s="289"/>
      <c r="XEX621" s="289"/>
      <c r="XEY621" s="289"/>
      <c r="XEZ621" s="289"/>
      <c r="XFA621" s="289"/>
      <c r="XFB621" s="289"/>
      <c r="XFC621" s="289"/>
      <c r="XFD621" s="289"/>
    </row>
    <row r="622" s="506" customFormat="1" ht="21" customHeight="1" spans="1:16384">
      <c r="A622" s="508">
        <v>2081001</v>
      </c>
      <c r="B622" s="518" t="s">
        <v>578</v>
      </c>
      <c r="C622" s="351">
        <f t="shared" si="9"/>
        <v>700</v>
      </c>
      <c r="F622" s="506">
        <v>0</v>
      </c>
      <c r="H622" s="506">
        <v>0</v>
      </c>
      <c r="K622" s="506">
        <v>700</v>
      </c>
      <c r="L622" s="506">
        <v>0</v>
      </c>
      <c r="N622" s="506">
        <v>0</v>
      </c>
      <c r="XEL622" s="289"/>
      <c r="XEM622" s="289"/>
      <c r="XEN622" s="289"/>
      <c r="XEO622" s="289"/>
      <c r="XEP622" s="289"/>
      <c r="XEQ622" s="289"/>
      <c r="XER622" s="289"/>
      <c r="XES622" s="289"/>
      <c r="XET622" s="289"/>
      <c r="XEU622" s="289"/>
      <c r="XEV622" s="289"/>
      <c r="XEW622" s="289"/>
      <c r="XEX622" s="289"/>
      <c r="XEY622" s="289"/>
      <c r="XEZ622" s="289"/>
      <c r="XFA622" s="289"/>
      <c r="XFB622" s="289"/>
      <c r="XFC622" s="289"/>
      <c r="XFD622" s="289"/>
    </row>
    <row r="623" s="506" customFormat="1" ht="21" customHeight="1" spans="1:16384">
      <c r="A623" s="508">
        <v>2081002</v>
      </c>
      <c r="B623" s="519" t="s">
        <v>579</v>
      </c>
      <c r="C623" s="351">
        <f t="shared" si="9"/>
        <v>1913</v>
      </c>
      <c r="F623" s="506">
        <v>0</v>
      </c>
      <c r="H623" s="506">
        <v>1020</v>
      </c>
      <c r="K623" s="506">
        <v>893</v>
      </c>
      <c r="L623" s="506">
        <v>0</v>
      </c>
      <c r="N623" s="506">
        <v>0</v>
      </c>
      <c r="XEL623" s="289"/>
      <c r="XEM623" s="289"/>
      <c r="XEN623" s="289"/>
      <c r="XEO623" s="289"/>
      <c r="XEP623" s="289"/>
      <c r="XEQ623" s="289"/>
      <c r="XER623" s="289"/>
      <c r="XES623" s="289"/>
      <c r="XET623" s="289"/>
      <c r="XEU623" s="289"/>
      <c r="XEV623" s="289"/>
      <c r="XEW623" s="289"/>
      <c r="XEX623" s="289"/>
      <c r="XEY623" s="289"/>
      <c r="XEZ623" s="289"/>
      <c r="XFA623" s="289"/>
      <c r="XFB623" s="289"/>
      <c r="XFC623" s="289"/>
      <c r="XFD623" s="289"/>
    </row>
    <row r="624" s="506" customFormat="1" ht="21" hidden="1" customHeight="1" spans="1:16384">
      <c r="A624" s="508">
        <v>2081003</v>
      </c>
      <c r="B624" s="519" t="s">
        <v>580</v>
      </c>
      <c r="C624" s="351">
        <f t="shared" si="9"/>
        <v>0</v>
      </c>
      <c r="F624" s="506">
        <v>0</v>
      </c>
      <c r="H624" s="506">
        <v>0</v>
      </c>
      <c r="K624" s="506">
        <v>0</v>
      </c>
      <c r="L624" s="506">
        <v>0</v>
      </c>
      <c r="N624" s="506">
        <v>0</v>
      </c>
      <c r="XEL624" s="289"/>
      <c r="XEM624" s="289"/>
      <c r="XEN624" s="289"/>
      <c r="XEO624" s="289"/>
      <c r="XEP624" s="289"/>
      <c r="XEQ624" s="289"/>
      <c r="XER624" s="289"/>
      <c r="XES624" s="289"/>
      <c r="XET624" s="289"/>
      <c r="XEU624" s="289"/>
      <c r="XEV624" s="289"/>
      <c r="XEW624" s="289"/>
      <c r="XEX624" s="289"/>
      <c r="XEY624" s="289"/>
      <c r="XEZ624" s="289"/>
      <c r="XFA624" s="289"/>
      <c r="XFB624" s="289"/>
      <c r="XFC624" s="289"/>
      <c r="XFD624" s="289"/>
    </row>
    <row r="625" s="506" customFormat="1" ht="21" customHeight="1" spans="1:16384">
      <c r="A625" s="508">
        <v>2081004</v>
      </c>
      <c r="B625" s="518" t="s">
        <v>581</v>
      </c>
      <c r="C625" s="351">
        <f t="shared" si="9"/>
        <v>71.54</v>
      </c>
      <c r="F625" s="508">
        <v>0.54</v>
      </c>
      <c r="H625" s="506">
        <v>0</v>
      </c>
      <c r="K625" s="506">
        <v>0</v>
      </c>
      <c r="L625" s="506">
        <v>0</v>
      </c>
      <c r="N625" s="506">
        <v>71</v>
      </c>
      <c r="XEL625" s="289"/>
      <c r="XEM625" s="289"/>
      <c r="XEN625" s="289"/>
      <c r="XEO625" s="289"/>
      <c r="XEP625" s="289"/>
      <c r="XEQ625" s="289"/>
      <c r="XER625" s="289"/>
      <c r="XES625" s="289"/>
      <c r="XET625" s="289"/>
      <c r="XEU625" s="289"/>
      <c r="XEV625" s="289"/>
      <c r="XEW625" s="289"/>
      <c r="XEX625" s="289"/>
      <c r="XEY625" s="289"/>
      <c r="XEZ625" s="289"/>
      <c r="XFA625" s="289"/>
      <c r="XFB625" s="289"/>
      <c r="XFC625" s="289"/>
      <c r="XFD625" s="289"/>
    </row>
    <row r="626" s="506" customFormat="1" ht="21" customHeight="1" spans="1:16384">
      <c r="A626" s="508">
        <v>2081005</v>
      </c>
      <c r="B626" s="519" t="s">
        <v>582</v>
      </c>
      <c r="C626" s="351">
        <f t="shared" si="9"/>
        <v>724.254166</v>
      </c>
      <c r="F626" s="508">
        <v>724.254166</v>
      </c>
      <c r="H626" s="506">
        <v>0</v>
      </c>
      <c r="K626" s="506">
        <v>0</v>
      </c>
      <c r="L626" s="506">
        <v>0</v>
      </c>
      <c r="N626" s="506">
        <v>0</v>
      </c>
      <c r="XEL626" s="289"/>
      <c r="XEM626" s="289"/>
      <c r="XEN626" s="289"/>
      <c r="XEO626" s="289"/>
      <c r="XEP626" s="289"/>
      <c r="XEQ626" s="289"/>
      <c r="XER626" s="289"/>
      <c r="XES626" s="289"/>
      <c r="XET626" s="289"/>
      <c r="XEU626" s="289"/>
      <c r="XEV626" s="289"/>
      <c r="XEW626" s="289"/>
      <c r="XEX626" s="289"/>
      <c r="XEY626" s="289"/>
      <c r="XEZ626" s="289"/>
      <c r="XFA626" s="289"/>
      <c r="XFB626" s="289"/>
      <c r="XFC626" s="289"/>
      <c r="XFD626" s="289"/>
    </row>
    <row r="627" s="506" customFormat="1" ht="21" customHeight="1" spans="1:16384">
      <c r="A627" s="508">
        <v>2081006</v>
      </c>
      <c r="B627" s="519" t="s">
        <v>583</v>
      </c>
      <c r="C627" s="351">
        <f t="shared" si="9"/>
        <v>2334.0395</v>
      </c>
      <c r="F627" s="506">
        <v>0</v>
      </c>
      <c r="H627" s="506">
        <v>0</v>
      </c>
      <c r="K627" s="506">
        <v>260</v>
      </c>
      <c r="L627" s="506">
        <v>382.0395</v>
      </c>
      <c r="N627" s="506">
        <v>1692</v>
      </c>
      <c r="XEL627" s="289"/>
      <c r="XEM627" s="289"/>
      <c r="XEN627" s="289"/>
      <c r="XEO627" s="289"/>
      <c r="XEP627" s="289"/>
      <c r="XEQ627" s="289"/>
      <c r="XER627" s="289"/>
      <c r="XES627" s="289"/>
      <c r="XET627" s="289"/>
      <c r="XEU627" s="289"/>
      <c r="XEV627" s="289"/>
      <c r="XEW627" s="289"/>
      <c r="XEX627" s="289"/>
      <c r="XEY627" s="289"/>
      <c r="XEZ627" s="289"/>
      <c r="XFA627" s="289"/>
      <c r="XFB627" s="289"/>
      <c r="XFC627" s="289"/>
      <c r="XFD627" s="289"/>
    </row>
    <row r="628" s="506" customFormat="1" ht="21" hidden="1" customHeight="1" spans="1:16384">
      <c r="A628" s="508">
        <v>2081099</v>
      </c>
      <c r="B628" s="518" t="s">
        <v>584</v>
      </c>
      <c r="C628" s="351">
        <f t="shared" si="9"/>
        <v>0</v>
      </c>
      <c r="F628" s="506">
        <v>0</v>
      </c>
      <c r="H628" s="506">
        <v>0</v>
      </c>
      <c r="K628" s="506">
        <v>0</v>
      </c>
      <c r="L628" s="506">
        <v>0</v>
      </c>
      <c r="N628" s="506">
        <v>0</v>
      </c>
      <c r="XEL628" s="289"/>
      <c r="XEM628" s="289"/>
      <c r="XEN628" s="289"/>
      <c r="XEO628" s="289"/>
      <c r="XEP628" s="289"/>
      <c r="XEQ628" s="289"/>
      <c r="XER628" s="289"/>
      <c r="XES628" s="289"/>
      <c r="XET628" s="289"/>
      <c r="XEU628" s="289"/>
      <c r="XEV628" s="289"/>
      <c r="XEW628" s="289"/>
      <c r="XEX628" s="289"/>
      <c r="XEY628" s="289"/>
      <c r="XEZ628" s="289"/>
      <c r="XFA628" s="289"/>
      <c r="XFB628" s="289"/>
      <c r="XFC628" s="289"/>
      <c r="XFD628" s="289"/>
    </row>
    <row r="629" s="506" customFormat="1" ht="21" customHeight="1" spans="1:16384">
      <c r="A629" s="508">
        <v>20811</v>
      </c>
      <c r="B629" s="519" t="s">
        <v>585</v>
      </c>
      <c r="C629" s="351">
        <f t="shared" si="9"/>
        <v>5069.584179</v>
      </c>
      <c r="F629" s="508">
        <v>182.584179</v>
      </c>
      <c r="H629" s="506">
        <v>1100</v>
      </c>
      <c r="K629" s="506">
        <v>3475</v>
      </c>
      <c r="L629" s="506">
        <v>0</v>
      </c>
      <c r="N629" s="506">
        <v>312</v>
      </c>
      <c r="XEL629" s="289"/>
      <c r="XEM629" s="289"/>
      <c r="XEN629" s="289"/>
      <c r="XEO629" s="289"/>
      <c r="XEP629" s="289"/>
      <c r="XEQ629" s="289"/>
      <c r="XER629" s="289"/>
      <c r="XES629" s="289"/>
      <c r="XET629" s="289"/>
      <c r="XEU629" s="289"/>
      <c r="XEV629" s="289"/>
      <c r="XEW629" s="289"/>
      <c r="XEX629" s="289"/>
      <c r="XEY629" s="289"/>
      <c r="XEZ629" s="289"/>
      <c r="XFA629" s="289"/>
      <c r="XFB629" s="289"/>
      <c r="XFC629" s="289"/>
      <c r="XFD629" s="289"/>
    </row>
    <row r="630" s="506" customFormat="1" ht="21" customHeight="1" spans="1:16384">
      <c r="A630" s="508">
        <v>2081101</v>
      </c>
      <c r="B630" s="519" t="s">
        <v>148</v>
      </c>
      <c r="C630" s="351">
        <f t="shared" si="9"/>
        <v>96.406613</v>
      </c>
      <c r="F630" s="508">
        <v>96.406613</v>
      </c>
      <c r="H630" s="506">
        <v>0</v>
      </c>
      <c r="K630" s="506">
        <v>0</v>
      </c>
      <c r="L630" s="506">
        <v>0</v>
      </c>
      <c r="N630" s="506">
        <v>0</v>
      </c>
      <c r="XEL630" s="289"/>
      <c r="XEM630" s="289"/>
      <c r="XEN630" s="289"/>
      <c r="XEO630" s="289"/>
      <c r="XEP630" s="289"/>
      <c r="XEQ630" s="289"/>
      <c r="XER630" s="289"/>
      <c r="XES630" s="289"/>
      <c r="XET630" s="289"/>
      <c r="XEU630" s="289"/>
      <c r="XEV630" s="289"/>
      <c r="XEW630" s="289"/>
      <c r="XEX630" s="289"/>
      <c r="XEY630" s="289"/>
      <c r="XEZ630" s="289"/>
      <c r="XFA630" s="289"/>
      <c r="XFB630" s="289"/>
      <c r="XFC630" s="289"/>
      <c r="XFD630" s="289"/>
    </row>
    <row r="631" s="506" customFormat="1" ht="21" hidden="1" customHeight="1" spans="1:16384">
      <c r="A631" s="508">
        <v>2081102</v>
      </c>
      <c r="B631" s="519" t="s">
        <v>149</v>
      </c>
      <c r="C631" s="351">
        <f t="shared" si="9"/>
        <v>0</v>
      </c>
      <c r="F631" s="506">
        <v>0</v>
      </c>
      <c r="H631" s="506">
        <v>0</v>
      </c>
      <c r="K631" s="506">
        <v>0</v>
      </c>
      <c r="L631" s="506">
        <v>0</v>
      </c>
      <c r="N631" s="506">
        <v>0</v>
      </c>
      <c r="XEL631" s="289"/>
      <c r="XEM631" s="289"/>
      <c r="XEN631" s="289"/>
      <c r="XEO631" s="289"/>
      <c r="XEP631" s="289"/>
      <c r="XEQ631" s="289"/>
      <c r="XER631" s="289"/>
      <c r="XES631" s="289"/>
      <c r="XET631" s="289"/>
      <c r="XEU631" s="289"/>
      <c r="XEV631" s="289"/>
      <c r="XEW631" s="289"/>
      <c r="XEX631" s="289"/>
      <c r="XEY631" s="289"/>
      <c r="XEZ631" s="289"/>
      <c r="XFA631" s="289"/>
      <c r="XFB631" s="289"/>
      <c r="XFC631" s="289"/>
      <c r="XFD631" s="289"/>
    </row>
    <row r="632" s="506" customFormat="1" ht="21" hidden="1" customHeight="1" spans="1:16384">
      <c r="A632" s="508">
        <v>2081103</v>
      </c>
      <c r="B632" s="518" t="s">
        <v>150</v>
      </c>
      <c r="C632" s="351">
        <f t="shared" si="9"/>
        <v>0</v>
      </c>
      <c r="F632" s="506">
        <v>0</v>
      </c>
      <c r="H632" s="506">
        <v>0</v>
      </c>
      <c r="K632" s="506">
        <v>0</v>
      </c>
      <c r="L632" s="506">
        <v>0</v>
      </c>
      <c r="N632" s="506">
        <v>0</v>
      </c>
      <c r="XEL632" s="289"/>
      <c r="XEM632" s="289"/>
      <c r="XEN632" s="289"/>
      <c r="XEO632" s="289"/>
      <c r="XEP632" s="289"/>
      <c r="XEQ632" s="289"/>
      <c r="XER632" s="289"/>
      <c r="XES632" s="289"/>
      <c r="XET632" s="289"/>
      <c r="XEU632" s="289"/>
      <c r="XEV632" s="289"/>
      <c r="XEW632" s="289"/>
      <c r="XEX632" s="289"/>
      <c r="XEY632" s="289"/>
      <c r="XEZ632" s="289"/>
      <c r="XFA632" s="289"/>
      <c r="XFB632" s="289"/>
      <c r="XFC632" s="289"/>
      <c r="XFD632" s="289"/>
    </row>
    <row r="633" s="506" customFormat="1" ht="21" customHeight="1" spans="1:16384">
      <c r="A633" s="508">
        <v>2081104</v>
      </c>
      <c r="B633" s="519" t="s">
        <v>586</v>
      </c>
      <c r="C633" s="351">
        <f t="shared" si="9"/>
        <v>414.12</v>
      </c>
      <c r="F633" s="506">
        <v>0</v>
      </c>
      <c r="H633" s="506">
        <v>0</v>
      </c>
      <c r="K633" s="506">
        <v>239.12</v>
      </c>
      <c r="L633" s="506">
        <v>0</v>
      </c>
      <c r="N633" s="506">
        <v>175</v>
      </c>
      <c r="XEL633" s="289"/>
      <c r="XEM633" s="289"/>
      <c r="XEN633" s="289"/>
      <c r="XEO633" s="289"/>
      <c r="XEP633" s="289"/>
      <c r="XEQ633" s="289"/>
      <c r="XER633" s="289"/>
      <c r="XES633" s="289"/>
      <c r="XET633" s="289"/>
      <c r="XEU633" s="289"/>
      <c r="XEV633" s="289"/>
      <c r="XEW633" s="289"/>
      <c r="XEX633" s="289"/>
      <c r="XEY633" s="289"/>
      <c r="XEZ633" s="289"/>
      <c r="XFA633" s="289"/>
      <c r="XFB633" s="289"/>
      <c r="XFC633" s="289"/>
      <c r="XFD633" s="289"/>
    </row>
    <row r="634" s="506" customFormat="1" ht="21" customHeight="1" spans="1:16384">
      <c r="A634" s="508">
        <v>2081105</v>
      </c>
      <c r="B634" s="519" t="s">
        <v>587</v>
      </c>
      <c r="C634" s="351">
        <f t="shared" si="9"/>
        <v>242.5</v>
      </c>
      <c r="F634" s="506">
        <v>0</v>
      </c>
      <c r="H634" s="506">
        <v>0</v>
      </c>
      <c r="K634" s="506">
        <v>212.5</v>
      </c>
      <c r="L634" s="506">
        <v>0</v>
      </c>
      <c r="N634" s="506">
        <v>30</v>
      </c>
      <c r="XEL634" s="289"/>
      <c r="XEM634" s="289"/>
      <c r="XEN634" s="289"/>
      <c r="XEO634" s="289"/>
      <c r="XEP634" s="289"/>
      <c r="XEQ634" s="289"/>
      <c r="XER634" s="289"/>
      <c r="XES634" s="289"/>
      <c r="XET634" s="289"/>
      <c r="XEU634" s="289"/>
      <c r="XEV634" s="289"/>
      <c r="XEW634" s="289"/>
      <c r="XEX634" s="289"/>
      <c r="XEY634" s="289"/>
      <c r="XEZ634" s="289"/>
      <c r="XFA634" s="289"/>
      <c r="XFB634" s="289"/>
      <c r="XFC634" s="289"/>
      <c r="XFD634" s="289"/>
    </row>
    <row r="635" s="506" customFormat="1" ht="21" hidden="1" customHeight="1" spans="1:16384">
      <c r="A635" s="508">
        <v>2081106</v>
      </c>
      <c r="B635" s="519" t="s">
        <v>588</v>
      </c>
      <c r="C635" s="351">
        <f t="shared" si="9"/>
        <v>0</v>
      </c>
      <c r="F635" s="506">
        <v>0</v>
      </c>
      <c r="H635" s="506">
        <v>0</v>
      </c>
      <c r="K635" s="506">
        <v>0</v>
      </c>
      <c r="L635" s="506">
        <v>0</v>
      </c>
      <c r="N635" s="506">
        <v>0</v>
      </c>
      <c r="XEL635" s="289"/>
      <c r="XEM635" s="289"/>
      <c r="XEN635" s="289"/>
      <c r="XEO635" s="289"/>
      <c r="XEP635" s="289"/>
      <c r="XEQ635" s="289"/>
      <c r="XER635" s="289"/>
      <c r="XES635" s="289"/>
      <c r="XET635" s="289"/>
      <c r="XEU635" s="289"/>
      <c r="XEV635" s="289"/>
      <c r="XEW635" s="289"/>
      <c r="XEX635" s="289"/>
      <c r="XEY635" s="289"/>
      <c r="XEZ635" s="289"/>
      <c r="XFA635" s="289"/>
      <c r="XFB635" s="289"/>
      <c r="XFC635" s="289"/>
      <c r="XFD635" s="289"/>
    </row>
    <row r="636" s="506" customFormat="1" ht="21" customHeight="1" spans="1:16384">
      <c r="A636" s="508">
        <v>2081107</v>
      </c>
      <c r="B636" s="519" t="s">
        <v>589</v>
      </c>
      <c r="C636" s="351">
        <f t="shared" si="9"/>
        <v>3462</v>
      </c>
      <c r="F636" s="506">
        <v>0</v>
      </c>
      <c r="H636" s="506">
        <v>1100</v>
      </c>
      <c r="K636" s="506">
        <v>2362</v>
      </c>
      <c r="L636" s="506">
        <v>0</v>
      </c>
      <c r="N636" s="506">
        <v>0</v>
      </c>
      <c r="XEL636" s="289"/>
      <c r="XEM636" s="289"/>
      <c r="XEN636" s="289"/>
      <c r="XEO636" s="289"/>
      <c r="XEP636" s="289"/>
      <c r="XEQ636" s="289"/>
      <c r="XER636" s="289"/>
      <c r="XES636" s="289"/>
      <c r="XET636" s="289"/>
      <c r="XEU636" s="289"/>
      <c r="XEV636" s="289"/>
      <c r="XEW636" s="289"/>
      <c r="XEX636" s="289"/>
      <c r="XEY636" s="289"/>
      <c r="XEZ636" s="289"/>
      <c r="XFA636" s="289"/>
      <c r="XFB636" s="289"/>
      <c r="XFC636" s="289"/>
      <c r="XFD636" s="289"/>
    </row>
    <row r="637" s="506" customFormat="1" ht="21" customHeight="1" spans="1:16384">
      <c r="A637" s="508">
        <v>2081199</v>
      </c>
      <c r="B637" s="518" t="s">
        <v>590</v>
      </c>
      <c r="C637" s="351">
        <f t="shared" si="9"/>
        <v>854.557566</v>
      </c>
      <c r="F637" s="508">
        <v>86.177566</v>
      </c>
      <c r="H637" s="506">
        <v>0</v>
      </c>
      <c r="K637" s="506">
        <v>661.38</v>
      </c>
      <c r="L637" s="506">
        <v>0</v>
      </c>
      <c r="N637" s="506">
        <v>107</v>
      </c>
      <c r="XEL637" s="289"/>
      <c r="XEM637" s="289"/>
      <c r="XEN637" s="289"/>
      <c r="XEO637" s="289"/>
      <c r="XEP637" s="289"/>
      <c r="XEQ637" s="289"/>
      <c r="XER637" s="289"/>
      <c r="XES637" s="289"/>
      <c r="XET637" s="289"/>
      <c r="XEU637" s="289"/>
      <c r="XEV637" s="289"/>
      <c r="XEW637" s="289"/>
      <c r="XEX637" s="289"/>
      <c r="XEY637" s="289"/>
      <c r="XEZ637" s="289"/>
      <c r="XFA637" s="289"/>
      <c r="XFB637" s="289"/>
      <c r="XFC637" s="289"/>
      <c r="XFD637" s="289"/>
    </row>
    <row r="638" s="506" customFormat="1" ht="21" customHeight="1" spans="1:16384">
      <c r="A638" s="508">
        <v>20816</v>
      </c>
      <c r="B638" s="519" t="s">
        <v>591</v>
      </c>
      <c r="C638" s="351">
        <f t="shared" si="9"/>
        <v>117.766057</v>
      </c>
      <c r="F638" s="508">
        <v>117.766057</v>
      </c>
      <c r="H638" s="506">
        <v>0</v>
      </c>
      <c r="K638" s="506">
        <v>0</v>
      </c>
      <c r="L638" s="506">
        <v>0</v>
      </c>
      <c r="N638" s="506">
        <v>0</v>
      </c>
      <c r="XEL638" s="289"/>
      <c r="XEM638" s="289"/>
      <c r="XEN638" s="289"/>
      <c r="XEO638" s="289"/>
      <c r="XEP638" s="289"/>
      <c r="XEQ638" s="289"/>
      <c r="XER638" s="289"/>
      <c r="XES638" s="289"/>
      <c r="XET638" s="289"/>
      <c r="XEU638" s="289"/>
      <c r="XEV638" s="289"/>
      <c r="XEW638" s="289"/>
      <c r="XEX638" s="289"/>
      <c r="XEY638" s="289"/>
      <c r="XEZ638" s="289"/>
      <c r="XFA638" s="289"/>
      <c r="XFB638" s="289"/>
      <c r="XFC638" s="289"/>
      <c r="XFD638" s="289"/>
    </row>
    <row r="639" s="506" customFormat="1" ht="21" customHeight="1" spans="1:16384">
      <c r="A639" s="508">
        <v>2081601</v>
      </c>
      <c r="B639" s="519" t="s">
        <v>148</v>
      </c>
      <c r="C639" s="351">
        <f t="shared" si="9"/>
        <v>117.766057</v>
      </c>
      <c r="F639" s="508">
        <v>117.766057</v>
      </c>
      <c r="H639" s="506">
        <v>0</v>
      </c>
      <c r="K639" s="506">
        <v>0</v>
      </c>
      <c r="L639" s="506">
        <v>0</v>
      </c>
      <c r="N639" s="506">
        <v>0</v>
      </c>
      <c r="XEL639" s="289"/>
      <c r="XEM639" s="289"/>
      <c r="XEN639" s="289"/>
      <c r="XEO639" s="289"/>
      <c r="XEP639" s="289"/>
      <c r="XEQ639" s="289"/>
      <c r="XER639" s="289"/>
      <c r="XES639" s="289"/>
      <c r="XET639" s="289"/>
      <c r="XEU639" s="289"/>
      <c r="XEV639" s="289"/>
      <c r="XEW639" s="289"/>
      <c r="XEX639" s="289"/>
      <c r="XEY639" s="289"/>
      <c r="XEZ639" s="289"/>
      <c r="XFA639" s="289"/>
      <c r="XFB639" s="289"/>
      <c r="XFC639" s="289"/>
      <c r="XFD639" s="289"/>
    </row>
    <row r="640" s="506" customFormat="1" ht="21" hidden="1" customHeight="1" spans="1:16384">
      <c r="A640" s="508">
        <v>2081602</v>
      </c>
      <c r="B640" s="519" t="s">
        <v>149</v>
      </c>
      <c r="C640" s="351">
        <f t="shared" si="9"/>
        <v>0</v>
      </c>
      <c r="F640" s="506">
        <v>0</v>
      </c>
      <c r="H640" s="506">
        <v>0</v>
      </c>
      <c r="K640" s="506">
        <v>0</v>
      </c>
      <c r="L640" s="506">
        <v>0</v>
      </c>
      <c r="N640" s="506">
        <v>0</v>
      </c>
      <c r="XEL640" s="289"/>
      <c r="XEM640" s="289"/>
      <c r="XEN640" s="289"/>
      <c r="XEO640" s="289"/>
      <c r="XEP640" s="289"/>
      <c r="XEQ640" s="289"/>
      <c r="XER640" s="289"/>
      <c r="XES640" s="289"/>
      <c r="XET640" s="289"/>
      <c r="XEU640" s="289"/>
      <c r="XEV640" s="289"/>
      <c r="XEW640" s="289"/>
      <c r="XEX640" s="289"/>
      <c r="XEY640" s="289"/>
      <c r="XEZ640" s="289"/>
      <c r="XFA640" s="289"/>
      <c r="XFB640" s="289"/>
      <c r="XFC640" s="289"/>
      <c r="XFD640" s="289"/>
    </row>
    <row r="641" s="506" customFormat="1" ht="21" hidden="1" customHeight="1" spans="1:16384">
      <c r="A641" s="508">
        <v>2081603</v>
      </c>
      <c r="B641" s="519" t="s">
        <v>150</v>
      </c>
      <c r="C641" s="351">
        <f t="shared" si="9"/>
        <v>0</v>
      </c>
      <c r="F641" s="506">
        <v>0</v>
      </c>
      <c r="H641" s="506">
        <v>0</v>
      </c>
      <c r="K641" s="506">
        <v>0</v>
      </c>
      <c r="L641" s="506">
        <v>0</v>
      </c>
      <c r="N641" s="506">
        <v>0</v>
      </c>
      <c r="XEL641" s="289"/>
      <c r="XEM641" s="289"/>
      <c r="XEN641" s="289"/>
      <c r="XEO641" s="289"/>
      <c r="XEP641" s="289"/>
      <c r="XEQ641" s="289"/>
      <c r="XER641" s="289"/>
      <c r="XES641" s="289"/>
      <c r="XET641" s="289"/>
      <c r="XEU641" s="289"/>
      <c r="XEV641" s="289"/>
      <c r="XEW641" s="289"/>
      <c r="XEX641" s="289"/>
      <c r="XEY641" s="289"/>
      <c r="XEZ641" s="289"/>
      <c r="XFA641" s="289"/>
      <c r="XFB641" s="289"/>
      <c r="XFC641" s="289"/>
      <c r="XFD641" s="289"/>
    </row>
    <row r="642" s="506" customFormat="1" ht="21" hidden="1" customHeight="1" spans="1:16384">
      <c r="A642" s="508">
        <v>2081699</v>
      </c>
      <c r="B642" s="519" t="s">
        <v>592</v>
      </c>
      <c r="C642" s="351">
        <f t="shared" si="9"/>
        <v>0</v>
      </c>
      <c r="F642" s="506">
        <v>0</v>
      </c>
      <c r="H642" s="506">
        <v>0</v>
      </c>
      <c r="K642" s="506">
        <v>0</v>
      </c>
      <c r="L642" s="506">
        <v>0</v>
      </c>
      <c r="N642" s="506">
        <v>0</v>
      </c>
      <c r="XEL642" s="289"/>
      <c r="XEM642" s="289"/>
      <c r="XEN642" s="289"/>
      <c r="XEO642" s="289"/>
      <c r="XEP642" s="289"/>
      <c r="XEQ642" s="289"/>
      <c r="XER642" s="289"/>
      <c r="XES642" s="289"/>
      <c r="XET642" s="289"/>
      <c r="XEU642" s="289"/>
      <c r="XEV642" s="289"/>
      <c r="XEW642" s="289"/>
      <c r="XEX642" s="289"/>
      <c r="XEY642" s="289"/>
      <c r="XEZ642" s="289"/>
      <c r="XFA642" s="289"/>
      <c r="XFB642" s="289"/>
      <c r="XFC642" s="289"/>
      <c r="XFD642" s="289"/>
    </row>
    <row r="643" s="506" customFormat="1" ht="21" customHeight="1" spans="1:16384">
      <c r="A643" s="508">
        <v>20819</v>
      </c>
      <c r="B643" s="519" t="s">
        <v>593</v>
      </c>
      <c r="C643" s="351">
        <f t="shared" si="9"/>
        <v>32534</v>
      </c>
      <c r="F643" s="506">
        <v>0</v>
      </c>
      <c r="H643" s="506">
        <v>10430</v>
      </c>
      <c r="K643" s="506">
        <v>22104</v>
      </c>
      <c r="L643" s="506">
        <v>0</v>
      </c>
      <c r="N643" s="506">
        <v>0</v>
      </c>
      <c r="XEL643" s="289"/>
      <c r="XEM643" s="289"/>
      <c r="XEN643" s="289"/>
      <c r="XEO643" s="289"/>
      <c r="XEP643" s="289"/>
      <c r="XEQ643" s="289"/>
      <c r="XER643" s="289"/>
      <c r="XES643" s="289"/>
      <c r="XET643" s="289"/>
      <c r="XEU643" s="289"/>
      <c r="XEV643" s="289"/>
      <c r="XEW643" s="289"/>
      <c r="XEX643" s="289"/>
      <c r="XEY643" s="289"/>
      <c r="XEZ643" s="289"/>
      <c r="XFA643" s="289"/>
      <c r="XFB643" s="289"/>
      <c r="XFC643" s="289"/>
      <c r="XFD643" s="289"/>
    </row>
    <row r="644" s="506" customFormat="1" ht="21" customHeight="1" spans="1:16384">
      <c r="A644" s="508">
        <v>2081901</v>
      </c>
      <c r="B644" s="519" t="s">
        <v>594</v>
      </c>
      <c r="C644" s="351">
        <f t="shared" si="9"/>
        <v>17430</v>
      </c>
      <c r="F644" s="506">
        <v>0</v>
      </c>
      <c r="H644" s="506">
        <v>10430</v>
      </c>
      <c r="K644" s="506">
        <v>7000</v>
      </c>
      <c r="L644" s="506">
        <v>0</v>
      </c>
      <c r="N644" s="506">
        <v>0</v>
      </c>
      <c r="XEL644" s="289"/>
      <c r="XEM644" s="289"/>
      <c r="XEN644" s="289"/>
      <c r="XEO644" s="289"/>
      <c r="XEP644" s="289"/>
      <c r="XEQ644" s="289"/>
      <c r="XER644" s="289"/>
      <c r="XES644" s="289"/>
      <c r="XET644" s="289"/>
      <c r="XEU644" s="289"/>
      <c r="XEV644" s="289"/>
      <c r="XEW644" s="289"/>
      <c r="XEX644" s="289"/>
      <c r="XEY644" s="289"/>
      <c r="XEZ644" s="289"/>
      <c r="XFA644" s="289"/>
      <c r="XFB644" s="289"/>
      <c r="XFC644" s="289"/>
      <c r="XFD644" s="289"/>
    </row>
    <row r="645" s="506" customFormat="1" ht="21" customHeight="1" spans="1:16384">
      <c r="A645" s="508">
        <v>2081902</v>
      </c>
      <c r="B645" s="518" t="s">
        <v>595</v>
      </c>
      <c r="C645" s="351">
        <f t="shared" si="9"/>
        <v>15104</v>
      </c>
      <c r="F645" s="506">
        <v>0</v>
      </c>
      <c r="H645" s="506">
        <v>0</v>
      </c>
      <c r="K645" s="506">
        <v>15104</v>
      </c>
      <c r="L645" s="506">
        <v>0</v>
      </c>
      <c r="N645" s="506">
        <v>0</v>
      </c>
      <c r="XEL645" s="289"/>
      <c r="XEM645" s="289"/>
      <c r="XEN645" s="289"/>
      <c r="XEO645" s="289"/>
      <c r="XEP645" s="289"/>
      <c r="XEQ645" s="289"/>
      <c r="XER645" s="289"/>
      <c r="XES645" s="289"/>
      <c r="XET645" s="289"/>
      <c r="XEU645" s="289"/>
      <c r="XEV645" s="289"/>
      <c r="XEW645" s="289"/>
      <c r="XEX645" s="289"/>
      <c r="XEY645" s="289"/>
      <c r="XEZ645" s="289"/>
      <c r="XFA645" s="289"/>
      <c r="XFB645" s="289"/>
      <c r="XFC645" s="289"/>
      <c r="XFD645" s="289"/>
    </row>
    <row r="646" s="506" customFormat="1" ht="21" customHeight="1" spans="1:16384">
      <c r="A646" s="508">
        <v>20820</v>
      </c>
      <c r="B646" s="519" t="s">
        <v>596</v>
      </c>
      <c r="C646" s="351">
        <f t="shared" ref="C646:C709" si="10">D646+E646+F646+G646+H646+I646+J646+K646+L646+M646+N646</f>
        <v>1706</v>
      </c>
      <c r="F646" s="506">
        <v>0</v>
      </c>
      <c r="H646" s="506">
        <v>0</v>
      </c>
      <c r="K646" s="506">
        <v>1680</v>
      </c>
      <c r="L646" s="506">
        <v>0</v>
      </c>
      <c r="N646" s="506">
        <v>26</v>
      </c>
      <c r="XEL646" s="289"/>
      <c r="XEM646" s="289"/>
      <c r="XEN646" s="289"/>
      <c r="XEO646" s="289"/>
      <c r="XEP646" s="289"/>
      <c r="XEQ646" s="289"/>
      <c r="XER646" s="289"/>
      <c r="XES646" s="289"/>
      <c r="XET646" s="289"/>
      <c r="XEU646" s="289"/>
      <c r="XEV646" s="289"/>
      <c r="XEW646" s="289"/>
      <c r="XEX646" s="289"/>
      <c r="XEY646" s="289"/>
      <c r="XEZ646" s="289"/>
      <c r="XFA646" s="289"/>
      <c r="XFB646" s="289"/>
      <c r="XFC646" s="289"/>
      <c r="XFD646" s="289"/>
    </row>
    <row r="647" s="506" customFormat="1" ht="21" customHeight="1" spans="1:16384">
      <c r="A647" s="508">
        <v>2082001</v>
      </c>
      <c r="B647" s="519" t="s">
        <v>597</v>
      </c>
      <c r="C647" s="351">
        <f t="shared" si="10"/>
        <v>1600</v>
      </c>
      <c r="F647" s="506">
        <v>0</v>
      </c>
      <c r="H647" s="506">
        <v>0</v>
      </c>
      <c r="K647" s="506">
        <v>1600</v>
      </c>
      <c r="L647" s="506">
        <v>0</v>
      </c>
      <c r="N647" s="506">
        <v>0</v>
      </c>
      <c r="XEL647" s="289"/>
      <c r="XEM647" s="289"/>
      <c r="XEN647" s="289"/>
      <c r="XEO647" s="289"/>
      <c r="XEP647" s="289"/>
      <c r="XEQ647" s="289"/>
      <c r="XER647" s="289"/>
      <c r="XES647" s="289"/>
      <c r="XET647" s="289"/>
      <c r="XEU647" s="289"/>
      <c r="XEV647" s="289"/>
      <c r="XEW647" s="289"/>
      <c r="XEX647" s="289"/>
      <c r="XEY647" s="289"/>
      <c r="XEZ647" s="289"/>
      <c r="XFA647" s="289"/>
      <c r="XFB647" s="289"/>
      <c r="XFC647" s="289"/>
      <c r="XFD647" s="289"/>
    </row>
    <row r="648" s="506" customFormat="1" ht="21" customHeight="1" spans="1:16384">
      <c r="A648" s="508">
        <v>2082002</v>
      </c>
      <c r="B648" s="518" t="s">
        <v>598</v>
      </c>
      <c r="C648" s="351">
        <f t="shared" si="10"/>
        <v>106</v>
      </c>
      <c r="F648" s="506">
        <v>0</v>
      </c>
      <c r="H648" s="506">
        <v>0</v>
      </c>
      <c r="K648" s="506">
        <v>80</v>
      </c>
      <c r="L648" s="506">
        <v>0</v>
      </c>
      <c r="N648" s="506">
        <v>26</v>
      </c>
      <c r="XEL648" s="289"/>
      <c r="XEM648" s="289"/>
      <c r="XEN648" s="289"/>
      <c r="XEO648" s="289"/>
      <c r="XEP648" s="289"/>
      <c r="XEQ648" s="289"/>
      <c r="XER648" s="289"/>
      <c r="XES648" s="289"/>
      <c r="XET648" s="289"/>
      <c r="XEU648" s="289"/>
      <c r="XEV648" s="289"/>
      <c r="XEW648" s="289"/>
      <c r="XEX648" s="289"/>
      <c r="XEY648" s="289"/>
      <c r="XEZ648" s="289"/>
      <c r="XFA648" s="289"/>
      <c r="XFB648" s="289"/>
      <c r="XFC648" s="289"/>
      <c r="XFD648" s="289"/>
    </row>
    <row r="649" s="506" customFormat="1" ht="21" customHeight="1" spans="1:16384">
      <c r="A649" s="508">
        <v>20821</v>
      </c>
      <c r="B649" s="519" t="s">
        <v>599</v>
      </c>
      <c r="C649" s="351">
        <f t="shared" si="10"/>
        <v>10721</v>
      </c>
      <c r="F649" s="506">
        <v>0</v>
      </c>
      <c r="H649" s="506">
        <v>0</v>
      </c>
      <c r="K649" s="506">
        <v>8221</v>
      </c>
      <c r="L649" s="506">
        <v>2500</v>
      </c>
      <c r="N649" s="506">
        <v>0</v>
      </c>
      <c r="XEL649" s="289"/>
      <c r="XEM649" s="289"/>
      <c r="XEN649" s="289"/>
      <c r="XEO649" s="289"/>
      <c r="XEP649" s="289"/>
      <c r="XEQ649" s="289"/>
      <c r="XER649" s="289"/>
      <c r="XES649" s="289"/>
      <c r="XET649" s="289"/>
      <c r="XEU649" s="289"/>
      <c r="XEV649" s="289"/>
      <c r="XEW649" s="289"/>
      <c r="XEX649" s="289"/>
      <c r="XEY649" s="289"/>
      <c r="XEZ649" s="289"/>
      <c r="XFA649" s="289"/>
      <c r="XFB649" s="289"/>
      <c r="XFC649" s="289"/>
      <c r="XFD649" s="289"/>
    </row>
    <row r="650" s="506" customFormat="1" ht="21" customHeight="1" spans="1:16384">
      <c r="A650" s="508">
        <v>2082101</v>
      </c>
      <c r="B650" s="520" t="s">
        <v>600</v>
      </c>
      <c r="C650" s="351">
        <f t="shared" si="10"/>
        <v>5121</v>
      </c>
      <c r="F650" s="506">
        <v>0</v>
      </c>
      <c r="H650" s="506">
        <v>0</v>
      </c>
      <c r="K650" s="506">
        <v>5121</v>
      </c>
      <c r="L650" s="506">
        <v>0</v>
      </c>
      <c r="N650" s="506">
        <v>0</v>
      </c>
      <c r="XEL650" s="289"/>
      <c r="XEM650" s="289"/>
      <c r="XEN650" s="289"/>
      <c r="XEO650" s="289"/>
      <c r="XEP650" s="289"/>
      <c r="XEQ650" s="289"/>
      <c r="XER650" s="289"/>
      <c r="XES650" s="289"/>
      <c r="XET650" s="289"/>
      <c r="XEU650" s="289"/>
      <c r="XEV650" s="289"/>
      <c r="XEW650" s="289"/>
      <c r="XEX650" s="289"/>
      <c r="XEY650" s="289"/>
      <c r="XEZ650" s="289"/>
      <c r="XFA650" s="289"/>
      <c r="XFB650" s="289"/>
      <c r="XFC650" s="289"/>
      <c r="XFD650" s="289"/>
    </row>
    <row r="651" s="506" customFormat="1" ht="21" customHeight="1" spans="1:16384">
      <c r="A651" s="508">
        <v>2082102</v>
      </c>
      <c r="B651" s="518" t="s">
        <v>601</v>
      </c>
      <c r="C651" s="351">
        <f t="shared" si="10"/>
        <v>5600</v>
      </c>
      <c r="F651" s="506">
        <v>0</v>
      </c>
      <c r="H651" s="506">
        <v>0</v>
      </c>
      <c r="K651" s="506">
        <v>3100</v>
      </c>
      <c r="L651" s="506">
        <v>2500</v>
      </c>
      <c r="N651" s="506">
        <v>0</v>
      </c>
      <c r="XEL651" s="289"/>
      <c r="XEM651" s="289"/>
      <c r="XEN651" s="289"/>
      <c r="XEO651" s="289"/>
      <c r="XEP651" s="289"/>
      <c r="XEQ651" s="289"/>
      <c r="XER651" s="289"/>
      <c r="XES651" s="289"/>
      <c r="XET651" s="289"/>
      <c r="XEU651" s="289"/>
      <c r="XEV651" s="289"/>
      <c r="XEW651" s="289"/>
      <c r="XEX651" s="289"/>
      <c r="XEY651" s="289"/>
      <c r="XEZ651" s="289"/>
      <c r="XFA651" s="289"/>
      <c r="XFB651" s="289"/>
      <c r="XFC651" s="289"/>
      <c r="XFD651" s="289"/>
    </row>
    <row r="652" s="506" customFormat="1" ht="21" hidden="1" customHeight="1" spans="1:16384">
      <c r="A652" s="508">
        <v>20824</v>
      </c>
      <c r="B652" s="519" t="s">
        <v>602</v>
      </c>
      <c r="C652" s="351">
        <f t="shared" si="10"/>
        <v>0</v>
      </c>
      <c r="F652" s="506">
        <v>0</v>
      </c>
      <c r="H652" s="506">
        <v>0</v>
      </c>
      <c r="K652" s="506">
        <v>0</v>
      </c>
      <c r="L652" s="506">
        <v>0</v>
      </c>
      <c r="N652" s="506">
        <v>0</v>
      </c>
      <c r="XEL652" s="289"/>
      <c r="XEM652" s="289"/>
      <c r="XEN652" s="289"/>
      <c r="XEO652" s="289"/>
      <c r="XEP652" s="289"/>
      <c r="XEQ652" s="289"/>
      <c r="XER652" s="289"/>
      <c r="XES652" s="289"/>
      <c r="XET652" s="289"/>
      <c r="XEU652" s="289"/>
      <c r="XEV652" s="289"/>
      <c r="XEW652" s="289"/>
      <c r="XEX652" s="289"/>
      <c r="XEY652" s="289"/>
      <c r="XEZ652" s="289"/>
      <c r="XFA652" s="289"/>
      <c r="XFB652" s="289"/>
      <c r="XFC652" s="289"/>
      <c r="XFD652" s="289"/>
    </row>
    <row r="653" s="506" customFormat="1" ht="21" hidden="1" customHeight="1" spans="1:16384">
      <c r="A653" s="508">
        <v>2082401</v>
      </c>
      <c r="B653" s="519" t="s">
        <v>603</v>
      </c>
      <c r="C653" s="351">
        <f t="shared" si="10"/>
        <v>0</v>
      </c>
      <c r="F653" s="506">
        <v>0</v>
      </c>
      <c r="H653" s="506">
        <v>0</v>
      </c>
      <c r="K653" s="506">
        <v>0</v>
      </c>
      <c r="L653" s="506">
        <v>0</v>
      </c>
      <c r="N653" s="506">
        <v>0</v>
      </c>
      <c r="XEL653" s="289"/>
      <c r="XEM653" s="289"/>
      <c r="XEN653" s="289"/>
      <c r="XEO653" s="289"/>
      <c r="XEP653" s="289"/>
      <c r="XEQ653" s="289"/>
      <c r="XER653" s="289"/>
      <c r="XES653" s="289"/>
      <c r="XET653" s="289"/>
      <c r="XEU653" s="289"/>
      <c r="XEV653" s="289"/>
      <c r="XEW653" s="289"/>
      <c r="XEX653" s="289"/>
      <c r="XEY653" s="289"/>
      <c r="XEZ653" s="289"/>
      <c r="XFA653" s="289"/>
      <c r="XFB653" s="289"/>
      <c r="XFC653" s="289"/>
      <c r="XFD653" s="289"/>
    </row>
    <row r="654" s="506" customFormat="1" ht="21" hidden="1" customHeight="1" spans="1:16384">
      <c r="A654" s="508">
        <v>2082402</v>
      </c>
      <c r="B654" s="519" t="s">
        <v>604</v>
      </c>
      <c r="C654" s="351">
        <f t="shared" si="10"/>
        <v>0</v>
      </c>
      <c r="F654" s="506">
        <v>0</v>
      </c>
      <c r="H654" s="506">
        <v>0</v>
      </c>
      <c r="K654" s="506">
        <v>0</v>
      </c>
      <c r="L654" s="506">
        <v>0</v>
      </c>
      <c r="N654" s="506">
        <v>0</v>
      </c>
      <c r="XEL654" s="289"/>
      <c r="XEM654" s="289"/>
      <c r="XEN654" s="289"/>
      <c r="XEO654" s="289"/>
      <c r="XEP654" s="289"/>
      <c r="XEQ654" s="289"/>
      <c r="XER654" s="289"/>
      <c r="XES654" s="289"/>
      <c r="XET654" s="289"/>
      <c r="XEU654" s="289"/>
      <c r="XEV654" s="289"/>
      <c r="XEW654" s="289"/>
      <c r="XEX654" s="289"/>
      <c r="XEY654" s="289"/>
      <c r="XEZ654" s="289"/>
      <c r="XFA654" s="289"/>
      <c r="XFB654" s="289"/>
      <c r="XFC654" s="289"/>
      <c r="XFD654" s="289"/>
    </row>
    <row r="655" s="506" customFormat="1" ht="21" customHeight="1" spans="1:16384">
      <c r="A655" s="508">
        <v>20825</v>
      </c>
      <c r="B655" s="519" t="s">
        <v>605</v>
      </c>
      <c r="C655" s="351">
        <f t="shared" si="10"/>
        <v>1148</v>
      </c>
      <c r="F655" s="506">
        <v>0</v>
      </c>
      <c r="H655" s="506">
        <v>100</v>
      </c>
      <c r="K655" s="506">
        <v>782</v>
      </c>
      <c r="L655" s="506">
        <v>0</v>
      </c>
      <c r="N655" s="506">
        <v>266</v>
      </c>
      <c r="XEL655" s="289"/>
      <c r="XEM655" s="289"/>
      <c r="XEN655" s="289"/>
      <c r="XEO655" s="289"/>
      <c r="XEP655" s="289"/>
      <c r="XEQ655" s="289"/>
      <c r="XER655" s="289"/>
      <c r="XES655" s="289"/>
      <c r="XET655" s="289"/>
      <c r="XEU655" s="289"/>
      <c r="XEV655" s="289"/>
      <c r="XEW655" s="289"/>
      <c r="XEX655" s="289"/>
      <c r="XEY655" s="289"/>
      <c r="XEZ655" s="289"/>
      <c r="XFA655" s="289"/>
      <c r="XFB655" s="289"/>
      <c r="XFC655" s="289"/>
      <c r="XFD655" s="289"/>
    </row>
    <row r="656" s="506" customFormat="1" ht="21" customHeight="1" spans="1:16384">
      <c r="A656" s="508">
        <v>2082501</v>
      </c>
      <c r="B656" s="518" t="s">
        <v>606</v>
      </c>
      <c r="C656" s="351">
        <f t="shared" si="10"/>
        <v>721</v>
      </c>
      <c r="F656" s="506">
        <v>0</v>
      </c>
      <c r="H656" s="506">
        <v>100</v>
      </c>
      <c r="K656" s="506">
        <v>524</v>
      </c>
      <c r="L656" s="506">
        <v>0</v>
      </c>
      <c r="N656" s="506">
        <v>97</v>
      </c>
      <c r="XEL656" s="289"/>
      <c r="XEM656" s="289"/>
      <c r="XEN656" s="289"/>
      <c r="XEO656" s="289"/>
      <c r="XEP656" s="289"/>
      <c r="XEQ656" s="289"/>
      <c r="XER656" s="289"/>
      <c r="XES656" s="289"/>
      <c r="XET656" s="289"/>
      <c r="XEU656" s="289"/>
      <c r="XEV656" s="289"/>
      <c r="XEW656" s="289"/>
      <c r="XEX656" s="289"/>
      <c r="XEY656" s="289"/>
      <c r="XEZ656" s="289"/>
      <c r="XFA656" s="289"/>
      <c r="XFB656" s="289"/>
      <c r="XFC656" s="289"/>
      <c r="XFD656" s="289"/>
    </row>
    <row r="657" s="506" customFormat="1" ht="21" customHeight="1" spans="1:16384">
      <c r="A657" s="508">
        <v>2082502</v>
      </c>
      <c r="B657" s="519" t="s">
        <v>607</v>
      </c>
      <c r="C657" s="351">
        <f t="shared" si="10"/>
        <v>427</v>
      </c>
      <c r="F657" s="506">
        <v>0</v>
      </c>
      <c r="H657" s="506">
        <v>0</v>
      </c>
      <c r="K657" s="506">
        <v>258</v>
      </c>
      <c r="L657" s="506">
        <v>0</v>
      </c>
      <c r="N657" s="506">
        <v>169</v>
      </c>
      <c r="XEL657" s="289"/>
      <c r="XEM657" s="289"/>
      <c r="XEN657" s="289"/>
      <c r="XEO657" s="289"/>
      <c r="XEP657" s="289"/>
      <c r="XEQ657" s="289"/>
      <c r="XER657" s="289"/>
      <c r="XES657" s="289"/>
      <c r="XET657" s="289"/>
      <c r="XEU657" s="289"/>
      <c r="XEV657" s="289"/>
      <c r="XEW657" s="289"/>
      <c r="XEX657" s="289"/>
      <c r="XEY657" s="289"/>
      <c r="XEZ657" s="289"/>
      <c r="XFA657" s="289"/>
      <c r="XFB657" s="289"/>
      <c r="XFC657" s="289"/>
      <c r="XFD657" s="289"/>
    </row>
    <row r="658" s="506" customFormat="1" ht="21" hidden="1" customHeight="1" spans="1:16384">
      <c r="A658" s="508">
        <v>20826</v>
      </c>
      <c r="B658" s="519" t="s">
        <v>608</v>
      </c>
      <c r="C658" s="351">
        <f t="shared" si="10"/>
        <v>0</v>
      </c>
      <c r="F658" s="506">
        <v>0</v>
      </c>
      <c r="H658" s="506">
        <v>0</v>
      </c>
      <c r="K658" s="506">
        <v>0</v>
      </c>
      <c r="L658" s="506">
        <v>0</v>
      </c>
      <c r="N658" s="506">
        <v>0</v>
      </c>
      <c r="XEL658" s="289"/>
      <c r="XEM658" s="289"/>
      <c r="XEN658" s="289"/>
      <c r="XEO658" s="289"/>
      <c r="XEP658" s="289"/>
      <c r="XEQ658" s="289"/>
      <c r="XER658" s="289"/>
      <c r="XES658" s="289"/>
      <c r="XET658" s="289"/>
      <c r="XEU658" s="289"/>
      <c r="XEV658" s="289"/>
      <c r="XEW658" s="289"/>
      <c r="XEX658" s="289"/>
      <c r="XEY658" s="289"/>
      <c r="XEZ658" s="289"/>
      <c r="XFA658" s="289"/>
      <c r="XFB658" s="289"/>
      <c r="XFC658" s="289"/>
      <c r="XFD658" s="289"/>
    </row>
    <row r="659" s="506" customFormat="1" ht="21" hidden="1" customHeight="1" spans="1:16384">
      <c r="A659" s="508">
        <v>2082601</v>
      </c>
      <c r="B659" s="519" t="s">
        <v>609</v>
      </c>
      <c r="C659" s="351">
        <f t="shared" si="10"/>
        <v>0</v>
      </c>
      <c r="F659" s="506">
        <v>0</v>
      </c>
      <c r="H659" s="506">
        <v>0</v>
      </c>
      <c r="K659" s="506">
        <v>0</v>
      </c>
      <c r="L659" s="506">
        <v>0</v>
      </c>
      <c r="N659" s="506">
        <v>0</v>
      </c>
      <c r="XEL659" s="289"/>
      <c r="XEM659" s="289"/>
      <c r="XEN659" s="289"/>
      <c r="XEO659" s="289"/>
      <c r="XEP659" s="289"/>
      <c r="XEQ659" s="289"/>
      <c r="XER659" s="289"/>
      <c r="XES659" s="289"/>
      <c r="XET659" s="289"/>
      <c r="XEU659" s="289"/>
      <c r="XEV659" s="289"/>
      <c r="XEW659" s="289"/>
      <c r="XEX659" s="289"/>
      <c r="XEY659" s="289"/>
      <c r="XEZ659" s="289"/>
      <c r="XFA659" s="289"/>
      <c r="XFB659" s="289"/>
      <c r="XFC659" s="289"/>
      <c r="XFD659" s="289"/>
    </row>
    <row r="660" s="506" customFormat="1" ht="21" hidden="1" customHeight="1" spans="1:16384">
      <c r="A660" s="508">
        <v>2082602</v>
      </c>
      <c r="B660" s="519" t="s">
        <v>610</v>
      </c>
      <c r="C660" s="351">
        <f t="shared" si="10"/>
        <v>0</v>
      </c>
      <c r="F660" s="506">
        <v>0</v>
      </c>
      <c r="H660" s="506">
        <v>0</v>
      </c>
      <c r="K660" s="506">
        <v>0</v>
      </c>
      <c r="L660" s="506">
        <v>0</v>
      </c>
      <c r="N660" s="506">
        <v>0</v>
      </c>
      <c r="XEL660" s="289"/>
      <c r="XEM660" s="289"/>
      <c r="XEN660" s="289"/>
      <c r="XEO660" s="289"/>
      <c r="XEP660" s="289"/>
      <c r="XEQ660" s="289"/>
      <c r="XER660" s="289"/>
      <c r="XES660" s="289"/>
      <c r="XET660" s="289"/>
      <c r="XEU660" s="289"/>
      <c r="XEV660" s="289"/>
      <c r="XEW660" s="289"/>
      <c r="XEX660" s="289"/>
      <c r="XEY660" s="289"/>
      <c r="XEZ660" s="289"/>
      <c r="XFA660" s="289"/>
      <c r="XFB660" s="289"/>
      <c r="XFC660" s="289"/>
      <c r="XFD660" s="289"/>
    </row>
    <row r="661" s="506" customFormat="1" ht="21" hidden="1" customHeight="1" spans="1:16384">
      <c r="A661" s="508">
        <v>2082699</v>
      </c>
      <c r="B661" s="519" t="s">
        <v>611</v>
      </c>
      <c r="C661" s="351">
        <f t="shared" si="10"/>
        <v>0</v>
      </c>
      <c r="F661" s="506">
        <v>0</v>
      </c>
      <c r="H661" s="506">
        <v>0</v>
      </c>
      <c r="K661" s="506">
        <v>0</v>
      </c>
      <c r="L661" s="506">
        <v>0</v>
      </c>
      <c r="N661" s="506">
        <v>0</v>
      </c>
      <c r="XEL661" s="289"/>
      <c r="XEM661" s="289"/>
      <c r="XEN661" s="289"/>
      <c r="XEO661" s="289"/>
      <c r="XEP661" s="289"/>
      <c r="XEQ661" s="289"/>
      <c r="XER661" s="289"/>
      <c r="XES661" s="289"/>
      <c r="XET661" s="289"/>
      <c r="XEU661" s="289"/>
      <c r="XEV661" s="289"/>
      <c r="XEW661" s="289"/>
      <c r="XEX661" s="289"/>
      <c r="XEY661" s="289"/>
      <c r="XEZ661" s="289"/>
      <c r="XFA661" s="289"/>
      <c r="XFB661" s="289"/>
      <c r="XFC661" s="289"/>
      <c r="XFD661" s="289"/>
    </row>
    <row r="662" s="506" customFormat="1" ht="21" hidden="1" customHeight="1" spans="1:16384">
      <c r="A662" s="508">
        <v>20827</v>
      </c>
      <c r="B662" s="519" t="s">
        <v>612</v>
      </c>
      <c r="C662" s="351">
        <f t="shared" si="10"/>
        <v>0</v>
      </c>
      <c r="F662" s="506">
        <v>0</v>
      </c>
      <c r="H662" s="506">
        <v>0</v>
      </c>
      <c r="K662" s="506">
        <v>0</v>
      </c>
      <c r="L662" s="506">
        <v>0</v>
      </c>
      <c r="N662" s="506">
        <v>0</v>
      </c>
      <c r="XEL662" s="289"/>
      <c r="XEM662" s="289"/>
      <c r="XEN662" s="289"/>
      <c r="XEO662" s="289"/>
      <c r="XEP662" s="289"/>
      <c r="XEQ662" s="289"/>
      <c r="XER662" s="289"/>
      <c r="XES662" s="289"/>
      <c r="XET662" s="289"/>
      <c r="XEU662" s="289"/>
      <c r="XEV662" s="289"/>
      <c r="XEW662" s="289"/>
      <c r="XEX662" s="289"/>
      <c r="XEY662" s="289"/>
      <c r="XEZ662" s="289"/>
      <c r="XFA662" s="289"/>
      <c r="XFB662" s="289"/>
      <c r="XFC662" s="289"/>
      <c r="XFD662" s="289"/>
    </row>
    <row r="663" s="506" customFormat="1" ht="21" hidden="1" customHeight="1" spans="1:16384">
      <c r="A663" s="508">
        <v>2082701</v>
      </c>
      <c r="B663" s="519" t="s">
        <v>613</v>
      </c>
      <c r="C663" s="351">
        <f t="shared" si="10"/>
        <v>0</v>
      </c>
      <c r="F663" s="506">
        <v>0</v>
      </c>
      <c r="H663" s="506">
        <v>0</v>
      </c>
      <c r="K663" s="506">
        <v>0</v>
      </c>
      <c r="L663" s="506">
        <v>0</v>
      </c>
      <c r="N663" s="506">
        <v>0</v>
      </c>
      <c r="XEL663" s="289"/>
      <c r="XEM663" s="289"/>
      <c r="XEN663" s="289"/>
      <c r="XEO663" s="289"/>
      <c r="XEP663" s="289"/>
      <c r="XEQ663" s="289"/>
      <c r="XER663" s="289"/>
      <c r="XES663" s="289"/>
      <c r="XET663" s="289"/>
      <c r="XEU663" s="289"/>
      <c r="XEV663" s="289"/>
      <c r="XEW663" s="289"/>
      <c r="XEX663" s="289"/>
      <c r="XEY663" s="289"/>
      <c r="XEZ663" s="289"/>
      <c r="XFA663" s="289"/>
      <c r="XFB663" s="289"/>
      <c r="XFC663" s="289"/>
      <c r="XFD663" s="289"/>
    </row>
    <row r="664" s="506" customFormat="1" ht="21" hidden="1" customHeight="1" spans="1:16384">
      <c r="A664" s="508">
        <v>2082702</v>
      </c>
      <c r="B664" s="519" t="s">
        <v>614</v>
      </c>
      <c r="C664" s="351">
        <f t="shared" si="10"/>
        <v>0</v>
      </c>
      <c r="F664" s="506">
        <v>0</v>
      </c>
      <c r="H664" s="506">
        <v>0</v>
      </c>
      <c r="K664" s="506">
        <v>0</v>
      </c>
      <c r="L664" s="506">
        <v>0</v>
      </c>
      <c r="N664" s="506">
        <v>0</v>
      </c>
      <c r="XEL664" s="289"/>
      <c r="XEM664" s="289"/>
      <c r="XEN664" s="289"/>
      <c r="XEO664" s="289"/>
      <c r="XEP664" s="289"/>
      <c r="XEQ664" s="289"/>
      <c r="XER664" s="289"/>
      <c r="XES664" s="289"/>
      <c r="XET664" s="289"/>
      <c r="XEU664" s="289"/>
      <c r="XEV664" s="289"/>
      <c r="XEW664" s="289"/>
      <c r="XEX664" s="289"/>
      <c r="XEY664" s="289"/>
      <c r="XEZ664" s="289"/>
      <c r="XFA664" s="289"/>
      <c r="XFB664" s="289"/>
      <c r="XFC664" s="289"/>
      <c r="XFD664" s="289"/>
    </row>
    <row r="665" s="506" customFormat="1" ht="21" hidden="1" customHeight="1" spans="1:16384">
      <c r="A665" s="508">
        <v>2082799</v>
      </c>
      <c r="B665" s="519" t="s">
        <v>615</v>
      </c>
      <c r="C665" s="351">
        <f t="shared" si="10"/>
        <v>0</v>
      </c>
      <c r="F665" s="506">
        <v>0</v>
      </c>
      <c r="H665" s="506">
        <v>0</v>
      </c>
      <c r="K665" s="506">
        <v>0</v>
      </c>
      <c r="L665" s="506">
        <v>0</v>
      </c>
      <c r="N665" s="506">
        <v>0</v>
      </c>
      <c r="XEL665" s="289"/>
      <c r="XEM665" s="289"/>
      <c r="XEN665" s="289"/>
      <c r="XEO665" s="289"/>
      <c r="XEP665" s="289"/>
      <c r="XEQ665" s="289"/>
      <c r="XER665" s="289"/>
      <c r="XES665" s="289"/>
      <c r="XET665" s="289"/>
      <c r="XEU665" s="289"/>
      <c r="XEV665" s="289"/>
      <c r="XEW665" s="289"/>
      <c r="XEX665" s="289"/>
      <c r="XEY665" s="289"/>
      <c r="XEZ665" s="289"/>
      <c r="XFA665" s="289"/>
      <c r="XFB665" s="289"/>
      <c r="XFC665" s="289"/>
      <c r="XFD665" s="289"/>
    </row>
    <row r="666" s="506" customFormat="1" ht="21" customHeight="1" spans="1:16384">
      <c r="A666" s="508">
        <v>20828</v>
      </c>
      <c r="B666" s="519" t="s">
        <v>616</v>
      </c>
      <c r="C666" s="351">
        <f t="shared" si="10"/>
        <v>2476.205489</v>
      </c>
      <c r="F666" s="508">
        <v>455.793089</v>
      </c>
      <c r="H666" s="506">
        <v>0</v>
      </c>
      <c r="K666" s="506">
        <v>86</v>
      </c>
      <c r="L666" s="506">
        <v>1841.4124</v>
      </c>
      <c r="N666" s="506">
        <v>93</v>
      </c>
      <c r="XEL666" s="289"/>
      <c r="XEM666" s="289"/>
      <c r="XEN666" s="289"/>
      <c r="XEO666" s="289"/>
      <c r="XEP666" s="289"/>
      <c r="XEQ666" s="289"/>
      <c r="XER666" s="289"/>
      <c r="XES666" s="289"/>
      <c r="XET666" s="289"/>
      <c r="XEU666" s="289"/>
      <c r="XEV666" s="289"/>
      <c r="XEW666" s="289"/>
      <c r="XEX666" s="289"/>
      <c r="XEY666" s="289"/>
      <c r="XEZ666" s="289"/>
      <c r="XFA666" s="289"/>
      <c r="XFB666" s="289"/>
      <c r="XFC666" s="289"/>
      <c r="XFD666" s="289"/>
    </row>
    <row r="667" s="506" customFormat="1" ht="21" customHeight="1" spans="1:16384">
      <c r="A667" s="508">
        <v>2082801</v>
      </c>
      <c r="B667" s="519" t="s">
        <v>148</v>
      </c>
      <c r="C667" s="351">
        <f t="shared" si="10"/>
        <v>203.697121</v>
      </c>
      <c r="F667" s="508">
        <v>203.697121</v>
      </c>
      <c r="H667" s="506">
        <v>0</v>
      </c>
      <c r="K667" s="506">
        <v>0</v>
      </c>
      <c r="L667" s="506">
        <v>0</v>
      </c>
      <c r="N667" s="506">
        <v>0</v>
      </c>
      <c r="XEL667" s="289"/>
      <c r="XEM667" s="289"/>
      <c r="XEN667" s="289"/>
      <c r="XEO667" s="289"/>
      <c r="XEP667" s="289"/>
      <c r="XEQ667" s="289"/>
      <c r="XER667" s="289"/>
      <c r="XES667" s="289"/>
      <c r="XET667" s="289"/>
      <c r="XEU667" s="289"/>
      <c r="XEV667" s="289"/>
      <c r="XEW667" s="289"/>
      <c r="XEX667" s="289"/>
      <c r="XEY667" s="289"/>
      <c r="XEZ667" s="289"/>
      <c r="XFA667" s="289"/>
      <c r="XFB667" s="289"/>
      <c r="XFC667" s="289"/>
      <c r="XFD667" s="289"/>
    </row>
    <row r="668" s="506" customFormat="1" ht="21" hidden="1" customHeight="1" spans="1:16384">
      <c r="A668" s="508">
        <v>2082802</v>
      </c>
      <c r="B668" s="519" t="s">
        <v>149</v>
      </c>
      <c r="C668" s="351">
        <f t="shared" si="10"/>
        <v>0</v>
      </c>
      <c r="F668" s="506">
        <v>0</v>
      </c>
      <c r="H668" s="506">
        <v>0</v>
      </c>
      <c r="K668" s="506">
        <v>0</v>
      </c>
      <c r="L668" s="506">
        <v>0</v>
      </c>
      <c r="N668" s="506">
        <v>0</v>
      </c>
      <c r="XEL668" s="289"/>
      <c r="XEM668" s="289"/>
      <c r="XEN668" s="289"/>
      <c r="XEO668" s="289"/>
      <c r="XEP668" s="289"/>
      <c r="XEQ668" s="289"/>
      <c r="XER668" s="289"/>
      <c r="XES668" s="289"/>
      <c r="XET668" s="289"/>
      <c r="XEU668" s="289"/>
      <c r="XEV668" s="289"/>
      <c r="XEW668" s="289"/>
      <c r="XEX668" s="289"/>
      <c r="XEY668" s="289"/>
      <c r="XEZ668" s="289"/>
      <c r="XFA668" s="289"/>
      <c r="XFB668" s="289"/>
      <c r="XFC668" s="289"/>
      <c r="XFD668" s="289"/>
    </row>
    <row r="669" s="506" customFormat="1" ht="21" hidden="1" customHeight="1" spans="1:16384">
      <c r="A669" s="508">
        <v>2082803</v>
      </c>
      <c r="B669" s="518" t="s">
        <v>150</v>
      </c>
      <c r="C669" s="351">
        <f t="shared" si="10"/>
        <v>0</v>
      </c>
      <c r="F669" s="506">
        <v>0</v>
      </c>
      <c r="H669" s="506">
        <v>0</v>
      </c>
      <c r="K669" s="506">
        <v>0</v>
      </c>
      <c r="L669" s="506">
        <v>0</v>
      </c>
      <c r="N669" s="506">
        <v>0</v>
      </c>
      <c r="XEL669" s="289"/>
      <c r="XEM669" s="289"/>
      <c r="XEN669" s="289"/>
      <c r="XEO669" s="289"/>
      <c r="XEP669" s="289"/>
      <c r="XEQ669" s="289"/>
      <c r="XER669" s="289"/>
      <c r="XES669" s="289"/>
      <c r="XET669" s="289"/>
      <c r="XEU669" s="289"/>
      <c r="XEV669" s="289"/>
      <c r="XEW669" s="289"/>
      <c r="XEX669" s="289"/>
      <c r="XEY669" s="289"/>
      <c r="XEZ669" s="289"/>
      <c r="XFA669" s="289"/>
      <c r="XFB669" s="289"/>
      <c r="XFC669" s="289"/>
      <c r="XFD669" s="289"/>
    </row>
    <row r="670" s="506" customFormat="1" ht="21" hidden="1" customHeight="1" spans="1:16384">
      <c r="A670" s="508">
        <v>2082804</v>
      </c>
      <c r="B670" s="519" t="s">
        <v>617</v>
      </c>
      <c r="C670" s="351">
        <f t="shared" si="10"/>
        <v>0</v>
      </c>
      <c r="F670" s="506">
        <v>0</v>
      </c>
      <c r="H670" s="506">
        <v>0</v>
      </c>
      <c r="K670" s="506">
        <v>0</v>
      </c>
      <c r="L670" s="506">
        <v>0</v>
      </c>
      <c r="N670" s="506">
        <v>0</v>
      </c>
      <c r="XEL670" s="289"/>
      <c r="XEM670" s="289"/>
      <c r="XEN670" s="289"/>
      <c r="XEO670" s="289"/>
      <c r="XEP670" s="289"/>
      <c r="XEQ670" s="289"/>
      <c r="XER670" s="289"/>
      <c r="XES670" s="289"/>
      <c r="XET670" s="289"/>
      <c r="XEU670" s="289"/>
      <c r="XEV670" s="289"/>
      <c r="XEW670" s="289"/>
      <c r="XEX670" s="289"/>
      <c r="XEY670" s="289"/>
      <c r="XEZ670" s="289"/>
      <c r="XFA670" s="289"/>
      <c r="XFB670" s="289"/>
      <c r="XFC670" s="289"/>
      <c r="XFD670" s="289"/>
    </row>
    <row r="671" s="506" customFormat="1" ht="21" hidden="1" customHeight="1" spans="1:16384">
      <c r="A671" s="508">
        <v>2082805</v>
      </c>
      <c r="B671" s="519" t="s">
        <v>618</v>
      </c>
      <c r="C671" s="351">
        <f t="shared" si="10"/>
        <v>0</v>
      </c>
      <c r="F671" s="506">
        <v>0</v>
      </c>
      <c r="H671" s="506">
        <v>0</v>
      </c>
      <c r="K671" s="506">
        <v>0</v>
      </c>
      <c r="L671" s="506">
        <v>0</v>
      </c>
      <c r="N671" s="506">
        <v>0</v>
      </c>
      <c r="XEL671" s="289"/>
      <c r="XEM671" s="289"/>
      <c r="XEN671" s="289"/>
      <c r="XEO671" s="289"/>
      <c r="XEP671" s="289"/>
      <c r="XEQ671" s="289"/>
      <c r="XER671" s="289"/>
      <c r="XES671" s="289"/>
      <c r="XET671" s="289"/>
      <c r="XEU671" s="289"/>
      <c r="XEV671" s="289"/>
      <c r="XEW671" s="289"/>
      <c r="XEX671" s="289"/>
      <c r="XEY671" s="289"/>
      <c r="XEZ671" s="289"/>
      <c r="XFA671" s="289"/>
      <c r="XFB671" s="289"/>
      <c r="XFC671" s="289"/>
      <c r="XFD671" s="289"/>
    </row>
    <row r="672" s="506" customFormat="1" ht="21" customHeight="1" spans="1:16384">
      <c r="A672" s="508">
        <v>2082850</v>
      </c>
      <c r="B672" s="519" t="s">
        <v>157</v>
      </c>
      <c r="C672" s="351">
        <f t="shared" si="10"/>
        <v>2093.508368</v>
      </c>
      <c r="F672" s="508">
        <v>252.095968</v>
      </c>
      <c r="H672" s="506">
        <v>0</v>
      </c>
      <c r="K672" s="506">
        <v>0</v>
      </c>
      <c r="L672" s="506">
        <v>1841.4124</v>
      </c>
      <c r="N672" s="506">
        <v>0</v>
      </c>
      <c r="XEL672" s="289"/>
      <c r="XEM672" s="289"/>
      <c r="XEN672" s="289"/>
      <c r="XEO672" s="289"/>
      <c r="XEP672" s="289"/>
      <c r="XEQ672" s="289"/>
      <c r="XER672" s="289"/>
      <c r="XES672" s="289"/>
      <c r="XET672" s="289"/>
      <c r="XEU672" s="289"/>
      <c r="XEV672" s="289"/>
      <c r="XEW672" s="289"/>
      <c r="XEX672" s="289"/>
      <c r="XEY672" s="289"/>
      <c r="XEZ672" s="289"/>
      <c r="XFA672" s="289"/>
      <c r="XFB672" s="289"/>
      <c r="XFC672" s="289"/>
      <c r="XFD672" s="289"/>
    </row>
    <row r="673" s="506" customFormat="1" ht="21" customHeight="1" spans="1:16384">
      <c r="A673" s="508">
        <v>2082899</v>
      </c>
      <c r="B673" s="518" t="s">
        <v>619</v>
      </c>
      <c r="C673" s="351">
        <f t="shared" si="10"/>
        <v>179</v>
      </c>
      <c r="F673" s="506">
        <v>0</v>
      </c>
      <c r="H673" s="506">
        <v>0</v>
      </c>
      <c r="K673" s="506">
        <v>86</v>
      </c>
      <c r="L673" s="506">
        <v>0</v>
      </c>
      <c r="N673" s="506">
        <v>93</v>
      </c>
      <c r="XEL673" s="289"/>
      <c r="XEM673" s="289"/>
      <c r="XEN673" s="289"/>
      <c r="XEO673" s="289"/>
      <c r="XEP673" s="289"/>
      <c r="XEQ673" s="289"/>
      <c r="XER673" s="289"/>
      <c r="XES673" s="289"/>
      <c r="XET673" s="289"/>
      <c r="XEU673" s="289"/>
      <c r="XEV673" s="289"/>
      <c r="XEW673" s="289"/>
      <c r="XEX673" s="289"/>
      <c r="XEY673" s="289"/>
      <c r="XEZ673" s="289"/>
      <c r="XFA673" s="289"/>
      <c r="XFB673" s="289"/>
      <c r="XFC673" s="289"/>
      <c r="XFD673" s="289"/>
    </row>
    <row r="674" s="506" customFormat="1" ht="21" customHeight="1" spans="1:16384">
      <c r="A674" s="508">
        <v>20830</v>
      </c>
      <c r="B674" s="519" t="s">
        <v>620</v>
      </c>
      <c r="C674" s="351">
        <f t="shared" si="10"/>
        <v>5940</v>
      </c>
      <c r="F674" s="506">
        <v>0</v>
      </c>
      <c r="H674" s="506">
        <v>0</v>
      </c>
      <c r="K674" s="506">
        <v>3257</v>
      </c>
      <c r="L674" s="506">
        <v>0</v>
      </c>
      <c r="N674" s="506">
        <v>2683</v>
      </c>
      <c r="XEL674" s="289"/>
      <c r="XEM674" s="289"/>
      <c r="XEN674" s="289"/>
      <c r="XEO674" s="289"/>
      <c r="XEP674" s="289"/>
      <c r="XEQ674" s="289"/>
      <c r="XER674" s="289"/>
      <c r="XES674" s="289"/>
      <c r="XET674" s="289"/>
      <c r="XEU674" s="289"/>
      <c r="XEV674" s="289"/>
      <c r="XEW674" s="289"/>
      <c r="XEX674" s="289"/>
      <c r="XEY674" s="289"/>
      <c r="XEZ674" s="289"/>
      <c r="XFA674" s="289"/>
      <c r="XFB674" s="289"/>
      <c r="XFC674" s="289"/>
      <c r="XFD674" s="289"/>
    </row>
    <row r="675" s="506" customFormat="1" ht="21" hidden="1" customHeight="1" spans="1:16384">
      <c r="A675" s="508">
        <v>2083001</v>
      </c>
      <c r="B675" s="519" t="s">
        <v>621</v>
      </c>
      <c r="C675" s="351">
        <f t="shared" si="10"/>
        <v>0</v>
      </c>
      <c r="F675" s="506">
        <v>0</v>
      </c>
      <c r="H675" s="506">
        <v>0</v>
      </c>
      <c r="K675" s="506">
        <v>0</v>
      </c>
      <c r="L675" s="506">
        <v>0</v>
      </c>
      <c r="N675" s="506">
        <v>0</v>
      </c>
      <c r="XEL675" s="289"/>
      <c r="XEM675" s="289"/>
      <c r="XEN675" s="289"/>
      <c r="XEO675" s="289"/>
      <c r="XEP675" s="289"/>
      <c r="XEQ675" s="289"/>
      <c r="XER675" s="289"/>
      <c r="XES675" s="289"/>
      <c r="XET675" s="289"/>
      <c r="XEU675" s="289"/>
      <c r="XEV675" s="289"/>
      <c r="XEW675" s="289"/>
      <c r="XEX675" s="289"/>
      <c r="XEY675" s="289"/>
      <c r="XEZ675" s="289"/>
      <c r="XFA675" s="289"/>
      <c r="XFB675" s="289"/>
      <c r="XFC675" s="289"/>
      <c r="XFD675" s="289"/>
    </row>
    <row r="676" s="506" customFormat="1" ht="21" customHeight="1" spans="1:16384">
      <c r="A676" s="508">
        <v>2083099</v>
      </c>
      <c r="B676" s="519" t="s">
        <v>622</v>
      </c>
      <c r="C676" s="351">
        <f t="shared" si="10"/>
        <v>5940</v>
      </c>
      <c r="F676" s="506">
        <v>0</v>
      </c>
      <c r="H676" s="506">
        <v>0</v>
      </c>
      <c r="K676" s="506">
        <v>3257</v>
      </c>
      <c r="L676" s="506">
        <v>0</v>
      </c>
      <c r="N676" s="506">
        <v>2683</v>
      </c>
      <c r="XEL676" s="289"/>
      <c r="XEM676" s="289"/>
      <c r="XEN676" s="289"/>
      <c r="XEO676" s="289"/>
      <c r="XEP676" s="289"/>
      <c r="XEQ676" s="289"/>
      <c r="XER676" s="289"/>
      <c r="XES676" s="289"/>
      <c r="XET676" s="289"/>
      <c r="XEU676" s="289"/>
      <c r="XEV676" s="289"/>
      <c r="XEW676" s="289"/>
      <c r="XEX676" s="289"/>
      <c r="XEY676" s="289"/>
      <c r="XEZ676" s="289"/>
      <c r="XFA676" s="289"/>
      <c r="XFB676" s="289"/>
      <c r="XFC676" s="289"/>
      <c r="XFD676" s="289"/>
    </row>
    <row r="677" s="506" customFormat="1" ht="21" customHeight="1" spans="1:16384">
      <c r="A677" s="508">
        <v>20899</v>
      </c>
      <c r="B677" s="519" t="s">
        <v>623</v>
      </c>
      <c r="C677" s="351">
        <f t="shared" si="10"/>
        <v>7148.49</v>
      </c>
      <c r="F677" s="506">
        <v>0</v>
      </c>
      <c r="H677" s="506">
        <v>1840.49</v>
      </c>
      <c r="K677" s="506">
        <v>37</v>
      </c>
      <c r="L677" s="506">
        <v>5228</v>
      </c>
      <c r="N677" s="506">
        <v>43</v>
      </c>
      <c r="XEL677" s="289"/>
      <c r="XEM677" s="289"/>
      <c r="XEN677" s="289"/>
      <c r="XEO677" s="289"/>
      <c r="XEP677" s="289"/>
      <c r="XEQ677" s="289"/>
      <c r="XER677" s="289"/>
      <c r="XES677" s="289"/>
      <c r="XET677" s="289"/>
      <c r="XEU677" s="289"/>
      <c r="XEV677" s="289"/>
      <c r="XEW677" s="289"/>
      <c r="XEX677" s="289"/>
      <c r="XEY677" s="289"/>
      <c r="XEZ677" s="289"/>
      <c r="XFA677" s="289"/>
      <c r="XFB677" s="289"/>
      <c r="XFC677" s="289"/>
      <c r="XFD677" s="289"/>
    </row>
    <row r="678" s="506" customFormat="1" ht="21" customHeight="1" spans="1:16384">
      <c r="A678" s="508">
        <v>2089999</v>
      </c>
      <c r="B678" s="519" t="s">
        <v>624</v>
      </c>
      <c r="C678" s="351">
        <f t="shared" si="10"/>
        <v>7148.49</v>
      </c>
      <c r="F678" s="506">
        <v>0</v>
      </c>
      <c r="H678" s="506">
        <v>1840.49</v>
      </c>
      <c r="K678" s="506">
        <v>37</v>
      </c>
      <c r="L678" s="506">
        <v>5228</v>
      </c>
      <c r="N678" s="506">
        <v>43</v>
      </c>
      <c r="XEL678" s="289"/>
      <c r="XEM678" s="289"/>
      <c r="XEN678" s="289"/>
      <c r="XEO678" s="289"/>
      <c r="XEP678" s="289"/>
      <c r="XEQ678" s="289"/>
      <c r="XER678" s="289"/>
      <c r="XES678" s="289"/>
      <c r="XET678" s="289"/>
      <c r="XEU678" s="289"/>
      <c r="XEV678" s="289"/>
      <c r="XEW678" s="289"/>
      <c r="XEX678" s="289"/>
      <c r="XEY678" s="289"/>
      <c r="XEZ678" s="289"/>
      <c r="XFA678" s="289"/>
      <c r="XFB678" s="289"/>
      <c r="XFC678" s="289"/>
      <c r="XFD678" s="289"/>
    </row>
    <row r="679" s="506" customFormat="1" ht="21" customHeight="1" spans="1:16384">
      <c r="A679" s="508">
        <v>210</v>
      </c>
      <c r="B679" s="517" t="s">
        <v>625</v>
      </c>
      <c r="C679" s="351">
        <f t="shared" si="10"/>
        <v>97245.599173</v>
      </c>
      <c r="F679" s="508">
        <v>42570.219523</v>
      </c>
      <c r="H679" s="506">
        <v>9092.3</v>
      </c>
      <c r="K679" s="506">
        <v>23527</v>
      </c>
      <c r="L679" s="506">
        <v>4149.07965</v>
      </c>
      <c r="N679" s="506">
        <f>907+17000</f>
        <v>17907</v>
      </c>
      <c r="XEL679" s="289"/>
      <c r="XEM679" s="289"/>
      <c r="XEN679" s="289"/>
      <c r="XEO679" s="289"/>
      <c r="XEP679" s="289"/>
      <c r="XEQ679" s="289"/>
      <c r="XER679" s="289"/>
      <c r="XES679" s="289"/>
      <c r="XET679" s="289"/>
      <c r="XEU679" s="289"/>
      <c r="XEV679" s="289"/>
      <c r="XEW679" s="289"/>
      <c r="XEX679" s="289"/>
      <c r="XEY679" s="289"/>
      <c r="XEZ679" s="289"/>
      <c r="XFA679" s="289"/>
      <c r="XFB679" s="289"/>
      <c r="XFC679" s="289"/>
      <c r="XFD679" s="289"/>
    </row>
    <row r="680" s="506" customFormat="1" ht="21" customHeight="1" spans="1:16384">
      <c r="A680" s="508">
        <v>21001</v>
      </c>
      <c r="B680" s="519" t="s">
        <v>626</v>
      </c>
      <c r="C680" s="351">
        <f t="shared" si="10"/>
        <v>2038.416751</v>
      </c>
      <c r="F680" s="508">
        <v>1593.416751</v>
      </c>
      <c r="H680" s="506">
        <v>420</v>
      </c>
      <c r="K680" s="506">
        <v>22</v>
      </c>
      <c r="L680" s="506">
        <v>0</v>
      </c>
      <c r="N680" s="506">
        <v>3</v>
      </c>
      <c r="XEL680" s="289"/>
      <c r="XEM680" s="289"/>
      <c r="XEN680" s="289"/>
      <c r="XEO680" s="289"/>
      <c r="XEP680" s="289"/>
      <c r="XEQ680" s="289"/>
      <c r="XER680" s="289"/>
      <c r="XES680" s="289"/>
      <c r="XET680" s="289"/>
      <c r="XEU680" s="289"/>
      <c r="XEV680" s="289"/>
      <c r="XEW680" s="289"/>
      <c r="XEX680" s="289"/>
      <c r="XEY680" s="289"/>
      <c r="XEZ680" s="289"/>
      <c r="XFA680" s="289"/>
      <c r="XFB680" s="289"/>
      <c r="XFC680" s="289"/>
      <c r="XFD680" s="289"/>
    </row>
    <row r="681" s="506" customFormat="1" ht="21" customHeight="1" spans="1:16384">
      <c r="A681" s="508">
        <v>2100101</v>
      </c>
      <c r="B681" s="519" t="s">
        <v>148</v>
      </c>
      <c r="C681" s="351">
        <f t="shared" si="10"/>
        <v>1099.308558</v>
      </c>
      <c r="F681" s="508">
        <v>1099.308558</v>
      </c>
      <c r="H681" s="506">
        <v>0</v>
      </c>
      <c r="K681" s="506">
        <v>0</v>
      </c>
      <c r="L681" s="506">
        <v>0</v>
      </c>
      <c r="N681" s="506">
        <v>0</v>
      </c>
      <c r="XEL681" s="289"/>
      <c r="XEM681" s="289"/>
      <c r="XEN681" s="289"/>
      <c r="XEO681" s="289"/>
      <c r="XEP681" s="289"/>
      <c r="XEQ681" s="289"/>
      <c r="XER681" s="289"/>
      <c r="XES681" s="289"/>
      <c r="XET681" s="289"/>
      <c r="XEU681" s="289"/>
      <c r="XEV681" s="289"/>
      <c r="XEW681" s="289"/>
      <c r="XEX681" s="289"/>
      <c r="XEY681" s="289"/>
      <c r="XEZ681" s="289"/>
      <c r="XFA681" s="289"/>
      <c r="XFB681" s="289"/>
      <c r="XFC681" s="289"/>
      <c r="XFD681" s="289"/>
    </row>
    <row r="682" s="506" customFormat="1" ht="21" hidden="1" customHeight="1" spans="1:16384">
      <c r="A682" s="508">
        <v>2100102</v>
      </c>
      <c r="B682" s="519" t="s">
        <v>149</v>
      </c>
      <c r="C682" s="351">
        <f t="shared" si="10"/>
        <v>0</v>
      </c>
      <c r="F682" s="506">
        <v>0</v>
      </c>
      <c r="H682" s="506">
        <v>0</v>
      </c>
      <c r="K682" s="506">
        <v>0</v>
      </c>
      <c r="L682" s="506">
        <v>0</v>
      </c>
      <c r="N682" s="506">
        <v>0</v>
      </c>
      <c r="XEL682" s="289"/>
      <c r="XEM682" s="289"/>
      <c r="XEN682" s="289"/>
      <c r="XEO682" s="289"/>
      <c r="XEP682" s="289"/>
      <c r="XEQ682" s="289"/>
      <c r="XER682" s="289"/>
      <c r="XES682" s="289"/>
      <c r="XET682" s="289"/>
      <c r="XEU682" s="289"/>
      <c r="XEV682" s="289"/>
      <c r="XEW682" s="289"/>
      <c r="XEX682" s="289"/>
      <c r="XEY682" s="289"/>
      <c r="XEZ682" s="289"/>
      <c r="XFA682" s="289"/>
      <c r="XFB682" s="289"/>
      <c r="XFC682" s="289"/>
      <c r="XFD682" s="289"/>
    </row>
    <row r="683" s="506" customFormat="1" ht="21" hidden="1" customHeight="1" spans="1:16384">
      <c r="A683" s="508">
        <v>2100103</v>
      </c>
      <c r="B683" s="519" t="s">
        <v>150</v>
      </c>
      <c r="C683" s="351">
        <f t="shared" si="10"/>
        <v>0</v>
      </c>
      <c r="F683" s="506">
        <v>0</v>
      </c>
      <c r="H683" s="506">
        <v>0</v>
      </c>
      <c r="K683" s="506">
        <v>0</v>
      </c>
      <c r="L683" s="506">
        <v>0</v>
      </c>
      <c r="N683" s="506">
        <v>0</v>
      </c>
      <c r="XEL683" s="289"/>
      <c r="XEM683" s="289"/>
      <c r="XEN683" s="289"/>
      <c r="XEO683" s="289"/>
      <c r="XEP683" s="289"/>
      <c r="XEQ683" s="289"/>
      <c r="XER683" s="289"/>
      <c r="XES683" s="289"/>
      <c r="XET683" s="289"/>
      <c r="XEU683" s="289"/>
      <c r="XEV683" s="289"/>
      <c r="XEW683" s="289"/>
      <c r="XEX683" s="289"/>
      <c r="XEY683" s="289"/>
      <c r="XEZ683" s="289"/>
      <c r="XFA683" s="289"/>
      <c r="XFB683" s="289"/>
      <c r="XFC683" s="289"/>
      <c r="XFD683" s="289"/>
    </row>
    <row r="684" s="506" customFormat="1" ht="21" customHeight="1" spans="1:16384">
      <c r="A684" s="508">
        <v>2100199</v>
      </c>
      <c r="B684" s="519" t="s">
        <v>627</v>
      </c>
      <c r="C684" s="351">
        <f t="shared" si="10"/>
        <v>939.108193</v>
      </c>
      <c r="F684" s="508">
        <v>494.108193</v>
      </c>
      <c r="H684" s="506">
        <v>420</v>
      </c>
      <c r="K684" s="506">
        <v>22</v>
      </c>
      <c r="L684" s="506">
        <v>0</v>
      </c>
      <c r="N684" s="506">
        <v>3</v>
      </c>
      <c r="XEL684" s="289"/>
      <c r="XEM684" s="289"/>
      <c r="XEN684" s="289"/>
      <c r="XEO684" s="289"/>
      <c r="XEP684" s="289"/>
      <c r="XEQ684" s="289"/>
      <c r="XER684" s="289"/>
      <c r="XES684" s="289"/>
      <c r="XET684" s="289"/>
      <c r="XEU684" s="289"/>
      <c r="XEV684" s="289"/>
      <c r="XEW684" s="289"/>
      <c r="XEX684" s="289"/>
      <c r="XEY684" s="289"/>
      <c r="XEZ684" s="289"/>
      <c r="XFA684" s="289"/>
      <c r="XFB684" s="289"/>
      <c r="XFC684" s="289"/>
      <c r="XFD684" s="289"/>
    </row>
    <row r="685" s="506" customFormat="1" ht="21" customHeight="1" spans="1:16384">
      <c r="A685" s="508">
        <v>21002</v>
      </c>
      <c r="B685" s="518" t="s">
        <v>628</v>
      </c>
      <c r="C685" s="351">
        <f t="shared" si="10"/>
        <v>464.88</v>
      </c>
      <c r="F685" s="508">
        <v>11.88</v>
      </c>
      <c r="H685" s="506">
        <v>0</v>
      </c>
      <c r="K685" s="506">
        <v>153</v>
      </c>
      <c r="L685" s="506">
        <v>0</v>
      </c>
      <c r="N685" s="506">
        <v>300</v>
      </c>
      <c r="XEL685" s="289"/>
      <c r="XEM685" s="289"/>
      <c r="XEN685" s="289"/>
      <c r="XEO685" s="289"/>
      <c r="XEP685" s="289"/>
      <c r="XEQ685" s="289"/>
      <c r="XER685" s="289"/>
      <c r="XES685" s="289"/>
      <c r="XET685" s="289"/>
      <c r="XEU685" s="289"/>
      <c r="XEV685" s="289"/>
      <c r="XEW685" s="289"/>
      <c r="XEX685" s="289"/>
      <c r="XEY685" s="289"/>
      <c r="XEZ685" s="289"/>
      <c r="XFA685" s="289"/>
      <c r="XFB685" s="289"/>
      <c r="XFC685" s="289"/>
      <c r="XFD685" s="289"/>
    </row>
    <row r="686" s="506" customFormat="1" ht="21" customHeight="1" spans="1:16384">
      <c r="A686" s="508">
        <v>2100201</v>
      </c>
      <c r="B686" s="519" t="s">
        <v>629</v>
      </c>
      <c r="C686" s="351">
        <f t="shared" si="10"/>
        <v>7.56</v>
      </c>
      <c r="F686" s="508">
        <v>7.56</v>
      </c>
      <c r="H686" s="506">
        <v>0</v>
      </c>
      <c r="K686" s="506">
        <v>0</v>
      </c>
      <c r="L686" s="506">
        <v>0</v>
      </c>
      <c r="N686" s="506">
        <v>0</v>
      </c>
      <c r="XEL686" s="289"/>
      <c r="XEM686" s="289"/>
      <c r="XEN686" s="289"/>
      <c r="XEO686" s="289"/>
      <c r="XEP686" s="289"/>
      <c r="XEQ686" s="289"/>
      <c r="XER686" s="289"/>
      <c r="XES686" s="289"/>
      <c r="XET686" s="289"/>
      <c r="XEU686" s="289"/>
      <c r="XEV686" s="289"/>
      <c r="XEW686" s="289"/>
      <c r="XEX686" s="289"/>
      <c r="XEY686" s="289"/>
      <c r="XEZ686" s="289"/>
      <c r="XFA686" s="289"/>
      <c r="XFB686" s="289"/>
      <c r="XFC686" s="289"/>
      <c r="XFD686" s="289"/>
    </row>
    <row r="687" s="506" customFormat="1" ht="21" customHeight="1" spans="1:16384">
      <c r="A687" s="508">
        <v>2100202</v>
      </c>
      <c r="B687" s="519" t="s">
        <v>630</v>
      </c>
      <c r="C687" s="351">
        <f t="shared" si="10"/>
        <v>14.32</v>
      </c>
      <c r="F687" s="508">
        <v>4.32</v>
      </c>
      <c r="H687" s="506">
        <v>0</v>
      </c>
      <c r="K687" s="506">
        <v>10</v>
      </c>
      <c r="L687" s="506">
        <v>0</v>
      </c>
      <c r="N687" s="506">
        <v>0</v>
      </c>
      <c r="XEL687" s="289"/>
      <c r="XEM687" s="289"/>
      <c r="XEN687" s="289"/>
      <c r="XEO687" s="289"/>
      <c r="XEP687" s="289"/>
      <c r="XEQ687" s="289"/>
      <c r="XER687" s="289"/>
      <c r="XES687" s="289"/>
      <c r="XET687" s="289"/>
      <c r="XEU687" s="289"/>
      <c r="XEV687" s="289"/>
      <c r="XEW687" s="289"/>
      <c r="XEX687" s="289"/>
      <c r="XEY687" s="289"/>
      <c r="XEZ687" s="289"/>
      <c r="XFA687" s="289"/>
      <c r="XFB687" s="289"/>
      <c r="XFC687" s="289"/>
      <c r="XFD687" s="289"/>
    </row>
    <row r="688" s="506" customFormat="1" ht="21" hidden="1" customHeight="1" spans="1:16384">
      <c r="A688" s="508">
        <v>2100203</v>
      </c>
      <c r="B688" s="518" t="s">
        <v>631</v>
      </c>
      <c r="C688" s="351">
        <f t="shared" si="10"/>
        <v>0</v>
      </c>
      <c r="F688" s="506">
        <v>0</v>
      </c>
      <c r="H688" s="506">
        <v>0</v>
      </c>
      <c r="K688" s="506">
        <v>0</v>
      </c>
      <c r="L688" s="506">
        <v>0</v>
      </c>
      <c r="N688" s="506">
        <v>0</v>
      </c>
      <c r="XEL688" s="289"/>
      <c r="XEM688" s="289"/>
      <c r="XEN688" s="289"/>
      <c r="XEO688" s="289"/>
      <c r="XEP688" s="289"/>
      <c r="XEQ688" s="289"/>
      <c r="XER688" s="289"/>
      <c r="XES688" s="289"/>
      <c r="XET688" s="289"/>
      <c r="XEU688" s="289"/>
      <c r="XEV688" s="289"/>
      <c r="XEW688" s="289"/>
      <c r="XEX688" s="289"/>
      <c r="XEY688" s="289"/>
      <c r="XEZ688" s="289"/>
      <c r="XFA688" s="289"/>
      <c r="XFB688" s="289"/>
      <c r="XFC688" s="289"/>
      <c r="XFD688" s="289"/>
    </row>
    <row r="689" s="506" customFormat="1" ht="21" hidden="1" customHeight="1" spans="1:16384">
      <c r="A689" s="508">
        <v>2100204</v>
      </c>
      <c r="B689" s="519" t="s">
        <v>632</v>
      </c>
      <c r="C689" s="351">
        <f t="shared" si="10"/>
        <v>0</v>
      </c>
      <c r="F689" s="506">
        <v>0</v>
      </c>
      <c r="H689" s="506">
        <v>0</v>
      </c>
      <c r="K689" s="506">
        <v>0</v>
      </c>
      <c r="L689" s="506">
        <v>0</v>
      </c>
      <c r="N689" s="506">
        <v>0</v>
      </c>
      <c r="XEL689" s="289"/>
      <c r="XEM689" s="289"/>
      <c r="XEN689" s="289"/>
      <c r="XEO689" s="289"/>
      <c r="XEP689" s="289"/>
      <c r="XEQ689" s="289"/>
      <c r="XER689" s="289"/>
      <c r="XES689" s="289"/>
      <c r="XET689" s="289"/>
      <c r="XEU689" s="289"/>
      <c r="XEV689" s="289"/>
      <c r="XEW689" s="289"/>
      <c r="XEX689" s="289"/>
      <c r="XEY689" s="289"/>
      <c r="XEZ689" s="289"/>
      <c r="XFA689" s="289"/>
      <c r="XFB689" s="289"/>
      <c r="XFC689" s="289"/>
      <c r="XFD689" s="289"/>
    </row>
    <row r="690" s="506" customFormat="1" ht="21" hidden="1" customHeight="1" spans="1:16384">
      <c r="A690" s="508">
        <v>2100205</v>
      </c>
      <c r="B690" s="519" t="s">
        <v>633</v>
      </c>
      <c r="C690" s="351">
        <f t="shared" si="10"/>
        <v>0</v>
      </c>
      <c r="F690" s="506">
        <v>0</v>
      </c>
      <c r="H690" s="506">
        <v>0</v>
      </c>
      <c r="K690" s="506">
        <v>0</v>
      </c>
      <c r="L690" s="506">
        <v>0</v>
      </c>
      <c r="N690" s="506">
        <v>0</v>
      </c>
      <c r="XEL690" s="289"/>
      <c r="XEM690" s="289"/>
      <c r="XEN690" s="289"/>
      <c r="XEO690" s="289"/>
      <c r="XEP690" s="289"/>
      <c r="XEQ690" s="289"/>
      <c r="XER690" s="289"/>
      <c r="XES690" s="289"/>
      <c r="XET690" s="289"/>
      <c r="XEU690" s="289"/>
      <c r="XEV690" s="289"/>
      <c r="XEW690" s="289"/>
      <c r="XEX690" s="289"/>
      <c r="XEY690" s="289"/>
      <c r="XEZ690" s="289"/>
      <c r="XFA690" s="289"/>
      <c r="XFB690" s="289"/>
      <c r="XFC690" s="289"/>
      <c r="XFD690" s="289"/>
    </row>
    <row r="691" s="506" customFormat="1" ht="21" hidden="1" customHeight="1" spans="1:16384">
      <c r="A691" s="508">
        <v>2100206</v>
      </c>
      <c r="B691" s="519" t="s">
        <v>634</v>
      </c>
      <c r="C691" s="351">
        <f t="shared" si="10"/>
        <v>0</v>
      </c>
      <c r="F691" s="506">
        <v>0</v>
      </c>
      <c r="H691" s="506">
        <v>0</v>
      </c>
      <c r="K691" s="506">
        <v>0</v>
      </c>
      <c r="L691" s="506">
        <v>0</v>
      </c>
      <c r="N691" s="506">
        <v>0</v>
      </c>
      <c r="XEL691" s="289"/>
      <c r="XEM691" s="289"/>
      <c r="XEN691" s="289"/>
      <c r="XEO691" s="289"/>
      <c r="XEP691" s="289"/>
      <c r="XEQ691" s="289"/>
      <c r="XER691" s="289"/>
      <c r="XES691" s="289"/>
      <c r="XET691" s="289"/>
      <c r="XEU691" s="289"/>
      <c r="XEV691" s="289"/>
      <c r="XEW691" s="289"/>
      <c r="XEX691" s="289"/>
      <c r="XEY691" s="289"/>
      <c r="XEZ691" s="289"/>
      <c r="XFA691" s="289"/>
      <c r="XFB691" s="289"/>
      <c r="XFC691" s="289"/>
      <c r="XFD691" s="289"/>
    </row>
    <row r="692" s="506" customFormat="1" ht="21" hidden="1" customHeight="1" spans="1:16384">
      <c r="A692" s="508">
        <v>2100207</v>
      </c>
      <c r="B692" s="518" t="s">
        <v>635</v>
      </c>
      <c r="C692" s="351">
        <f t="shared" si="10"/>
        <v>0</v>
      </c>
      <c r="F692" s="506">
        <v>0</v>
      </c>
      <c r="H692" s="506">
        <v>0</v>
      </c>
      <c r="K692" s="506">
        <v>0</v>
      </c>
      <c r="L692" s="506">
        <v>0</v>
      </c>
      <c r="N692" s="506">
        <v>0</v>
      </c>
      <c r="XEL692" s="289"/>
      <c r="XEM692" s="289"/>
      <c r="XEN692" s="289"/>
      <c r="XEO692" s="289"/>
      <c r="XEP692" s="289"/>
      <c r="XEQ692" s="289"/>
      <c r="XER692" s="289"/>
      <c r="XES692" s="289"/>
      <c r="XET692" s="289"/>
      <c r="XEU692" s="289"/>
      <c r="XEV692" s="289"/>
      <c r="XEW692" s="289"/>
      <c r="XEX692" s="289"/>
      <c r="XEY692" s="289"/>
      <c r="XEZ692" s="289"/>
      <c r="XFA692" s="289"/>
      <c r="XFB692" s="289"/>
      <c r="XFC692" s="289"/>
      <c r="XFD692" s="289"/>
    </row>
    <row r="693" s="506" customFormat="1" ht="21" hidden="1" customHeight="1" spans="1:16384">
      <c r="A693" s="508">
        <v>2100208</v>
      </c>
      <c r="B693" s="519" t="s">
        <v>636</v>
      </c>
      <c r="C693" s="351">
        <f t="shared" si="10"/>
        <v>0</v>
      </c>
      <c r="F693" s="506">
        <v>0</v>
      </c>
      <c r="H693" s="506">
        <v>0</v>
      </c>
      <c r="K693" s="506">
        <v>0</v>
      </c>
      <c r="L693" s="506">
        <v>0</v>
      </c>
      <c r="N693" s="506">
        <v>0</v>
      </c>
      <c r="XEL693" s="289"/>
      <c r="XEM693" s="289"/>
      <c r="XEN693" s="289"/>
      <c r="XEO693" s="289"/>
      <c r="XEP693" s="289"/>
      <c r="XEQ693" s="289"/>
      <c r="XER693" s="289"/>
      <c r="XES693" s="289"/>
      <c r="XET693" s="289"/>
      <c r="XEU693" s="289"/>
      <c r="XEV693" s="289"/>
      <c r="XEW693" s="289"/>
      <c r="XEX693" s="289"/>
      <c r="XEY693" s="289"/>
      <c r="XEZ693" s="289"/>
      <c r="XFA693" s="289"/>
      <c r="XFB693" s="289"/>
      <c r="XFC693" s="289"/>
      <c r="XFD693" s="289"/>
    </row>
    <row r="694" s="506" customFormat="1" ht="21" hidden="1" customHeight="1" spans="1:16384">
      <c r="A694" s="508">
        <v>2100209</v>
      </c>
      <c r="B694" s="519" t="s">
        <v>637</v>
      </c>
      <c r="C694" s="351">
        <f t="shared" si="10"/>
        <v>0</v>
      </c>
      <c r="F694" s="506">
        <v>0</v>
      </c>
      <c r="H694" s="506">
        <v>0</v>
      </c>
      <c r="K694" s="506">
        <v>0</v>
      </c>
      <c r="L694" s="506">
        <v>0</v>
      </c>
      <c r="N694" s="506">
        <v>0</v>
      </c>
      <c r="XEL694" s="289"/>
      <c r="XEM694" s="289"/>
      <c r="XEN694" s="289"/>
      <c r="XEO694" s="289"/>
      <c r="XEP694" s="289"/>
      <c r="XEQ694" s="289"/>
      <c r="XER694" s="289"/>
      <c r="XES694" s="289"/>
      <c r="XET694" s="289"/>
      <c r="XEU694" s="289"/>
      <c r="XEV694" s="289"/>
      <c r="XEW694" s="289"/>
      <c r="XEX694" s="289"/>
      <c r="XEY694" s="289"/>
      <c r="XEZ694" s="289"/>
      <c r="XFA694" s="289"/>
      <c r="XFB694" s="289"/>
      <c r="XFC694" s="289"/>
      <c r="XFD694" s="289"/>
    </row>
    <row r="695" s="506" customFormat="1" ht="21" hidden="1" customHeight="1" spans="1:16384">
      <c r="A695" s="508">
        <v>2100210</v>
      </c>
      <c r="B695" s="519" t="s">
        <v>638</v>
      </c>
      <c r="C695" s="351">
        <f t="shared" si="10"/>
        <v>0</v>
      </c>
      <c r="F695" s="506">
        <v>0</v>
      </c>
      <c r="H695" s="506">
        <v>0</v>
      </c>
      <c r="K695" s="506">
        <v>0</v>
      </c>
      <c r="L695" s="506">
        <v>0</v>
      </c>
      <c r="N695" s="506">
        <v>0</v>
      </c>
      <c r="XEL695" s="289"/>
      <c r="XEM695" s="289"/>
      <c r="XEN695" s="289"/>
      <c r="XEO695" s="289"/>
      <c r="XEP695" s="289"/>
      <c r="XEQ695" s="289"/>
      <c r="XER695" s="289"/>
      <c r="XES695" s="289"/>
      <c r="XET695" s="289"/>
      <c r="XEU695" s="289"/>
      <c r="XEV695" s="289"/>
      <c r="XEW695" s="289"/>
      <c r="XEX695" s="289"/>
      <c r="XEY695" s="289"/>
      <c r="XEZ695" s="289"/>
      <c r="XFA695" s="289"/>
      <c r="XFB695" s="289"/>
      <c r="XFC695" s="289"/>
      <c r="XFD695" s="289"/>
    </row>
    <row r="696" s="506" customFormat="1" ht="21" hidden="1" customHeight="1" spans="1:16384">
      <c r="A696" s="508">
        <v>2100211</v>
      </c>
      <c r="B696" s="519" t="s">
        <v>639</v>
      </c>
      <c r="C696" s="351">
        <f t="shared" si="10"/>
        <v>0</v>
      </c>
      <c r="F696" s="506">
        <v>0</v>
      </c>
      <c r="H696" s="506">
        <v>0</v>
      </c>
      <c r="K696" s="506">
        <v>0</v>
      </c>
      <c r="L696" s="506">
        <v>0</v>
      </c>
      <c r="N696" s="506">
        <v>0</v>
      </c>
      <c r="XEL696" s="289"/>
      <c r="XEM696" s="289"/>
      <c r="XEN696" s="289"/>
      <c r="XEO696" s="289"/>
      <c r="XEP696" s="289"/>
      <c r="XEQ696" s="289"/>
      <c r="XER696" s="289"/>
      <c r="XES696" s="289"/>
      <c r="XET696" s="289"/>
      <c r="XEU696" s="289"/>
      <c r="XEV696" s="289"/>
      <c r="XEW696" s="289"/>
      <c r="XEX696" s="289"/>
      <c r="XEY696" s="289"/>
      <c r="XEZ696" s="289"/>
      <c r="XFA696" s="289"/>
      <c r="XFB696" s="289"/>
      <c r="XFC696" s="289"/>
      <c r="XFD696" s="289"/>
    </row>
    <row r="697" s="506" customFormat="1" ht="21" hidden="1" customHeight="1" spans="1:16384">
      <c r="A697" s="508">
        <v>2100212</v>
      </c>
      <c r="B697" s="518" t="s">
        <v>640</v>
      </c>
      <c r="C697" s="351">
        <f t="shared" si="10"/>
        <v>0</v>
      </c>
      <c r="F697" s="506">
        <v>0</v>
      </c>
      <c r="H697" s="506">
        <v>0</v>
      </c>
      <c r="K697" s="506">
        <v>0</v>
      </c>
      <c r="L697" s="506">
        <v>0</v>
      </c>
      <c r="N697" s="506">
        <v>0</v>
      </c>
      <c r="XEL697" s="289"/>
      <c r="XEM697" s="289"/>
      <c r="XEN697" s="289"/>
      <c r="XEO697" s="289"/>
      <c r="XEP697" s="289"/>
      <c r="XEQ697" s="289"/>
      <c r="XER697" s="289"/>
      <c r="XES697" s="289"/>
      <c r="XET697" s="289"/>
      <c r="XEU697" s="289"/>
      <c r="XEV697" s="289"/>
      <c r="XEW697" s="289"/>
      <c r="XEX697" s="289"/>
      <c r="XEY697" s="289"/>
      <c r="XEZ697" s="289"/>
      <c r="XFA697" s="289"/>
      <c r="XFB697" s="289"/>
      <c r="XFC697" s="289"/>
      <c r="XFD697" s="289"/>
    </row>
    <row r="698" s="506" customFormat="1" ht="21" hidden="1" customHeight="1" spans="1:16384">
      <c r="A698" s="508">
        <v>2100213</v>
      </c>
      <c r="B698" s="519" t="s">
        <v>641</v>
      </c>
      <c r="C698" s="351">
        <f t="shared" si="10"/>
        <v>0</v>
      </c>
      <c r="F698" s="506">
        <v>0</v>
      </c>
      <c r="H698" s="506">
        <v>0</v>
      </c>
      <c r="K698" s="506">
        <v>0</v>
      </c>
      <c r="L698" s="506">
        <v>0</v>
      </c>
      <c r="N698" s="506">
        <v>0</v>
      </c>
      <c r="XEL698" s="289"/>
      <c r="XEM698" s="289"/>
      <c r="XEN698" s="289"/>
      <c r="XEO698" s="289"/>
      <c r="XEP698" s="289"/>
      <c r="XEQ698" s="289"/>
      <c r="XER698" s="289"/>
      <c r="XES698" s="289"/>
      <c r="XET698" s="289"/>
      <c r="XEU698" s="289"/>
      <c r="XEV698" s="289"/>
      <c r="XEW698" s="289"/>
      <c r="XEX698" s="289"/>
      <c r="XEY698" s="289"/>
      <c r="XEZ698" s="289"/>
      <c r="XFA698" s="289"/>
      <c r="XFB698" s="289"/>
      <c r="XFC698" s="289"/>
      <c r="XFD698" s="289"/>
    </row>
    <row r="699" s="506" customFormat="1" ht="21" customHeight="1" spans="1:16384">
      <c r="A699" s="508">
        <v>2100299</v>
      </c>
      <c r="B699" s="519" t="s">
        <v>642</v>
      </c>
      <c r="C699" s="351">
        <f t="shared" si="10"/>
        <v>443</v>
      </c>
      <c r="F699" s="506">
        <v>0</v>
      </c>
      <c r="H699" s="506">
        <v>0</v>
      </c>
      <c r="K699" s="506">
        <v>143</v>
      </c>
      <c r="L699" s="506">
        <v>0</v>
      </c>
      <c r="N699" s="506">
        <v>300</v>
      </c>
      <c r="XEL699" s="289"/>
      <c r="XEM699" s="289"/>
      <c r="XEN699" s="289"/>
      <c r="XEO699" s="289"/>
      <c r="XEP699" s="289"/>
      <c r="XEQ699" s="289"/>
      <c r="XER699" s="289"/>
      <c r="XES699" s="289"/>
      <c r="XET699" s="289"/>
      <c r="XEU699" s="289"/>
      <c r="XEV699" s="289"/>
      <c r="XEW699" s="289"/>
      <c r="XEX699" s="289"/>
      <c r="XEY699" s="289"/>
      <c r="XEZ699" s="289"/>
      <c r="XFA699" s="289"/>
      <c r="XFB699" s="289"/>
      <c r="XFC699" s="289"/>
      <c r="XFD699" s="289"/>
    </row>
    <row r="700" s="506" customFormat="1" ht="21" customHeight="1" spans="1:16384">
      <c r="A700" s="508">
        <v>21003</v>
      </c>
      <c r="B700" s="519" t="s">
        <v>643</v>
      </c>
      <c r="C700" s="351">
        <f t="shared" si="10"/>
        <v>19864.687827</v>
      </c>
      <c r="F700" s="508">
        <v>10964.687827</v>
      </c>
      <c r="H700" s="506">
        <v>726</v>
      </c>
      <c r="K700" s="506">
        <v>1174</v>
      </c>
      <c r="L700" s="506">
        <v>0</v>
      </c>
      <c r="N700" s="506">
        <v>7000</v>
      </c>
      <c r="XEL700" s="289"/>
      <c r="XEM700" s="289"/>
      <c r="XEN700" s="289"/>
      <c r="XEO700" s="289"/>
      <c r="XEP700" s="289"/>
      <c r="XEQ700" s="289"/>
      <c r="XER700" s="289"/>
      <c r="XES700" s="289"/>
      <c r="XET700" s="289"/>
      <c r="XEU700" s="289"/>
      <c r="XEV700" s="289"/>
      <c r="XEW700" s="289"/>
      <c r="XEX700" s="289"/>
      <c r="XEY700" s="289"/>
      <c r="XEZ700" s="289"/>
      <c r="XFA700" s="289"/>
      <c r="XFB700" s="289"/>
      <c r="XFC700" s="289"/>
      <c r="XFD700" s="289"/>
    </row>
    <row r="701" s="506" customFormat="1" ht="21" customHeight="1" spans="1:16384">
      <c r="A701" s="508">
        <v>2100301</v>
      </c>
      <c r="B701" s="518" t="s">
        <v>644</v>
      </c>
      <c r="C701" s="351">
        <f t="shared" si="10"/>
        <v>7006.5651</v>
      </c>
      <c r="F701" s="508">
        <v>2006.5651</v>
      </c>
      <c r="H701" s="506">
        <v>0</v>
      </c>
      <c r="K701" s="506">
        <v>0</v>
      </c>
      <c r="L701" s="506">
        <v>0</v>
      </c>
      <c r="N701" s="506">
        <v>5000</v>
      </c>
      <c r="XEL701" s="289"/>
      <c r="XEM701" s="289"/>
      <c r="XEN701" s="289"/>
      <c r="XEO701" s="289"/>
      <c r="XEP701" s="289"/>
      <c r="XEQ701" s="289"/>
      <c r="XER701" s="289"/>
      <c r="XES701" s="289"/>
      <c r="XET701" s="289"/>
      <c r="XEU701" s="289"/>
      <c r="XEV701" s="289"/>
      <c r="XEW701" s="289"/>
      <c r="XEX701" s="289"/>
      <c r="XEY701" s="289"/>
      <c r="XEZ701" s="289"/>
      <c r="XFA701" s="289"/>
      <c r="XFB701" s="289"/>
      <c r="XFC701" s="289"/>
      <c r="XFD701" s="289"/>
    </row>
    <row r="702" s="506" customFormat="1" ht="21" customHeight="1" spans="1:16384">
      <c r="A702" s="508">
        <v>2100302</v>
      </c>
      <c r="B702" s="519" t="s">
        <v>645</v>
      </c>
      <c r="C702" s="351">
        <f t="shared" si="10"/>
        <v>8958.122727</v>
      </c>
      <c r="F702" s="508">
        <v>8958.122727</v>
      </c>
      <c r="H702" s="506">
        <v>0</v>
      </c>
      <c r="K702" s="506">
        <v>0</v>
      </c>
      <c r="L702" s="506">
        <v>0</v>
      </c>
      <c r="N702" s="506">
        <v>0</v>
      </c>
      <c r="XEL702" s="289"/>
      <c r="XEM702" s="289"/>
      <c r="XEN702" s="289"/>
      <c r="XEO702" s="289"/>
      <c r="XEP702" s="289"/>
      <c r="XEQ702" s="289"/>
      <c r="XER702" s="289"/>
      <c r="XES702" s="289"/>
      <c r="XET702" s="289"/>
      <c r="XEU702" s="289"/>
      <c r="XEV702" s="289"/>
      <c r="XEW702" s="289"/>
      <c r="XEX702" s="289"/>
      <c r="XEY702" s="289"/>
      <c r="XEZ702" s="289"/>
      <c r="XFA702" s="289"/>
      <c r="XFB702" s="289"/>
      <c r="XFC702" s="289"/>
      <c r="XFD702" s="289"/>
    </row>
    <row r="703" s="506" customFormat="1" ht="21" customHeight="1" spans="1:16384">
      <c r="A703" s="508">
        <v>2100399</v>
      </c>
      <c r="B703" s="519" t="s">
        <v>646</v>
      </c>
      <c r="C703" s="351">
        <f t="shared" si="10"/>
        <v>3900</v>
      </c>
      <c r="F703" s="506">
        <v>0</v>
      </c>
      <c r="H703" s="506">
        <v>726</v>
      </c>
      <c r="K703" s="506">
        <v>1174</v>
      </c>
      <c r="L703" s="506">
        <v>0</v>
      </c>
      <c r="N703" s="506">
        <v>2000</v>
      </c>
      <c r="XEL703" s="289"/>
      <c r="XEM703" s="289"/>
      <c r="XEN703" s="289"/>
      <c r="XEO703" s="289"/>
      <c r="XEP703" s="289"/>
      <c r="XEQ703" s="289"/>
      <c r="XER703" s="289"/>
      <c r="XES703" s="289"/>
      <c r="XET703" s="289"/>
      <c r="XEU703" s="289"/>
      <c r="XEV703" s="289"/>
      <c r="XEW703" s="289"/>
      <c r="XEX703" s="289"/>
      <c r="XEY703" s="289"/>
      <c r="XEZ703" s="289"/>
      <c r="XFA703" s="289"/>
      <c r="XFB703" s="289"/>
      <c r="XFC703" s="289"/>
      <c r="XFD703" s="289"/>
    </row>
    <row r="704" s="506" customFormat="1" ht="21" customHeight="1" spans="1:16384">
      <c r="A704" s="508">
        <v>21004</v>
      </c>
      <c r="B704" s="519" t="s">
        <v>647</v>
      </c>
      <c r="C704" s="351">
        <f t="shared" si="10"/>
        <v>21478.486503</v>
      </c>
      <c r="F704" s="508">
        <v>5542.206503</v>
      </c>
      <c r="H704" s="506">
        <v>862.28</v>
      </c>
      <c r="K704" s="506">
        <v>9653</v>
      </c>
      <c r="L704" s="506">
        <v>0</v>
      </c>
      <c r="N704" s="506">
        <f>421+5000</f>
        <v>5421</v>
      </c>
      <c r="XEL704" s="289"/>
      <c r="XEM704" s="289"/>
      <c r="XEN704" s="289"/>
      <c r="XEO704" s="289"/>
      <c r="XEP704" s="289"/>
      <c r="XEQ704" s="289"/>
      <c r="XER704" s="289"/>
      <c r="XES704" s="289"/>
      <c r="XET704" s="289"/>
      <c r="XEU704" s="289"/>
      <c r="XEV704" s="289"/>
      <c r="XEW704" s="289"/>
      <c r="XEX704" s="289"/>
      <c r="XEY704" s="289"/>
      <c r="XEZ704" s="289"/>
      <c r="XFA704" s="289"/>
      <c r="XFB704" s="289"/>
      <c r="XFC704" s="289"/>
      <c r="XFD704" s="289"/>
    </row>
    <row r="705" s="506" customFormat="1" ht="21" customHeight="1" spans="1:16384">
      <c r="A705" s="508">
        <v>2100401</v>
      </c>
      <c r="B705" s="518" t="s">
        <v>648</v>
      </c>
      <c r="C705" s="351">
        <f t="shared" si="10"/>
        <v>2280.675649</v>
      </c>
      <c r="F705" s="508">
        <v>2057.675649</v>
      </c>
      <c r="H705" s="506">
        <v>0</v>
      </c>
      <c r="K705" s="506">
        <v>181</v>
      </c>
      <c r="L705" s="506">
        <v>0</v>
      </c>
      <c r="N705" s="506">
        <v>42</v>
      </c>
      <c r="XEL705" s="289"/>
      <c r="XEM705" s="289"/>
      <c r="XEN705" s="289"/>
      <c r="XEO705" s="289"/>
      <c r="XEP705" s="289"/>
      <c r="XEQ705" s="289"/>
      <c r="XER705" s="289"/>
      <c r="XES705" s="289"/>
      <c r="XET705" s="289"/>
      <c r="XEU705" s="289"/>
      <c r="XEV705" s="289"/>
      <c r="XEW705" s="289"/>
      <c r="XEX705" s="289"/>
      <c r="XEY705" s="289"/>
      <c r="XEZ705" s="289"/>
      <c r="XFA705" s="289"/>
      <c r="XFB705" s="289"/>
      <c r="XFC705" s="289"/>
      <c r="XFD705" s="289"/>
    </row>
    <row r="706" s="506" customFormat="1" ht="21" customHeight="1" spans="1:16384">
      <c r="A706" s="508">
        <v>2100402</v>
      </c>
      <c r="B706" s="519" t="s">
        <v>649</v>
      </c>
      <c r="C706" s="351">
        <f t="shared" si="10"/>
        <v>705.716051</v>
      </c>
      <c r="F706" s="508">
        <v>705.716051</v>
      </c>
      <c r="H706" s="506">
        <v>0</v>
      </c>
      <c r="K706" s="506">
        <v>0</v>
      </c>
      <c r="L706" s="506">
        <v>0</v>
      </c>
      <c r="N706" s="506">
        <v>0</v>
      </c>
      <c r="XEL706" s="289"/>
      <c r="XEM706" s="289"/>
      <c r="XEN706" s="289"/>
      <c r="XEO706" s="289"/>
      <c r="XEP706" s="289"/>
      <c r="XEQ706" s="289"/>
      <c r="XER706" s="289"/>
      <c r="XES706" s="289"/>
      <c r="XET706" s="289"/>
      <c r="XEU706" s="289"/>
      <c r="XEV706" s="289"/>
      <c r="XEW706" s="289"/>
      <c r="XEX706" s="289"/>
      <c r="XEY706" s="289"/>
      <c r="XEZ706" s="289"/>
      <c r="XFA706" s="289"/>
      <c r="XFB706" s="289"/>
      <c r="XFC706" s="289"/>
      <c r="XFD706" s="289"/>
    </row>
    <row r="707" s="506" customFormat="1" ht="21" customHeight="1" spans="1:16384">
      <c r="A707" s="508">
        <v>2100403</v>
      </c>
      <c r="B707" s="519" t="s">
        <v>650</v>
      </c>
      <c r="C707" s="351">
        <f t="shared" si="10"/>
        <v>1658.973958</v>
      </c>
      <c r="F707" s="508">
        <v>1658.973958</v>
      </c>
      <c r="H707" s="506">
        <v>0</v>
      </c>
      <c r="K707" s="506">
        <v>0</v>
      </c>
      <c r="L707" s="506">
        <v>0</v>
      </c>
      <c r="N707" s="506">
        <v>0</v>
      </c>
      <c r="XEL707" s="289"/>
      <c r="XEM707" s="289"/>
      <c r="XEN707" s="289"/>
      <c r="XEO707" s="289"/>
      <c r="XEP707" s="289"/>
      <c r="XEQ707" s="289"/>
      <c r="XER707" s="289"/>
      <c r="XES707" s="289"/>
      <c r="XET707" s="289"/>
      <c r="XEU707" s="289"/>
      <c r="XEV707" s="289"/>
      <c r="XEW707" s="289"/>
      <c r="XEX707" s="289"/>
      <c r="XEY707" s="289"/>
      <c r="XEZ707" s="289"/>
      <c r="XFA707" s="289"/>
      <c r="XFB707" s="289"/>
      <c r="XFC707" s="289"/>
      <c r="XFD707" s="289"/>
    </row>
    <row r="708" s="506" customFormat="1" ht="21" customHeight="1" spans="1:16384">
      <c r="A708" s="508">
        <v>2100404</v>
      </c>
      <c r="B708" s="518" t="s">
        <v>651</v>
      </c>
      <c r="C708" s="351">
        <f t="shared" si="10"/>
        <v>1119.840845</v>
      </c>
      <c r="F708" s="508">
        <v>1119.840845</v>
      </c>
      <c r="H708" s="506">
        <v>0</v>
      </c>
      <c r="K708" s="506">
        <v>0</v>
      </c>
      <c r="L708" s="506">
        <v>0</v>
      </c>
      <c r="N708" s="506">
        <v>0</v>
      </c>
      <c r="XEL708" s="289"/>
      <c r="XEM708" s="289"/>
      <c r="XEN708" s="289"/>
      <c r="XEO708" s="289"/>
      <c r="XEP708" s="289"/>
      <c r="XEQ708" s="289"/>
      <c r="XER708" s="289"/>
      <c r="XES708" s="289"/>
      <c r="XET708" s="289"/>
      <c r="XEU708" s="289"/>
      <c r="XEV708" s="289"/>
      <c r="XEW708" s="289"/>
      <c r="XEX708" s="289"/>
      <c r="XEY708" s="289"/>
      <c r="XEZ708" s="289"/>
      <c r="XFA708" s="289"/>
      <c r="XFB708" s="289"/>
      <c r="XFC708" s="289"/>
      <c r="XFD708" s="289"/>
    </row>
    <row r="709" s="506" customFormat="1" ht="21" hidden="1" customHeight="1" spans="1:16384">
      <c r="A709" s="508">
        <v>2100405</v>
      </c>
      <c r="B709" s="519" t="s">
        <v>652</v>
      </c>
      <c r="C709" s="351">
        <f t="shared" si="10"/>
        <v>0</v>
      </c>
      <c r="F709" s="506">
        <v>0</v>
      </c>
      <c r="H709" s="506">
        <v>0</v>
      </c>
      <c r="K709" s="506">
        <v>0</v>
      </c>
      <c r="L709" s="506">
        <v>0</v>
      </c>
      <c r="N709" s="506">
        <v>0</v>
      </c>
      <c r="XEL709" s="289"/>
      <c r="XEM709" s="289"/>
      <c r="XEN709" s="289"/>
      <c r="XEO709" s="289"/>
      <c r="XEP709" s="289"/>
      <c r="XEQ709" s="289"/>
      <c r="XER709" s="289"/>
      <c r="XES709" s="289"/>
      <c r="XET709" s="289"/>
      <c r="XEU709" s="289"/>
      <c r="XEV709" s="289"/>
      <c r="XEW709" s="289"/>
      <c r="XEX709" s="289"/>
      <c r="XEY709" s="289"/>
      <c r="XEZ709" s="289"/>
      <c r="XFA709" s="289"/>
      <c r="XFB709" s="289"/>
      <c r="XFC709" s="289"/>
      <c r="XFD709" s="289"/>
    </row>
    <row r="710" s="506" customFormat="1" ht="21" hidden="1" customHeight="1" spans="1:16384">
      <c r="A710" s="508">
        <v>2100406</v>
      </c>
      <c r="B710" s="519" t="s">
        <v>653</v>
      </c>
      <c r="C710" s="351">
        <f t="shared" ref="C710:C773" si="11">D710+E710+F710+G710+H710+I710+J710+K710+L710+M710+N710</f>
        <v>0</v>
      </c>
      <c r="F710" s="506">
        <v>0</v>
      </c>
      <c r="H710" s="506">
        <v>0</v>
      </c>
      <c r="K710" s="506">
        <v>0</v>
      </c>
      <c r="L710" s="506">
        <v>0</v>
      </c>
      <c r="N710" s="506">
        <v>0</v>
      </c>
      <c r="XEL710" s="289"/>
      <c r="XEM710" s="289"/>
      <c r="XEN710" s="289"/>
      <c r="XEO710" s="289"/>
      <c r="XEP710" s="289"/>
      <c r="XEQ710" s="289"/>
      <c r="XER710" s="289"/>
      <c r="XES710" s="289"/>
      <c r="XET710" s="289"/>
      <c r="XEU710" s="289"/>
      <c r="XEV710" s="289"/>
      <c r="XEW710" s="289"/>
      <c r="XEX710" s="289"/>
      <c r="XEY710" s="289"/>
      <c r="XEZ710" s="289"/>
      <c r="XFA710" s="289"/>
      <c r="XFB710" s="289"/>
      <c r="XFC710" s="289"/>
      <c r="XFD710" s="289"/>
    </row>
    <row r="711" s="506" customFormat="1" ht="21" hidden="1" customHeight="1" spans="1:16384">
      <c r="A711" s="508">
        <v>2100407</v>
      </c>
      <c r="B711" s="519" t="s">
        <v>654</v>
      </c>
      <c r="C711" s="351">
        <f t="shared" si="11"/>
        <v>0</v>
      </c>
      <c r="F711" s="506">
        <v>0</v>
      </c>
      <c r="H711" s="506">
        <v>0</v>
      </c>
      <c r="K711" s="506">
        <v>0</v>
      </c>
      <c r="L711" s="506">
        <v>0</v>
      </c>
      <c r="N711" s="506">
        <v>0</v>
      </c>
      <c r="XEL711" s="289"/>
      <c r="XEM711" s="289"/>
      <c r="XEN711" s="289"/>
      <c r="XEO711" s="289"/>
      <c r="XEP711" s="289"/>
      <c r="XEQ711" s="289"/>
      <c r="XER711" s="289"/>
      <c r="XES711" s="289"/>
      <c r="XET711" s="289"/>
      <c r="XEU711" s="289"/>
      <c r="XEV711" s="289"/>
      <c r="XEW711" s="289"/>
      <c r="XEX711" s="289"/>
      <c r="XEY711" s="289"/>
      <c r="XEZ711" s="289"/>
      <c r="XFA711" s="289"/>
      <c r="XFB711" s="289"/>
      <c r="XFC711" s="289"/>
      <c r="XFD711" s="289"/>
    </row>
    <row r="712" s="506" customFormat="1" ht="21" customHeight="1" spans="1:16384">
      <c r="A712" s="508">
        <v>2100408</v>
      </c>
      <c r="B712" s="519" t="s">
        <v>655</v>
      </c>
      <c r="C712" s="351">
        <f t="shared" si="11"/>
        <v>12799.28</v>
      </c>
      <c r="F712" s="506">
        <v>0</v>
      </c>
      <c r="H712" s="506">
        <v>790.28</v>
      </c>
      <c r="K712" s="506">
        <v>8787</v>
      </c>
      <c r="L712" s="506">
        <v>0</v>
      </c>
      <c r="N712" s="506">
        <f>222+3000</f>
        <v>3222</v>
      </c>
      <c r="XEL712" s="289"/>
      <c r="XEM712" s="289"/>
      <c r="XEN712" s="289"/>
      <c r="XEO712" s="289"/>
      <c r="XEP712" s="289"/>
      <c r="XEQ712" s="289"/>
      <c r="XER712" s="289"/>
      <c r="XES712" s="289"/>
      <c r="XET712" s="289"/>
      <c r="XEU712" s="289"/>
      <c r="XEV712" s="289"/>
      <c r="XEW712" s="289"/>
      <c r="XEX712" s="289"/>
      <c r="XEY712" s="289"/>
      <c r="XEZ712" s="289"/>
      <c r="XFA712" s="289"/>
      <c r="XFB712" s="289"/>
      <c r="XFC712" s="289"/>
      <c r="XFD712" s="289"/>
    </row>
    <row r="713" s="506" customFormat="1" ht="21" customHeight="1" spans="1:16384">
      <c r="A713" s="508">
        <v>2100409</v>
      </c>
      <c r="B713" s="519" t="s">
        <v>656</v>
      </c>
      <c r="C713" s="351">
        <f t="shared" si="11"/>
        <v>1651</v>
      </c>
      <c r="F713" s="506">
        <v>0</v>
      </c>
      <c r="H713" s="506">
        <v>0</v>
      </c>
      <c r="K713" s="506">
        <v>561</v>
      </c>
      <c r="L713" s="506">
        <v>0</v>
      </c>
      <c r="N713" s="506">
        <f>90+1000</f>
        <v>1090</v>
      </c>
      <c r="XEL713" s="289"/>
      <c r="XEM713" s="289"/>
      <c r="XEN713" s="289"/>
      <c r="XEO713" s="289"/>
      <c r="XEP713" s="289"/>
      <c r="XEQ713" s="289"/>
      <c r="XER713" s="289"/>
      <c r="XES713" s="289"/>
      <c r="XET713" s="289"/>
      <c r="XEU713" s="289"/>
      <c r="XEV713" s="289"/>
      <c r="XEW713" s="289"/>
      <c r="XEX713" s="289"/>
      <c r="XEY713" s="289"/>
      <c r="XEZ713" s="289"/>
      <c r="XFA713" s="289"/>
      <c r="XFB713" s="289"/>
      <c r="XFC713" s="289"/>
      <c r="XFD713" s="289"/>
    </row>
    <row r="714" s="506" customFormat="1" ht="21" hidden="1" customHeight="1" spans="1:16384">
      <c r="A714" s="508">
        <v>2100410</v>
      </c>
      <c r="B714" s="519" t="s">
        <v>657</v>
      </c>
      <c r="C714" s="351">
        <f t="shared" si="11"/>
        <v>0</v>
      </c>
      <c r="F714" s="506">
        <v>0</v>
      </c>
      <c r="H714" s="506">
        <v>0</v>
      </c>
      <c r="K714" s="506">
        <v>0</v>
      </c>
      <c r="L714" s="506">
        <v>0</v>
      </c>
      <c r="N714" s="506">
        <v>0</v>
      </c>
      <c r="XEL714" s="289"/>
      <c r="XEM714" s="289"/>
      <c r="XEN714" s="289"/>
      <c r="XEO714" s="289"/>
      <c r="XEP714" s="289"/>
      <c r="XEQ714" s="289"/>
      <c r="XER714" s="289"/>
      <c r="XES714" s="289"/>
      <c r="XET714" s="289"/>
      <c r="XEU714" s="289"/>
      <c r="XEV714" s="289"/>
      <c r="XEW714" s="289"/>
      <c r="XEX714" s="289"/>
      <c r="XEY714" s="289"/>
      <c r="XEZ714" s="289"/>
      <c r="XFA714" s="289"/>
      <c r="XFB714" s="289"/>
      <c r="XFC714" s="289"/>
      <c r="XFD714" s="289"/>
    </row>
    <row r="715" s="506" customFormat="1" ht="21" customHeight="1" spans="1:16384">
      <c r="A715" s="508">
        <v>2100499</v>
      </c>
      <c r="B715" s="519" t="s">
        <v>658</v>
      </c>
      <c r="C715" s="351">
        <f t="shared" si="11"/>
        <v>1263</v>
      </c>
      <c r="F715" s="506">
        <v>0</v>
      </c>
      <c r="H715" s="506">
        <v>72</v>
      </c>
      <c r="K715" s="506">
        <v>124</v>
      </c>
      <c r="L715" s="506">
        <v>0</v>
      </c>
      <c r="N715" s="506">
        <f>67+1000</f>
        <v>1067</v>
      </c>
      <c r="XEL715" s="289"/>
      <c r="XEM715" s="289"/>
      <c r="XEN715" s="289"/>
      <c r="XEO715" s="289"/>
      <c r="XEP715" s="289"/>
      <c r="XEQ715" s="289"/>
      <c r="XER715" s="289"/>
      <c r="XES715" s="289"/>
      <c r="XET715" s="289"/>
      <c r="XEU715" s="289"/>
      <c r="XEV715" s="289"/>
      <c r="XEW715" s="289"/>
      <c r="XEX715" s="289"/>
      <c r="XEY715" s="289"/>
      <c r="XEZ715" s="289"/>
      <c r="XFA715" s="289"/>
      <c r="XFB715" s="289"/>
      <c r="XFC715" s="289"/>
      <c r="XFD715" s="289"/>
    </row>
    <row r="716" s="506" customFormat="1" ht="21" hidden="1" customHeight="1" spans="1:16384">
      <c r="A716" s="508">
        <v>21006</v>
      </c>
      <c r="B716" s="519" t="s">
        <v>659</v>
      </c>
      <c r="C716" s="351">
        <f t="shared" si="11"/>
        <v>0</v>
      </c>
      <c r="F716" s="506">
        <v>0</v>
      </c>
      <c r="H716" s="506">
        <v>0</v>
      </c>
      <c r="K716" s="506">
        <v>0</v>
      </c>
      <c r="L716" s="506">
        <v>0</v>
      </c>
      <c r="N716" s="506">
        <v>0</v>
      </c>
      <c r="XEL716" s="289"/>
      <c r="XEM716" s="289"/>
      <c r="XEN716" s="289"/>
      <c r="XEO716" s="289"/>
      <c r="XEP716" s="289"/>
      <c r="XEQ716" s="289"/>
      <c r="XER716" s="289"/>
      <c r="XES716" s="289"/>
      <c r="XET716" s="289"/>
      <c r="XEU716" s="289"/>
      <c r="XEV716" s="289"/>
      <c r="XEW716" s="289"/>
      <c r="XEX716" s="289"/>
      <c r="XEY716" s="289"/>
      <c r="XEZ716" s="289"/>
      <c r="XFA716" s="289"/>
      <c r="XFB716" s="289"/>
      <c r="XFC716" s="289"/>
      <c r="XFD716" s="289"/>
    </row>
    <row r="717" s="506" customFormat="1" ht="21" hidden="1" customHeight="1" spans="1:16384">
      <c r="A717" s="508">
        <v>2100601</v>
      </c>
      <c r="B717" s="518" t="s">
        <v>660</v>
      </c>
      <c r="C717" s="351">
        <f t="shared" si="11"/>
        <v>0</v>
      </c>
      <c r="F717" s="506">
        <v>0</v>
      </c>
      <c r="H717" s="506">
        <v>0</v>
      </c>
      <c r="K717" s="506">
        <v>0</v>
      </c>
      <c r="L717" s="506">
        <v>0</v>
      </c>
      <c r="N717" s="506">
        <v>0</v>
      </c>
      <c r="XEL717" s="289"/>
      <c r="XEM717" s="289"/>
      <c r="XEN717" s="289"/>
      <c r="XEO717" s="289"/>
      <c r="XEP717" s="289"/>
      <c r="XEQ717" s="289"/>
      <c r="XER717" s="289"/>
      <c r="XES717" s="289"/>
      <c r="XET717" s="289"/>
      <c r="XEU717" s="289"/>
      <c r="XEV717" s="289"/>
      <c r="XEW717" s="289"/>
      <c r="XEX717" s="289"/>
      <c r="XEY717" s="289"/>
      <c r="XEZ717" s="289"/>
      <c r="XFA717" s="289"/>
      <c r="XFB717" s="289"/>
      <c r="XFC717" s="289"/>
      <c r="XFD717" s="289"/>
    </row>
    <row r="718" s="506" customFormat="1" ht="21" hidden="1" customHeight="1" spans="1:16384">
      <c r="A718" s="508">
        <v>2100699</v>
      </c>
      <c r="B718" s="519" t="s">
        <v>661</v>
      </c>
      <c r="C718" s="351">
        <f t="shared" si="11"/>
        <v>0</v>
      </c>
      <c r="F718" s="506">
        <v>0</v>
      </c>
      <c r="H718" s="506">
        <v>0</v>
      </c>
      <c r="K718" s="506">
        <v>0</v>
      </c>
      <c r="L718" s="506">
        <v>0</v>
      </c>
      <c r="N718" s="506">
        <v>0</v>
      </c>
      <c r="XEL718" s="289"/>
      <c r="XEM718" s="289"/>
      <c r="XEN718" s="289"/>
      <c r="XEO718" s="289"/>
      <c r="XEP718" s="289"/>
      <c r="XEQ718" s="289"/>
      <c r="XER718" s="289"/>
      <c r="XES718" s="289"/>
      <c r="XET718" s="289"/>
      <c r="XEU718" s="289"/>
      <c r="XEV718" s="289"/>
      <c r="XEW718" s="289"/>
      <c r="XEX718" s="289"/>
      <c r="XEY718" s="289"/>
      <c r="XEZ718" s="289"/>
      <c r="XFA718" s="289"/>
      <c r="XFB718" s="289"/>
      <c r="XFC718" s="289"/>
      <c r="XFD718" s="289"/>
    </row>
    <row r="719" s="506" customFormat="1" ht="21" customHeight="1" spans="1:16384">
      <c r="A719" s="508">
        <v>21007</v>
      </c>
      <c r="B719" s="518" t="s">
        <v>662</v>
      </c>
      <c r="C719" s="351">
        <f t="shared" si="11"/>
        <v>5439.101882</v>
      </c>
      <c r="F719" s="508">
        <v>78.371882</v>
      </c>
      <c r="H719" s="506">
        <v>1643.73</v>
      </c>
      <c r="K719" s="506">
        <v>3717</v>
      </c>
      <c r="L719" s="506">
        <v>0</v>
      </c>
      <c r="N719" s="506">
        <v>0</v>
      </c>
      <c r="XEL719" s="289"/>
      <c r="XEM719" s="289"/>
      <c r="XEN719" s="289"/>
      <c r="XEO719" s="289"/>
      <c r="XEP719" s="289"/>
      <c r="XEQ719" s="289"/>
      <c r="XER719" s="289"/>
      <c r="XES719" s="289"/>
      <c r="XET719" s="289"/>
      <c r="XEU719" s="289"/>
      <c r="XEV719" s="289"/>
      <c r="XEW719" s="289"/>
      <c r="XEX719" s="289"/>
      <c r="XEY719" s="289"/>
      <c r="XEZ719" s="289"/>
      <c r="XFA719" s="289"/>
      <c r="XFB719" s="289"/>
      <c r="XFC719" s="289"/>
      <c r="XFD719" s="289"/>
    </row>
    <row r="720" s="506" customFormat="1" ht="21" customHeight="1" spans="1:16384">
      <c r="A720" s="508">
        <v>2100716</v>
      </c>
      <c r="B720" s="519" t="s">
        <v>663</v>
      </c>
      <c r="C720" s="351">
        <f t="shared" si="11"/>
        <v>78.371882</v>
      </c>
      <c r="F720" s="508">
        <v>78.371882</v>
      </c>
      <c r="H720" s="506">
        <v>0</v>
      </c>
      <c r="K720" s="506">
        <v>0</v>
      </c>
      <c r="L720" s="506">
        <v>0</v>
      </c>
      <c r="N720" s="506">
        <v>0</v>
      </c>
      <c r="XEL720" s="289"/>
      <c r="XEM720" s="289"/>
      <c r="XEN720" s="289"/>
      <c r="XEO720" s="289"/>
      <c r="XEP720" s="289"/>
      <c r="XEQ720" s="289"/>
      <c r="XER720" s="289"/>
      <c r="XES720" s="289"/>
      <c r="XET720" s="289"/>
      <c r="XEU720" s="289"/>
      <c r="XEV720" s="289"/>
      <c r="XEW720" s="289"/>
      <c r="XEX720" s="289"/>
      <c r="XEY720" s="289"/>
      <c r="XEZ720" s="289"/>
      <c r="XFA720" s="289"/>
      <c r="XFB720" s="289"/>
      <c r="XFC720" s="289"/>
      <c r="XFD720" s="289"/>
    </row>
    <row r="721" s="506" customFormat="1" ht="21" customHeight="1" spans="1:16384">
      <c r="A721" s="508">
        <v>2100717</v>
      </c>
      <c r="B721" s="520" t="s">
        <v>664</v>
      </c>
      <c r="C721" s="351">
        <f t="shared" si="11"/>
        <v>4533</v>
      </c>
      <c r="F721" s="506">
        <v>0</v>
      </c>
      <c r="H721" s="506">
        <v>816</v>
      </c>
      <c r="K721" s="506">
        <v>3717</v>
      </c>
      <c r="L721" s="506">
        <v>0</v>
      </c>
      <c r="N721" s="506">
        <v>0</v>
      </c>
      <c r="XEL721" s="289"/>
      <c r="XEM721" s="289"/>
      <c r="XEN721" s="289"/>
      <c r="XEO721" s="289"/>
      <c r="XEP721" s="289"/>
      <c r="XEQ721" s="289"/>
      <c r="XER721" s="289"/>
      <c r="XES721" s="289"/>
      <c r="XET721" s="289"/>
      <c r="XEU721" s="289"/>
      <c r="XEV721" s="289"/>
      <c r="XEW721" s="289"/>
      <c r="XEX721" s="289"/>
      <c r="XEY721" s="289"/>
      <c r="XEZ721" s="289"/>
      <c r="XFA721" s="289"/>
      <c r="XFB721" s="289"/>
      <c r="XFC721" s="289"/>
      <c r="XFD721" s="289"/>
    </row>
    <row r="722" s="506" customFormat="1" ht="21" customHeight="1" spans="1:16384">
      <c r="A722" s="508">
        <v>2100799</v>
      </c>
      <c r="B722" s="518" t="s">
        <v>665</v>
      </c>
      <c r="C722" s="351">
        <f t="shared" si="11"/>
        <v>827.73</v>
      </c>
      <c r="F722" s="506">
        <v>0</v>
      </c>
      <c r="H722" s="506">
        <v>827.73</v>
      </c>
      <c r="K722" s="506">
        <v>0</v>
      </c>
      <c r="L722" s="506">
        <v>0</v>
      </c>
      <c r="N722" s="506">
        <v>0</v>
      </c>
      <c r="XEL722" s="289"/>
      <c r="XEM722" s="289"/>
      <c r="XEN722" s="289"/>
      <c r="XEO722" s="289"/>
      <c r="XEP722" s="289"/>
      <c r="XEQ722" s="289"/>
      <c r="XER722" s="289"/>
      <c r="XES722" s="289"/>
      <c r="XET722" s="289"/>
      <c r="XEU722" s="289"/>
      <c r="XEV722" s="289"/>
      <c r="XEW722" s="289"/>
      <c r="XEX722" s="289"/>
      <c r="XEY722" s="289"/>
      <c r="XEZ722" s="289"/>
      <c r="XFA722" s="289"/>
      <c r="XFB722" s="289"/>
      <c r="XFC722" s="289"/>
      <c r="XFD722" s="289"/>
    </row>
    <row r="723" s="506" customFormat="1" ht="21" customHeight="1" spans="1:16384">
      <c r="A723" s="508">
        <v>21011</v>
      </c>
      <c r="B723" s="519" t="s">
        <v>666</v>
      </c>
      <c r="C723" s="351">
        <f t="shared" si="11"/>
        <v>27699.539854</v>
      </c>
      <c r="F723" s="508">
        <v>23550.460204</v>
      </c>
      <c r="H723" s="506">
        <v>0</v>
      </c>
      <c r="K723" s="506">
        <v>0</v>
      </c>
      <c r="L723" s="506">
        <v>4149.07965</v>
      </c>
      <c r="N723" s="506">
        <v>0</v>
      </c>
      <c r="XEL723" s="289"/>
      <c r="XEM723" s="289"/>
      <c r="XEN723" s="289"/>
      <c r="XEO723" s="289"/>
      <c r="XEP723" s="289"/>
      <c r="XEQ723" s="289"/>
      <c r="XER723" s="289"/>
      <c r="XES723" s="289"/>
      <c r="XET723" s="289"/>
      <c r="XEU723" s="289"/>
      <c r="XEV723" s="289"/>
      <c r="XEW723" s="289"/>
      <c r="XEX723" s="289"/>
      <c r="XEY723" s="289"/>
      <c r="XEZ723" s="289"/>
      <c r="XFA723" s="289"/>
      <c r="XFB723" s="289"/>
      <c r="XFC723" s="289"/>
      <c r="XFD723" s="289"/>
    </row>
    <row r="724" s="506" customFormat="1" ht="21" customHeight="1" spans="1:16384">
      <c r="A724" s="508">
        <v>2101101</v>
      </c>
      <c r="B724" s="519" t="s">
        <v>667</v>
      </c>
      <c r="C724" s="351">
        <f t="shared" si="11"/>
        <v>6318.476545</v>
      </c>
      <c r="F724" s="508">
        <v>4100.910539</v>
      </c>
      <c r="H724" s="506">
        <v>0</v>
      </c>
      <c r="K724" s="506">
        <v>0</v>
      </c>
      <c r="L724" s="506">
        <v>2217.566006</v>
      </c>
      <c r="N724" s="506">
        <v>0</v>
      </c>
      <c r="XEL724" s="289"/>
      <c r="XEM724" s="289"/>
      <c r="XEN724" s="289"/>
      <c r="XEO724" s="289"/>
      <c r="XEP724" s="289"/>
      <c r="XEQ724" s="289"/>
      <c r="XER724" s="289"/>
      <c r="XES724" s="289"/>
      <c r="XET724" s="289"/>
      <c r="XEU724" s="289"/>
      <c r="XEV724" s="289"/>
      <c r="XEW724" s="289"/>
      <c r="XEX724" s="289"/>
      <c r="XEY724" s="289"/>
      <c r="XEZ724" s="289"/>
      <c r="XFA724" s="289"/>
      <c r="XFB724" s="289"/>
      <c r="XFC724" s="289"/>
      <c r="XFD724" s="289"/>
    </row>
    <row r="725" s="506" customFormat="1" ht="21" customHeight="1" spans="1:16384">
      <c r="A725" s="508">
        <v>2101102</v>
      </c>
      <c r="B725" s="519" t="s">
        <v>668</v>
      </c>
      <c r="C725" s="351">
        <f t="shared" si="11"/>
        <v>20387.124542</v>
      </c>
      <c r="F725" s="508">
        <v>18537.827404</v>
      </c>
      <c r="H725" s="506">
        <v>0</v>
      </c>
      <c r="K725" s="506">
        <v>0</v>
      </c>
      <c r="L725" s="506">
        <v>1849.297138</v>
      </c>
      <c r="N725" s="506">
        <v>0</v>
      </c>
      <c r="XEL725" s="289"/>
      <c r="XEM725" s="289"/>
      <c r="XEN725" s="289"/>
      <c r="XEO725" s="289"/>
      <c r="XEP725" s="289"/>
      <c r="XEQ725" s="289"/>
      <c r="XER725" s="289"/>
      <c r="XES725" s="289"/>
      <c r="XET725" s="289"/>
      <c r="XEU725" s="289"/>
      <c r="XEV725" s="289"/>
      <c r="XEW725" s="289"/>
      <c r="XEX725" s="289"/>
      <c r="XEY725" s="289"/>
      <c r="XEZ725" s="289"/>
      <c r="XFA725" s="289"/>
      <c r="XFB725" s="289"/>
      <c r="XFC725" s="289"/>
      <c r="XFD725" s="289"/>
    </row>
    <row r="726" s="506" customFormat="1" ht="21" hidden="1" customHeight="1" spans="1:16384">
      <c r="A726" s="508">
        <v>2101103</v>
      </c>
      <c r="B726" s="519" t="s">
        <v>669</v>
      </c>
      <c r="C726" s="351">
        <f t="shared" si="11"/>
        <v>0</v>
      </c>
      <c r="F726" s="506">
        <v>0</v>
      </c>
      <c r="H726" s="506">
        <v>0</v>
      </c>
      <c r="K726" s="506">
        <v>0</v>
      </c>
      <c r="L726" s="506">
        <v>0</v>
      </c>
      <c r="N726" s="506">
        <v>0</v>
      </c>
      <c r="XEL726" s="289"/>
      <c r="XEM726" s="289"/>
      <c r="XEN726" s="289"/>
      <c r="XEO726" s="289"/>
      <c r="XEP726" s="289"/>
      <c r="XEQ726" s="289"/>
      <c r="XER726" s="289"/>
      <c r="XES726" s="289"/>
      <c r="XET726" s="289"/>
      <c r="XEU726" s="289"/>
      <c r="XEV726" s="289"/>
      <c r="XEW726" s="289"/>
      <c r="XEX726" s="289"/>
      <c r="XEY726" s="289"/>
      <c r="XEZ726" s="289"/>
      <c r="XFA726" s="289"/>
      <c r="XFB726" s="289"/>
      <c r="XFC726" s="289"/>
      <c r="XFD726" s="289"/>
    </row>
    <row r="727" s="506" customFormat="1" ht="21" customHeight="1" spans="1:16384">
      <c r="A727" s="508">
        <v>2101199</v>
      </c>
      <c r="B727" s="519" t="s">
        <v>670</v>
      </c>
      <c r="C727" s="351">
        <f t="shared" si="11"/>
        <v>993.938767</v>
      </c>
      <c r="F727" s="508">
        <v>911.722261</v>
      </c>
      <c r="H727" s="506">
        <v>0</v>
      </c>
      <c r="K727" s="506">
        <v>0</v>
      </c>
      <c r="L727" s="506">
        <v>82.216506</v>
      </c>
      <c r="N727" s="506">
        <v>0</v>
      </c>
      <c r="XEL727" s="289"/>
      <c r="XEM727" s="289"/>
      <c r="XEN727" s="289"/>
      <c r="XEO727" s="289"/>
      <c r="XEP727" s="289"/>
      <c r="XEQ727" s="289"/>
      <c r="XER727" s="289"/>
      <c r="XES727" s="289"/>
      <c r="XET727" s="289"/>
      <c r="XEU727" s="289"/>
      <c r="XEV727" s="289"/>
      <c r="XEW727" s="289"/>
      <c r="XEX727" s="289"/>
      <c r="XEY727" s="289"/>
      <c r="XEZ727" s="289"/>
      <c r="XFA727" s="289"/>
      <c r="XFB727" s="289"/>
      <c r="XFC727" s="289"/>
      <c r="XFD727" s="289"/>
    </row>
    <row r="728" s="506" customFormat="1" ht="21" customHeight="1" spans="1:16384">
      <c r="A728" s="508">
        <v>21012</v>
      </c>
      <c r="B728" s="519" t="s">
        <v>671</v>
      </c>
      <c r="C728" s="351">
        <f t="shared" si="11"/>
        <v>3457</v>
      </c>
      <c r="F728" s="506">
        <v>0</v>
      </c>
      <c r="H728" s="506">
        <v>2578</v>
      </c>
      <c r="K728" s="506">
        <v>879</v>
      </c>
      <c r="L728" s="506">
        <v>0</v>
      </c>
      <c r="N728" s="506">
        <v>0</v>
      </c>
      <c r="XEL728" s="289"/>
      <c r="XEM728" s="289"/>
      <c r="XEN728" s="289"/>
      <c r="XEO728" s="289"/>
      <c r="XEP728" s="289"/>
      <c r="XEQ728" s="289"/>
      <c r="XER728" s="289"/>
      <c r="XES728" s="289"/>
      <c r="XET728" s="289"/>
      <c r="XEU728" s="289"/>
      <c r="XEV728" s="289"/>
      <c r="XEW728" s="289"/>
      <c r="XEX728" s="289"/>
      <c r="XEY728" s="289"/>
      <c r="XEZ728" s="289"/>
      <c r="XFA728" s="289"/>
      <c r="XFB728" s="289"/>
      <c r="XFC728" s="289"/>
      <c r="XFD728" s="289"/>
    </row>
    <row r="729" s="506" customFormat="1" ht="21" hidden="1" customHeight="1" spans="1:16384">
      <c r="A729" s="508">
        <v>2101201</v>
      </c>
      <c r="B729" s="519" t="s">
        <v>672</v>
      </c>
      <c r="C729" s="351">
        <f t="shared" si="11"/>
        <v>0</v>
      </c>
      <c r="F729" s="506">
        <v>0</v>
      </c>
      <c r="H729" s="506">
        <v>0</v>
      </c>
      <c r="K729" s="506">
        <v>0</v>
      </c>
      <c r="L729" s="506">
        <v>0</v>
      </c>
      <c r="N729" s="506">
        <v>0</v>
      </c>
      <c r="XEL729" s="289"/>
      <c r="XEM729" s="289"/>
      <c r="XEN729" s="289"/>
      <c r="XEO729" s="289"/>
      <c r="XEP729" s="289"/>
      <c r="XEQ729" s="289"/>
      <c r="XER729" s="289"/>
      <c r="XES729" s="289"/>
      <c r="XET729" s="289"/>
      <c r="XEU729" s="289"/>
      <c r="XEV729" s="289"/>
      <c r="XEW729" s="289"/>
      <c r="XEX729" s="289"/>
      <c r="XEY729" s="289"/>
      <c r="XEZ729" s="289"/>
      <c r="XFA729" s="289"/>
      <c r="XFB729" s="289"/>
      <c r="XFC729" s="289"/>
      <c r="XFD729" s="289"/>
    </row>
    <row r="730" s="506" customFormat="1" ht="21" customHeight="1" spans="1:16384">
      <c r="A730" s="508">
        <v>2101202</v>
      </c>
      <c r="B730" s="519" t="s">
        <v>673</v>
      </c>
      <c r="C730" s="351">
        <f t="shared" si="11"/>
        <v>3457</v>
      </c>
      <c r="F730" s="506">
        <v>0</v>
      </c>
      <c r="H730" s="506">
        <v>2578</v>
      </c>
      <c r="K730" s="506">
        <v>879</v>
      </c>
      <c r="L730" s="506">
        <v>0</v>
      </c>
      <c r="N730" s="506">
        <v>0</v>
      </c>
      <c r="XEL730" s="289"/>
      <c r="XEM730" s="289"/>
      <c r="XEN730" s="289"/>
      <c r="XEO730" s="289"/>
      <c r="XEP730" s="289"/>
      <c r="XEQ730" s="289"/>
      <c r="XER730" s="289"/>
      <c r="XES730" s="289"/>
      <c r="XET730" s="289"/>
      <c r="XEU730" s="289"/>
      <c r="XEV730" s="289"/>
      <c r="XEW730" s="289"/>
      <c r="XEX730" s="289"/>
      <c r="XEY730" s="289"/>
      <c r="XEZ730" s="289"/>
      <c r="XFA730" s="289"/>
      <c r="XFB730" s="289"/>
      <c r="XFC730" s="289"/>
      <c r="XFD730" s="289"/>
    </row>
    <row r="731" s="506" customFormat="1" ht="21" hidden="1" customHeight="1" spans="1:16384">
      <c r="A731" s="508">
        <v>2101299</v>
      </c>
      <c r="B731" s="518" t="s">
        <v>674</v>
      </c>
      <c r="C731" s="351">
        <f t="shared" si="11"/>
        <v>0</v>
      </c>
      <c r="F731" s="506">
        <v>0</v>
      </c>
      <c r="H731" s="506">
        <v>0</v>
      </c>
      <c r="K731" s="506">
        <v>0</v>
      </c>
      <c r="L731" s="506">
        <v>0</v>
      </c>
      <c r="N731" s="506">
        <v>0</v>
      </c>
      <c r="XEL731" s="289"/>
      <c r="XEM731" s="289"/>
      <c r="XEN731" s="289"/>
      <c r="XEO731" s="289"/>
      <c r="XEP731" s="289"/>
      <c r="XEQ731" s="289"/>
      <c r="XER731" s="289"/>
      <c r="XES731" s="289"/>
      <c r="XET731" s="289"/>
      <c r="XEU731" s="289"/>
      <c r="XEV731" s="289"/>
      <c r="XEW731" s="289"/>
      <c r="XEX731" s="289"/>
      <c r="XEY731" s="289"/>
      <c r="XEZ731" s="289"/>
      <c r="XFA731" s="289"/>
      <c r="XFB731" s="289"/>
      <c r="XFC731" s="289"/>
      <c r="XFD731" s="289"/>
    </row>
    <row r="732" s="506" customFormat="1" ht="21" customHeight="1" spans="1:16384">
      <c r="A732" s="508">
        <v>21013</v>
      </c>
      <c r="B732" s="519" t="s">
        <v>675</v>
      </c>
      <c r="C732" s="351">
        <f t="shared" si="11"/>
        <v>9053.29</v>
      </c>
      <c r="F732" s="506">
        <v>0</v>
      </c>
      <c r="H732" s="506">
        <v>2262.29</v>
      </c>
      <c r="K732" s="506">
        <v>6791</v>
      </c>
      <c r="L732" s="506">
        <v>0</v>
      </c>
      <c r="N732" s="506">
        <v>0</v>
      </c>
      <c r="XEL732" s="289"/>
      <c r="XEM732" s="289"/>
      <c r="XEN732" s="289"/>
      <c r="XEO732" s="289"/>
      <c r="XEP732" s="289"/>
      <c r="XEQ732" s="289"/>
      <c r="XER732" s="289"/>
      <c r="XES732" s="289"/>
      <c r="XET732" s="289"/>
      <c r="XEU732" s="289"/>
      <c r="XEV732" s="289"/>
      <c r="XEW732" s="289"/>
      <c r="XEX732" s="289"/>
      <c r="XEY732" s="289"/>
      <c r="XEZ732" s="289"/>
      <c r="XFA732" s="289"/>
      <c r="XFB732" s="289"/>
      <c r="XFC732" s="289"/>
      <c r="XFD732" s="289"/>
    </row>
    <row r="733" s="506" customFormat="1" ht="21" customHeight="1" spans="1:16384">
      <c r="A733" s="508">
        <v>2101301</v>
      </c>
      <c r="B733" s="519" t="s">
        <v>676</v>
      </c>
      <c r="C733" s="351">
        <f t="shared" si="11"/>
        <v>8991</v>
      </c>
      <c r="F733" s="506">
        <v>0</v>
      </c>
      <c r="H733" s="506">
        <v>2200</v>
      </c>
      <c r="K733" s="506">
        <v>6791</v>
      </c>
      <c r="L733" s="506">
        <v>0</v>
      </c>
      <c r="N733" s="506">
        <v>0</v>
      </c>
      <c r="XEL733" s="289"/>
      <c r="XEM733" s="289"/>
      <c r="XEN733" s="289"/>
      <c r="XEO733" s="289"/>
      <c r="XEP733" s="289"/>
      <c r="XEQ733" s="289"/>
      <c r="XER733" s="289"/>
      <c r="XES733" s="289"/>
      <c r="XET733" s="289"/>
      <c r="XEU733" s="289"/>
      <c r="XEV733" s="289"/>
      <c r="XEW733" s="289"/>
      <c r="XEX733" s="289"/>
      <c r="XEY733" s="289"/>
      <c r="XEZ733" s="289"/>
      <c r="XFA733" s="289"/>
      <c r="XFB733" s="289"/>
      <c r="XFC733" s="289"/>
      <c r="XFD733" s="289"/>
    </row>
    <row r="734" s="506" customFormat="1" ht="21" hidden="1" customHeight="1" spans="1:16384">
      <c r="A734" s="508">
        <v>2101302</v>
      </c>
      <c r="B734" s="519" t="s">
        <v>677</v>
      </c>
      <c r="C734" s="351">
        <f t="shared" si="11"/>
        <v>0</v>
      </c>
      <c r="F734" s="506">
        <v>0</v>
      </c>
      <c r="H734" s="506">
        <v>0</v>
      </c>
      <c r="K734" s="506">
        <v>0</v>
      </c>
      <c r="L734" s="506">
        <v>0</v>
      </c>
      <c r="N734" s="506">
        <v>0</v>
      </c>
      <c r="XEL734" s="289"/>
      <c r="XEM734" s="289"/>
      <c r="XEN734" s="289"/>
      <c r="XEO734" s="289"/>
      <c r="XEP734" s="289"/>
      <c r="XEQ734" s="289"/>
      <c r="XER734" s="289"/>
      <c r="XES734" s="289"/>
      <c r="XET734" s="289"/>
      <c r="XEU734" s="289"/>
      <c r="XEV734" s="289"/>
      <c r="XEW734" s="289"/>
      <c r="XEX734" s="289"/>
      <c r="XEY734" s="289"/>
      <c r="XEZ734" s="289"/>
      <c r="XFA734" s="289"/>
      <c r="XFB734" s="289"/>
      <c r="XFC734" s="289"/>
      <c r="XFD734" s="289"/>
    </row>
    <row r="735" s="506" customFormat="1" ht="21" customHeight="1" spans="1:16384">
      <c r="A735" s="508">
        <v>2101399</v>
      </c>
      <c r="B735" s="518" t="s">
        <v>678</v>
      </c>
      <c r="C735" s="351">
        <f t="shared" si="11"/>
        <v>62.29</v>
      </c>
      <c r="F735" s="506">
        <v>0</v>
      </c>
      <c r="H735" s="506">
        <v>62.29</v>
      </c>
      <c r="K735" s="506">
        <v>0</v>
      </c>
      <c r="L735" s="506">
        <v>0</v>
      </c>
      <c r="N735" s="506">
        <v>0</v>
      </c>
      <c r="XEL735" s="289"/>
      <c r="XEM735" s="289"/>
      <c r="XEN735" s="289"/>
      <c r="XEO735" s="289"/>
      <c r="XEP735" s="289"/>
      <c r="XEQ735" s="289"/>
      <c r="XER735" s="289"/>
      <c r="XES735" s="289"/>
      <c r="XET735" s="289"/>
      <c r="XEU735" s="289"/>
      <c r="XEV735" s="289"/>
      <c r="XEW735" s="289"/>
      <c r="XEX735" s="289"/>
      <c r="XEY735" s="289"/>
      <c r="XEZ735" s="289"/>
      <c r="XFA735" s="289"/>
      <c r="XFB735" s="289"/>
      <c r="XFC735" s="289"/>
      <c r="XFD735" s="289"/>
    </row>
    <row r="736" s="506" customFormat="1" ht="21" customHeight="1" spans="1:16384">
      <c r="A736" s="508">
        <v>21014</v>
      </c>
      <c r="B736" s="519" t="s">
        <v>679</v>
      </c>
      <c r="C736" s="351">
        <f t="shared" si="11"/>
        <v>803</v>
      </c>
      <c r="F736" s="506">
        <v>0</v>
      </c>
      <c r="H736" s="506">
        <v>0</v>
      </c>
      <c r="K736" s="506">
        <v>803</v>
      </c>
      <c r="L736" s="506">
        <v>0</v>
      </c>
      <c r="N736" s="506">
        <v>0</v>
      </c>
      <c r="XEL736" s="289"/>
      <c r="XEM736" s="289"/>
      <c r="XEN736" s="289"/>
      <c r="XEO736" s="289"/>
      <c r="XEP736" s="289"/>
      <c r="XEQ736" s="289"/>
      <c r="XER736" s="289"/>
      <c r="XES736" s="289"/>
      <c r="XET736" s="289"/>
      <c r="XEU736" s="289"/>
      <c r="XEV736" s="289"/>
      <c r="XEW736" s="289"/>
      <c r="XEX736" s="289"/>
      <c r="XEY736" s="289"/>
      <c r="XEZ736" s="289"/>
      <c r="XFA736" s="289"/>
      <c r="XFB736" s="289"/>
      <c r="XFC736" s="289"/>
      <c r="XFD736" s="289"/>
    </row>
    <row r="737" s="506" customFormat="1" ht="21" customHeight="1" spans="1:16384">
      <c r="A737" s="508">
        <v>2101401</v>
      </c>
      <c r="B737" s="519" t="s">
        <v>680</v>
      </c>
      <c r="C737" s="351">
        <f t="shared" si="11"/>
        <v>803</v>
      </c>
      <c r="F737" s="506">
        <v>0</v>
      </c>
      <c r="H737" s="506">
        <v>0</v>
      </c>
      <c r="K737" s="506">
        <v>803</v>
      </c>
      <c r="L737" s="506">
        <v>0</v>
      </c>
      <c r="N737" s="506">
        <v>0</v>
      </c>
      <c r="XEL737" s="289"/>
      <c r="XEM737" s="289"/>
      <c r="XEN737" s="289"/>
      <c r="XEO737" s="289"/>
      <c r="XEP737" s="289"/>
      <c r="XEQ737" s="289"/>
      <c r="XER737" s="289"/>
      <c r="XES737" s="289"/>
      <c r="XET737" s="289"/>
      <c r="XEU737" s="289"/>
      <c r="XEV737" s="289"/>
      <c r="XEW737" s="289"/>
      <c r="XEX737" s="289"/>
      <c r="XEY737" s="289"/>
      <c r="XEZ737" s="289"/>
      <c r="XFA737" s="289"/>
      <c r="XFB737" s="289"/>
      <c r="XFC737" s="289"/>
      <c r="XFD737" s="289"/>
    </row>
    <row r="738" s="506" customFormat="1" ht="21" hidden="1" customHeight="1" spans="1:16384">
      <c r="A738" s="508">
        <v>2101499</v>
      </c>
      <c r="B738" s="519" t="s">
        <v>681</v>
      </c>
      <c r="C738" s="351">
        <f t="shared" si="11"/>
        <v>0</v>
      </c>
      <c r="F738" s="506">
        <v>0</v>
      </c>
      <c r="H738" s="506">
        <v>0</v>
      </c>
      <c r="K738" s="506">
        <v>0</v>
      </c>
      <c r="L738" s="506">
        <v>0</v>
      </c>
      <c r="N738" s="506">
        <v>0</v>
      </c>
      <c r="XEL738" s="289"/>
      <c r="XEM738" s="289"/>
      <c r="XEN738" s="289"/>
      <c r="XEO738" s="289"/>
      <c r="XEP738" s="289"/>
      <c r="XEQ738" s="289"/>
      <c r="XER738" s="289"/>
      <c r="XES738" s="289"/>
      <c r="XET738" s="289"/>
      <c r="XEU738" s="289"/>
      <c r="XEV738" s="289"/>
      <c r="XEW738" s="289"/>
      <c r="XEX738" s="289"/>
      <c r="XEY738" s="289"/>
      <c r="XEZ738" s="289"/>
      <c r="XFA738" s="289"/>
      <c r="XFB738" s="289"/>
      <c r="XFC738" s="289"/>
      <c r="XFD738" s="289"/>
    </row>
    <row r="739" s="506" customFormat="1" ht="21" customHeight="1" spans="1:16384">
      <c r="A739" s="508">
        <v>21015</v>
      </c>
      <c r="B739" s="519" t="s">
        <v>682</v>
      </c>
      <c r="C739" s="351">
        <f t="shared" si="11"/>
        <v>6176.3999</v>
      </c>
      <c r="F739" s="508">
        <v>732.3999</v>
      </c>
      <c r="H739" s="506">
        <v>0</v>
      </c>
      <c r="K739" s="506">
        <v>263</v>
      </c>
      <c r="L739" s="506">
        <v>0</v>
      </c>
      <c r="N739" s="506">
        <f>181+5000</f>
        <v>5181</v>
      </c>
      <c r="XEL739" s="289"/>
      <c r="XEM739" s="289"/>
      <c r="XEN739" s="289"/>
      <c r="XEO739" s="289"/>
      <c r="XEP739" s="289"/>
      <c r="XEQ739" s="289"/>
      <c r="XER739" s="289"/>
      <c r="XES739" s="289"/>
      <c r="XET739" s="289"/>
      <c r="XEU739" s="289"/>
      <c r="XEV739" s="289"/>
      <c r="XEW739" s="289"/>
      <c r="XEX739" s="289"/>
      <c r="XEY739" s="289"/>
      <c r="XEZ739" s="289"/>
      <c r="XFA739" s="289"/>
      <c r="XFB739" s="289"/>
      <c r="XFC739" s="289"/>
      <c r="XFD739" s="289"/>
    </row>
    <row r="740" s="506" customFormat="1" ht="21" customHeight="1" spans="1:16384">
      <c r="A740" s="508">
        <v>2101501</v>
      </c>
      <c r="B740" s="519" t="s">
        <v>148</v>
      </c>
      <c r="C740" s="351">
        <f t="shared" si="11"/>
        <v>541.436858</v>
      </c>
      <c r="F740" s="508">
        <v>541.436858</v>
      </c>
      <c r="H740" s="506">
        <v>0</v>
      </c>
      <c r="K740" s="506">
        <v>0</v>
      </c>
      <c r="L740" s="506">
        <v>0</v>
      </c>
      <c r="N740" s="506">
        <v>0</v>
      </c>
      <c r="XEL740" s="289"/>
      <c r="XEM740" s="289"/>
      <c r="XEN740" s="289"/>
      <c r="XEO740" s="289"/>
      <c r="XEP740" s="289"/>
      <c r="XEQ740" s="289"/>
      <c r="XER740" s="289"/>
      <c r="XES740" s="289"/>
      <c r="XET740" s="289"/>
      <c r="XEU740" s="289"/>
      <c r="XEV740" s="289"/>
      <c r="XEW740" s="289"/>
      <c r="XEX740" s="289"/>
      <c r="XEY740" s="289"/>
      <c r="XEZ740" s="289"/>
      <c r="XFA740" s="289"/>
      <c r="XFB740" s="289"/>
      <c r="XFC740" s="289"/>
      <c r="XFD740" s="289"/>
    </row>
    <row r="741" s="506" customFormat="1" ht="21" hidden="1" customHeight="1" spans="1:16384">
      <c r="A741" s="508">
        <v>2101502</v>
      </c>
      <c r="B741" s="519" t="s">
        <v>149</v>
      </c>
      <c r="C741" s="351">
        <f t="shared" si="11"/>
        <v>0</v>
      </c>
      <c r="F741" s="506">
        <v>0</v>
      </c>
      <c r="H741" s="506">
        <v>0</v>
      </c>
      <c r="K741" s="506">
        <v>0</v>
      </c>
      <c r="L741" s="506">
        <v>0</v>
      </c>
      <c r="N741" s="506">
        <v>0</v>
      </c>
      <c r="XEL741" s="289"/>
      <c r="XEM741" s="289"/>
      <c r="XEN741" s="289"/>
      <c r="XEO741" s="289"/>
      <c r="XEP741" s="289"/>
      <c r="XEQ741" s="289"/>
      <c r="XER741" s="289"/>
      <c r="XES741" s="289"/>
      <c r="XET741" s="289"/>
      <c r="XEU741" s="289"/>
      <c r="XEV741" s="289"/>
      <c r="XEW741" s="289"/>
      <c r="XEX741" s="289"/>
      <c r="XEY741" s="289"/>
      <c r="XEZ741" s="289"/>
      <c r="XFA741" s="289"/>
      <c r="XFB741" s="289"/>
      <c r="XFC741" s="289"/>
      <c r="XFD741" s="289"/>
    </row>
    <row r="742" s="506" customFormat="1" ht="21" hidden="1" customHeight="1" spans="1:16384">
      <c r="A742" s="508">
        <v>2101503</v>
      </c>
      <c r="B742" s="519" t="s">
        <v>150</v>
      </c>
      <c r="C742" s="351">
        <f t="shared" si="11"/>
        <v>0</v>
      </c>
      <c r="F742" s="506">
        <v>0</v>
      </c>
      <c r="H742" s="506">
        <v>0</v>
      </c>
      <c r="K742" s="506">
        <v>0</v>
      </c>
      <c r="L742" s="506">
        <v>0</v>
      </c>
      <c r="N742" s="506">
        <v>0</v>
      </c>
      <c r="XEL742" s="289"/>
      <c r="XEM742" s="289"/>
      <c r="XEN742" s="289"/>
      <c r="XEO742" s="289"/>
      <c r="XEP742" s="289"/>
      <c r="XEQ742" s="289"/>
      <c r="XER742" s="289"/>
      <c r="XES742" s="289"/>
      <c r="XET742" s="289"/>
      <c r="XEU742" s="289"/>
      <c r="XEV742" s="289"/>
      <c r="XEW742" s="289"/>
      <c r="XEX742" s="289"/>
      <c r="XEY742" s="289"/>
      <c r="XEZ742" s="289"/>
      <c r="XFA742" s="289"/>
      <c r="XFB742" s="289"/>
      <c r="XFC742" s="289"/>
      <c r="XFD742" s="289"/>
    </row>
    <row r="743" s="506" customFormat="1" ht="21" hidden="1" customHeight="1" spans="1:16384">
      <c r="A743" s="508">
        <v>2101504</v>
      </c>
      <c r="B743" s="518" t="s">
        <v>189</v>
      </c>
      <c r="C743" s="351">
        <f t="shared" si="11"/>
        <v>0</v>
      </c>
      <c r="F743" s="506">
        <v>0</v>
      </c>
      <c r="H743" s="506">
        <v>0</v>
      </c>
      <c r="K743" s="506">
        <v>0</v>
      </c>
      <c r="L743" s="506">
        <v>0</v>
      </c>
      <c r="N743" s="506">
        <v>0</v>
      </c>
      <c r="XEL743" s="289"/>
      <c r="XEM743" s="289"/>
      <c r="XEN743" s="289"/>
      <c r="XEO743" s="289"/>
      <c r="XEP743" s="289"/>
      <c r="XEQ743" s="289"/>
      <c r="XER743" s="289"/>
      <c r="XES743" s="289"/>
      <c r="XET743" s="289"/>
      <c r="XEU743" s="289"/>
      <c r="XEV743" s="289"/>
      <c r="XEW743" s="289"/>
      <c r="XEX743" s="289"/>
      <c r="XEY743" s="289"/>
      <c r="XEZ743" s="289"/>
      <c r="XFA743" s="289"/>
      <c r="XFB743" s="289"/>
      <c r="XFC743" s="289"/>
      <c r="XFD743" s="289"/>
    </row>
    <row r="744" s="506" customFormat="1" ht="21" hidden="1" customHeight="1" spans="1:16384">
      <c r="A744" s="508">
        <v>2101505</v>
      </c>
      <c r="B744" s="519" t="s">
        <v>683</v>
      </c>
      <c r="C744" s="351">
        <f t="shared" si="11"/>
        <v>0</v>
      </c>
      <c r="F744" s="506">
        <v>0</v>
      </c>
      <c r="H744" s="506">
        <v>0</v>
      </c>
      <c r="K744" s="506">
        <v>0</v>
      </c>
      <c r="L744" s="506">
        <v>0</v>
      </c>
      <c r="N744" s="506">
        <v>0</v>
      </c>
      <c r="XEL744" s="289"/>
      <c r="XEM744" s="289"/>
      <c r="XEN744" s="289"/>
      <c r="XEO744" s="289"/>
      <c r="XEP744" s="289"/>
      <c r="XEQ744" s="289"/>
      <c r="XER744" s="289"/>
      <c r="XES744" s="289"/>
      <c r="XET744" s="289"/>
      <c r="XEU744" s="289"/>
      <c r="XEV744" s="289"/>
      <c r="XEW744" s="289"/>
      <c r="XEX744" s="289"/>
      <c r="XEY744" s="289"/>
      <c r="XEZ744" s="289"/>
      <c r="XFA744" s="289"/>
      <c r="XFB744" s="289"/>
      <c r="XFC744" s="289"/>
      <c r="XFD744" s="289"/>
    </row>
    <row r="745" s="506" customFormat="1" ht="21" customHeight="1" spans="1:16384">
      <c r="A745" s="508">
        <v>2101506</v>
      </c>
      <c r="B745" s="519" t="s">
        <v>684</v>
      </c>
      <c r="C745" s="351">
        <f t="shared" si="11"/>
        <v>63</v>
      </c>
      <c r="F745" s="506">
        <v>0</v>
      </c>
      <c r="H745" s="506">
        <v>0</v>
      </c>
      <c r="K745" s="506">
        <v>63</v>
      </c>
      <c r="L745" s="506">
        <v>0</v>
      </c>
      <c r="N745" s="506">
        <v>0</v>
      </c>
      <c r="XEL745" s="289"/>
      <c r="XEM745" s="289"/>
      <c r="XEN745" s="289"/>
      <c r="XEO745" s="289"/>
      <c r="XEP745" s="289"/>
      <c r="XEQ745" s="289"/>
      <c r="XER745" s="289"/>
      <c r="XES745" s="289"/>
      <c r="XET745" s="289"/>
      <c r="XEU745" s="289"/>
      <c r="XEV745" s="289"/>
      <c r="XEW745" s="289"/>
      <c r="XEX745" s="289"/>
      <c r="XEY745" s="289"/>
      <c r="XEZ745" s="289"/>
      <c r="XFA745" s="289"/>
      <c r="XFB745" s="289"/>
      <c r="XFC745" s="289"/>
      <c r="XFD745" s="289"/>
    </row>
    <row r="746" s="506" customFormat="1" ht="21" customHeight="1" spans="1:16384">
      <c r="A746" s="508">
        <v>2101550</v>
      </c>
      <c r="B746" s="519" t="s">
        <v>157</v>
      </c>
      <c r="C746" s="351">
        <f t="shared" si="11"/>
        <v>190.963042</v>
      </c>
      <c r="F746" s="508">
        <v>190.963042</v>
      </c>
      <c r="H746" s="506">
        <v>0</v>
      </c>
      <c r="K746" s="506">
        <v>0</v>
      </c>
      <c r="L746" s="506">
        <v>0</v>
      </c>
      <c r="N746" s="506">
        <v>0</v>
      </c>
      <c r="XEL746" s="289"/>
      <c r="XEM746" s="289"/>
      <c r="XEN746" s="289"/>
      <c r="XEO746" s="289"/>
      <c r="XEP746" s="289"/>
      <c r="XEQ746" s="289"/>
      <c r="XER746" s="289"/>
      <c r="XES746" s="289"/>
      <c r="XET746" s="289"/>
      <c r="XEU746" s="289"/>
      <c r="XEV746" s="289"/>
      <c r="XEW746" s="289"/>
      <c r="XEX746" s="289"/>
      <c r="XEY746" s="289"/>
      <c r="XEZ746" s="289"/>
      <c r="XFA746" s="289"/>
      <c r="XFB746" s="289"/>
      <c r="XFC746" s="289"/>
      <c r="XFD746" s="289"/>
    </row>
    <row r="747" s="506" customFormat="1" ht="21" customHeight="1" spans="1:16384">
      <c r="A747" s="508">
        <v>2101599</v>
      </c>
      <c r="B747" s="519" t="s">
        <v>685</v>
      </c>
      <c r="C747" s="351">
        <f t="shared" si="11"/>
        <v>5381</v>
      </c>
      <c r="F747" s="506">
        <v>0</v>
      </c>
      <c r="H747" s="506">
        <v>0</v>
      </c>
      <c r="K747" s="506">
        <v>200</v>
      </c>
      <c r="L747" s="506">
        <v>0</v>
      </c>
      <c r="N747" s="506">
        <f>181+5000</f>
        <v>5181</v>
      </c>
      <c r="XEL747" s="289"/>
      <c r="XEM747" s="289"/>
      <c r="XEN747" s="289"/>
      <c r="XEO747" s="289"/>
      <c r="XEP747" s="289"/>
      <c r="XEQ747" s="289"/>
      <c r="XER747" s="289"/>
      <c r="XES747" s="289"/>
      <c r="XET747" s="289"/>
      <c r="XEU747" s="289"/>
      <c r="XEV747" s="289"/>
      <c r="XEW747" s="289"/>
      <c r="XEX747" s="289"/>
      <c r="XEY747" s="289"/>
      <c r="XEZ747" s="289"/>
      <c r="XFA747" s="289"/>
      <c r="XFB747" s="289"/>
      <c r="XFC747" s="289"/>
      <c r="XFD747" s="289"/>
    </row>
    <row r="748" s="506" customFormat="1" ht="21" customHeight="1" spans="1:16384">
      <c r="A748" s="508">
        <v>21016</v>
      </c>
      <c r="B748" s="518" t="s">
        <v>686</v>
      </c>
      <c r="C748" s="351">
        <f t="shared" si="11"/>
        <v>96.796456</v>
      </c>
      <c r="F748" s="508">
        <v>96.796456</v>
      </c>
      <c r="H748" s="506">
        <v>0</v>
      </c>
      <c r="K748" s="506">
        <v>0</v>
      </c>
      <c r="L748" s="506">
        <v>0</v>
      </c>
      <c r="N748" s="506">
        <v>0</v>
      </c>
      <c r="XEL748" s="289"/>
      <c r="XEM748" s="289"/>
      <c r="XEN748" s="289"/>
      <c r="XEO748" s="289"/>
      <c r="XEP748" s="289"/>
      <c r="XEQ748" s="289"/>
      <c r="XER748" s="289"/>
      <c r="XES748" s="289"/>
      <c r="XET748" s="289"/>
      <c r="XEU748" s="289"/>
      <c r="XEV748" s="289"/>
      <c r="XEW748" s="289"/>
      <c r="XEX748" s="289"/>
      <c r="XEY748" s="289"/>
      <c r="XEZ748" s="289"/>
      <c r="XFA748" s="289"/>
      <c r="XFB748" s="289"/>
      <c r="XFC748" s="289"/>
      <c r="XFD748" s="289"/>
    </row>
    <row r="749" s="506" customFormat="1" ht="21" customHeight="1" spans="1:16384">
      <c r="A749" s="508">
        <v>2101601</v>
      </c>
      <c r="B749" s="519" t="s">
        <v>687</v>
      </c>
      <c r="C749" s="351">
        <f t="shared" si="11"/>
        <v>96.796456</v>
      </c>
      <c r="F749" s="508">
        <v>96.796456</v>
      </c>
      <c r="H749" s="506">
        <v>0</v>
      </c>
      <c r="K749" s="506">
        <v>0</v>
      </c>
      <c r="L749" s="506">
        <v>0</v>
      </c>
      <c r="N749" s="506">
        <v>0</v>
      </c>
      <c r="XEL749" s="289"/>
      <c r="XEM749" s="289"/>
      <c r="XEN749" s="289"/>
      <c r="XEO749" s="289"/>
      <c r="XEP749" s="289"/>
      <c r="XEQ749" s="289"/>
      <c r="XER749" s="289"/>
      <c r="XES749" s="289"/>
      <c r="XET749" s="289"/>
      <c r="XEU749" s="289"/>
      <c r="XEV749" s="289"/>
      <c r="XEW749" s="289"/>
      <c r="XEX749" s="289"/>
      <c r="XEY749" s="289"/>
      <c r="XEZ749" s="289"/>
      <c r="XFA749" s="289"/>
      <c r="XFB749" s="289"/>
      <c r="XFC749" s="289"/>
      <c r="XFD749" s="289"/>
    </row>
    <row r="750" s="506" customFormat="1" ht="21" customHeight="1" spans="1:16384">
      <c r="A750" s="508">
        <v>21099</v>
      </c>
      <c r="B750" s="518" t="s">
        <v>688</v>
      </c>
      <c r="C750" s="351">
        <f t="shared" si="11"/>
        <v>674</v>
      </c>
      <c r="F750" s="506">
        <v>0</v>
      </c>
      <c r="H750" s="506">
        <v>600</v>
      </c>
      <c r="K750" s="506">
        <v>72</v>
      </c>
      <c r="L750" s="506">
        <v>0</v>
      </c>
      <c r="N750" s="506">
        <v>2</v>
      </c>
      <c r="XEL750" s="289"/>
      <c r="XEM750" s="289"/>
      <c r="XEN750" s="289"/>
      <c r="XEO750" s="289"/>
      <c r="XEP750" s="289"/>
      <c r="XEQ750" s="289"/>
      <c r="XER750" s="289"/>
      <c r="XES750" s="289"/>
      <c r="XET750" s="289"/>
      <c r="XEU750" s="289"/>
      <c r="XEV750" s="289"/>
      <c r="XEW750" s="289"/>
      <c r="XEX750" s="289"/>
      <c r="XEY750" s="289"/>
      <c r="XEZ750" s="289"/>
      <c r="XFA750" s="289"/>
      <c r="XFB750" s="289"/>
      <c r="XFC750" s="289"/>
      <c r="XFD750" s="289"/>
    </row>
    <row r="751" s="506" customFormat="1" ht="21" customHeight="1" spans="1:16384">
      <c r="A751" s="508">
        <v>2109999</v>
      </c>
      <c r="B751" s="519" t="s">
        <v>689</v>
      </c>
      <c r="C751" s="351">
        <f t="shared" si="11"/>
        <v>674</v>
      </c>
      <c r="F751" s="506">
        <v>0</v>
      </c>
      <c r="H751" s="506">
        <v>600</v>
      </c>
      <c r="K751" s="506">
        <v>72</v>
      </c>
      <c r="L751" s="506">
        <v>0</v>
      </c>
      <c r="N751" s="506">
        <v>2</v>
      </c>
      <c r="XEL751" s="289"/>
      <c r="XEM751" s="289"/>
      <c r="XEN751" s="289"/>
      <c r="XEO751" s="289"/>
      <c r="XEP751" s="289"/>
      <c r="XEQ751" s="289"/>
      <c r="XER751" s="289"/>
      <c r="XES751" s="289"/>
      <c r="XET751" s="289"/>
      <c r="XEU751" s="289"/>
      <c r="XEV751" s="289"/>
      <c r="XEW751" s="289"/>
      <c r="XEX751" s="289"/>
      <c r="XEY751" s="289"/>
      <c r="XEZ751" s="289"/>
      <c r="XFA751" s="289"/>
      <c r="XFB751" s="289"/>
      <c r="XFC751" s="289"/>
      <c r="XFD751" s="289"/>
    </row>
    <row r="752" s="506" customFormat="1" ht="21" customHeight="1" spans="1:16384">
      <c r="A752" s="508">
        <v>211</v>
      </c>
      <c r="B752" s="517" t="s">
        <v>690</v>
      </c>
      <c r="C752" s="351">
        <f t="shared" si="11"/>
        <v>32926.819501</v>
      </c>
      <c r="F752" s="508">
        <v>1482.511901</v>
      </c>
      <c r="H752" s="506">
        <v>4587.48</v>
      </c>
      <c r="K752" s="506">
        <f>3779.97+356</f>
        <v>4135.97</v>
      </c>
      <c r="L752" s="506">
        <v>3205.8576</v>
      </c>
      <c r="N752" s="506">
        <v>19515</v>
      </c>
      <c r="XEL752" s="289"/>
      <c r="XEM752" s="289"/>
      <c r="XEN752" s="289"/>
      <c r="XEO752" s="289"/>
      <c r="XEP752" s="289"/>
      <c r="XEQ752" s="289"/>
      <c r="XER752" s="289"/>
      <c r="XES752" s="289"/>
      <c r="XET752" s="289"/>
      <c r="XEU752" s="289"/>
      <c r="XEV752" s="289"/>
      <c r="XEW752" s="289"/>
      <c r="XEX752" s="289"/>
      <c r="XEY752" s="289"/>
      <c r="XEZ752" s="289"/>
      <c r="XFA752" s="289"/>
      <c r="XFB752" s="289"/>
      <c r="XFC752" s="289"/>
      <c r="XFD752" s="289"/>
    </row>
    <row r="753" s="506" customFormat="1" ht="21" customHeight="1" spans="1:16384">
      <c r="A753" s="508">
        <v>21101</v>
      </c>
      <c r="B753" s="519" t="s">
        <v>691</v>
      </c>
      <c r="C753" s="351">
        <f t="shared" si="11"/>
        <v>1481.4917</v>
      </c>
      <c r="F753" s="508">
        <v>821.4917</v>
      </c>
      <c r="H753" s="506">
        <v>0</v>
      </c>
      <c r="K753" s="506">
        <v>0</v>
      </c>
      <c r="L753" s="506">
        <v>0</v>
      </c>
      <c r="N753" s="506">
        <v>660</v>
      </c>
      <c r="XEL753" s="289"/>
      <c r="XEM753" s="289"/>
      <c r="XEN753" s="289"/>
      <c r="XEO753" s="289"/>
      <c r="XEP753" s="289"/>
      <c r="XEQ753" s="289"/>
      <c r="XER753" s="289"/>
      <c r="XES753" s="289"/>
      <c r="XET753" s="289"/>
      <c r="XEU753" s="289"/>
      <c r="XEV753" s="289"/>
      <c r="XEW753" s="289"/>
      <c r="XEX753" s="289"/>
      <c r="XEY753" s="289"/>
      <c r="XEZ753" s="289"/>
      <c r="XFA753" s="289"/>
      <c r="XFB753" s="289"/>
      <c r="XFC753" s="289"/>
      <c r="XFD753" s="289"/>
    </row>
    <row r="754" s="506" customFormat="1" ht="21" customHeight="1" spans="1:16384">
      <c r="A754" s="508">
        <v>2110101</v>
      </c>
      <c r="B754" s="519" t="s">
        <v>148</v>
      </c>
      <c r="C754" s="351">
        <f t="shared" si="11"/>
        <v>821.4917</v>
      </c>
      <c r="F754" s="508">
        <v>821.4917</v>
      </c>
      <c r="H754" s="506">
        <v>0</v>
      </c>
      <c r="K754" s="506">
        <v>0</v>
      </c>
      <c r="L754" s="506">
        <v>0</v>
      </c>
      <c r="N754" s="506">
        <v>0</v>
      </c>
      <c r="XEL754" s="289"/>
      <c r="XEM754" s="289"/>
      <c r="XEN754" s="289"/>
      <c r="XEO754" s="289"/>
      <c r="XEP754" s="289"/>
      <c r="XEQ754" s="289"/>
      <c r="XER754" s="289"/>
      <c r="XES754" s="289"/>
      <c r="XET754" s="289"/>
      <c r="XEU754" s="289"/>
      <c r="XEV754" s="289"/>
      <c r="XEW754" s="289"/>
      <c r="XEX754" s="289"/>
      <c r="XEY754" s="289"/>
      <c r="XEZ754" s="289"/>
      <c r="XFA754" s="289"/>
      <c r="XFB754" s="289"/>
      <c r="XFC754" s="289"/>
      <c r="XFD754" s="289"/>
    </row>
    <row r="755" s="506" customFormat="1" ht="21" hidden="1" customHeight="1" spans="1:16384">
      <c r="A755" s="508">
        <v>2110102</v>
      </c>
      <c r="B755" s="518" t="s">
        <v>149</v>
      </c>
      <c r="C755" s="351">
        <f t="shared" si="11"/>
        <v>0</v>
      </c>
      <c r="F755" s="506">
        <v>0</v>
      </c>
      <c r="H755" s="506">
        <v>0</v>
      </c>
      <c r="K755" s="506">
        <v>0</v>
      </c>
      <c r="L755" s="506">
        <v>0</v>
      </c>
      <c r="N755" s="506">
        <v>0</v>
      </c>
      <c r="XEL755" s="289"/>
      <c r="XEM755" s="289"/>
      <c r="XEN755" s="289"/>
      <c r="XEO755" s="289"/>
      <c r="XEP755" s="289"/>
      <c r="XEQ755" s="289"/>
      <c r="XER755" s="289"/>
      <c r="XES755" s="289"/>
      <c r="XET755" s="289"/>
      <c r="XEU755" s="289"/>
      <c r="XEV755" s="289"/>
      <c r="XEW755" s="289"/>
      <c r="XEX755" s="289"/>
      <c r="XEY755" s="289"/>
      <c r="XEZ755" s="289"/>
      <c r="XFA755" s="289"/>
      <c r="XFB755" s="289"/>
      <c r="XFC755" s="289"/>
      <c r="XFD755" s="289"/>
    </row>
    <row r="756" s="506" customFormat="1" ht="21" hidden="1" customHeight="1" spans="1:16384">
      <c r="A756" s="508">
        <v>2110103</v>
      </c>
      <c r="B756" s="519" t="s">
        <v>150</v>
      </c>
      <c r="C756" s="351">
        <f t="shared" si="11"/>
        <v>0</v>
      </c>
      <c r="F756" s="506">
        <v>0</v>
      </c>
      <c r="H756" s="506">
        <v>0</v>
      </c>
      <c r="K756" s="506">
        <v>0</v>
      </c>
      <c r="L756" s="506">
        <v>0</v>
      </c>
      <c r="N756" s="506">
        <v>0</v>
      </c>
      <c r="XEL756" s="289"/>
      <c r="XEM756" s="289"/>
      <c r="XEN756" s="289"/>
      <c r="XEO756" s="289"/>
      <c r="XEP756" s="289"/>
      <c r="XEQ756" s="289"/>
      <c r="XER756" s="289"/>
      <c r="XES756" s="289"/>
      <c r="XET756" s="289"/>
      <c r="XEU756" s="289"/>
      <c r="XEV756" s="289"/>
      <c r="XEW756" s="289"/>
      <c r="XEX756" s="289"/>
      <c r="XEY756" s="289"/>
      <c r="XEZ756" s="289"/>
      <c r="XFA756" s="289"/>
      <c r="XFB756" s="289"/>
      <c r="XFC756" s="289"/>
      <c r="XFD756" s="289"/>
    </row>
    <row r="757" s="506" customFormat="1" ht="21" hidden="1" customHeight="1" spans="1:16384">
      <c r="A757" s="508">
        <v>2110104</v>
      </c>
      <c r="B757" s="519" t="s">
        <v>692</v>
      </c>
      <c r="C757" s="351">
        <f t="shared" si="11"/>
        <v>0</v>
      </c>
      <c r="F757" s="506">
        <v>0</v>
      </c>
      <c r="H757" s="506">
        <v>0</v>
      </c>
      <c r="K757" s="506">
        <v>0</v>
      </c>
      <c r="L757" s="506">
        <v>0</v>
      </c>
      <c r="N757" s="506">
        <v>0</v>
      </c>
      <c r="XEL757" s="289"/>
      <c r="XEM757" s="289"/>
      <c r="XEN757" s="289"/>
      <c r="XEO757" s="289"/>
      <c r="XEP757" s="289"/>
      <c r="XEQ757" s="289"/>
      <c r="XER757" s="289"/>
      <c r="XES757" s="289"/>
      <c r="XET757" s="289"/>
      <c r="XEU757" s="289"/>
      <c r="XEV757" s="289"/>
      <c r="XEW757" s="289"/>
      <c r="XEX757" s="289"/>
      <c r="XEY757" s="289"/>
      <c r="XEZ757" s="289"/>
      <c r="XFA757" s="289"/>
      <c r="XFB757" s="289"/>
      <c r="XFC757" s="289"/>
      <c r="XFD757" s="289"/>
    </row>
    <row r="758" s="506" customFormat="1" ht="21" hidden="1" customHeight="1" spans="1:16384">
      <c r="A758" s="508">
        <v>2110105</v>
      </c>
      <c r="B758" s="519" t="s">
        <v>693</v>
      </c>
      <c r="C758" s="351">
        <f t="shared" si="11"/>
        <v>0</v>
      </c>
      <c r="F758" s="506">
        <v>0</v>
      </c>
      <c r="H758" s="506">
        <v>0</v>
      </c>
      <c r="K758" s="506">
        <v>0</v>
      </c>
      <c r="L758" s="506">
        <v>0</v>
      </c>
      <c r="N758" s="506">
        <v>0</v>
      </c>
      <c r="XEL758" s="289"/>
      <c r="XEM758" s="289"/>
      <c r="XEN758" s="289"/>
      <c r="XEO758" s="289"/>
      <c r="XEP758" s="289"/>
      <c r="XEQ758" s="289"/>
      <c r="XER758" s="289"/>
      <c r="XES758" s="289"/>
      <c r="XET758" s="289"/>
      <c r="XEU758" s="289"/>
      <c r="XEV758" s="289"/>
      <c r="XEW758" s="289"/>
      <c r="XEX758" s="289"/>
      <c r="XEY758" s="289"/>
      <c r="XEZ758" s="289"/>
      <c r="XFA758" s="289"/>
      <c r="XFB758" s="289"/>
      <c r="XFC758" s="289"/>
      <c r="XFD758" s="289"/>
    </row>
    <row r="759" s="506" customFormat="1" ht="21" hidden="1" customHeight="1" spans="1:16384">
      <c r="A759" s="508">
        <v>2110106</v>
      </c>
      <c r="B759" s="519" t="s">
        <v>694</v>
      </c>
      <c r="C759" s="351">
        <f t="shared" si="11"/>
        <v>0</v>
      </c>
      <c r="F759" s="506">
        <v>0</v>
      </c>
      <c r="H759" s="506">
        <v>0</v>
      </c>
      <c r="K759" s="506">
        <v>0</v>
      </c>
      <c r="L759" s="506">
        <v>0</v>
      </c>
      <c r="N759" s="506">
        <v>0</v>
      </c>
      <c r="XEL759" s="289"/>
      <c r="XEM759" s="289"/>
      <c r="XEN759" s="289"/>
      <c r="XEO759" s="289"/>
      <c r="XEP759" s="289"/>
      <c r="XEQ759" s="289"/>
      <c r="XER759" s="289"/>
      <c r="XES759" s="289"/>
      <c r="XET759" s="289"/>
      <c r="XEU759" s="289"/>
      <c r="XEV759" s="289"/>
      <c r="XEW759" s="289"/>
      <c r="XEX759" s="289"/>
      <c r="XEY759" s="289"/>
      <c r="XEZ759" s="289"/>
      <c r="XFA759" s="289"/>
      <c r="XFB759" s="289"/>
      <c r="XFC759" s="289"/>
      <c r="XFD759" s="289"/>
    </row>
    <row r="760" s="506" customFormat="1" ht="21" hidden="1" customHeight="1" spans="1:16384">
      <c r="A760" s="508">
        <v>2110107</v>
      </c>
      <c r="B760" s="519" t="s">
        <v>695</v>
      </c>
      <c r="C760" s="351">
        <f t="shared" si="11"/>
        <v>0</v>
      </c>
      <c r="F760" s="506">
        <v>0</v>
      </c>
      <c r="H760" s="506">
        <v>0</v>
      </c>
      <c r="K760" s="506">
        <v>0</v>
      </c>
      <c r="L760" s="506">
        <v>0</v>
      </c>
      <c r="N760" s="506">
        <v>0</v>
      </c>
      <c r="XEL760" s="289"/>
      <c r="XEM760" s="289"/>
      <c r="XEN760" s="289"/>
      <c r="XEO760" s="289"/>
      <c r="XEP760" s="289"/>
      <c r="XEQ760" s="289"/>
      <c r="XER760" s="289"/>
      <c r="XES760" s="289"/>
      <c r="XET760" s="289"/>
      <c r="XEU760" s="289"/>
      <c r="XEV760" s="289"/>
      <c r="XEW760" s="289"/>
      <c r="XEX760" s="289"/>
      <c r="XEY760" s="289"/>
      <c r="XEZ760" s="289"/>
      <c r="XFA760" s="289"/>
      <c r="XFB760" s="289"/>
      <c r="XFC760" s="289"/>
      <c r="XFD760" s="289"/>
    </row>
    <row r="761" s="506" customFormat="1" ht="21" hidden="1" customHeight="1" spans="1:16384">
      <c r="A761" s="508">
        <v>2110108</v>
      </c>
      <c r="B761" s="518" t="s">
        <v>696</v>
      </c>
      <c r="C761" s="351">
        <f t="shared" si="11"/>
        <v>0</v>
      </c>
      <c r="F761" s="506">
        <v>0</v>
      </c>
      <c r="H761" s="506">
        <v>0</v>
      </c>
      <c r="K761" s="506">
        <v>0</v>
      </c>
      <c r="L761" s="506">
        <v>0</v>
      </c>
      <c r="N761" s="506">
        <v>0</v>
      </c>
      <c r="XEL761" s="289"/>
      <c r="XEM761" s="289"/>
      <c r="XEN761" s="289"/>
      <c r="XEO761" s="289"/>
      <c r="XEP761" s="289"/>
      <c r="XEQ761" s="289"/>
      <c r="XER761" s="289"/>
      <c r="XES761" s="289"/>
      <c r="XET761" s="289"/>
      <c r="XEU761" s="289"/>
      <c r="XEV761" s="289"/>
      <c r="XEW761" s="289"/>
      <c r="XEX761" s="289"/>
      <c r="XEY761" s="289"/>
      <c r="XEZ761" s="289"/>
      <c r="XFA761" s="289"/>
      <c r="XFB761" s="289"/>
      <c r="XFC761" s="289"/>
      <c r="XFD761" s="289"/>
    </row>
    <row r="762" s="506" customFormat="1" ht="21" customHeight="1" spans="1:16384">
      <c r="A762" s="508">
        <v>2110199</v>
      </c>
      <c r="B762" s="519" t="s">
        <v>697</v>
      </c>
      <c r="C762" s="351">
        <f t="shared" si="11"/>
        <v>660</v>
      </c>
      <c r="F762" s="506">
        <v>0</v>
      </c>
      <c r="H762" s="506">
        <v>0</v>
      </c>
      <c r="K762" s="506">
        <v>0</v>
      </c>
      <c r="L762" s="506">
        <v>0</v>
      </c>
      <c r="N762" s="506">
        <v>660</v>
      </c>
      <c r="XEL762" s="289"/>
      <c r="XEM762" s="289"/>
      <c r="XEN762" s="289"/>
      <c r="XEO762" s="289"/>
      <c r="XEP762" s="289"/>
      <c r="XEQ762" s="289"/>
      <c r="XER762" s="289"/>
      <c r="XES762" s="289"/>
      <c r="XET762" s="289"/>
      <c r="XEU762" s="289"/>
      <c r="XEV762" s="289"/>
      <c r="XEW762" s="289"/>
      <c r="XEX762" s="289"/>
      <c r="XEY762" s="289"/>
      <c r="XEZ762" s="289"/>
      <c r="XFA762" s="289"/>
      <c r="XFB762" s="289"/>
      <c r="XFC762" s="289"/>
      <c r="XFD762" s="289"/>
    </row>
    <row r="763" s="506" customFormat="1" ht="21" hidden="1" customHeight="1" spans="1:16384">
      <c r="A763" s="508">
        <v>21102</v>
      </c>
      <c r="B763" s="519" t="s">
        <v>698</v>
      </c>
      <c r="C763" s="351">
        <f t="shared" si="11"/>
        <v>0</v>
      </c>
      <c r="F763" s="506">
        <v>0</v>
      </c>
      <c r="H763" s="506">
        <v>0</v>
      </c>
      <c r="K763" s="506">
        <v>0</v>
      </c>
      <c r="L763" s="506">
        <v>0</v>
      </c>
      <c r="N763" s="506">
        <v>0</v>
      </c>
      <c r="XEL763" s="289"/>
      <c r="XEM763" s="289"/>
      <c r="XEN763" s="289"/>
      <c r="XEO763" s="289"/>
      <c r="XEP763" s="289"/>
      <c r="XEQ763" s="289"/>
      <c r="XER763" s="289"/>
      <c r="XES763" s="289"/>
      <c r="XET763" s="289"/>
      <c r="XEU763" s="289"/>
      <c r="XEV763" s="289"/>
      <c r="XEW763" s="289"/>
      <c r="XEX763" s="289"/>
      <c r="XEY763" s="289"/>
      <c r="XEZ763" s="289"/>
      <c r="XFA763" s="289"/>
      <c r="XFB763" s="289"/>
      <c r="XFC763" s="289"/>
      <c r="XFD763" s="289"/>
    </row>
    <row r="764" s="506" customFormat="1" ht="21" hidden="1" customHeight="1" spans="1:16384">
      <c r="A764" s="508">
        <v>2110203</v>
      </c>
      <c r="B764" s="518" t="s">
        <v>699</v>
      </c>
      <c r="C764" s="351">
        <f t="shared" si="11"/>
        <v>0</v>
      </c>
      <c r="F764" s="506">
        <v>0</v>
      </c>
      <c r="H764" s="506">
        <v>0</v>
      </c>
      <c r="K764" s="506">
        <v>0</v>
      </c>
      <c r="L764" s="506">
        <v>0</v>
      </c>
      <c r="N764" s="506">
        <v>0</v>
      </c>
      <c r="XEL764" s="289"/>
      <c r="XEM764" s="289"/>
      <c r="XEN764" s="289"/>
      <c r="XEO764" s="289"/>
      <c r="XEP764" s="289"/>
      <c r="XEQ764" s="289"/>
      <c r="XER764" s="289"/>
      <c r="XES764" s="289"/>
      <c r="XET764" s="289"/>
      <c r="XEU764" s="289"/>
      <c r="XEV764" s="289"/>
      <c r="XEW764" s="289"/>
      <c r="XEX764" s="289"/>
      <c r="XEY764" s="289"/>
      <c r="XEZ764" s="289"/>
      <c r="XFA764" s="289"/>
      <c r="XFB764" s="289"/>
      <c r="XFC764" s="289"/>
      <c r="XFD764" s="289"/>
    </row>
    <row r="765" s="506" customFormat="1" ht="21" hidden="1" customHeight="1" spans="1:16384">
      <c r="A765" s="508">
        <v>2110204</v>
      </c>
      <c r="B765" s="519" t="s">
        <v>700</v>
      </c>
      <c r="C765" s="351">
        <f t="shared" si="11"/>
        <v>0</v>
      </c>
      <c r="F765" s="506">
        <v>0</v>
      </c>
      <c r="H765" s="506">
        <v>0</v>
      </c>
      <c r="K765" s="506">
        <v>0</v>
      </c>
      <c r="L765" s="506">
        <v>0</v>
      </c>
      <c r="N765" s="506">
        <v>0</v>
      </c>
      <c r="XEL765" s="289"/>
      <c r="XEM765" s="289"/>
      <c r="XEN765" s="289"/>
      <c r="XEO765" s="289"/>
      <c r="XEP765" s="289"/>
      <c r="XEQ765" s="289"/>
      <c r="XER765" s="289"/>
      <c r="XES765" s="289"/>
      <c r="XET765" s="289"/>
      <c r="XEU765" s="289"/>
      <c r="XEV765" s="289"/>
      <c r="XEW765" s="289"/>
      <c r="XEX765" s="289"/>
      <c r="XEY765" s="289"/>
      <c r="XEZ765" s="289"/>
      <c r="XFA765" s="289"/>
      <c r="XFB765" s="289"/>
      <c r="XFC765" s="289"/>
      <c r="XFD765" s="289"/>
    </row>
    <row r="766" s="506" customFormat="1" ht="21" hidden="1" customHeight="1" spans="1:16384">
      <c r="A766" s="508">
        <v>2110299</v>
      </c>
      <c r="B766" s="519" t="s">
        <v>701</v>
      </c>
      <c r="C766" s="351">
        <f t="shared" si="11"/>
        <v>0</v>
      </c>
      <c r="F766" s="506">
        <v>0</v>
      </c>
      <c r="H766" s="506">
        <v>0</v>
      </c>
      <c r="K766" s="506">
        <v>0</v>
      </c>
      <c r="L766" s="506">
        <v>0</v>
      </c>
      <c r="N766" s="506">
        <v>0</v>
      </c>
      <c r="XEL766" s="289"/>
      <c r="XEM766" s="289"/>
      <c r="XEN766" s="289"/>
      <c r="XEO766" s="289"/>
      <c r="XEP766" s="289"/>
      <c r="XEQ766" s="289"/>
      <c r="XER766" s="289"/>
      <c r="XES766" s="289"/>
      <c r="XET766" s="289"/>
      <c r="XEU766" s="289"/>
      <c r="XEV766" s="289"/>
      <c r="XEW766" s="289"/>
      <c r="XEX766" s="289"/>
      <c r="XEY766" s="289"/>
      <c r="XEZ766" s="289"/>
      <c r="XFA766" s="289"/>
      <c r="XFB766" s="289"/>
      <c r="XFC766" s="289"/>
      <c r="XFD766" s="289"/>
    </row>
    <row r="767" s="506" customFormat="1" ht="21" customHeight="1" spans="1:16384">
      <c r="A767" s="508">
        <v>21103</v>
      </c>
      <c r="B767" s="518" t="s">
        <v>702</v>
      </c>
      <c r="C767" s="351">
        <f t="shared" si="11"/>
        <v>21351.48</v>
      </c>
      <c r="F767" s="506">
        <v>0</v>
      </c>
      <c r="H767" s="506">
        <v>4587.48</v>
      </c>
      <c r="K767" s="506">
        <v>3560</v>
      </c>
      <c r="L767" s="506">
        <v>0</v>
      </c>
      <c r="N767" s="506">
        <v>13204</v>
      </c>
      <c r="XEL767" s="289"/>
      <c r="XEM767" s="289"/>
      <c r="XEN767" s="289"/>
      <c r="XEO767" s="289"/>
      <c r="XEP767" s="289"/>
      <c r="XEQ767" s="289"/>
      <c r="XER767" s="289"/>
      <c r="XES767" s="289"/>
      <c r="XET767" s="289"/>
      <c r="XEU767" s="289"/>
      <c r="XEV767" s="289"/>
      <c r="XEW767" s="289"/>
      <c r="XEX767" s="289"/>
      <c r="XEY767" s="289"/>
      <c r="XEZ767" s="289"/>
      <c r="XFA767" s="289"/>
      <c r="XFB767" s="289"/>
      <c r="XFC767" s="289"/>
      <c r="XFD767" s="289"/>
    </row>
    <row r="768" s="506" customFormat="1" ht="21" customHeight="1" spans="1:16384">
      <c r="A768" s="508">
        <v>2110301</v>
      </c>
      <c r="B768" s="519" t="s">
        <v>703</v>
      </c>
      <c r="C768" s="351">
        <f t="shared" si="11"/>
        <v>500</v>
      </c>
      <c r="F768" s="506">
        <v>0</v>
      </c>
      <c r="H768" s="506">
        <v>0</v>
      </c>
      <c r="K768" s="506">
        <v>0</v>
      </c>
      <c r="L768" s="506">
        <v>0</v>
      </c>
      <c r="N768" s="506">
        <v>500</v>
      </c>
      <c r="XEL768" s="289"/>
      <c r="XEM768" s="289"/>
      <c r="XEN768" s="289"/>
      <c r="XEO768" s="289"/>
      <c r="XEP768" s="289"/>
      <c r="XEQ768" s="289"/>
      <c r="XER768" s="289"/>
      <c r="XES768" s="289"/>
      <c r="XET768" s="289"/>
      <c r="XEU768" s="289"/>
      <c r="XEV768" s="289"/>
      <c r="XEW768" s="289"/>
      <c r="XEX768" s="289"/>
      <c r="XEY768" s="289"/>
      <c r="XEZ768" s="289"/>
      <c r="XFA768" s="289"/>
      <c r="XFB768" s="289"/>
      <c r="XFC768" s="289"/>
      <c r="XFD768" s="289"/>
    </row>
    <row r="769" s="506" customFormat="1" ht="21" customHeight="1" spans="1:16384">
      <c r="A769" s="508">
        <v>2110302</v>
      </c>
      <c r="B769" s="518" t="s">
        <v>704</v>
      </c>
      <c r="C769" s="351">
        <f t="shared" si="11"/>
        <v>20119.48</v>
      </c>
      <c r="F769" s="506">
        <v>0</v>
      </c>
      <c r="H769" s="506">
        <v>4587.48</v>
      </c>
      <c r="K769" s="506">
        <v>2951</v>
      </c>
      <c r="L769" s="506">
        <v>0</v>
      </c>
      <c r="N769" s="506">
        <v>12581</v>
      </c>
      <c r="XEL769" s="289"/>
      <c r="XEM769" s="289"/>
      <c r="XEN769" s="289"/>
      <c r="XEO769" s="289"/>
      <c r="XEP769" s="289"/>
      <c r="XEQ769" s="289"/>
      <c r="XER769" s="289"/>
      <c r="XES769" s="289"/>
      <c r="XET769" s="289"/>
      <c r="XEU769" s="289"/>
      <c r="XEV769" s="289"/>
      <c r="XEW769" s="289"/>
      <c r="XEX769" s="289"/>
      <c r="XEY769" s="289"/>
      <c r="XEZ769" s="289"/>
      <c r="XFA769" s="289"/>
      <c r="XFB769" s="289"/>
      <c r="XFC769" s="289"/>
      <c r="XFD769" s="289"/>
    </row>
    <row r="770" s="506" customFormat="1" ht="21" hidden="1" customHeight="1" spans="1:16384">
      <c r="A770" s="508">
        <v>2110303</v>
      </c>
      <c r="B770" s="519" t="s">
        <v>705</v>
      </c>
      <c r="C770" s="351">
        <f t="shared" si="11"/>
        <v>0</v>
      </c>
      <c r="F770" s="506">
        <v>0</v>
      </c>
      <c r="H770" s="506">
        <v>0</v>
      </c>
      <c r="K770" s="506">
        <v>0</v>
      </c>
      <c r="L770" s="506">
        <v>0</v>
      </c>
      <c r="N770" s="506">
        <v>0</v>
      </c>
      <c r="XEL770" s="289"/>
      <c r="XEM770" s="289"/>
      <c r="XEN770" s="289"/>
      <c r="XEO770" s="289"/>
      <c r="XEP770" s="289"/>
      <c r="XEQ770" s="289"/>
      <c r="XER770" s="289"/>
      <c r="XES770" s="289"/>
      <c r="XET770" s="289"/>
      <c r="XEU770" s="289"/>
      <c r="XEV770" s="289"/>
      <c r="XEW770" s="289"/>
      <c r="XEX770" s="289"/>
      <c r="XEY770" s="289"/>
      <c r="XEZ770" s="289"/>
      <c r="XFA770" s="289"/>
      <c r="XFB770" s="289"/>
      <c r="XFC770" s="289"/>
      <c r="XFD770" s="289"/>
    </row>
    <row r="771" s="506" customFormat="1" ht="21" customHeight="1" spans="1:16384">
      <c r="A771" s="508">
        <v>2110304</v>
      </c>
      <c r="B771" s="518" t="s">
        <v>706</v>
      </c>
      <c r="C771" s="351">
        <f t="shared" si="11"/>
        <v>93</v>
      </c>
      <c r="F771" s="506">
        <v>0</v>
      </c>
      <c r="H771" s="506">
        <v>0</v>
      </c>
      <c r="K771" s="506">
        <v>93</v>
      </c>
      <c r="L771" s="506">
        <v>0</v>
      </c>
      <c r="N771" s="506">
        <v>0</v>
      </c>
      <c r="XEL771" s="289"/>
      <c r="XEM771" s="289"/>
      <c r="XEN771" s="289"/>
      <c r="XEO771" s="289"/>
      <c r="XEP771" s="289"/>
      <c r="XEQ771" s="289"/>
      <c r="XER771" s="289"/>
      <c r="XES771" s="289"/>
      <c r="XET771" s="289"/>
      <c r="XEU771" s="289"/>
      <c r="XEV771" s="289"/>
      <c r="XEW771" s="289"/>
      <c r="XEX771" s="289"/>
      <c r="XEY771" s="289"/>
      <c r="XEZ771" s="289"/>
      <c r="XFA771" s="289"/>
      <c r="XFB771" s="289"/>
      <c r="XFC771" s="289"/>
      <c r="XFD771" s="289"/>
    </row>
    <row r="772" s="506" customFormat="1" ht="21" hidden="1" customHeight="1" spans="1:16384">
      <c r="A772" s="508">
        <v>2110305</v>
      </c>
      <c r="B772" s="519" t="s">
        <v>707</v>
      </c>
      <c r="C772" s="351">
        <f t="shared" si="11"/>
        <v>0</v>
      </c>
      <c r="F772" s="506">
        <v>0</v>
      </c>
      <c r="H772" s="506">
        <v>0</v>
      </c>
      <c r="K772" s="506">
        <v>0</v>
      </c>
      <c r="L772" s="506">
        <v>0</v>
      </c>
      <c r="N772" s="506">
        <v>0</v>
      </c>
      <c r="XEL772" s="289"/>
      <c r="XEM772" s="289"/>
      <c r="XEN772" s="289"/>
      <c r="XEO772" s="289"/>
      <c r="XEP772" s="289"/>
      <c r="XEQ772" s="289"/>
      <c r="XER772" s="289"/>
      <c r="XES772" s="289"/>
      <c r="XET772" s="289"/>
      <c r="XEU772" s="289"/>
      <c r="XEV772" s="289"/>
      <c r="XEW772" s="289"/>
      <c r="XEX772" s="289"/>
      <c r="XEY772" s="289"/>
      <c r="XEZ772" s="289"/>
      <c r="XFA772" s="289"/>
      <c r="XFB772" s="289"/>
      <c r="XFC772" s="289"/>
      <c r="XFD772" s="289"/>
    </row>
    <row r="773" s="506" customFormat="1" ht="21" hidden="1" customHeight="1" spans="1:16384">
      <c r="A773" s="508">
        <v>2110306</v>
      </c>
      <c r="B773" s="519" t="s">
        <v>708</v>
      </c>
      <c r="C773" s="351">
        <f t="shared" si="11"/>
        <v>0</v>
      </c>
      <c r="F773" s="506">
        <v>0</v>
      </c>
      <c r="H773" s="506">
        <v>0</v>
      </c>
      <c r="K773" s="506">
        <v>0</v>
      </c>
      <c r="L773" s="506">
        <v>0</v>
      </c>
      <c r="N773" s="506">
        <v>0</v>
      </c>
      <c r="XEL773" s="289"/>
      <c r="XEM773" s="289"/>
      <c r="XEN773" s="289"/>
      <c r="XEO773" s="289"/>
      <c r="XEP773" s="289"/>
      <c r="XEQ773" s="289"/>
      <c r="XER773" s="289"/>
      <c r="XES773" s="289"/>
      <c r="XET773" s="289"/>
      <c r="XEU773" s="289"/>
      <c r="XEV773" s="289"/>
      <c r="XEW773" s="289"/>
      <c r="XEX773" s="289"/>
      <c r="XEY773" s="289"/>
      <c r="XEZ773" s="289"/>
      <c r="XFA773" s="289"/>
      <c r="XFB773" s="289"/>
      <c r="XFC773" s="289"/>
      <c r="XFD773" s="289"/>
    </row>
    <row r="774" s="506" customFormat="1" ht="21" customHeight="1" spans="1:16384">
      <c r="A774" s="508">
        <v>2110307</v>
      </c>
      <c r="B774" s="519" t="s">
        <v>709</v>
      </c>
      <c r="C774" s="351">
        <f t="shared" ref="C774:C837" si="12">D774+E774+F774+G774+H774+I774+J774+K774+L774+M774+N774</f>
        <v>17</v>
      </c>
      <c r="F774" s="506">
        <v>0</v>
      </c>
      <c r="H774" s="506">
        <v>0</v>
      </c>
      <c r="K774" s="506">
        <v>0</v>
      </c>
      <c r="L774" s="506">
        <v>0</v>
      </c>
      <c r="N774" s="506">
        <v>17</v>
      </c>
      <c r="XEL774" s="289"/>
      <c r="XEM774" s="289"/>
      <c r="XEN774" s="289"/>
      <c r="XEO774" s="289"/>
      <c r="XEP774" s="289"/>
      <c r="XEQ774" s="289"/>
      <c r="XER774" s="289"/>
      <c r="XES774" s="289"/>
      <c r="XET774" s="289"/>
      <c r="XEU774" s="289"/>
      <c r="XEV774" s="289"/>
      <c r="XEW774" s="289"/>
      <c r="XEX774" s="289"/>
      <c r="XEY774" s="289"/>
      <c r="XEZ774" s="289"/>
      <c r="XFA774" s="289"/>
      <c r="XFB774" s="289"/>
      <c r="XFC774" s="289"/>
      <c r="XFD774" s="289"/>
    </row>
    <row r="775" s="506" customFormat="1" ht="21" customHeight="1" spans="1:16384">
      <c r="A775" s="508">
        <v>2110399</v>
      </c>
      <c r="B775" s="519" t="s">
        <v>710</v>
      </c>
      <c r="C775" s="351">
        <f t="shared" si="12"/>
        <v>622</v>
      </c>
      <c r="F775" s="506">
        <v>0</v>
      </c>
      <c r="H775" s="506">
        <v>0</v>
      </c>
      <c r="K775" s="506">
        <v>516</v>
      </c>
      <c r="L775" s="506">
        <v>0</v>
      </c>
      <c r="N775" s="506">
        <v>106</v>
      </c>
      <c r="XEL775" s="289"/>
      <c r="XEM775" s="289"/>
      <c r="XEN775" s="289"/>
      <c r="XEO775" s="289"/>
      <c r="XEP775" s="289"/>
      <c r="XEQ775" s="289"/>
      <c r="XER775" s="289"/>
      <c r="XES775" s="289"/>
      <c r="XET775" s="289"/>
      <c r="XEU775" s="289"/>
      <c r="XEV775" s="289"/>
      <c r="XEW775" s="289"/>
      <c r="XEX775" s="289"/>
      <c r="XEY775" s="289"/>
      <c r="XEZ775" s="289"/>
      <c r="XFA775" s="289"/>
      <c r="XFB775" s="289"/>
      <c r="XFC775" s="289"/>
      <c r="XFD775" s="289"/>
    </row>
    <row r="776" s="506" customFormat="1" ht="21" customHeight="1" spans="1:16384">
      <c r="A776" s="508">
        <v>21104</v>
      </c>
      <c r="B776" s="519" t="s">
        <v>711</v>
      </c>
      <c r="C776" s="351">
        <f t="shared" si="12"/>
        <v>8977.8276</v>
      </c>
      <c r="F776" s="506">
        <v>0</v>
      </c>
      <c r="H776" s="506">
        <v>0</v>
      </c>
      <c r="K776" s="506">
        <f>219.97+356</f>
        <v>575.97</v>
      </c>
      <c r="L776" s="506">
        <v>3205.8576</v>
      </c>
      <c r="N776" s="506">
        <v>5196</v>
      </c>
      <c r="XEL776" s="289"/>
      <c r="XEM776" s="289"/>
      <c r="XEN776" s="289"/>
      <c r="XEO776" s="289"/>
      <c r="XEP776" s="289"/>
      <c r="XEQ776" s="289"/>
      <c r="XER776" s="289"/>
      <c r="XES776" s="289"/>
      <c r="XET776" s="289"/>
      <c r="XEU776" s="289"/>
      <c r="XEV776" s="289"/>
      <c r="XEW776" s="289"/>
      <c r="XEX776" s="289"/>
      <c r="XEY776" s="289"/>
      <c r="XEZ776" s="289"/>
      <c r="XFA776" s="289"/>
      <c r="XFB776" s="289"/>
      <c r="XFC776" s="289"/>
      <c r="XFD776" s="289"/>
    </row>
    <row r="777" s="506" customFormat="1" ht="21" customHeight="1" spans="1:16384">
      <c r="A777" s="508">
        <v>2110401</v>
      </c>
      <c r="B777" s="518" t="s">
        <v>712</v>
      </c>
      <c r="C777" s="351">
        <f t="shared" si="12"/>
        <v>4665</v>
      </c>
      <c r="F777" s="506">
        <v>0</v>
      </c>
      <c r="H777" s="506">
        <v>0</v>
      </c>
      <c r="K777" s="506">
        <f>75+326</f>
        <v>401</v>
      </c>
      <c r="L777" s="506">
        <v>0</v>
      </c>
      <c r="N777" s="506">
        <v>4264</v>
      </c>
      <c r="XEL777" s="289"/>
      <c r="XEM777" s="289"/>
      <c r="XEN777" s="289"/>
      <c r="XEO777" s="289"/>
      <c r="XEP777" s="289"/>
      <c r="XEQ777" s="289"/>
      <c r="XER777" s="289"/>
      <c r="XES777" s="289"/>
      <c r="XET777" s="289"/>
      <c r="XEU777" s="289"/>
      <c r="XEV777" s="289"/>
      <c r="XEW777" s="289"/>
      <c r="XEX777" s="289"/>
      <c r="XEY777" s="289"/>
      <c r="XEZ777" s="289"/>
      <c r="XFA777" s="289"/>
      <c r="XFB777" s="289"/>
      <c r="XFC777" s="289"/>
      <c r="XFD777" s="289"/>
    </row>
    <row r="778" s="506" customFormat="1" ht="21" customHeight="1" spans="1:16384">
      <c r="A778" s="508">
        <v>2110402</v>
      </c>
      <c r="B778" s="518" t="s">
        <v>713</v>
      </c>
      <c r="C778" s="351">
        <f t="shared" si="12"/>
        <v>3600.8276</v>
      </c>
      <c r="F778" s="506">
        <v>0</v>
      </c>
      <c r="H778" s="506">
        <v>0</v>
      </c>
      <c r="K778" s="506">
        <v>119.97</v>
      </c>
      <c r="L778" s="506">
        <v>3205.8576</v>
      </c>
      <c r="N778" s="506">
        <v>275</v>
      </c>
      <c r="XEL778" s="289"/>
      <c r="XEM778" s="289"/>
      <c r="XEN778" s="289"/>
      <c r="XEO778" s="289"/>
      <c r="XEP778" s="289"/>
      <c r="XEQ778" s="289"/>
      <c r="XER778" s="289"/>
      <c r="XES778" s="289"/>
      <c r="XET778" s="289"/>
      <c r="XEU778" s="289"/>
      <c r="XEV778" s="289"/>
      <c r="XEW778" s="289"/>
      <c r="XEX778" s="289"/>
      <c r="XEY778" s="289"/>
      <c r="XEZ778" s="289"/>
      <c r="XFA778" s="289"/>
      <c r="XFB778" s="289"/>
      <c r="XFC778" s="289"/>
      <c r="XFD778" s="289"/>
    </row>
    <row r="779" s="506" customFormat="1" ht="21" hidden="1" customHeight="1" spans="1:16384">
      <c r="A779" s="508">
        <v>2110404</v>
      </c>
      <c r="B779" s="519" t="s">
        <v>714</v>
      </c>
      <c r="C779" s="351">
        <f t="shared" si="12"/>
        <v>0</v>
      </c>
      <c r="F779" s="506">
        <v>0</v>
      </c>
      <c r="H779" s="506">
        <v>0</v>
      </c>
      <c r="L779" s="506">
        <v>0</v>
      </c>
      <c r="N779" s="506">
        <v>0</v>
      </c>
      <c r="XEL779" s="289"/>
      <c r="XEM779" s="289"/>
      <c r="XEN779" s="289"/>
      <c r="XEO779" s="289"/>
      <c r="XEP779" s="289"/>
      <c r="XEQ779" s="289"/>
      <c r="XER779" s="289"/>
      <c r="XES779" s="289"/>
      <c r="XET779" s="289"/>
      <c r="XEU779" s="289"/>
      <c r="XEV779" s="289"/>
      <c r="XEW779" s="289"/>
      <c r="XEX779" s="289"/>
      <c r="XEY779" s="289"/>
      <c r="XEZ779" s="289"/>
      <c r="XFA779" s="289"/>
      <c r="XFB779" s="289"/>
      <c r="XFC779" s="289"/>
      <c r="XFD779" s="289"/>
    </row>
    <row r="780" s="506" customFormat="1" ht="21" hidden="1" customHeight="1" spans="1:16384">
      <c r="A780" s="508">
        <v>2110405</v>
      </c>
      <c r="B780" s="518" t="s">
        <v>715</v>
      </c>
      <c r="C780" s="351">
        <f t="shared" si="12"/>
        <v>0</v>
      </c>
      <c r="F780" s="506">
        <v>0</v>
      </c>
      <c r="H780" s="506">
        <v>0</v>
      </c>
      <c r="K780" s="506">
        <v>0</v>
      </c>
      <c r="L780" s="506">
        <v>0</v>
      </c>
      <c r="N780" s="506">
        <v>0</v>
      </c>
      <c r="XEL780" s="289"/>
      <c r="XEM780" s="289"/>
      <c r="XEN780" s="289"/>
      <c r="XEO780" s="289"/>
      <c r="XEP780" s="289"/>
      <c r="XEQ780" s="289"/>
      <c r="XER780" s="289"/>
      <c r="XES780" s="289"/>
      <c r="XET780" s="289"/>
      <c r="XEU780" s="289"/>
      <c r="XEV780" s="289"/>
      <c r="XEW780" s="289"/>
      <c r="XEX780" s="289"/>
      <c r="XEY780" s="289"/>
      <c r="XEZ780" s="289"/>
      <c r="XFA780" s="289"/>
      <c r="XFB780" s="289"/>
      <c r="XFC780" s="289"/>
      <c r="XFD780" s="289"/>
    </row>
    <row r="781" s="506" customFormat="1" ht="21" customHeight="1" spans="1:16384">
      <c r="A781" s="508">
        <v>2110406</v>
      </c>
      <c r="B781" s="519" t="s">
        <v>716</v>
      </c>
      <c r="C781" s="351">
        <f t="shared" si="12"/>
        <v>45</v>
      </c>
      <c r="F781" s="506">
        <v>0</v>
      </c>
      <c r="H781" s="506">
        <v>0</v>
      </c>
      <c r="K781" s="506">
        <f>25+20</f>
        <v>45</v>
      </c>
      <c r="L781" s="506">
        <v>0</v>
      </c>
      <c r="N781" s="506">
        <v>0</v>
      </c>
      <c r="XEL781" s="289"/>
      <c r="XEM781" s="289"/>
      <c r="XEN781" s="289"/>
      <c r="XEO781" s="289"/>
      <c r="XEP781" s="289"/>
      <c r="XEQ781" s="289"/>
      <c r="XER781" s="289"/>
      <c r="XES781" s="289"/>
      <c r="XET781" s="289"/>
      <c r="XEU781" s="289"/>
      <c r="XEV781" s="289"/>
      <c r="XEW781" s="289"/>
      <c r="XEX781" s="289"/>
      <c r="XEY781" s="289"/>
      <c r="XEZ781" s="289"/>
      <c r="XFA781" s="289"/>
      <c r="XFB781" s="289"/>
      <c r="XFC781" s="289"/>
      <c r="XFD781" s="289"/>
    </row>
    <row r="782" s="506" customFormat="1" ht="21" customHeight="1" spans="1:16384">
      <c r="A782" s="508">
        <v>2110499</v>
      </c>
      <c r="B782" s="518" t="s">
        <v>717</v>
      </c>
      <c r="C782" s="351">
        <f t="shared" si="12"/>
        <v>666</v>
      </c>
      <c r="F782" s="506">
        <v>0</v>
      </c>
      <c r="H782" s="506">
        <v>0</v>
      </c>
      <c r="K782" s="506">
        <v>10</v>
      </c>
      <c r="L782" s="506">
        <v>0</v>
      </c>
      <c r="N782" s="506">
        <v>656</v>
      </c>
      <c r="XEL782" s="289"/>
      <c r="XEM782" s="289"/>
      <c r="XEN782" s="289"/>
      <c r="XEO782" s="289"/>
      <c r="XEP782" s="289"/>
      <c r="XEQ782" s="289"/>
      <c r="XER782" s="289"/>
      <c r="XES782" s="289"/>
      <c r="XET782" s="289"/>
      <c r="XEU782" s="289"/>
      <c r="XEV782" s="289"/>
      <c r="XEW782" s="289"/>
      <c r="XEX782" s="289"/>
      <c r="XEY782" s="289"/>
      <c r="XEZ782" s="289"/>
      <c r="XFA782" s="289"/>
      <c r="XFB782" s="289"/>
      <c r="XFC782" s="289"/>
      <c r="XFD782" s="289"/>
    </row>
    <row r="783" s="506" customFormat="1" ht="21" customHeight="1" spans="1:16384">
      <c r="A783" s="508">
        <v>21105</v>
      </c>
      <c r="B783" s="519" t="s">
        <v>718</v>
      </c>
      <c r="C783" s="351">
        <f t="shared" si="12"/>
        <v>391</v>
      </c>
      <c r="F783" s="506">
        <v>0</v>
      </c>
      <c r="H783" s="506">
        <v>0</v>
      </c>
      <c r="K783" s="506">
        <v>0</v>
      </c>
      <c r="L783" s="506">
        <v>0</v>
      </c>
      <c r="N783" s="506">
        <v>391</v>
      </c>
      <c r="XEL783" s="289"/>
      <c r="XEM783" s="289"/>
      <c r="XEN783" s="289"/>
      <c r="XEO783" s="289"/>
      <c r="XEP783" s="289"/>
      <c r="XEQ783" s="289"/>
      <c r="XER783" s="289"/>
      <c r="XES783" s="289"/>
      <c r="XET783" s="289"/>
      <c r="XEU783" s="289"/>
      <c r="XEV783" s="289"/>
      <c r="XEW783" s="289"/>
      <c r="XEX783" s="289"/>
      <c r="XEY783" s="289"/>
      <c r="XEZ783" s="289"/>
      <c r="XFA783" s="289"/>
      <c r="XFB783" s="289"/>
      <c r="XFC783" s="289"/>
      <c r="XFD783" s="289"/>
    </row>
    <row r="784" s="506" customFormat="1" ht="21" customHeight="1" spans="1:16384">
      <c r="A784" s="508">
        <v>2110501</v>
      </c>
      <c r="B784" s="519" t="s">
        <v>719</v>
      </c>
      <c r="C784" s="351">
        <f t="shared" si="12"/>
        <v>213</v>
      </c>
      <c r="F784" s="506">
        <v>0</v>
      </c>
      <c r="H784" s="506">
        <v>0</v>
      </c>
      <c r="K784" s="506">
        <v>0</v>
      </c>
      <c r="L784" s="506">
        <v>0</v>
      </c>
      <c r="N784" s="506">
        <v>213</v>
      </c>
      <c r="XEL784" s="289"/>
      <c r="XEM784" s="289"/>
      <c r="XEN784" s="289"/>
      <c r="XEO784" s="289"/>
      <c r="XEP784" s="289"/>
      <c r="XEQ784" s="289"/>
      <c r="XER784" s="289"/>
      <c r="XES784" s="289"/>
      <c r="XET784" s="289"/>
      <c r="XEU784" s="289"/>
      <c r="XEV784" s="289"/>
      <c r="XEW784" s="289"/>
      <c r="XEX784" s="289"/>
      <c r="XEY784" s="289"/>
      <c r="XEZ784" s="289"/>
      <c r="XFA784" s="289"/>
      <c r="XFB784" s="289"/>
      <c r="XFC784" s="289"/>
      <c r="XFD784" s="289"/>
    </row>
    <row r="785" s="506" customFormat="1" ht="21" customHeight="1" spans="1:16384">
      <c r="A785" s="508">
        <v>2110502</v>
      </c>
      <c r="B785" s="519" t="s">
        <v>720</v>
      </c>
      <c r="C785" s="351">
        <f t="shared" si="12"/>
        <v>138</v>
      </c>
      <c r="F785" s="506">
        <v>0</v>
      </c>
      <c r="H785" s="506">
        <v>0</v>
      </c>
      <c r="K785" s="506">
        <v>0</v>
      </c>
      <c r="L785" s="506">
        <v>0</v>
      </c>
      <c r="N785" s="506">
        <v>138</v>
      </c>
      <c r="XEL785" s="289"/>
      <c r="XEM785" s="289"/>
      <c r="XEN785" s="289"/>
      <c r="XEO785" s="289"/>
      <c r="XEP785" s="289"/>
      <c r="XEQ785" s="289"/>
      <c r="XER785" s="289"/>
      <c r="XES785" s="289"/>
      <c r="XET785" s="289"/>
      <c r="XEU785" s="289"/>
      <c r="XEV785" s="289"/>
      <c r="XEW785" s="289"/>
      <c r="XEX785" s="289"/>
      <c r="XEY785" s="289"/>
      <c r="XEZ785" s="289"/>
      <c r="XFA785" s="289"/>
      <c r="XFB785" s="289"/>
      <c r="XFC785" s="289"/>
      <c r="XFD785" s="289"/>
    </row>
    <row r="786" s="506" customFormat="1" ht="21" hidden="1" customHeight="1" spans="1:16384">
      <c r="A786" s="508">
        <v>2110503</v>
      </c>
      <c r="B786" s="519" t="s">
        <v>721</v>
      </c>
      <c r="C786" s="351">
        <f t="shared" si="12"/>
        <v>0</v>
      </c>
      <c r="F786" s="506">
        <v>0</v>
      </c>
      <c r="H786" s="506">
        <v>0</v>
      </c>
      <c r="K786" s="506">
        <v>0</v>
      </c>
      <c r="L786" s="506">
        <v>0</v>
      </c>
      <c r="N786" s="506">
        <v>0</v>
      </c>
      <c r="XEL786" s="289"/>
      <c r="XEM786" s="289"/>
      <c r="XEN786" s="289"/>
      <c r="XEO786" s="289"/>
      <c r="XEP786" s="289"/>
      <c r="XEQ786" s="289"/>
      <c r="XER786" s="289"/>
      <c r="XES786" s="289"/>
      <c r="XET786" s="289"/>
      <c r="XEU786" s="289"/>
      <c r="XEV786" s="289"/>
      <c r="XEW786" s="289"/>
      <c r="XEX786" s="289"/>
      <c r="XEY786" s="289"/>
      <c r="XEZ786" s="289"/>
      <c r="XFA786" s="289"/>
      <c r="XFB786" s="289"/>
      <c r="XFC786" s="289"/>
      <c r="XFD786" s="289"/>
    </row>
    <row r="787" s="506" customFormat="1" ht="21" hidden="1" customHeight="1" spans="1:16384">
      <c r="A787" s="508">
        <v>2110506</v>
      </c>
      <c r="B787" s="519" t="s">
        <v>722</v>
      </c>
      <c r="C787" s="351">
        <f t="shared" si="12"/>
        <v>0</v>
      </c>
      <c r="F787" s="506">
        <v>0</v>
      </c>
      <c r="H787" s="506">
        <v>0</v>
      </c>
      <c r="K787" s="506">
        <v>0</v>
      </c>
      <c r="L787" s="506">
        <v>0</v>
      </c>
      <c r="N787" s="506">
        <v>0</v>
      </c>
      <c r="XEL787" s="289"/>
      <c r="XEM787" s="289"/>
      <c r="XEN787" s="289"/>
      <c r="XEO787" s="289"/>
      <c r="XEP787" s="289"/>
      <c r="XEQ787" s="289"/>
      <c r="XER787" s="289"/>
      <c r="XES787" s="289"/>
      <c r="XET787" s="289"/>
      <c r="XEU787" s="289"/>
      <c r="XEV787" s="289"/>
      <c r="XEW787" s="289"/>
      <c r="XEX787" s="289"/>
      <c r="XEY787" s="289"/>
      <c r="XEZ787" s="289"/>
      <c r="XFA787" s="289"/>
      <c r="XFB787" s="289"/>
      <c r="XFC787" s="289"/>
      <c r="XFD787" s="289"/>
    </row>
    <row r="788" s="506" customFormat="1" ht="21" hidden="1" customHeight="1" spans="1:16384">
      <c r="A788" s="508">
        <v>2110507</v>
      </c>
      <c r="B788" s="519" t="s">
        <v>723</v>
      </c>
      <c r="C788" s="351">
        <f t="shared" si="12"/>
        <v>0</v>
      </c>
      <c r="F788" s="506">
        <v>0</v>
      </c>
      <c r="H788" s="506">
        <v>0</v>
      </c>
      <c r="K788" s="506">
        <v>0</v>
      </c>
      <c r="L788" s="506">
        <v>0</v>
      </c>
      <c r="N788" s="506">
        <v>0</v>
      </c>
      <c r="XEL788" s="289"/>
      <c r="XEM788" s="289"/>
      <c r="XEN788" s="289"/>
      <c r="XEO788" s="289"/>
      <c r="XEP788" s="289"/>
      <c r="XEQ788" s="289"/>
      <c r="XER788" s="289"/>
      <c r="XES788" s="289"/>
      <c r="XET788" s="289"/>
      <c r="XEU788" s="289"/>
      <c r="XEV788" s="289"/>
      <c r="XEW788" s="289"/>
      <c r="XEX788" s="289"/>
      <c r="XEY788" s="289"/>
      <c r="XEZ788" s="289"/>
      <c r="XFA788" s="289"/>
      <c r="XFB788" s="289"/>
      <c r="XFC788" s="289"/>
      <c r="XFD788" s="289"/>
    </row>
    <row r="789" s="506" customFormat="1" ht="21" customHeight="1" spans="1:16384">
      <c r="A789" s="508">
        <v>2110599</v>
      </c>
      <c r="B789" s="519" t="s">
        <v>724</v>
      </c>
      <c r="C789" s="351">
        <f t="shared" si="12"/>
        <v>40</v>
      </c>
      <c r="F789" s="506">
        <v>0</v>
      </c>
      <c r="H789" s="506">
        <v>0</v>
      </c>
      <c r="K789" s="506">
        <v>0</v>
      </c>
      <c r="L789" s="506">
        <v>0</v>
      </c>
      <c r="N789" s="506">
        <v>40</v>
      </c>
      <c r="XEL789" s="289"/>
      <c r="XEM789" s="289"/>
      <c r="XEN789" s="289"/>
      <c r="XEO789" s="289"/>
      <c r="XEP789" s="289"/>
      <c r="XEQ789" s="289"/>
      <c r="XER789" s="289"/>
      <c r="XES789" s="289"/>
      <c r="XET789" s="289"/>
      <c r="XEU789" s="289"/>
      <c r="XEV789" s="289"/>
      <c r="XEW789" s="289"/>
      <c r="XEX789" s="289"/>
      <c r="XEY789" s="289"/>
      <c r="XEZ789" s="289"/>
      <c r="XFA789" s="289"/>
      <c r="XFB789" s="289"/>
      <c r="XFC789" s="289"/>
      <c r="XFD789" s="289"/>
    </row>
    <row r="790" s="506" customFormat="1" ht="21" hidden="1" customHeight="1" spans="1:16384">
      <c r="A790" s="508">
        <v>21106</v>
      </c>
      <c r="B790" s="519" t="s">
        <v>725</v>
      </c>
      <c r="C790" s="351">
        <f t="shared" si="12"/>
        <v>0</v>
      </c>
      <c r="F790" s="506">
        <v>0</v>
      </c>
      <c r="H790" s="506">
        <v>0</v>
      </c>
      <c r="K790" s="506">
        <v>0</v>
      </c>
      <c r="L790" s="506">
        <v>0</v>
      </c>
      <c r="N790" s="506">
        <v>0</v>
      </c>
      <c r="XEL790" s="289"/>
      <c r="XEM790" s="289"/>
      <c r="XEN790" s="289"/>
      <c r="XEO790" s="289"/>
      <c r="XEP790" s="289"/>
      <c r="XEQ790" s="289"/>
      <c r="XER790" s="289"/>
      <c r="XES790" s="289"/>
      <c r="XET790" s="289"/>
      <c r="XEU790" s="289"/>
      <c r="XEV790" s="289"/>
      <c r="XEW790" s="289"/>
      <c r="XEX790" s="289"/>
      <c r="XEY790" s="289"/>
      <c r="XEZ790" s="289"/>
      <c r="XFA790" s="289"/>
      <c r="XFB790" s="289"/>
      <c r="XFC790" s="289"/>
      <c r="XFD790" s="289"/>
    </row>
    <row r="791" s="506" customFormat="1" ht="21" hidden="1" customHeight="1" spans="1:16384">
      <c r="A791" s="508">
        <v>2110602</v>
      </c>
      <c r="B791" s="519" t="s">
        <v>726</v>
      </c>
      <c r="C791" s="351">
        <f t="shared" si="12"/>
        <v>0</v>
      </c>
      <c r="F791" s="506">
        <v>0</v>
      </c>
      <c r="H791" s="506">
        <v>0</v>
      </c>
      <c r="K791" s="506">
        <v>0</v>
      </c>
      <c r="L791" s="506">
        <v>0</v>
      </c>
      <c r="N791" s="506">
        <v>0</v>
      </c>
      <c r="XEL791" s="289"/>
      <c r="XEM791" s="289"/>
      <c r="XEN791" s="289"/>
      <c r="XEO791" s="289"/>
      <c r="XEP791" s="289"/>
      <c r="XEQ791" s="289"/>
      <c r="XER791" s="289"/>
      <c r="XES791" s="289"/>
      <c r="XET791" s="289"/>
      <c r="XEU791" s="289"/>
      <c r="XEV791" s="289"/>
      <c r="XEW791" s="289"/>
      <c r="XEX791" s="289"/>
      <c r="XEY791" s="289"/>
      <c r="XEZ791" s="289"/>
      <c r="XFA791" s="289"/>
      <c r="XFB791" s="289"/>
      <c r="XFC791" s="289"/>
      <c r="XFD791" s="289"/>
    </row>
    <row r="792" s="506" customFormat="1" ht="21" hidden="1" customHeight="1" spans="1:16384">
      <c r="A792" s="508">
        <v>2110603</v>
      </c>
      <c r="B792" s="519" t="s">
        <v>727</v>
      </c>
      <c r="C792" s="351">
        <f t="shared" si="12"/>
        <v>0</v>
      </c>
      <c r="F792" s="506">
        <v>0</v>
      </c>
      <c r="H792" s="506">
        <v>0</v>
      </c>
      <c r="K792" s="506">
        <v>0</v>
      </c>
      <c r="L792" s="506">
        <v>0</v>
      </c>
      <c r="N792" s="506">
        <v>0</v>
      </c>
      <c r="XEL792" s="289"/>
      <c r="XEM792" s="289"/>
      <c r="XEN792" s="289"/>
      <c r="XEO792" s="289"/>
      <c r="XEP792" s="289"/>
      <c r="XEQ792" s="289"/>
      <c r="XER792" s="289"/>
      <c r="XES792" s="289"/>
      <c r="XET792" s="289"/>
      <c r="XEU792" s="289"/>
      <c r="XEV792" s="289"/>
      <c r="XEW792" s="289"/>
      <c r="XEX792" s="289"/>
      <c r="XEY792" s="289"/>
      <c r="XEZ792" s="289"/>
      <c r="XFA792" s="289"/>
      <c r="XFB792" s="289"/>
      <c r="XFC792" s="289"/>
      <c r="XFD792" s="289"/>
    </row>
    <row r="793" s="506" customFormat="1" ht="21" hidden="1" customHeight="1" spans="1:16384">
      <c r="A793" s="508">
        <v>2110604</v>
      </c>
      <c r="B793" s="519" t="s">
        <v>728</v>
      </c>
      <c r="C793" s="351">
        <f t="shared" si="12"/>
        <v>0</v>
      </c>
      <c r="F793" s="506">
        <v>0</v>
      </c>
      <c r="H793" s="506">
        <v>0</v>
      </c>
      <c r="K793" s="506">
        <v>0</v>
      </c>
      <c r="L793" s="506">
        <v>0</v>
      </c>
      <c r="N793" s="506">
        <v>0</v>
      </c>
      <c r="XEL793" s="289"/>
      <c r="XEM793" s="289"/>
      <c r="XEN793" s="289"/>
      <c r="XEO793" s="289"/>
      <c r="XEP793" s="289"/>
      <c r="XEQ793" s="289"/>
      <c r="XER793" s="289"/>
      <c r="XES793" s="289"/>
      <c r="XET793" s="289"/>
      <c r="XEU793" s="289"/>
      <c r="XEV793" s="289"/>
      <c r="XEW793" s="289"/>
      <c r="XEX793" s="289"/>
      <c r="XEY793" s="289"/>
      <c r="XEZ793" s="289"/>
      <c r="XFA793" s="289"/>
      <c r="XFB793" s="289"/>
      <c r="XFC793" s="289"/>
      <c r="XFD793" s="289"/>
    </row>
    <row r="794" s="506" customFormat="1" ht="21" hidden="1" customHeight="1" spans="1:16384">
      <c r="A794" s="508">
        <v>2110605</v>
      </c>
      <c r="B794" s="519" t="s">
        <v>729</v>
      </c>
      <c r="C794" s="351">
        <f t="shared" si="12"/>
        <v>0</v>
      </c>
      <c r="F794" s="506">
        <v>0</v>
      </c>
      <c r="H794" s="506">
        <v>0</v>
      </c>
      <c r="K794" s="506">
        <v>0</v>
      </c>
      <c r="L794" s="506">
        <v>0</v>
      </c>
      <c r="N794" s="506">
        <v>0</v>
      </c>
      <c r="XEL794" s="289"/>
      <c r="XEM794" s="289"/>
      <c r="XEN794" s="289"/>
      <c r="XEO794" s="289"/>
      <c r="XEP794" s="289"/>
      <c r="XEQ794" s="289"/>
      <c r="XER794" s="289"/>
      <c r="XES794" s="289"/>
      <c r="XET794" s="289"/>
      <c r="XEU794" s="289"/>
      <c r="XEV794" s="289"/>
      <c r="XEW794" s="289"/>
      <c r="XEX794" s="289"/>
      <c r="XEY794" s="289"/>
      <c r="XEZ794" s="289"/>
      <c r="XFA794" s="289"/>
      <c r="XFB794" s="289"/>
      <c r="XFC794" s="289"/>
      <c r="XFD794" s="289"/>
    </row>
    <row r="795" s="506" customFormat="1" ht="21" hidden="1" customHeight="1" spans="1:16384">
      <c r="A795" s="508">
        <v>2110699</v>
      </c>
      <c r="B795" s="519" t="s">
        <v>730</v>
      </c>
      <c r="C795" s="351">
        <f t="shared" si="12"/>
        <v>0</v>
      </c>
      <c r="F795" s="506">
        <v>0</v>
      </c>
      <c r="H795" s="506">
        <v>0</v>
      </c>
      <c r="K795" s="506">
        <v>0</v>
      </c>
      <c r="L795" s="506">
        <v>0</v>
      </c>
      <c r="N795" s="506">
        <v>0</v>
      </c>
      <c r="XEL795" s="289"/>
      <c r="XEM795" s="289"/>
      <c r="XEN795" s="289"/>
      <c r="XEO795" s="289"/>
      <c r="XEP795" s="289"/>
      <c r="XEQ795" s="289"/>
      <c r="XER795" s="289"/>
      <c r="XES795" s="289"/>
      <c r="XET795" s="289"/>
      <c r="XEU795" s="289"/>
      <c r="XEV795" s="289"/>
      <c r="XEW795" s="289"/>
      <c r="XEX795" s="289"/>
      <c r="XEY795" s="289"/>
      <c r="XEZ795" s="289"/>
      <c r="XFA795" s="289"/>
      <c r="XFB795" s="289"/>
      <c r="XFC795" s="289"/>
      <c r="XFD795" s="289"/>
    </row>
    <row r="796" s="506" customFormat="1" ht="21" hidden="1" customHeight="1" spans="1:16384">
      <c r="A796" s="508">
        <v>21107</v>
      </c>
      <c r="B796" s="519" t="s">
        <v>731</v>
      </c>
      <c r="C796" s="351">
        <f t="shared" si="12"/>
        <v>0</v>
      </c>
      <c r="F796" s="506">
        <v>0</v>
      </c>
      <c r="H796" s="506">
        <v>0</v>
      </c>
      <c r="K796" s="506">
        <v>0</v>
      </c>
      <c r="L796" s="506">
        <v>0</v>
      </c>
      <c r="N796" s="506">
        <v>0</v>
      </c>
      <c r="XEL796" s="289"/>
      <c r="XEM796" s="289"/>
      <c r="XEN796" s="289"/>
      <c r="XEO796" s="289"/>
      <c r="XEP796" s="289"/>
      <c r="XEQ796" s="289"/>
      <c r="XER796" s="289"/>
      <c r="XES796" s="289"/>
      <c r="XET796" s="289"/>
      <c r="XEU796" s="289"/>
      <c r="XEV796" s="289"/>
      <c r="XEW796" s="289"/>
      <c r="XEX796" s="289"/>
      <c r="XEY796" s="289"/>
      <c r="XEZ796" s="289"/>
      <c r="XFA796" s="289"/>
      <c r="XFB796" s="289"/>
      <c r="XFC796" s="289"/>
      <c r="XFD796" s="289"/>
    </row>
    <row r="797" s="506" customFormat="1" ht="21" hidden="1" customHeight="1" spans="1:16384">
      <c r="A797" s="508">
        <v>2110704</v>
      </c>
      <c r="B797" s="518" t="s">
        <v>732</v>
      </c>
      <c r="C797" s="351">
        <f t="shared" si="12"/>
        <v>0</v>
      </c>
      <c r="F797" s="506">
        <v>0</v>
      </c>
      <c r="H797" s="506">
        <v>0</v>
      </c>
      <c r="K797" s="506">
        <v>0</v>
      </c>
      <c r="L797" s="506">
        <v>0</v>
      </c>
      <c r="N797" s="506">
        <v>0</v>
      </c>
      <c r="XEL797" s="289"/>
      <c r="XEM797" s="289"/>
      <c r="XEN797" s="289"/>
      <c r="XEO797" s="289"/>
      <c r="XEP797" s="289"/>
      <c r="XEQ797" s="289"/>
      <c r="XER797" s="289"/>
      <c r="XES797" s="289"/>
      <c r="XET797" s="289"/>
      <c r="XEU797" s="289"/>
      <c r="XEV797" s="289"/>
      <c r="XEW797" s="289"/>
      <c r="XEX797" s="289"/>
      <c r="XEY797" s="289"/>
      <c r="XEZ797" s="289"/>
      <c r="XFA797" s="289"/>
      <c r="XFB797" s="289"/>
      <c r="XFC797" s="289"/>
      <c r="XFD797" s="289"/>
    </row>
    <row r="798" s="506" customFormat="1" ht="21" hidden="1" customHeight="1" spans="1:16384">
      <c r="A798" s="508">
        <v>2110799</v>
      </c>
      <c r="B798" s="519" t="s">
        <v>733</v>
      </c>
      <c r="C798" s="351">
        <f t="shared" si="12"/>
        <v>0</v>
      </c>
      <c r="F798" s="506">
        <v>0</v>
      </c>
      <c r="H798" s="506">
        <v>0</v>
      </c>
      <c r="K798" s="506">
        <v>0</v>
      </c>
      <c r="L798" s="506">
        <v>0</v>
      </c>
      <c r="N798" s="506">
        <v>0</v>
      </c>
      <c r="XEL798" s="289"/>
      <c r="XEM798" s="289"/>
      <c r="XEN798" s="289"/>
      <c r="XEO798" s="289"/>
      <c r="XEP798" s="289"/>
      <c r="XEQ798" s="289"/>
      <c r="XER798" s="289"/>
      <c r="XES798" s="289"/>
      <c r="XET798" s="289"/>
      <c r="XEU798" s="289"/>
      <c r="XEV798" s="289"/>
      <c r="XEW798" s="289"/>
      <c r="XEX798" s="289"/>
      <c r="XEY798" s="289"/>
      <c r="XEZ798" s="289"/>
      <c r="XFA798" s="289"/>
      <c r="XFB798" s="289"/>
      <c r="XFC798" s="289"/>
      <c r="XFD798" s="289"/>
    </row>
    <row r="799" s="506" customFormat="1" ht="21" hidden="1" customHeight="1" spans="1:16384">
      <c r="A799" s="508">
        <v>21108</v>
      </c>
      <c r="B799" s="519" t="s">
        <v>734</v>
      </c>
      <c r="C799" s="351">
        <f t="shared" si="12"/>
        <v>0</v>
      </c>
      <c r="F799" s="506">
        <v>0</v>
      </c>
      <c r="H799" s="506">
        <v>0</v>
      </c>
      <c r="K799" s="506">
        <v>0</v>
      </c>
      <c r="L799" s="506">
        <v>0</v>
      </c>
      <c r="N799" s="506">
        <v>0</v>
      </c>
      <c r="XEL799" s="289"/>
      <c r="XEM799" s="289"/>
      <c r="XEN799" s="289"/>
      <c r="XEO799" s="289"/>
      <c r="XEP799" s="289"/>
      <c r="XEQ799" s="289"/>
      <c r="XER799" s="289"/>
      <c r="XES799" s="289"/>
      <c r="XET799" s="289"/>
      <c r="XEU799" s="289"/>
      <c r="XEV799" s="289"/>
      <c r="XEW799" s="289"/>
      <c r="XEX799" s="289"/>
      <c r="XEY799" s="289"/>
      <c r="XEZ799" s="289"/>
      <c r="XFA799" s="289"/>
      <c r="XFB799" s="289"/>
      <c r="XFC799" s="289"/>
      <c r="XFD799" s="289"/>
    </row>
    <row r="800" s="506" customFormat="1" ht="21" hidden="1" customHeight="1" spans="1:16384">
      <c r="A800" s="508">
        <v>2110804</v>
      </c>
      <c r="B800" s="519" t="s">
        <v>735</v>
      </c>
      <c r="C800" s="351">
        <f t="shared" si="12"/>
        <v>0</v>
      </c>
      <c r="F800" s="506">
        <v>0</v>
      </c>
      <c r="H800" s="506">
        <v>0</v>
      </c>
      <c r="K800" s="506">
        <v>0</v>
      </c>
      <c r="L800" s="506">
        <v>0</v>
      </c>
      <c r="N800" s="506">
        <v>0</v>
      </c>
      <c r="XEL800" s="289"/>
      <c r="XEM800" s="289"/>
      <c r="XEN800" s="289"/>
      <c r="XEO800" s="289"/>
      <c r="XEP800" s="289"/>
      <c r="XEQ800" s="289"/>
      <c r="XER800" s="289"/>
      <c r="XES800" s="289"/>
      <c r="XET800" s="289"/>
      <c r="XEU800" s="289"/>
      <c r="XEV800" s="289"/>
      <c r="XEW800" s="289"/>
      <c r="XEX800" s="289"/>
      <c r="XEY800" s="289"/>
      <c r="XEZ800" s="289"/>
      <c r="XFA800" s="289"/>
      <c r="XFB800" s="289"/>
      <c r="XFC800" s="289"/>
      <c r="XFD800" s="289"/>
    </row>
    <row r="801" s="506" customFormat="1" ht="21" hidden="1" customHeight="1" spans="1:16384">
      <c r="A801" s="508">
        <v>2110899</v>
      </c>
      <c r="B801" s="519" t="s">
        <v>736</v>
      </c>
      <c r="C801" s="351">
        <f t="shared" si="12"/>
        <v>0</v>
      </c>
      <c r="F801" s="506">
        <v>0</v>
      </c>
      <c r="H801" s="506">
        <v>0</v>
      </c>
      <c r="K801" s="506">
        <v>0</v>
      </c>
      <c r="L801" s="506">
        <v>0</v>
      </c>
      <c r="N801" s="506">
        <v>0</v>
      </c>
      <c r="XEL801" s="289"/>
      <c r="XEM801" s="289"/>
      <c r="XEN801" s="289"/>
      <c r="XEO801" s="289"/>
      <c r="XEP801" s="289"/>
      <c r="XEQ801" s="289"/>
      <c r="XER801" s="289"/>
      <c r="XES801" s="289"/>
      <c r="XET801" s="289"/>
      <c r="XEU801" s="289"/>
      <c r="XEV801" s="289"/>
      <c r="XEW801" s="289"/>
      <c r="XEX801" s="289"/>
      <c r="XEY801" s="289"/>
      <c r="XEZ801" s="289"/>
      <c r="XFA801" s="289"/>
      <c r="XFB801" s="289"/>
      <c r="XFC801" s="289"/>
      <c r="XFD801" s="289"/>
    </row>
    <row r="802" s="506" customFormat="1" ht="21" hidden="1" customHeight="1" spans="1:16384">
      <c r="A802" s="508">
        <v>21109</v>
      </c>
      <c r="B802" s="518" t="s">
        <v>737</v>
      </c>
      <c r="C802" s="351">
        <f t="shared" si="12"/>
        <v>0</v>
      </c>
      <c r="F802" s="506">
        <v>0</v>
      </c>
      <c r="H802" s="506">
        <v>0</v>
      </c>
      <c r="K802" s="506">
        <v>0</v>
      </c>
      <c r="L802" s="506">
        <v>0</v>
      </c>
      <c r="N802" s="506">
        <v>0</v>
      </c>
      <c r="XEL802" s="289"/>
      <c r="XEM802" s="289"/>
      <c r="XEN802" s="289"/>
      <c r="XEO802" s="289"/>
      <c r="XEP802" s="289"/>
      <c r="XEQ802" s="289"/>
      <c r="XER802" s="289"/>
      <c r="XES802" s="289"/>
      <c r="XET802" s="289"/>
      <c r="XEU802" s="289"/>
      <c r="XEV802" s="289"/>
      <c r="XEW802" s="289"/>
      <c r="XEX802" s="289"/>
      <c r="XEY802" s="289"/>
      <c r="XEZ802" s="289"/>
      <c r="XFA802" s="289"/>
      <c r="XFB802" s="289"/>
      <c r="XFC802" s="289"/>
      <c r="XFD802" s="289"/>
    </row>
    <row r="803" s="506" customFormat="1" ht="21" hidden="1" customHeight="1" spans="1:16384">
      <c r="A803" s="508">
        <v>2110901</v>
      </c>
      <c r="B803" s="519" t="s">
        <v>738</v>
      </c>
      <c r="C803" s="351">
        <f t="shared" si="12"/>
        <v>0</v>
      </c>
      <c r="F803" s="506">
        <v>0</v>
      </c>
      <c r="H803" s="506">
        <v>0</v>
      </c>
      <c r="K803" s="506">
        <v>0</v>
      </c>
      <c r="L803" s="506">
        <v>0</v>
      </c>
      <c r="N803" s="506">
        <v>0</v>
      </c>
      <c r="XEL803" s="289"/>
      <c r="XEM803" s="289"/>
      <c r="XEN803" s="289"/>
      <c r="XEO803" s="289"/>
      <c r="XEP803" s="289"/>
      <c r="XEQ803" s="289"/>
      <c r="XER803" s="289"/>
      <c r="XES803" s="289"/>
      <c r="XET803" s="289"/>
      <c r="XEU803" s="289"/>
      <c r="XEV803" s="289"/>
      <c r="XEW803" s="289"/>
      <c r="XEX803" s="289"/>
      <c r="XEY803" s="289"/>
      <c r="XEZ803" s="289"/>
      <c r="XFA803" s="289"/>
      <c r="XFB803" s="289"/>
      <c r="XFC803" s="289"/>
      <c r="XFD803" s="289"/>
    </row>
    <row r="804" s="506" customFormat="1" ht="21" hidden="1" customHeight="1" spans="1:16384">
      <c r="A804" s="508">
        <v>21110</v>
      </c>
      <c r="B804" s="519" t="s">
        <v>739</v>
      </c>
      <c r="C804" s="351">
        <f t="shared" si="12"/>
        <v>0</v>
      </c>
      <c r="F804" s="506">
        <v>0</v>
      </c>
      <c r="H804" s="506">
        <v>0</v>
      </c>
      <c r="K804" s="506">
        <v>0</v>
      </c>
      <c r="L804" s="506">
        <v>0</v>
      </c>
      <c r="N804" s="506">
        <v>0</v>
      </c>
      <c r="XEL804" s="289"/>
      <c r="XEM804" s="289"/>
      <c r="XEN804" s="289"/>
      <c r="XEO804" s="289"/>
      <c r="XEP804" s="289"/>
      <c r="XEQ804" s="289"/>
      <c r="XER804" s="289"/>
      <c r="XES804" s="289"/>
      <c r="XET804" s="289"/>
      <c r="XEU804" s="289"/>
      <c r="XEV804" s="289"/>
      <c r="XEW804" s="289"/>
      <c r="XEX804" s="289"/>
      <c r="XEY804" s="289"/>
      <c r="XEZ804" s="289"/>
      <c r="XFA804" s="289"/>
      <c r="XFB804" s="289"/>
      <c r="XFC804" s="289"/>
      <c r="XFD804" s="289"/>
    </row>
    <row r="805" s="506" customFormat="1" ht="21" hidden="1" customHeight="1" spans="1:16384">
      <c r="A805" s="508">
        <v>2111001</v>
      </c>
      <c r="B805" s="519" t="s">
        <v>740</v>
      </c>
      <c r="C805" s="351">
        <f t="shared" si="12"/>
        <v>0</v>
      </c>
      <c r="F805" s="506">
        <v>0</v>
      </c>
      <c r="H805" s="506">
        <v>0</v>
      </c>
      <c r="K805" s="506">
        <v>0</v>
      </c>
      <c r="L805" s="506">
        <v>0</v>
      </c>
      <c r="N805" s="506">
        <v>0</v>
      </c>
      <c r="XEL805" s="289"/>
      <c r="XEM805" s="289"/>
      <c r="XEN805" s="289"/>
      <c r="XEO805" s="289"/>
      <c r="XEP805" s="289"/>
      <c r="XEQ805" s="289"/>
      <c r="XER805" s="289"/>
      <c r="XES805" s="289"/>
      <c r="XET805" s="289"/>
      <c r="XEU805" s="289"/>
      <c r="XEV805" s="289"/>
      <c r="XEW805" s="289"/>
      <c r="XEX805" s="289"/>
      <c r="XEY805" s="289"/>
      <c r="XEZ805" s="289"/>
      <c r="XFA805" s="289"/>
      <c r="XFB805" s="289"/>
      <c r="XFC805" s="289"/>
      <c r="XFD805" s="289"/>
    </row>
    <row r="806" s="506" customFormat="1" ht="21" customHeight="1" spans="1:16384">
      <c r="A806" s="508">
        <v>21111</v>
      </c>
      <c r="B806" s="519" t="s">
        <v>741</v>
      </c>
      <c r="C806" s="351">
        <f t="shared" si="12"/>
        <v>586.116809</v>
      </c>
      <c r="F806" s="508">
        <v>586.116809</v>
      </c>
      <c r="H806" s="506">
        <v>0</v>
      </c>
      <c r="K806" s="506">
        <v>0</v>
      </c>
      <c r="L806" s="506">
        <v>0</v>
      </c>
      <c r="N806" s="506">
        <v>0</v>
      </c>
      <c r="XEL806" s="289"/>
      <c r="XEM806" s="289"/>
      <c r="XEN806" s="289"/>
      <c r="XEO806" s="289"/>
      <c r="XEP806" s="289"/>
      <c r="XEQ806" s="289"/>
      <c r="XER806" s="289"/>
      <c r="XES806" s="289"/>
      <c r="XET806" s="289"/>
      <c r="XEU806" s="289"/>
      <c r="XEV806" s="289"/>
      <c r="XEW806" s="289"/>
      <c r="XEX806" s="289"/>
      <c r="XEY806" s="289"/>
      <c r="XEZ806" s="289"/>
      <c r="XFA806" s="289"/>
      <c r="XFB806" s="289"/>
      <c r="XFC806" s="289"/>
      <c r="XFD806" s="289"/>
    </row>
    <row r="807" s="506" customFormat="1" ht="21" customHeight="1" spans="1:16384">
      <c r="A807" s="508">
        <v>2111101</v>
      </c>
      <c r="B807" s="518" t="s">
        <v>742</v>
      </c>
      <c r="C807" s="351">
        <f t="shared" si="12"/>
        <v>586.116809</v>
      </c>
      <c r="F807" s="508">
        <v>586.116809</v>
      </c>
      <c r="H807" s="506">
        <v>0</v>
      </c>
      <c r="K807" s="506">
        <v>0</v>
      </c>
      <c r="L807" s="506">
        <v>0</v>
      </c>
      <c r="N807" s="506">
        <v>0</v>
      </c>
      <c r="XEL807" s="289"/>
      <c r="XEM807" s="289"/>
      <c r="XEN807" s="289"/>
      <c r="XEO807" s="289"/>
      <c r="XEP807" s="289"/>
      <c r="XEQ807" s="289"/>
      <c r="XER807" s="289"/>
      <c r="XES807" s="289"/>
      <c r="XET807" s="289"/>
      <c r="XEU807" s="289"/>
      <c r="XEV807" s="289"/>
      <c r="XEW807" s="289"/>
      <c r="XEX807" s="289"/>
      <c r="XEY807" s="289"/>
      <c r="XEZ807" s="289"/>
      <c r="XFA807" s="289"/>
      <c r="XFB807" s="289"/>
      <c r="XFC807" s="289"/>
      <c r="XFD807" s="289"/>
    </row>
    <row r="808" s="506" customFormat="1" ht="21" hidden="1" customHeight="1" spans="1:16384">
      <c r="A808" s="508">
        <v>2111102</v>
      </c>
      <c r="B808" s="519" t="s">
        <v>743</v>
      </c>
      <c r="C808" s="351">
        <f t="shared" si="12"/>
        <v>0</v>
      </c>
      <c r="F808" s="506">
        <v>0</v>
      </c>
      <c r="H808" s="506">
        <v>0</v>
      </c>
      <c r="K808" s="506">
        <v>0</v>
      </c>
      <c r="L808" s="506">
        <v>0</v>
      </c>
      <c r="N808" s="506">
        <v>0</v>
      </c>
      <c r="XEL808" s="289"/>
      <c r="XEM808" s="289"/>
      <c r="XEN808" s="289"/>
      <c r="XEO808" s="289"/>
      <c r="XEP808" s="289"/>
      <c r="XEQ808" s="289"/>
      <c r="XER808" s="289"/>
      <c r="XES808" s="289"/>
      <c r="XET808" s="289"/>
      <c r="XEU808" s="289"/>
      <c r="XEV808" s="289"/>
      <c r="XEW808" s="289"/>
      <c r="XEX808" s="289"/>
      <c r="XEY808" s="289"/>
      <c r="XEZ808" s="289"/>
      <c r="XFA808" s="289"/>
      <c r="XFB808" s="289"/>
      <c r="XFC808" s="289"/>
      <c r="XFD808" s="289"/>
    </row>
    <row r="809" s="506" customFormat="1" ht="21" hidden="1" customHeight="1" spans="1:16384">
      <c r="A809" s="508">
        <v>2111103</v>
      </c>
      <c r="B809" s="520" t="s">
        <v>744</v>
      </c>
      <c r="C809" s="351">
        <f t="shared" si="12"/>
        <v>0</v>
      </c>
      <c r="F809" s="506">
        <v>0</v>
      </c>
      <c r="H809" s="506">
        <v>0</v>
      </c>
      <c r="K809" s="506">
        <v>0</v>
      </c>
      <c r="L809" s="506">
        <v>0</v>
      </c>
      <c r="N809" s="506">
        <v>0</v>
      </c>
      <c r="XEL809" s="289"/>
      <c r="XEM809" s="289"/>
      <c r="XEN809" s="289"/>
      <c r="XEO809" s="289"/>
      <c r="XEP809" s="289"/>
      <c r="XEQ809" s="289"/>
      <c r="XER809" s="289"/>
      <c r="XES809" s="289"/>
      <c r="XET809" s="289"/>
      <c r="XEU809" s="289"/>
      <c r="XEV809" s="289"/>
      <c r="XEW809" s="289"/>
      <c r="XEX809" s="289"/>
      <c r="XEY809" s="289"/>
      <c r="XEZ809" s="289"/>
      <c r="XFA809" s="289"/>
      <c r="XFB809" s="289"/>
      <c r="XFC809" s="289"/>
      <c r="XFD809" s="289"/>
    </row>
    <row r="810" s="506" customFormat="1" ht="21" hidden="1" customHeight="1" spans="1:16384">
      <c r="A810" s="508">
        <v>2111104</v>
      </c>
      <c r="B810" s="518" t="s">
        <v>745</v>
      </c>
      <c r="C810" s="351">
        <f t="shared" si="12"/>
        <v>0</v>
      </c>
      <c r="F810" s="506">
        <v>0</v>
      </c>
      <c r="H810" s="506">
        <v>0</v>
      </c>
      <c r="K810" s="506">
        <v>0</v>
      </c>
      <c r="L810" s="506">
        <v>0</v>
      </c>
      <c r="N810" s="506">
        <v>0</v>
      </c>
      <c r="XEL810" s="289"/>
      <c r="XEM810" s="289"/>
      <c r="XEN810" s="289"/>
      <c r="XEO810" s="289"/>
      <c r="XEP810" s="289"/>
      <c r="XEQ810" s="289"/>
      <c r="XER810" s="289"/>
      <c r="XES810" s="289"/>
      <c r="XET810" s="289"/>
      <c r="XEU810" s="289"/>
      <c r="XEV810" s="289"/>
      <c r="XEW810" s="289"/>
      <c r="XEX810" s="289"/>
      <c r="XEY810" s="289"/>
      <c r="XEZ810" s="289"/>
      <c r="XFA810" s="289"/>
      <c r="XFB810" s="289"/>
      <c r="XFC810" s="289"/>
      <c r="XFD810" s="289"/>
    </row>
    <row r="811" s="506" customFormat="1" ht="21" hidden="1" customHeight="1" spans="1:16384">
      <c r="A811" s="508">
        <v>2111199</v>
      </c>
      <c r="B811" s="519" t="s">
        <v>746</v>
      </c>
      <c r="C811" s="351">
        <f t="shared" si="12"/>
        <v>0</v>
      </c>
      <c r="F811" s="506">
        <v>0</v>
      </c>
      <c r="H811" s="506">
        <v>0</v>
      </c>
      <c r="K811" s="506">
        <v>0</v>
      </c>
      <c r="L811" s="506">
        <v>0</v>
      </c>
      <c r="N811" s="506">
        <v>0</v>
      </c>
      <c r="XEL811" s="289"/>
      <c r="XEM811" s="289"/>
      <c r="XEN811" s="289"/>
      <c r="XEO811" s="289"/>
      <c r="XEP811" s="289"/>
      <c r="XEQ811" s="289"/>
      <c r="XER811" s="289"/>
      <c r="XES811" s="289"/>
      <c r="XET811" s="289"/>
      <c r="XEU811" s="289"/>
      <c r="XEV811" s="289"/>
      <c r="XEW811" s="289"/>
      <c r="XEX811" s="289"/>
      <c r="XEY811" s="289"/>
      <c r="XEZ811" s="289"/>
      <c r="XFA811" s="289"/>
      <c r="XFB811" s="289"/>
      <c r="XFC811" s="289"/>
      <c r="XFD811" s="289"/>
    </row>
    <row r="812" s="506" customFormat="1" ht="21" hidden="1" customHeight="1" spans="1:16384">
      <c r="A812" s="508">
        <v>21112</v>
      </c>
      <c r="B812" s="519" t="s">
        <v>747</v>
      </c>
      <c r="C812" s="351">
        <f t="shared" si="12"/>
        <v>0</v>
      </c>
      <c r="F812" s="506">
        <v>0</v>
      </c>
      <c r="H812" s="506">
        <v>0</v>
      </c>
      <c r="K812" s="506">
        <v>0</v>
      </c>
      <c r="L812" s="506">
        <v>0</v>
      </c>
      <c r="N812" s="506">
        <v>0</v>
      </c>
      <c r="XEL812" s="289"/>
      <c r="XEM812" s="289"/>
      <c r="XEN812" s="289"/>
      <c r="XEO812" s="289"/>
      <c r="XEP812" s="289"/>
      <c r="XEQ812" s="289"/>
      <c r="XER812" s="289"/>
      <c r="XES812" s="289"/>
      <c r="XET812" s="289"/>
      <c r="XEU812" s="289"/>
      <c r="XEV812" s="289"/>
      <c r="XEW812" s="289"/>
      <c r="XEX812" s="289"/>
      <c r="XEY812" s="289"/>
      <c r="XEZ812" s="289"/>
      <c r="XFA812" s="289"/>
      <c r="XFB812" s="289"/>
      <c r="XFC812" s="289"/>
      <c r="XFD812" s="289"/>
    </row>
    <row r="813" s="506" customFormat="1" ht="21" hidden="1" customHeight="1" spans="1:16384">
      <c r="A813" s="508">
        <v>2111201</v>
      </c>
      <c r="B813" s="519" t="s">
        <v>748</v>
      </c>
      <c r="C813" s="351">
        <f t="shared" si="12"/>
        <v>0</v>
      </c>
      <c r="F813" s="506">
        <v>0</v>
      </c>
      <c r="H813" s="506">
        <v>0</v>
      </c>
      <c r="K813" s="506">
        <v>0</v>
      </c>
      <c r="L813" s="506">
        <v>0</v>
      </c>
      <c r="N813" s="506">
        <v>0</v>
      </c>
      <c r="XEL813" s="289"/>
      <c r="XEM813" s="289"/>
      <c r="XEN813" s="289"/>
      <c r="XEO813" s="289"/>
      <c r="XEP813" s="289"/>
      <c r="XEQ813" s="289"/>
      <c r="XER813" s="289"/>
      <c r="XES813" s="289"/>
      <c r="XET813" s="289"/>
      <c r="XEU813" s="289"/>
      <c r="XEV813" s="289"/>
      <c r="XEW813" s="289"/>
      <c r="XEX813" s="289"/>
      <c r="XEY813" s="289"/>
      <c r="XEZ813" s="289"/>
      <c r="XFA813" s="289"/>
      <c r="XFB813" s="289"/>
      <c r="XFC813" s="289"/>
      <c r="XFD813" s="289"/>
    </row>
    <row r="814" s="506" customFormat="1" ht="21" hidden="1" customHeight="1" spans="1:16384">
      <c r="A814" s="508">
        <v>21113</v>
      </c>
      <c r="B814" s="519" t="s">
        <v>749</v>
      </c>
      <c r="C814" s="351">
        <f t="shared" si="12"/>
        <v>0</v>
      </c>
      <c r="F814" s="506">
        <v>0</v>
      </c>
      <c r="H814" s="506">
        <v>0</v>
      </c>
      <c r="K814" s="506">
        <v>0</v>
      </c>
      <c r="L814" s="506">
        <v>0</v>
      </c>
      <c r="N814" s="506">
        <v>0</v>
      </c>
      <c r="XEL814" s="289"/>
      <c r="XEM814" s="289"/>
      <c r="XEN814" s="289"/>
      <c r="XEO814" s="289"/>
      <c r="XEP814" s="289"/>
      <c r="XEQ814" s="289"/>
      <c r="XER814" s="289"/>
      <c r="XES814" s="289"/>
      <c r="XET814" s="289"/>
      <c r="XEU814" s="289"/>
      <c r="XEV814" s="289"/>
      <c r="XEW814" s="289"/>
      <c r="XEX814" s="289"/>
      <c r="XEY814" s="289"/>
      <c r="XEZ814" s="289"/>
      <c r="XFA814" s="289"/>
      <c r="XFB814" s="289"/>
      <c r="XFC814" s="289"/>
      <c r="XFD814" s="289"/>
    </row>
    <row r="815" s="506" customFormat="1" ht="21" hidden="1" customHeight="1" spans="1:16384">
      <c r="A815" s="508">
        <v>2111301</v>
      </c>
      <c r="B815" s="519" t="s">
        <v>750</v>
      </c>
      <c r="C815" s="351">
        <f t="shared" si="12"/>
        <v>0</v>
      </c>
      <c r="F815" s="506">
        <v>0</v>
      </c>
      <c r="H815" s="506">
        <v>0</v>
      </c>
      <c r="K815" s="506">
        <v>0</v>
      </c>
      <c r="L815" s="506">
        <v>0</v>
      </c>
      <c r="N815" s="506">
        <v>0</v>
      </c>
      <c r="XEL815" s="289"/>
      <c r="XEM815" s="289"/>
      <c r="XEN815" s="289"/>
      <c r="XEO815" s="289"/>
      <c r="XEP815" s="289"/>
      <c r="XEQ815" s="289"/>
      <c r="XER815" s="289"/>
      <c r="XES815" s="289"/>
      <c r="XET815" s="289"/>
      <c r="XEU815" s="289"/>
      <c r="XEV815" s="289"/>
      <c r="XEW815" s="289"/>
      <c r="XEX815" s="289"/>
      <c r="XEY815" s="289"/>
      <c r="XEZ815" s="289"/>
      <c r="XFA815" s="289"/>
      <c r="XFB815" s="289"/>
      <c r="XFC815" s="289"/>
      <c r="XFD815" s="289"/>
    </row>
    <row r="816" s="506" customFormat="1" ht="21" customHeight="1" spans="1:16384">
      <c r="A816" s="508">
        <v>21114</v>
      </c>
      <c r="B816" s="519" t="s">
        <v>751</v>
      </c>
      <c r="C816" s="351">
        <f t="shared" si="12"/>
        <v>74.903392</v>
      </c>
      <c r="F816" s="508">
        <v>74.903392</v>
      </c>
      <c r="H816" s="506">
        <v>0</v>
      </c>
      <c r="K816" s="506">
        <v>0</v>
      </c>
      <c r="L816" s="506">
        <v>0</v>
      </c>
      <c r="N816" s="506">
        <v>0</v>
      </c>
      <c r="XEL816" s="289"/>
      <c r="XEM816" s="289"/>
      <c r="XEN816" s="289"/>
      <c r="XEO816" s="289"/>
      <c r="XEP816" s="289"/>
      <c r="XEQ816" s="289"/>
      <c r="XER816" s="289"/>
      <c r="XES816" s="289"/>
      <c r="XET816" s="289"/>
      <c r="XEU816" s="289"/>
      <c r="XEV816" s="289"/>
      <c r="XEW816" s="289"/>
      <c r="XEX816" s="289"/>
      <c r="XEY816" s="289"/>
      <c r="XEZ816" s="289"/>
      <c r="XFA816" s="289"/>
      <c r="XFB816" s="289"/>
      <c r="XFC816" s="289"/>
      <c r="XFD816" s="289"/>
    </row>
    <row r="817" s="506" customFormat="1" ht="21" hidden="1" customHeight="1" spans="1:16384">
      <c r="A817" s="508">
        <v>2111401</v>
      </c>
      <c r="B817" s="519" t="s">
        <v>148</v>
      </c>
      <c r="C817" s="351">
        <f t="shared" si="12"/>
        <v>0</v>
      </c>
      <c r="F817" s="506">
        <v>0</v>
      </c>
      <c r="H817" s="506">
        <v>0</v>
      </c>
      <c r="K817" s="506">
        <v>0</v>
      </c>
      <c r="L817" s="506">
        <v>0</v>
      </c>
      <c r="N817" s="506">
        <v>0</v>
      </c>
      <c r="XEL817" s="289"/>
      <c r="XEM817" s="289"/>
      <c r="XEN817" s="289"/>
      <c r="XEO817" s="289"/>
      <c r="XEP817" s="289"/>
      <c r="XEQ817" s="289"/>
      <c r="XER817" s="289"/>
      <c r="XES817" s="289"/>
      <c r="XET817" s="289"/>
      <c r="XEU817" s="289"/>
      <c r="XEV817" s="289"/>
      <c r="XEW817" s="289"/>
      <c r="XEX817" s="289"/>
      <c r="XEY817" s="289"/>
      <c r="XEZ817" s="289"/>
      <c r="XFA817" s="289"/>
      <c r="XFB817" s="289"/>
      <c r="XFC817" s="289"/>
      <c r="XFD817" s="289"/>
    </row>
    <row r="818" s="506" customFormat="1" ht="21" hidden="1" customHeight="1" spans="1:16384">
      <c r="A818" s="508">
        <v>2111402</v>
      </c>
      <c r="B818" s="519" t="s">
        <v>149</v>
      </c>
      <c r="C818" s="351">
        <f t="shared" si="12"/>
        <v>0</v>
      </c>
      <c r="F818" s="506">
        <v>0</v>
      </c>
      <c r="H818" s="506">
        <v>0</v>
      </c>
      <c r="K818" s="506">
        <v>0</v>
      </c>
      <c r="L818" s="506">
        <v>0</v>
      </c>
      <c r="N818" s="506">
        <v>0</v>
      </c>
      <c r="XEL818" s="289"/>
      <c r="XEM818" s="289"/>
      <c r="XEN818" s="289"/>
      <c r="XEO818" s="289"/>
      <c r="XEP818" s="289"/>
      <c r="XEQ818" s="289"/>
      <c r="XER818" s="289"/>
      <c r="XES818" s="289"/>
      <c r="XET818" s="289"/>
      <c r="XEU818" s="289"/>
      <c r="XEV818" s="289"/>
      <c r="XEW818" s="289"/>
      <c r="XEX818" s="289"/>
      <c r="XEY818" s="289"/>
      <c r="XEZ818" s="289"/>
      <c r="XFA818" s="289"/>
      <c r="XFB818" s="289"/>
      <c r="XFC818" s="289"/>
      <c r="XFD818" s="289"/>
    </row>
    <row r="819" s="506" customFormat="1" ht="21" hidden="1" customHeight="1" spans="1:16384">
      <c r="A819" s="508">
        <v>2111403</v>
      </c>
      <c r="B819" s="519" t="s">
        <v>150</v>
      </c>
      <c r="C819" s="351">
        <f t="shared" si="12"/>
        <v>0</v>
      </c>
      <c r="F819" s="506">
        <v>0</v>
      </c>
      <c r="H819" s="506">
        <v>0</v>
      </c>
      <c r="K819" s="506">
        <v>0</v>
      </c>
      <c r="L819" s="506">
        <v>0</v>
      </c>
      <c r="N819" s="506">
        <v>0</v>
      </c>
      <c r="XEL819" s="289"/>
      <c r="XEM819" s="289"/>
      <c r="XEN819" s="289"/>
      <c r="XEO819" s="289"/>
      <c r="XEP819" s="289"/>
      <c r="XEQ819" s="289"/>
      <c r="XER819" s="289"/>
      <c r="XES819" s="289"/>
      <c r="XET819" s="289"/>
      <c r="XEU819" s="289"/>
      <c r="XEV819" s="289"/>
      <c r="XEW819" s="289"/>
      <c r="XEX819" s="289"/>
      <c r="XEY819" s="289"/>
      <c r="XEZ819" s="289"/>
      <c r="XFA819" s="289"/>
      <c r="XFB819" s="289"/>
      <c r="XFC819" s="289"/>
      <c r="XFD819" s="289"/>
    </row>
    <row r="820" s="506" customFormat="1" ht="21" hidden="1" customHeight="1" spans="1:16384">
      <c r="A820" s="508">
        <v>2111406</v>
      </c>
      <c r="B820" s="519" t="s">
        <v>752</v>
      </c>
      <c r="C820" s="351">
        <f t="shared" si="12"/>
        <v>0</v>
      </c>
      <c r="F820" s="506">
        <v>0</v>
      </c>
      <c r="H820" s="506">
        <v>0</v>
      </c>
      <c r="K820" s="506">
        <v>0</v>
      </c>
      <c r="L820" s="506">
        <v>0</v>
      </c>
      <c r="N820" s="506">
        <v>0</v>
      </c>
      <c r="XEL820" s="289"/>
      <c r="XEM820" s="289"/>
      <c r="XEN820" s="289"/>
      <c r="XEO820" s="289"/>
      <c r="XEP820" s="289"/>
      <c r="XEQ820" s="289"/>
      <c r="XER820" s="289"/>
      <c r="XES820" s="289"/>
      <c r="XET820" s="289"/>
      <c r="XEU820" s="289"/>
      <c r="XEV820" s="289"/>
      <c r="XEW820" s="289"/>
      <c r="XEX820" s="289"/>
      <c r="XEY820" s="289"/>
      <c r="XEZ820" s="289"/>
      <c r="XFA820" s="289"/>
      <c r="XFB820" s="289"/>
      <c r="XFC820" s="289"/>
      <c r="XFD820" s="289"/>
    </row>
    <row r="821" s="506" customFormat="1" ht="21" hidden="1" customHeight="1" spans="1:16384">
      <c r="A821" s="508">
        <v>2111407</v>
      </c>
      <c r="B821" s="518" t="s">
        <v>753</v>
      </c>
      <c r="C821" s="351">
        <f t="shared" si="12"/>
        <v>0</v>
      </c>
      <c r="F821" s="506">
        <v>0</v>
      </c>
      <c r="H821" s="506">
        <v>0</v>
      </c>
      <c r="K821" s="506">
        <v>0</v>
      </c>
      <c r="L821" s="506">
        <v>0</v>
      </c>
      <c r="N821" s="506">
        <v>0</v>
      </c>
      <c r="XEL821" s="289"/>
      <c r="XEM821" s="289"/>
      <c r="XEN821" s="289"/>
      <c r="XEO821" s="289"/>
      <c r="XEP821" s="289"/>
      <c r="XEQ821" s="289"/>
      <c r="XER821" s="289"/>
      <c r="XES821" s="289"/>
      <c r="XET821" s="289"/>
      <c r="XEU821" s="289"/>
      <c r="XEV821" s="289"/>
      <c r="XEW821" s="289"/>
      <c r="XEX821" s="289"/>
      <c r="XEY821" s="289"/>
      <c r="XEZ821" s="289"/>
      <c r="XFA821" s="289"/>
      <c r="XFB821" s="289"/>
      <c r="XFC821" s="289"/>
      <c r="XFD821" s="289"/>
    </row>
    <row r="822" s="506" customFormat="1" ht="21" hidden="1" customHeight="1" spans="1:16384">
      <c r="A822" s="508">
        <v>2111408</v>
      </c>
      <c r="B822" s="519" t="s">
        <v>754</v>
      </c>
      <c r="C822" s="351">
        <f t="shared" si="12"/>
        <v>0</v>
      </c>
      <c r="F822" s="506">
        <v>0</v>
      </c>
      <c r="H822" s="506">
        <v>0</v>
      </c>
      <c r="K822" s="506">
        <v>0</v>
      </c>
      <c r="L822" s="506">
        <v>0</v>
      </c>
      <c r="N822" s="506">
        <v>0</v>
      </c>
      <c r="XEL822" s="289"/>
      <c r="XEM822" s="289"/>
      <c r="XEN822" s="289"/>
      <c r="XEO822" s="289"/>
      <c r="XEP822" s="289"/>
      <c r="XEQ822" s="289"/>
      <c r="XER822" s="289"/>
      <c r="XES822" s="289"/>
      <c r="XET822" s="289"/>
      <c r="XEU822" s="289"/>
      <c r="XEV822" s="289"/>
      <c r="XEW822" s="289"/>
      <c r="XEX822" s="289"/>
      <c r="XEY822" s="289"/>
      <c r="XEZ822" s="289"/>
      <c r="XFA822" s="289"/>
      <c r="XFB822" s="289"/>
      <c r="XFC822" s="289"/>
      <c r="XFD822" s="289"/>
    </row>
    <row r="823" s="506" customFormat="1" ht="21" hidden="1" customHeight="1" spans="1:16384">
      <c r="A823" s="508">
        <v>2111411</v>
      </c>
      <c r="B823" s="518" t="s">
        <v>189</v>
      </c>
      <c r="C823" s="351">
        <f t="shared" si="12"/>
        <v>0</v>
      </c>
      <c r="F823" s="506">
        <v>0</v>
      </c>
      <c r="H823" s="506">
        <v>0</v>
      </c>
      <c r="K823" s="506">
        <v>0</v>
      </c>
      <c r="L823" s="506">
        <v>0</v>
      </c>
      <c r="N823" s="506">
        <v>0</v>
      </c>
      <c r="XEL823" s="289"/>
      <c r="XEM823" s="289"/>
      <c r="XEN823" s="289"/>
      <c r="XEO823" s="289"/>
      <c r="XEP823" s="289"/>
      <c r="XEQ823" s="289"/>
      <c r="XER823" s="289"/>
      <c r="XES823" s="289"/>
      <c r="XET823" s="289"/>
      <c r="XEU823" s="289"/>
      <c r="XEV823" s="289"/>
      <c r="XEW823" s="289"/>
      <c r="XEX823" s="289"/>
      <c r="XEY823" s="289"/>
      <c r="XEZ823" s="289"/>
      <c r="XFA823" s="289"/>
      <c r="XFB823" s="289"/>
      <c r="XFC823" s="289"/>
      <c r="XFD823" s="289"/>
    </row>
    <row r="824" s="506" customFormat="1" ht="21" hidden="1" customHeight="1" spans="1:16384">
      <c r="A824" s="508">
        <v>2111413</v>
      </c>
      <c r="B824" s="519" t="s">
        <v>755</v>
      </c>
      <c r="C824" s="351">
        <f t="shared" si="12"/>
        <v>0</v>
      </c>
      <c r="F824" s="506">
        <v>0</v>
      </c>
      <c r="H824" s="506">
        <v>0</v>
      </c>
      <c r="K824" s="506">
        <v>0</v>
      </c>
      <c r="L824" s="506">
        <v>0</v>
      </c>
      <c r="N824" s="506">
        <v>0</v>
      </c>
      <c r="XEL824" s="289"/>
      <c r="XEM824" s="289"/>
      <c r="XEN824" s="289"/>
      <c r="XEO824" s="289"/>
      <c r="XEP824" s="289"/>
      <c r="XEQ824" s="289"/>
      <c r="XER824" s="289"/>
      <c r="XES824" s="289"/>
      <c r="XET824" s="289"/>
      <c r="XEU824" s="289"/>
      <c r="XEV824" s="289"/>
      <c r="XEW824" s="289"/>
      <c r="XEX824" s="289"/>
      <c r="XEY824" s="289"/>
      <c r="XEZ824" s="289"/>
      <c r="XFA824" s="289"/>
      <c r="XFB824" s="289"/>
      <c r="XFC824" s="289"/>
      <c r="XFD824" s="289"/>
    </row>
    <row r="825" s="506" customFormat="1" ht="21" customHeight="1" spans="1:16384">
      <c r="A825" s="508">
        <v>2111450</v>
      </c>
      <c r="B825" s="519" t="s">
        <v>157</v>
      </c>
      <c r="C825" s="351">
        <f t="shared" si="12"/>
        <v>74.903392</v>
      </c>
      <c r="F825" s="508">
        <v>74.903392</v>
      </c>
      <c r="H825" s="506">
        <v>0</v>
      </c>
      <c r="K825" s="506">
        <v>0</v>
      </c>
      <c r="L825" s="506">
        <v>0</v>
      </c>
      <c r="N825" s="506">
        <v>0</v>
      </c>
      <c r="XEL825" s="289"/>
      <c r="XEM825" s="289"/>
      <c r="XEN825" s="289"/>
      <c r="XEO825" s="289"/>
      <c r="XEP825" s="289"/>
      <c r="XEQ825" s="289"/>
      <c r="XER825" s="289"/>
      <c r="XES825" s="289"/>
      <c r="XET825" s="289"/>
      <c r="XEU825" s="289"/>
      <c r="XEV825" s="289"/>
      <c r="XEW825" s="289"/>
      <c r="XEX825" s="289"/>
      <c r="XEY825" s="289"/>
      <c r="XEZ825" s="289"/>
      <c r="XFA825" s="289"/>
      <c r="XFB825" s="289"/>
      <c r="XFC825" s="289"/>
      <c r="XFD825" s="289"/>
    </row>
    <row r="826" s="506" customFormat="1" ht="21" hidden="1" customHeight="1" spans="1:16384">
      <c r="A826" s="508">
        <v>2111499</v>
      </c>
      <c r="B826" s="518" t="s">
        <v>756</v>
      </c>
      <c r="C826" s="351">
        <f t="shared" si="12"/>
        <v>0</v>
      </c>
      <c r="F826" s="506">
        <v>0</v>
      </c>
      <c r="H826" s="506">
        <v>0</v>
      </c>
      <c r="K826" s="506">
        <v>0</v>
      </c>
      <c r="L826" s="506">
        <v>0</v>
      </c>
      <c r="N826" s="506">
        <v>0</v>
      </c>
      <c r="XEL826" s="289"/>
      <c r="XEM826" s="289"/>
      <c r="XEN826" s="289"/>
      <c r="XEO826" s="289"/>
      <c r="XEP826" s="289"/>
      <c r="XEQ826" s="289"/>
      <c r="XER826" s="289"/>
      <c r="XES826" s="289"/>
      <c r="XET826" s="289"/>
      <c r="XEU826" s="289"/>
      <c r="XEV826" s="289"/>
      <c r="XEW826" s="289"/>
      <c r="XEX826" s="289"/>
      <c r="XEY826" s="289"/>
      <c r="XEZ826" s="289"/>
      <c r="XFA826" s="289"/>
      <c r="XFB826" s="289"/>
      <c r="XFC826" s="289"/>
      <c r="XFD826" s="289"/>
    </row>
    <row r="827" s="506" customFormat="1" ht="21" customHeight="1" spans="1:16384">
      <c r="A827" s="508">
        <v>21199</v>
      </c>
      <c r="B827" s="519" t="s">
        <v>757</v>
      </c>
      <c r="C827" s="351">
        <f t="shared" si="12"/>
        <v>64</v>
      </c>
      <c r="F827" s="506">
        <v>0</v>
      </c>
      <c r="H827" s="506">
        <v>0</v>
      </c>
      <c r="L827" s="506">
        <v>0</v>
      </c>
      <c r="N827" s="506">
        <v>64</v>
      </c>
      <c r="XEL827" s="289"/>
      <c r="XEM827" s="289"/>
      <c r="XEN827" s="289"/>
      <c r="XEO827" s="289"/>
      <c r="XEP827" s="289"/>
      <c r="XEQ827" s="289"/>
      <c r="XER827" s="289"/>
      <c r="XES827" s="289"/>
      <c r="XET827" s="289"/>
      <c r="XEU827" s="289"/>
      <c r="XEV827" s="289"/>
      <c r="XEW827" s="289"/>
      <c r="XEX827" s="289"/>
      <c r="XEY827" s="289"/>
      <c r="XEZ827" s="289"/>
      <c r="XFA827" s="289"/>
      <c r="XFB827" s="289"/>
      <c r="XFC827" s="289"/>
      <c r="XFD827" s="289"/>
    </row>
    <row r="828" s="506" customFormat="1" ht="21" customHeight="1" spans="1:16384">
      <c r="A828" s="508">
        <v>2119999</v>
      </c>
      <c r="B828" s="518" t="s">
        <v>758</v>
      </c>
      <c r="C828" s="351">
        <f t="shared" si="12"/>
        <v>64</v>
      </c>
      <c r="F828" s="506">
        <v>0</v>
      </c>
      <c r="H828" s="506">
        <v>0</v>
      </c>
      <c r="L828" s="506">
        <v>0</v>
      </c>
      <c r="N828" s="506">
        <v>64</v>
      </c>
      <c r="XEL828" s="289"/>
      <c r="XEM828" s="289"/>
      <c r="XEN828" s="289"/>
      <c r="XEO828" s="289"/>
      <c r="XEP828" s="289"/>
      <c r="XEQ828" s="289"/>
      <c r="XER828" s="289"/>
      <c r="XES828" s="289"/>
      <c r="XET828" s="289"/>
      <c r="XEU828" s="289"/>
      <c r="XEV828" s="289"/>
      <c r="XEW828" s="289"/>
      <c r="XEX828" s="289"/>
      <c r="XEY828" s="289"/>
      <c r="XEZ828" s="289"/>
      <c r="XFA828" s="289"/>
      <c r="XFB828" s="289"/>
      <c r="XFC828" s="289"/>
      <c r="XFD828" s="289"/>
    </row>
    <row r="829" s="506" customFormat="1" ht="21" customHeight="1" spans="1:16384">
      <c r="A829" s="508">
        <v>212</v>
      </c>
      <c r="B829" s="517" t="s">
        <v>759</v>
      </c>
      <c r="C829" s="351">
        <f t="shared" si="12"/>
        <v>54760.704655</v>
      </c>
      <c r="F829" s="508">
        <v>4435.736655</v>
      </c>
      <c r="G829" s="506">
        <v>1751</v>
      </c>
      <c r="H829" s="506">
        <v>4749.16</v>
      </c>
      <c r="J829" s="506">
        <v>8000</v>
      </c>
      <c r="K829" s="506">
        <v>0</v>
      </c>
      <c r="L829" s="506">
        <f>513.808+7554</f>
        <v>8067.808</v>
      </c>
      <c r="M829" s="506">
        <v>15361</v>
      </c>
      <c r="N829" s="506">
        <v>12396</v>
      </c>
      <c r="XEL829" s="289"/>
      <c r="XEM829" s="289"/>
      <c r="XEN829" s="289"/>
      <c r="XEO829" s="289"/>
      <c r="XEP829" s="289"/>
      <c r="XEQ829" s="289"/>
      <c r="XER829" s="289"/>
      <c r="XES829" s="289"/>
      <c r="XET829" s="289"/>
      <c r="XEU829" s="289"/>
      <c r="XEV829" s="289"/>
      <c r="XEW829" s="289"/>
      <c r="XEX829" s="289"/>
      <c r="XEY829" s="289"/>
      <c r="XEZ829" s="289"/>
      <c r="XFA829" s="289"/>
      <c r="XFB829" s="289"/>
      <c r="XFC829" s="289"/>
      <c r="XFD829" s="289"/>
    </row>
    <row r="830" s="506" customFormat="1" ht="21" customHeight="1" spans="1:16384">
      <c r="A830" s="508">
        <v>21201</v>
      </c>
      <c r="B830" s="519" t="s">
        <v>760</v>
      </c>
      <c r="C830" s="351">
        <f t="shared" si="12"/>
        <v>16055.982397</v>
      </c>
      <c r="F830" s="508">
        <v>2855.982397</v>
      </c>
      <c r="H830" s="506">
        <v>0</v>
      </c>
      <c r="J830" s="506">
        <v>2000</v>
      </c>
      <c r="K830" s="506">
        <v>0</v>
      </c>
      <c r="L830" s="506">
        <v>2000</v>
      </c>
      <c r="N830" s="506">
        <v>9200</v>
      </c>
      <c r="XEL830" s="289"/>
      <c r="XEM830" s="289"/>
      <c r="XEN830" s="289"/>
      <c r="XEO830" s="289"/>
      <c r="XEP830" s="289"/>
      <c r="XEQ830" s="289"/>
      <c r="XER830" s="289"/>
      <c r="XES830" s="289"/>
      <c r="XET830" s="289"/>
      <c r="XEU830" s="289"/>
      <c r="XEV830" s="289"/>
      <c r="XEW830" s="289"/>
      <c r="XEX830" s="289"/>
      <c r="XEY830" s="289"/>
      <c r="XEZ830" s="289"/>
      <c r="XFA830" s="289"/>
      <c r="XFB830" s="289"/>
      <c r="XFC830" s="289"/>
      <c r="XFD830" s="289"/>
    </row>
    <row r="831" s="506" customFormat="1" ht="21" customHeight="1" spans="1:16384">
      <c r="A831" s="508">
        <v>2120101</v>
      </c>
      <c r="B831" s="519" t="s">
        <v>148</v>
      </c>
      <c r="C831" s="351">
        <f t="shared" si="12"/>
        <v>3378.572168</v>
      </c>
      <c r="F831" s="508">
        <v>1378.572168</v>
      </c>
      <c r="H831" s="506">
        <v>0</v>
      </c>
      <c r="J831" s="506">
        <v>1000</v>
      </c>
      <c r="K831" s="506">
        <v>0</v>
      </c>
      <c r="L831" s="506">
        <v>1000</v>
      </c>
      <c r="N831" s="506">
        <v>0</v>
      </c>
      <c r="XEL831" s="289"/>
      <c r="XEM831" s="289"/>
      <c r="XEN831" s="289"/>
      <c r="XEO831" s="289"/>
      <c r="XEP831" s="289"/>
      <c r="XEQ831" s="289"/>
      <c r="XER831" s="289"/>
      <c r="XES831" s="289"/>
      <c r="XET831" s="289"/>
      <c r="XEU831" s="289"/>
      <c r="XEV831" s="289"/>
      <c r="XEW831" s="289"/>
      <c r="XEX831" s="289"/>
      <c r="XEY831" s="289"/>
      <c r="XEZ831" s="289"/>
      <c r="XFA831" s="289"/>
      <c r="XFB831" s="289"/>
      <c r="XFC831" s="289"/>
      <c r="XFD831" s="289"/>
    </row>
    <row r="832" s="506" customFormat="1" ht="21" hidden="1" customHeight="1" spans="1:16384">
      <c r="A832" s="508">
        <v>2120102</v>
      </c>
      <c r="B832" s="519" t="s">
        <v>149</v>
      </c>
      <c r="C832" s="351">
        <f t="shared" si="12"/>
        <v>0</v>
      </c>
      <c r="F832" s="506">
        <v>0</v>
      </c>
      <c r="H832" s="506">
        <v>0</v>
      </c>
      <c r="K832" s="506">
        <v>0</v>
      </c>
      <c r="L832" s="506">
        <v>0</v>
      </c>
      <c r="N832" s="506">
        <v>0</v>
      </c>
      <c r="XEL832" s="289"/>
      <c r="XEM832" s="289"/>
      <c r="XEN832" s="289"/>
      <c r="XEO832" s="289"/>
      <c r="XEP832" s="289"/>
      <c r="XEQ832" s="289"/>
      <c r="XER832" s="289"/>
      <c r="XES832" s="289"/>
      <c r="XET832" s="289"/>
      <c r="XEU832" s="289"/>
      <c r="XEV832" s="289"/>
      <c r="XEW832" s="289"/>
      <c r="XEX832" s="289"/>
      <c r="XEY832" s="289"/>
      <c r="XEZ832" s="289"/>
      <c r="XFA832" s="289"/>
      <c r="XFB832" s="289"/>
      <c r="XFC832" s="289"/>
      <c r="XFD832" s="289"/>
    </row>
    <row r="833" s="506" customFormat="1" ht="21" hidden="1" customHeight="1" spans="1:16384">
      <c r="A833" s="508">
        <v>2120103</v>
      </c>
      <c r="B833" s="519" t="s">
        <v>150</v>
      </c>
      <c r="C833" s="351">
        <f t="shared" si="12"/>
        <v>0</v>
      </c>
      <c r="F833" s="506">
        <v>0</v>
      </c>
      <c r="H833" s="506">
        <v>0</v>
      </c>
      <c r="K833" s="506">
        <v>0</v>
      </c>
      <c r="L833" s="506">
        <v>0</v>
      </c>
      <c r="N833" s="506">
        <v>0</v>
      </c>
      <c r="XEL833" s="289"/>
      <c r="XEM833" s="289"/>
      <c r="XEN833" s="289"/>
      <c r="XEO833" s="289"/>
      <c r="XEP833" s="289"/>
      <c r="XEQ833" s="289"/>
      <c r="XER833" s="289"/>
      <c r="XES833" s="289"/>
      <c r="XET833" s="289"/>
      <c r="XEU833" s="289"/>
      <c r="XEV833" s="289"/>
      <c r="XEW833" s="289"/>
      <c r="XEX833" s="289"/>
      <c r="XEY833" s="289"/>
      <c r="XEZ833" s="289"/>
      <c r="XFA833" s="289"/>
      <c r="XFB833" s="289"/>
      <c r="XFC833" s="289"/>
      <c r="XFD833" s="289"/>
    </row>
    <row r="834" s="506" customFormat="1" ht="21" hidden="1" customHeight="1" spans="1:16384">
      <c r="A834" s="508">
        <v>2120104</v>
      </c>
      <c r="B834" s="519" t="s">
        <v>761</v>
      </c>
      <c r="C834" s="351">
        <f t="shared" si="12"/>
        <v>0</v>
      </c>
      <c r="F834" s="506">
        <v>0</v>
      </c>
      <c r="H834" s="506">
        <v>0</v>
      </c>
      <c r="K834" s="506">
        <v>0</v>
      </c>
      <c r="L834" s="506">
        <v>0</v>
      </c>
      <c r="N834" s="506">
        <v>0</v>
      </c>
      <c r="XEL834" s="289"/>
      <c r="XEM834" s="289"/>
      <c r="XEN834" s="289"/>
      <c r="XEO834" s="289"/>
      <c r="XEP834" s="289"/>
      <c r="XEQ834" s="289"/>
      <c r="XER834" s="289"/>
      <c r="XES834" s="289"/>
      <c r="XET834" s="289"/>
      <c r="XEU834" s="289"/>
      <c r="XEV834" s="289"/>
      <c r="XEW834" s="289"/>
      <c r="XEX834" s="289"/>
      <c r="XEY834" s="289"/>
      <c r="XEZ834" s="289"/>
      <c r="XFA834" s="289"/>
      <c r="XFB834" s="289"/>
      <c r="XFC834" s="289"/>
      <c r="XFD834" s="289"/>
    </row>
    <row r="835" s="506" customFormat="1" ht="21" hidden="1" customHeight="1" spans="1:16384">
      <c r="A835" s="508">
        <v>2120105</v>
      </c>
      <c r="B835" s="519" t="s">
        <v>762</v>
      </c>
      <c r="C835" s="351">
        <f t="shared" si="12"/>
        <v>0</v>
      </c>
      <c r="F835" s="506">
        <v>0</v>
      </c>
      <c r="H835" s="506">
        <v>0</v>
      </c>
      <c r="K835" s="506">
        <v>0</v>
      </c>
      <c r="L835" s="506">
        <v>0</v>
      </c>
      <c r="N835" s="506">
        <v>0</v>
      </c>
      <c r="XEL835" s="289"/>
      <c r="XEM835" s="289"/>
      <c r="XEN835" s="289"/>
      <c r="XEO835" s="289"/>
      <c r="XEP835" s="289"/>
      <c r="XEQ835" s="289"/>
      <c r="XER835" s="289"/>
      <c r="XES835" s="289"/>
      <c r="XET835" s="289"/>
      <c r="XEU835" s="289"/>
      <c r="XEV835" s="289"/>
      <c r="XEW835" s="289"/>
      <c r="XEX835" s="289"/>
      <c r="XEY835" s="289"/>
      <c r="XEZ835" s="289"/>
      <c r="XFA835" s="289"/>
      <c r="XFB835" s="289"/>
      <c r="XFC835" s="289"/>
      <c r="XFD835" s="289"/>
    </row>
    <row r="836" s="506" customFormat="1" ht="21" customHeight="1" spans="1:16384">
      <c r="A836" s="508">
        <v>2120106</v>
      </c>
      <c r="B836" s="519" t="s">
        <v>763</v>
      </c>
      <c r="C836" s="351">
        <f t="shared" si="12"/>
        <v>2477.410229</v>
      </c>
      <c r="F836" s="508">
        <v>1477.410229</v>
      </c>
      <c r="H836" s="506">
        <v>0</v>
      </c>
      <c r="J836" s="506">
        <v>1000</v>
      </c>
      <c r="K836" s="506">
        <v>0</v>
      </c>
      <c r="L836" s="506">
        <v>0</v>
      </c>
      <c r="N836" s="506">
        <v>0</v>
      </c>
      <c r="XEL836" s="289"/>
      <c r="XEM836" s="289"/>
      <c r="XEN836" s="289"/>
      <c r="XEO836" s="289"/>
      <c r="XEP836" s="289"/>
      <c r="XEQ836" s="289"/>
      <c r="XER836" s="289"/>
      <c r="XES836" s="289"/>
      <c r="XET836" s="289"/>
      <c r="XEU836" s="289"/>
      <c r="XEV836" s="289"/>
      <c r="XEW836" s="289"/>
      <c r="XEX836" s="289"/>
      <c r="XEY836" s="289"/>
      <c r="XEZ836" s="289"/>
      <c r="XFA836" s="289"/>
      <c r="XFB836" s="289"/>
      <c r="XFC836" s="289"/>
      <c r="XFD836" s="289"/>
    </row>
    <row r="837" s="506" customFormat="1" ht="21" hidden="1" customHeight="1" spans="1:16384">
      <c r="A837" s="508">
        <v>2120107</v>
      </c>
      <c r="B837" s="519" t="s">
        <v>764</v>
      </c>
      <c r="C837" s="351">
        <f t="shared" si="12"/>
        <v>0</v>
      </c>
      <c r="F837" s="506">
        <v>0</v>
      </c>
      <c r="H837" s="506">
        <v>0</v>
      </c>
      <c r="K837" s="506">
        <v>0</v>
      </c>
      <c r="L837" s="506">
        <v>0</v>
      </c>
      <c r="N837" s="506">
        <v>0</v>
      </c>
      <c r="XEL837" s="289"/>
      <c r="XEM837" s="289"/>
      <c r="XEN837" s="289"/>
      <c r="XEO837" s="289"/>
      <c r="XEP837" s="289"/>
      <c r="XEQ837" s="289"/>
      <c r="XER837" s="289"/>
      <c r="XES837" s="289"/>
      <c r="XET837" s="289"/>
      <c r="XEU837" s="289"/>
      <c r="XEV837" s="289"/>
      <c r="XEW837" s="289"/>
      <c r="XEX837" s="289"/>
      <c r="XEY837" s="289"/>
      <c r="XEZ837" s="289"/>
      <c r="XFA837" s="289"/>
      <c r="XFB837" s="289"/>
      <c r="XFC837" s="289"/>
      <c r="XFD837" s="289"/>
    </row>
    <row r="838" s="506" customFormat="1" ht="21" hidden="1" customHeight="1" spans="1:16384">
      <c r="A838" s="508">
        <v>2120109</v>
      </c>
      <c r="B838" s="519" t="s">
        <v>765</v>
      </c>
      <c r="C838" s="351">
        <f t="shared" ref="C838:C901" si="13">D838+E838+F838+G838+H838+I838+J838+K838+L838+M838+N838</f>
        <v>0</v>
      </c>
      <c r="F838" s="506">
        <v>0</v>
      </c>
      <c r="H838" s="506">
        <v>0</v>
      </c>
      <c r="K838" s="506">
        <v>0</v>
      </c>
      <c r="L838" s="506">
        <v>0</v>
      </c>
      <c r="N838" s="506">
        <v>0</v>
      </c>
      <c r="XEL838" s="289"/>
      <c r="XEM838" s="289"/>
      <c r="XEN838" s="289"/>
      <c r="XEO838" s="289"/>
      <c r="XEP838" s="289"/>
      <c r="XEQ838" s="289"/>
      <c r="XER838" s="289"/>
      <c r="XES838" s="289"/>
      <c r="XET838" s="289"/>
      <c r="XEU838" s="289"/>
      <c r="XEV838" s="289"/>
      <c r="XEW838" s="289"/>
      <c r="XEX838" s="289"/>
      <c r="XEY838" s="289"/>
      <c r="XEZ838" s="289"/>
      <c r="XFA838" s="289"/>
      <c r="XFB838" s="289"/>
      <c r="XFC838" s="289"/>
      <c r="XFD838" s="289"/>
    </row>
    <row r="839" s="506" customFormat="1" ht="21" hidden="1" customHeight="1" spans="1:16384">
      <c r="A839" s="508">
        <v>2120110</v>
      </c>
      <c r="B839" s="519" t="s">
        <v>766</v>
      </c>
      <c r="C839" s="351">
        <f t="shared" si="13"/>
        <v>0</v>
      </c>
      <c r="F839" s="506">
        <v>0</v>
      </c>
      <c r="H839" s="506">
        <v>0</v>
      </c>
      <c r="K839" s="506">
        <v>0</v>
      </c>
      <c r="L839" s="506">
        <v>0</v>
      </c>
      <c r="N839" s="506">
        <v>0</v>
      </c>
      <c r="XEL839" s="289"/>
      <c r="XEM839" s="289"/>
      <c r="XEN839" s="289"/>
      <c r="XEO839" s="289"/>
      <c r="XEP839" s="289"/>
      <c r="XEQ839" s="289"/>
      <c r="XER839" s="289"/>
      <c r="XES839" s="289"/>
      <c r="XET839" s="289"/>
      <c r="XEU839" s="289"/>
      <c r="XEV839" s="289"/>
      <c r="XEW839" s="289"/>
      <c r="XEX839" s="289"/>
      <c r="XEY839" s="289"/>
      <c r="XEZ839" s="289"/>
      <c r="XFA839" s="289"/>
      <c r="XFB839" s="289"/>
      <c r="XFC839" s="289"/>
      <c r="XFD839" s="289"/>
    </row>
    <row r="840" s="506" customFormat="1" ht="21" customHeight="1" spans="1:16384">
      <c r="A840" s="508">
        <v>2120199</v>
      </c>
      <c r="B840" s="519" t="s">
        <v>767</v>
      </c>
      <c r="C840" s="351">
        <f t="shared" si="13"/>
        <v>10200</v>
      </c>
      <c r="F840" s="506">
        <v>0</v>
      </c>
      <c r="H840" s="506">
        <v>0</v>
      </c>
      <c r="K840" s="506">
        <v>0</v>
      </c>
      <c r="L840" s="506">
        <v>1000</v>
      </c>
      <c r="N840" s="506">
        <v>9200</v>
      </c>
      <c r="XEL840" s="289"/>
      <c r="XEM840" s="289"/>
      <c r="XEN840" s="289"/>
      <c r="XEO840" s="289"/>
      <c r="XEP840" s="289"/>
      <c r="XEQ840" s="289"/>
      <c r="XER840" s="289"/>
      <c r="XES840" s="289"/>
      <c r="XET840" s="289"/>
      <c r="XEU840" s="289"/>
      <c r="XEV840" s="289"/>
      <c r="XEW840" s="289"/>
      <c r="XEX840" s="289"/>
      <c r="XEY840" s="289"/>
      <c r="XEZ840" s="289"/>
      <c r="XFA840" s="289"/>
      <c r="XFB840" s="289"/>
      <c r="XFC840" s="289"/>
      <c r="XFD840" s="289"/>
    </row>
    <row r="841" s="506" customFormat="1" ht="21" hidden="1" customHeight="1" spans="1:16384">
      <c r="A841" s="508">
        <v>21202</v>
      </c>
      <c r="B841" s="519" t="s">
        <v>768</v>
      </c>
      <c r="C841" s="351">
        <f t="shared" si="13"/>
        <v>0</v>
      </c>
      <c r="F841" s="506">
        <v>0</v>
      </c>
      <c r="H841" s="506">
        <v>0</v>
      </c>
      <c r="K841" s="506">
        <v>0</v>
      </c>
      <c r="L841" s="506">
        <v>0</v>
      </c>
      <c r="N841" s="506">
        <v>0</v>
      </c>
      <c r="XEL841" s="289"/>
      <c r="XEM841" s="289"/>
      <c r="XEN841" s="289"/>
      <c r="XEO841" s="289"/>
      <c r="XEP841" s="289"/>
      <c r="XEQ841" s="289"/>
      <c r="XER841" s="289"/>
      <c r="XES841" s="289"/>
      <c r="XET841" s="289"/>
      <c r="XEU841" s="289"/>
      <c r="XEV841" s="289"/>
      <c r="XEW841" s="289"/>
      <c r="XEX841" s="289"/>
      <c r="XEY841" s="289"/>
      <c r="XEZ841" s="289"/>
      <c r="XFA841" s="289"/>
      <c r="XFB841" s="289"/>
      <c r="XFC841" s="289"/>
      <c r="XFD841" s="289"/>
    </row>
    <row r="842" s="506" customFormat="1" ht="21" hidden="1" customHeight="1" spans="1:16384">
      <c r="A842" s="508">
        <v>2120201</v>
      </c>
      <c r="B842" s="519" t="s">
        <v>769</v>
      </c>
      <c r="C842" s="351">
        <f t="shared" si="13"/>
        <v>0</v>
      </c>
      <c r="F842" s="506">
        <v>0</v>
      </c>
      <c r="H842" s="506">
        <v>0</v>
      </c>
      <c r="K842" s="506">
        <v>0</v>
      </c>
      <c r="L842" s="506">
        <v>0</v>
      </c>
      <c r="N842" s="506">
        <v>0</v>
      </c>
      <c r="XEL842" s="289"/>
      <c r="XEM842" s="289"/>
      <c r="XEN842" s="289"/>
      <c r="XEO842" s="289"/>
      <c r="XEP842" s="289"/>
      <c r="XEQ842" s="289"/>
      <c r="XER842" s="289"/>
      <c r="XES842" s="289"/>
      <c r="XET842" s="289"/>
      <c r="XEU842" s="289"/>
      <c r="XEV842" s="289"/>
      <c r="XEW842" s="289"/>
      <c r="XEX842" s="289"/>
      <c r="XEY842" s="289"/>
      <c r="XEZ842" s="289"/>
      <c r="XFA842" s="289"/>
      <c r="XFB842" s="289"/>
      <c r="XFC842" s="289"/>
      <c r="XFD842" s="289"/>
    </row>
    <row r="843" s="506" customFormat="1" ht="21" customHeight="1" spans="1:16384">
      <c r="A843" s="508">
        <v>21203</v>
      </c>
      <c r="B843" s="518" t="s">
        <v>770</v>
      </c>
      <c r="C843" s="351">
        <f t="shared" si="13"/>
        <v>31296.16</v>
      </c>
      <c r="F843" s="506">
        <v>0</v>
      </c>
      <c r="H843" s="506">
        <v>4749.16</v>
      </c>
      <c r="J843" s="506">
        <v>5000</v>
      </c>
      <c r="K843" s="506">
        <v>0</v>
      </c>
      <c r="L843" s="506">
        <v>3000</v>
      </c>
      <c r="M843" s="506">
        <v>15361</v>
      </c>
      <c r="N843" s="506">
        <v>3186</v>
      </c>
      <c r="XEL843" s="289"/>
      <c r="XEM843" s="289"/>
      <c r="XEN843" s="289"/>
      <c r="XEO843" s="289"/>
      <c r="XEP843" s="289"/>
      <c r="XEQ843" s="289"/>
      <c r="XER843" s="289"/>
      <c r="XES843" s="289"/>
      <c r="XET843" s="289"/>
      <c r="XEU843" s="289"/>
      <c r="XEV843" s="289"/>
      <c r="XEW843" s="289"/>
      <c r="XEX843" s="289"/>
      <c r="XEY843" s="289"/>
      <c r="XEZ843" s="289"/>
      <c r="XFA843" s="289"/>
      <c r="XFB843" s="289"/>
      <c r="XFC843" s="289"/>
      <c r="XFD843" s="289"/>
    </row>
    <row r="844" s="506" customFormat="1" ht="21" customHeight="1" spans="1:16384">
      <c r="A844" s="508">
        <v>2120303</v>
      </c>
      <c r="B844" s="519" t="s">
        <v>771</v>
      </c>
      <c r="C844" s="351">
        <f t="shared" si="13"/>
        <v>15361</v>
      </c>
      <c r="F844" s="506">
        <v>0</v>
      </c>
      <c r="H844" s="506">
        <v>0</v>
      </c>
      <c r="K844" s="506">
        <v>0</v>
      </c>
      <c r="L844" s="506">
        <v>0</v>
      </c>
      <c r="M844" s="506">
        <v>15361</v>
      </c>
      <c r="N844" s="506">
        <v>0</v>
      </c>
      <c r="XEL844" s="289"/>
      <c r="XEM844" s="289"/>
      <c r="XEN844" s="289"/>
      <c r="XEO844" s="289"/>
      <c r="XEP844" s="289"/>
      <c r="XEQ844" s="289"/>
      <c r="XER844" s="289"/>
      <c r="XES844" s="289"/>
      <c r="XET844" s="289"/>
      <c r="XEU844" s="289"/>
      <c r="XEV844" s="289"/>
      <c r="XEW844" s="289"/>
      <c r="XEX844" s="289"/>
      <c r="XEY844" s="289"/>
      <c r="XEZ844" s="289"/>
      <c r="XFA844" s="289"/>
      <c r="XFB844" s="289"/>
      <c r="XFC844" s="289"/>
      <c r="XFD844" s="289"/>
    </row>
    <row r="845" s="506" customFormat="1" ht="21" customHeight="1" spans="1:16384">
      <c r="A845" s="508">
        <v>2120399</v>
      </c>
      <c r="B845" s="519" t="s">
        <v>772</v>
      </c>
      <c r="C845" s="351">
        <f t="shared" si="13"/>
        <v>15935.16</v>
      </c>
      <c r="F845" s="506">
        <v>0</v>
      </c>
      <c r="H845" s="506">
        <v>4749.16</v>
      </c>
      <c r="J845" s="506">
        <v>5000</v>
      </c>
      <c r="K845" s="506">
        <v>0</v>
      </c>
      <c r="L845" s="506">
        <v>3000</v>
      </c>
      <c r="N845" s="506">
        <v>3186</v>
      </c>
      <c r="XEL845" s="289"/>
      <c r="XEM845" s="289"/>
      <c r="XEN845" s="289"/>
      <c r="XEO845" s="289"/>
      <c r="XEP845" s="289"/>
      <c r="XEQ845" s="289"/>
      <c r="XER845" s="289"/>
      <c r="XES845" s="289"/>
      <c r="XET845" s="289"/>
      <c r="XEU845" s="289"/>
      <c r="XEV845" s="289"/>
      <c r="XEW845" s="289"/>
      <c r="XEX845" s="289"/>
      <c r="XEY845" s="289"/>
      <c r="XEZ845" s="289"/>
      <c r="XFA845" s="289"/>
      <c r="XFB845" s="289"/>
      <c r="XFC845" s="289"/>
      <c r="XFD845" s="289"/>
    </row>
    <row r="846" s="506" customFormat="1" ht="21" customHeight="1" spans="1:16384">
      <c r="A846" s="508">
        <v>21205</v>
      </c>
      <c r="B846" s="519" t="s">
        <v>773</v>
      </c>
      <c r="C846" s="351">
        <f t="shared" si="13"/>
        <v>3579.754258</v>
      </c>
      <c r="F846" s="508">
        <v>1579.754258</v>
      </c>
      <c r="H846" s="506">
        <v>0</v>
      </c>
      <c r="J846" s="506">
        <v>1000</v>
      </c>
      <c r="K846" s="506">
        <v>0</v>
      </c>
      <c r="L846" s="506">
        <v>1000</v>
      </c>
      <c r="N846" s="506">
        <v>0</v>
      </c>
      <c r="XEL846" s="289"/>
      <c r="XEM846" s="289"/>
      <c r="XEN846" s="289"/>
      <c r="XEO846" s="289"/>
      <c r="XEP846" s="289"/>
      <c r="XEQ846" s="289"/>
      <c r="XER846" s="289"/>
      <c r="XES846" s="289"/>
      <c r="XET846" s="289"/>
      <c r="XEU846" s="289"/>
      <c r="XEV846" s="289"/>
      <c r="XEW846" s="289"/>
      <c r="XEX846" s="289"/>
      <c r="XEY846" s="289"/>
      <c r="XEZ846" s="289"/>
      <c r="XFA846" s="289"/>
      <c r="XFB846" s="289"/>
      <c r="XFC846" s="289"/>
      <c r="XFD846" s="289"/>
    </row>
    <row r="847" s="506" customFormat="1" ht="21" customHeight="1" spans="1:16384">
      <c r="A847" s="508">
        <v>2120501</v>
      </c>
      <c r="B847" s="518" t="s">
        <v>774</v>
      </c>
      <c r="C847" s="351">
        <f t="shared" si="13"/>
        <v>3579.754258</v>
      </c>
      <c r="F847" s="508">
        <v>1579.754258</v>
      </c>
      <c r="H847" s="506">
        <v>0</v>
      </c>
      <c r="J847" s="506">
        <v>1000</v>
      </c>
      <c r="K847" s="506">
        <v>0</v>
      </c>
      <c r="L847" s="506">
        <v>1000</v>
      </c>
      <c r="N847" s="506">
        <v>0</v>
      </c>
      <c r="XEL847" s="289"/>
      <c r="XEM847" s="289"/>
      <c r="XEN847" s="289"/>
      <c r="XEO847" s="289"/>
      <c r="XEP847" s="289"/>
      <c r="XEQ847" s="289"/>
      <c r="XER847" s="289"/>
      <c r="XES847" s="289"/>
      <c r="XET847" s="289"/>
      <c r="XEU847" s="289"/>
      <c r="XEV847" s="289"/>
      <c r="XEW847" s="289"/>
      <c r="XEX847" s="289"/>
      <c r="XEY847" s="289"/>
      <c r="XEZ847" s="289"/>
      <c r="XFA847" s="289"/>
      <c r="XFB847" s="289"/>
      <c r="XFC847" s="289"/>
      <c r="XFD847" s="289"/>
    </row>
    <row r="848" s="506" customFormat="1" ht="21" hidden="1" customHeight="1" spans="1:16384">
      <c r="A848" s="508">
        <v>21206</v>
      </c>
      <c r="B848" s="518" t="s">
        <v>775</v>
      </c>
      <c r="C848" s="351">
        <f t="shared" si="13"/>
        <v>0</v>
      </c>
      <c r="F848" s="506">
        <v>0</v>
      </c>
      <c r="H848" s="506">
        <v>0</v>
      </c>
      <c r="K848" s="506">
        <v>0</v>
      </c>
      <c r="L848" s="506">
        <v>0</v>
      </c>
      <c r="N848" s="506">
        <v>0</v>
      </c>
      <c r="XEL848" s="289"/>
      <c r="XEM848" s="289"/>
      <c r="XEN848" s="289"/>
      <c r="XEO848" s="289"/>
      <c r="XEP848" s="289"/>
      <c r="XEQ848" s="289"/>
      <c r="XER848" s="289"/>
      <c r="XES848" s="289"/>
      <c r="XET848" s="289"/>
      <c r="XEU848" s="289"/>
      <c r="XEV848" s="289"/>
      <c r="XEW848" s="289"/>
      <c r="XEX848" s="289"/>
      <c r="XEY848" s="289"/>
      <c r="XEZ848" s="289"/>
      <c r="XFA848" s="289"/>
      <c r="XFB848" s="289"/>
      <c r="XFC848" s="289"/>
      <c r="XFD848" s="289"/>
    </row>
    <row r="849" s="506" customFormat="1" ht="21" hidden="1" customHeight="1" spans="1:16384">
      <c r="A849" s="508">
        <v>2120601</v>
      </c>
      <c r="B849" s="519" t="s">
        <v>776</v>
      </c>
      <c r="C849" s="351">
        <f t="shared" si="13"/>
        <v>0</v>
      </c>
      <c r="F849" s="506">
        <v>0</v>
      </c>
      <c r="H849" s="506">
        <v>0</v>
      </c>
      <c r="K849" s="506">
        <v>0</v>
      </c>
      <c r="L849" s="506">
        <v>0</v>
      </c>
      <c r="N849" s="506">
        <v>0</v>
      </c>
      <c r="XEL849" s="289"/>
      <c r="XEM849" s="289"/>
      <c r="XEN849" s="289"/>
      <c r="XEO849" s="289"/>
      <c r="XEP849" s="289"/>
      <c r="XEQ849" s="289"/>
      <c r="XER849" s="289"/>
      <c r="XES849" s="289"/>
      <c r="XET849" s="289"/>
      <c r="XEU849" s="289"/>
      <c r="XEV849" s="289"/>
      <c r="XEW849" s="289"/>
      <c r="XEX849" s="289"/>
      <c r="XEY849" s="289"/>
      <c r="XEZ849" s="289"/>
      <c r="XFA849" s="289"/>
      <c r="XFB849" s="289"/>
      <c r="XFC849" s="289"/>
      <c r="XFD849" s="289"/>
    </row>
    <row r="850" s="506" customFormat="1" ht="21" customHeight="1" spans="1:16384">
      <c r="A850" s="508">
        <v>21299</v>
      </c>
      <c r="B850" s="519" t="s">
        <v>777</v>
      </c>
      <c r="C850" s="351">
        <f t="shared" si="13"/>
        <v>3828.808</v>
      </c>
      <c r="F850" s="506">
        <v>0</v>
      </c>
      <c r="G850" s="506">
        <v>1751</v>
      </c>
      <c r="H850" s="506">
        <v>0</v>
      </c>
      <c r="K850" s="506">
        <v>0</v>
      </c>
      <c r="L850" s="506">
        <f>513.808+1554</f>
        <v>2067.808</v>
      </c>
      <c r="N850" s="506">
        <v>10</v>
      </c>
      <c r="XEL850" s="289"/>
      <c r="XEM850" s="289"/>
      <c r="XEN850" s="289"/>
      <c r="XEO850" s="289"/>
      <c r="XEP850" s="289"/>
      <c r="XEQ850" s="289"/>
      <c r="XER850" s="289"/>
      <c r="XES850" s="289"/>
      <c r="XET850" s="289"/>
      <c r="XEU850" s="289"/>
      <c r="XEV850" s="289"/>
      <c r="XEW850" s="289"/>
      <c r="XEX850" s="289"/>
      <c r="XEY850" s="289"/>
      <c r="XEZ850" s="289"/>
      <c r="XFA850" s="289"/>
      <c r="XFB850" s="289"/>
      <c r="XFC850" s="289"/>
      <c r="XFD850" s="289"/>
    </row>
    <row r="851" s="506" customFormat="1" ht="21" customHeight="1" spans="1:16384">
      <c r="A851" s="508">
        <v>2129999</v>
      </c>
      <c r="B851" s="519" t="s">
        <v>778</v>
      </c>
      <c r="C851" s="351">
        <f t="shared" si="13"/>
        <v>3828.808</v>
      </c>
      <c r="F851" s="506">
        <v>0</v>
      </c>
      <c r="G851" s="506">
        <v>1751</v>
      </c>
      <c r="H851" s="506">
        <v>0</v>
      </c>
      <c r="K851" s="506">
        <v>0</v>
      </c>
      <c r="L851" s="506">
        <f>513.808+1554</f>
        <v>2067.808</v>
      </c>
      <c r="N851" s="506">
        <v>10</v>
      </c>
      <c r="XEL851" s="289"/>
      <c r="XEM851" s="289"/>
      <c r="XEN851" s="289"/>
      <c r="XEO851" s="289"/>
      <c r="XEP851" s="289"/>
      <c r="XEQ851" s="289"/>
      <c r="XER851" s="289"/>
      <c r="XES851" s="289"/>
      <c r="XET851" s="289"/>
      <c r="XEU851" s="289"/>
      <c r="XEV851" s="289"/>
      <c r="XEW851" s="289"/>
      <c r="XEX851" s="289"/>
      <c r="XEY851" s="289"/>
      <c r="XEZ851" s="289"/>
      <c r="XFA851" s="289"/>
      <c r="XFB851" s="289"/>
      <c r="XFC851" s="289"/>
      <c r="XFD851" s="289"/>
    </row>
    <row r="852" s="506" customFormat="1" ht="21" customHeight="1" spans="1:16384">
      <c r="A852" s="508">
        <v>213</v>
      </c>
      <c r="B852" s="517" t="s">
        <v>779</v>
      </c>
      <c r="C852" s="351">
        <f t="shared" si="13"/>
        <v>379898.147909</v>
      </c>
      <c r="F852" s="508">
        <v>11631.458613</v>
      </c>
      <c r="H852" s="506">
        <v>975.78</v>
      </c>
      <c r="K852" s="506">
        <f>64704+4538</f>
        <v>69242</v>
      </c>
      <c r="L852" s="506">
        <f>25644.909296-15228-2500</f>
        <v>7916.909296</v>
      </c>
      <c r="M852" s="506">
        <f>M879+M902</f>
        <v>189953</v>
      </c>
      <c r="N852" s="506">
        <f>117579-400-17000</f>
        <v>100179</v>
      </c>
      <c r="XEL852" s="289"/>
      <c r="XEM852" s="289"/>
      <c r="XEN852" s="289"/>
      <c r="XEO852" s="289"/>
      <c r="XEP852" s="289"/>
      <c r="XEQ852" s="289"/>
      <c r="XER852" s="289"/>
      <c r="XES852" s="289"/>
      <c r="XET852" s="289"/>
      <c r="XEU852" s="289"/>
      <c r="XEV852" s="289"/>
      <c r="XEW852" s="289"/>
      <c r="XEX852" s="289"/>
      <c r="XEY852" s="289"/>
      <c r="XEZ852" s="289"/>
      <c r="XFA852" s="289"/>
      <c r="XFB852" s="289"/>
      <c r="XFC852" s="289"/>
      <c r="XFD852" s="289"/>
    </row>
    <row r="853" s="506" customFormat="1" ht="21" customHeight="1" spans="1:16384">
      <c r="A853" s="508">
        <v>21301</v>
      </c>
      <c r="B853" s="519" t="s">
        <v>780</v>
      </c>
      <c r="C853" s="351">
        <f t="shared" si="13"/>
        <v>67713.889637</v>
      </c>
      <c r="F853" s="508">
        <v>4431.992341</v>
      </c>
      <c r="H853" s="506">
        <v>0</v>
      </c>
      <c r="K853" s="506">
        <v>21149</v>
      </c>
      <c r="L853" s="506">
        <f>8823.89729599999-2500</f>
        <v>6323.89729599999</v>
      </c>
      <c r="N853" s="506">
        <v>35809</v>
      </c>
      <c r="XEL853" s="289"/>
      <c r="XEM853" s="289"/>
      <c r="XEN853" s="289"/>
      <c r="XEO853" s="289"/>
      <c r="XEP853" s="289"/>
      <c r="XEQ853" s="289"/>
      <c r="XER853" s="289"/>
      <c r="XES853" s="289"/>
      <c r="XET853" s="289"/>
      <c r="XEU853" s="289"/>
      <c r="XEV853" s="289"/>
      <c r="XEW853" s="289"/>
      <c r="XEX853" s="289"/>
      <c r="XEY853" s="289"/>
      <c r="XEZ853" s="289"/>
      <c r="XFA853" s="289"/>
      <c r="XFB853" s="289"/>
      <c r="XFC853" s="289"/>
      <c r="XFD853" s="289"/>
    </row>
    <row r="854" s="506" customFormat="1" ht="21" customHeight="1" spans="1:16384">
      <c r="A854" s="508">
        <v>2130101</v>
      </c>
      <c r="B854" s="519" t="s">
        <v>148</v>
      </c>
      <c r="C854" s="351">
        <f t="shared" si="13"/>
        <v>1496.586957</v>
      </c>
      <c r="F854" s="508">
        <v>1496.586957</v>
      </c>
      <c r="H854" s="506">
        <v>0</v>
      </c>
      <c r="K854" s="506">
        <v>0</v>
      </c>
      <c r="L854" s="506">
        <v>0</v>
      </c>
      <c r="N854" s="506">
        <v>0</v>
      </c>
      <c r="XEL854" s="289"/>
      <c r="XEM854" s="289"/>
      <c r="XEN854" s="289"/>
      <c r="XEO854" s="289"/>
      <c r="XEP854" s="289"/>
      <c r="XEQ854" s="289"/>
      <c r="XER854" s="289"/>
      <c r="XES854" s="289"/>
      <c r="XET854" s="289"/>
      <c r="XEU854" s="289"/>
      <c r="XEV854" s="289"/>
      <c r="XEW854" s="289"/>
      <c r="XEX854" s="289"/>
      <c r="XEY854" s="289"/>
      <c r="XEZ854" s="289"/>
      <c r="XFA854" s="289"/>
      <c r="XFB854" s="289"/>
      <c r="XFC854" s="289"/>
      <c r="XFD854" s="289"/>
    </row>
    <row r="855" s="506" customFormat="1" ht="21" hidden="1" customHeight="1" spans="1:16384">
      <c r="A855" s="508">
        <v>2130102</v>
      </c>
      <c r="B855" s="519" t="s">
        <v>149</v>
      </c>
      <c r="C855" s="351">
        <f t="shared" si="13"/>
        <v>0</v>
      </c>
      <c r="F855" s="506">
        <v>0</v>
      </c>
      <c r="H855" s="506">
        <v>0</v>
      </c>
      <c r="K855" s="506">
        <v>0</v>
      </c>
      <c r="L855" s="506">
        <v>0</v>
      </c>
      <c r="N855" s="506">
        <v>0</v>
      </c>
      <c r="XEL855" s="289"/>
      <c r="XEM855" s="289"/>
      <c r="XEN855" s="289"/>
      <c r="XEO855" s="289"/>
      <c r="XEP855" s="289"/>
      <c r="XEQ855" s="289"/>
      <c r="XER855" s="289"/>
      <c r="XES855" s="289"/>
      <c r="XET855" s="289"/>
      <c r="XEU855" s="289"/>
      <c r="XEV855" s="289"/>
      <c r="XEW855" s="289"/>
      <c r="XEX855" s="289"/>
      <c r="XEY855" s="289"/>
      <c r="XEZ855" s="289"/>
      <c r="XFA855" s="289"/>
      <c r="XFB855" s="289"/>
      <c r="XFC855" s="289"/>
      <c r="XFD855" s="289"/>
    </row>
    <row r="856" s="506" customFormat="1" ht="21" hidden="1" customHeight="1" spans="1:16384">
      <c r="A856" s="508">
        <v>2130103</v>
      </c>
      <c r="B856" s="519" t="s">
        <v>150</v>
      </c>
      <c r="C856" s="351">
        <f t="shared" si="13"/>
        <v>0</v>
      </c>
      <c r="F856" s="506">
        <v>0</v>
      </c>
      <c r="H856" s="506">
        <v>0</v>
      </c>
      <c r="K856" s="506">
        <v>0</v>
      </c>
      <c r="L856" s="506">
        <v>0</v>
      </c>
      <c r="N856" s="506">
        <v>0</v>
      </c>
      <c r="XEL856" s="289"/>
      <c r="XEM856" s="289"/>
      <c r="XEN856" s="289"/>
      <c r="XEO856" s="289"/>
      <c r="XEP856" s="289"/>
      <c r="XEQ856" s="289"/>
      <c r="XER856" s="289"/>
      <c r="XES856" s="289"/>
      <c r="XET856" s="289"/>
      <c r="XEU856" s="289"/>
      <c r="XEV856" s="289"/>
      <c r="XEW856" s="289"/>
      <c r="XEX856" s="289"/>
      <c r="XEY856" s="289"/>
      <c r="XEZ856" s="289"/>
      <c r="XFA856" s="289"/>
      <c r="XFB856" s="289"/>
      <c r="XFC856" s="289"/>
      <c r="XFD856" s="289"/>
    </row>
    <row r="857" s="506" customFormat="1" ht="21" customHeight="1" spans="1:16384">
      <c r="A857" s="508">
        <v>2130104</v>
      </c>
      <c r="B857" s="519" t="s">
        <v>157</v>
      </c>
      <c r="C857" s="351">
        <f t="shared" si="13"/>
        <v>9259.30267999999</v>
      </c>
      <c r="F857" s="508">
        <v>2935.405384</v>
      </c>
      <c r="H857" s="506">
        <v>0</v>
      </c>
      <c r="K857" s="506">
        <v>0</v>
      </c>
      <c r="L857" s="506">
        <f>8823.89729599999-2500</f>
        <v>6323.89729599999</v>
      </c>
      <c r="N857" s="506">
        <v>0</v>
      </c>
      <c r="XEL857" s="289"/>
      <c r="XEM857" s="289"/>
      <c r="XEN857" s="289"/>
      <c r="XEO857" s="289"/>
      <c r="XEP857" s="289"/>
      <c r="XEQ857" s="289"/>
      <c r="XER857" s="289"/>
      <c r="XES857" s="289"/>
      <c r="XET857" s="289"/>
      <c r="XEU857" s="289"/>
      <c r="XEV857" s="289"/>
      <c r="XEW857" s="289"/>
      <c r="XEX857" s="289"/>
      <c r="XEY857" s="289"/>
      <c r="XEZ857" s="289"/>
      <c r="XFA857" s="289"/>
      <c r="XFB857" s="289"/>
      <c r="XFC857" s="289"/>
      <c r="XFD857" s="289"/>
    </row>
    <row r="858" s="506" customFormat="1" ht="21" hidden="1" customHeight="1" spans="1:16384">
      <c r="A858" s="508">
        <v>2130105</v>
      </c>
      <c r="B858" s="518" t="s">
        <v>781</v>
      </c>
      <c r="C858" s="351">
        <f t="shared" si="13"/>
        <v>0</v>
      </c>
      <c r="F858" s="506">
        <v>0</v>
      </c>
      <c r="H858" s="506">
        <v>0</v>
      </c>
      <c r="K858" s="506">
        <v>0</v>
      </c>
      <c r="L858" s="506">
        <v>0</v>
      </c>
      <c r="N858" s="506">
        <v>0</v>
      </c>
      <c r="XEL858" s="289"/>
      <c r="XEM858" s="289"/>
      <c r="XEN858" s="289"/>
      <c r="XEO858" s="289"/>
      <c r="XEP858" s="289"/>
      <c r="XEQ858" s="289"/>
      <c r="XER858" s="289"/>
      <c r="XES858" s="289"/>
      <c r="XET858" s="289"/>
      <c r="XEU858" s="289"/>
      <c r="XEV858" s="289"/>
      <c r="XEW858" s="289"/>
      <c r="XEX858" s="289"/>
      <c r="XEY858" s="289"/>
      <c r="XEZ858" s="289"/>
      <c r="XFA858" s="289"/>
      <c r="XFB858" s="289"/>
      <c r="XFC858" s="289"/>
      <c r="XFD858" s="289"/>
    </row>
    <row r="859" s="506" customFormat="1" ht="21" customHeight="1" spans="1:16384">
      <c r="A859" s="508">
        <v>2130106</v>
      </c>
      <c r="B859" s="519" t="s">
        <v>782</v>
      </c>
      <c r="C859" s="351">
        <f t="shared" si="13"/>
        <v>563</v>
      </c>
      <c r="F859" s="506">
        <v>0</v>
      </c>
      <c r="H859" s="506">
        <v>0</v>
      </c>
      <c r="K859" s="506">
        <v>0</v>
      </c>
      <c r="L859" s="506">
        <v>0</v>
      </c>
      <c r="N859" s="506">
        <v>563</v>
      </c>
      <c r="XEL859" s="289"/>
      <c r="XEM859" s="289"/>
      <c r="XEN859" s="289"/>
      <c r="XEO859" s="289"/>
      <c r="XEP859" s="289"/>
      <c r="XEQ859" s="289"/>
      <c r="XER859" s="289"/>
      <c r="XES859" s="289"/>
      <c r="XET859" s="289"/>
      <c r="XEU859" s="289"/>
      <c r="XEV859" s="289"/>
      <c r="XEW859" s="289"/>
      <c r="XEX859" s="289"/>
      <c r="XEY859" s="289"/>
      <c r="XEZ859" s="289"/>
      <c r="XFA859" s="289"/>
      <c r="XFB859" s="289"/>
      <c r="XFC859" s="289"/>
      <c r="XFD859" s="289"/>
    </row>
    <row r="860" s="506" customFormat="1" ht="21" customHeight="1" spans="1:16384">
      <c r="A860" s="508">
        <v>2130108</v>
      </c>
      <c r="B860" s="519" t="s">
        <v>783</v>
      </c>
      <c r="C860" s="351">
        <f t="shared" si="13"/>
        <v>568</v>
      </c>
      <c r="F860" s="506">
        <v>0</v>
      </c>
      <c r="H860" s="506">
        <v>0</v>
      </c>
      <c r="K860" s="506">
        <v>208</v>
      </c>
      <c r="L860" s="506">
        <v>0</v>
      </c>
      <c r="N860" s="506">
        <v>360</v>
      </c>
      <c r="XEL860" s="289"/>
      <c r="XEM860" s="289"/>
      <c r="XEN860" s="289"/>
      <c r="XEO860" s="289"/>
      <c r="XEP860" s="289"/>
      <c r="XEQ860" s="289"/>
      <c r="XER860" s="289"/>
      <c r="XES860" s="289"/>
      <c r="XET860" s="289"/>
      <c r="XEU860" s="289"/>
      <c r="XEV860" s="289"/>
      <c r="XEW860" s="289"/>
      <c r="XEX860" s="289"/>
      <c r="XEY860" s="289"/>
      <c r="XEZ860" s="289"/>
      <c r="XFA860" s="289"/>
      <c r="XFB860" s="289"/>
      <c r="XFC860" s="289"/>
      <c r="XFD860" s="289"/>
    </row>
    <row r="861" s="506" customFormat="1" ht="21" hidden="1" customHeight="1" spans="1:16384">
      <c r="A861" s="508">
        <v>2130109</v>
      </c>
      <c r="B861" s="519" t="s">
        <v>784</v>
      </c>
      <c r="C861" s="351">
        <f t="shared" si="13"/>
        <v>0</v>
      </c>
      <c r="F861" s="506">
        <v>0</v>
      </c>
      <c r="H861" s="506">
        <v>0</v>
      </c>
      <c r="K861" s="506">
        <v>0</v>
      </c>
      <c r="L861" s="506">
        <v>0</v>
      </c>
      <c r="N861" s="506">
        <v>0</v>
      </c>
      <c r="XEL861" s="289"/>
      <c r="XEM861" s="289"/>
      <c r="XEN861" s="289"/>
      <c r="XEO861" s="289"/>
      <c r="XEP861" s="289"/>
      <c r="XEQ861" s="289"/>
      <c r="XER861" s="289"/>
      <c r="XES861" s="289"/>
      <c r="XET861" s="289"/>
      <c r="XEU861" s="289"/>
      <c r="XEV861" s="289"/>
      <c r="XEW861" s="289"/>
      <c r="XEX861" s="289"/>
      <c r="XEY861" s="289"/>
      <c r="XEZ861" s="289"/>
      <c r="XFA861" s="289"/>
      <c r="XFB861" s="289"/>
      <c r="XFC861" s="289"/>
      <c r="XFD861" s="289"/>
    </row>
    <row r="862" s="506" customFormat="1" ht="21" hidden="1" customHeight="1" spans="1:16384">
      <c r="A862" s="508">
        <v>2130110</v>
      </c>
      <c r="B862" s="518" t="s">
        <v>785</v>
      </c>
      <c r="C862" s="351">
        <f t="shared" si="13"/>
        <v>0</v>
      </c>
      <c r="F862" s="506">
        <v>0</v>
      </c>
      <c r="H862" s="506">
        <v>0</v>
      </c>
      <c r="K862" s="506">
        <v>0</v>
      </c>
      <c r="L862" s="506">
        <v>0</v>
      </c>
      <c r="N862" s="506">
        <v>0</v>
      </c>
      <c r="XEL862" s="289"/>
      <c r="XEM862" s="289"/>
      <c r="XEN862" s="289"/>
      <c r="XEO862" s="289"/>
      <c r="XEP862" s="289"/>
      <c r="XEQ862" s="289"/>
      <c r="XER862" s="289"/>
      <c r="XES862" s="289"/>
      <c r="XET862" s="289"/>
      <c r="XEU862" s="289"/>
      <c r="XEV862" s="289"/>
      <c r="XEW862" s="289"/>
      <c r="XEX862" s="289"/>
      <c r="XEY862" s="289"/>
      <c r="XEZ862" s="289"/>
      <c r="XFA862" s="289"/>
      <c r="XFB862" s="289"/>
      <c r="XFC862" s="289"/>
      <c r="XFD862" s="289"/>
    </row>
    <row r="863" s="506" customFormat="1" ht="21" hidden="1" customHeight="1" spans="1:16384">
      <c r="A863" s="508">
        <v>2130111</v>
      </c>
      <c r="B863" s="519" t="s">
        <v>786</v>
      </c>
      <c r="C863" s="351">
        <f t="shared" si="13"/>
        <v>0</v>
      </c>
      <c r="F863" s="506">
        <v>0</v>
      </c>
      <c r="H863" s="506">
        <v>0</v>
      </c>
      <c r="K863" s="506">
        <v>0</v>
      </c>
      <c r="L863" s="506">
        <v>0</v>
      </c>
      <c r="N863" s="506">
        <v>0</v>
      </c>
      <c r="XEL863" s="289"/>
      <c r="XEM863" s="289"/>
      <c r="XEN863" s="289"/>
      <c r="XEO863" s="289"/>
      <c r="XEP863" s="289"/>
      <c r="XEQ863" s="289"/>
      <c r="XER863" s="289"/>
      <c r="XES863" s="289"/>
      <c r="XET863" s="289"/>
      <c r="XEU863" s="289"/>
      <c r="XEV863" s="289"/>
      <c r="XEW863" s="289"/>
      <c r="XEX863" s="289"/>
      <c r="XEY863" s="289"/>
      <c r="XEZ863" s="289"/>
      <c r="XFA863" s="289"/>
      <c r="XFB863" s="289"/>
      <c r="XFC863" s="289"/>
      <c r="XFD863" s="289"/>
    </row>
    <row r="864" s="506" customFormat="1" ht="21" hidden="1" customHeight="1" spans="1:16384">
      <c r="A864" s="508">
        <v>2130112</v>
      </c>
      <c r="B864" s="519" t="s">
        <v>787</v>
      </c>
      <c r="C864" s="351">
        <f t="shared" si="13"/>
        <v>0</v>
      </c>
      <c r="F864" s="506">
        <v>0</v>
      </c>
      <c r="H864" s="506">
        <v>0</v>
      </c>
      <c r="K864" s="506">
        <v>0</v>
      </c>
      <c r="L864" s="506">
        <v>0</v>
      </c>
      <c r="N864" s="506">
        <v>0</v>
      </c>
      <c r="XEL864" s="289"/>
      <c r="XEM864" s="289"/>
      <c r="XEN864" s="289"/>
      <c r="XEO864" s="289"/>
      <c r="XEP864" s="289"/>
      <c r="XEQ864" s="289"/>
      <c r="XER864" s="289"/>
      <c r="XES864" s="289"/>
      <c r="XET864" s="289"/>
      <c r="XEU864" s="289"/>
      <c r="XEV864" s="289"/>
      <c r="XEW864" s="289"/>
      <c r="XEX864" s="289"/>
      <c r="XEY864" s="289"/>
      <c r="XEZ864" s="289"/>
      <c r="XFA864" s="289"/>
      <c r="XFB864" s="289"/>
      <c r="XFC864" s="289"/>
      <c r="XFD864" s="289"/>
    </row>
    <row r="865" s="506" customFormat="1" ht="21" hidden="1" customHeight="1" spans="1:16384">
      <c r="A865" s="508">
        <v>2130114</v>
      </c>
      <c r="B865" s="519" t="s">
        <v>788</v>
      </c>
      <c r="C865" s="351">
        <f t="shared" si="13"/>
        <v>0</v>
      </c>
      <c r="F865" s="506">
        <v>0</v>
      </c>
      <c r="H865" s="506">
        <v>0</v>
      </c>
      <c r="K865" s="506">
        <v>0</v>
      </c>
      <c r="L865" s="506">
        <v>0</v>
      </c>
      <c r="N865" s="506">
        <v>0</v>
      </c>
      <c r="XEL865" s="289"/>
      <c r="XEM865" s="289"/>
      <c r="XEN865" s="289"/>
      <c r="XEO865" s="289"/>
      <c r="XEP865" s="289"/>
      <c r="XEQ865" s="289"/>
      <c r="XER865" s="289"/>
      <c r="XES865" s="289"/>
      <c r="XET865" s="289"/>
      <c r="XEU865" s="289"/>
      <c r="XEV865" s="289"/>
      <c r="XEW865" s="289"/>
      <c r="XEX865" s="289"/>
      <c r="XEY865" s="289"/>
      <c r="XEZ865" s="289"/>
      <c r="XFA865" s="289"/>
      <c r="XFB865" s="289"/>
      <c r="XFC865" s="289"/>
      <c r="XFD865" s="289"/>
    </row>
    <row r="866" s="506" customFormat="1" ht="21" customHeight="1" spans="1:16384">
      <c r="A866" s="508">
        <v>2130119</v>
      </c>
      <c r="B866" s="518" t="s">
        <v>789</v>
      </c>
      <c r="C866" s="351">
        <f t="shared" si="13"/>
        <v>20</v>
      </c>
      <c r="F866" s="506">
        <v>0</v>
      </c>
      <c r="H866" s="506">
        <v>0</v>
      </c>
      <c r="K866" s="506">
        <v>0</v>
      </c>
      <c r="L866" s="506">
        <v>0</v>
      </c>
      <c r="N866" s="506">
        <v>20</v>
      </c>
      <c r="XEL866" s="289"/>
      <c r="XEM866" s="289"/>
      <c r="XEN866" s="289"/>
      <c r="XEO866" s="289"/>
      <c r="XEP866" s="289"/>
      <c r="XEQ866" s="289"/>
      <c r="XER866" s="289"/>
      <c r="XES866" s="289"/>
      <c r="XET866" s="289"/>
      <c r="XEU866" s="289"/>
      <c r="XEV866" s="289"/>
      <c r="XEW866" s="289"/>
      <c r="XEX866" s="289"/>
      <c r="XEY866" s="289"/>
      <c r="XEZ866" s="289"/>
      <c r="XFA866" s="289"/>
      <c r="XFB866" s="289"/>
      <c r="XFC866" s="289"/>
      <c r="XFD866" s="289"/>
    </row>
    <row r="867" s="506" customFormat="1" ht="21" hidden="1" customHeight="1" spans="1:16384">
      <c r="A867" s="508">
        <v>2130120</v>
      </c>
      <c r="B867" s="519" t="s">
        <v>790</v>
      </c>
      <c r="C867" s="351">
        <f t="shared" si="13"/>
        <v>0</v>
      </c>
      <c r="F867" s="506">
        <v>0</v>
      </c>
      <c r="H867" s="506">
        <v>0</v>
      </c>
      <c r="K867" s="506">
        <v>0</v>
      </c>
      <c r="L867" s="506">
        <v>0</v>
      </c>
      <c r="N867" s="506">
        <v>0</v>
      </c>
      <c r="XEL867" s="289"/>
      <c r="XEM867" s="289"/>
      <c r="XEN867" s="289"/>
      <c r="XEO867" s="289"/>
      <c r="XEP867" s="289"/>
      <c r="XEQ867" s="289"/>
      <c r="XER867" s="289"/>
      <c r="XES867" s="289"/>
      <c r="XET867" s="289"/>
      <c r="XEU867" s="289"/>
      <c r="XEV867" s="289"/>
      <c r="XEW867" s="289"/>
      <c r="XEX867" s="289"/>
      <c r="XEY867" s="289"/>
      <c r="XEZ867" s="289"/>
      <c r="XFA867" s="289"/>
      <c r="XFB867" s="289"/>
      <c r="XFC867" s="289"/>
      <c r="XFD867" s="289"/>
    </row>
    <row r="868" s="506" customFormat="1" ht="21" hidden="1" customHeight="1" spans="1:16384">
      <c r="A868" s="508">
        <v>2130121</v>
      </c>
      <c r="B868" s="519" t="s">
        <v>791</v>
      </c>
      <c r="C868" s="351">
        <f t="shared" si="13"/>
        <v>0</v>
      </c>
      <c r="F868" s="506">
        <v>0</v>
      </c>
      <c r="H868" s="506">
        <v>0</v>
      </c>
      <c r="K868" s="506">
        <v>0</v>
      </c>
      <c r="L868" s="506">
        <v>0</v>
      </c>
      <c r="N868" s="506">
        <v>0</v>
      </c>
      <c r="XEL868" s="289"/>
      <c r="XEM868" s="289"/>
      <c r="XEN868" s="289"/>
      <c r="XEO868" s="289"/>
      <c r="XEP868" s="289"/>
      <c r="XEQ868" s="289"/>
      <c r="XER868" s="289"/>
      <c r="XES868" s="289"/>
      <c r="XET868" s="289"/>
      <c r="XEU868" s="289"/>
      <c r="XEV868" s="289"/>
      <c r="XEW868" s="289"/>
      <c r="XEX868" s="289"/>
      <c r="XEY868" s="289"/>
      <c r="XEZ868" s="289"/>
      <c r="XFA868" s="289"/>
      <c r="XFB868" s="289"/>
      <c r="XFC868" s="289"/>
      <c r="XFD868" s="289"/>
    </row>
    <row r="869" s="506" customFormat="1" ht="21" customHeight="1" spans="1:16384">
      <c r="A869" s="508">
        <v>2130122</v>
      </c>
      <c r="B869" s="519" t="s">
        <v>792</v>
      </c>
      <c r="C869" s="351">
        <f t="shared" si="13"/>
        <v>26192</v>
      </c>
      <c r="F869" s="506">
        <v>0</v>
      </c>
      <c r="H869" s="506">
        <v>0</v>
      </c>
      <c r="K869" s="506">
        <v>18657</v>
      </c>
      <c r="L869" s="506">
        <v>0</v>
      </c>
      <c r="N869" s="506">
        <v>7535</v>
      </c>
      <c r="XEL869" s="289"/>
      <c r="XEM869" s="289"/>
      <c r="XEN869" s="289"/>
      <c r="XEO869" s="289"/>
      <c r="XEP869" s="289"/>
      <c r="XEQ869" s="289"/>
      <c r="XER869" s="289"/>
      <c r="XES869" s="289"/>
      <c r="XET869" s="289"/>
      <c r="XEU869" s="289"/>
      <c r="XEV869" s="289"/>
      <c r="XEW869" s="289"/>
      <c r="XEX869" s="289"/>
      <c r="XEY869" s="289"/>
      <c r="XEZ869" s="289"/>
      <c r="XFA869" s="289"/>
      <c r="XFB869" s="289"/>
      <c r="XFC869" s="289"/>
      <c r="XFD869" s="289"/>
    </row>
    <row r="870" s="506" customFormat="1" ht="21" customHeight="1" spans="1:16384">
      <c r="A870" s="508">
        <v>2130124</v>
      </c>
      <c r="B870" s="519" t="s">
        <v>793</v>
      </c>
      <c r="C870" s="351">
        <f t="shared" si="13"/>
        <v>1296</v>
      </c>
      <c r="F870" s="506">
        <v>0</v>
      </c>
      <c r="H870" s="506">
        <v>0</v>
      </c>
      <c r="K870" s="506">
        <v>130</v>
      </c>
      <c r="L870" s="506">
        <v>0</v>
      </c>
      <c r="N870" s="506">
        <v>1166</v>
      </c>
      <c r="XEL870" s="289"/>
      <c r="XEM870" s="289"/>
      <c r="XEN870" s="289"/>
      <c r="XEO870" s="289"/>
      <c r="XEP870" s="289"/>
      <c r="XEQ870" s="289"/>
      <c r="XER870" s="289"/>
      <c r="XES870" s="289"/>
      <c r="XET870" s="289"/>
      <c r="XEU870" s="289"/>
      <c r="XEV870" s="289"/>
      <c r="XEW870" s="289"/>
      <c r="XEX870" s="289"/>
      <c r="XEY870" s="289"/>
      <c r="XEZ870" s="289"/>
      <c r="XFA870" s="289"/>
      <c r="XFB870" s="289"/>
      <c r="XFC870" s="289"/>
      <c r="XFD870" s="289"/>
    </row>
    <row r="871" s="506" customFormat="1" ht="21" hidden="1" customHeight="1" spans="1:16384">
      <c r="A871" s="508">
        <v>2130125</v>
      </c>
      <c r="B871" s="519" t="s">
        <v>794</v>
      </c>
      <c r="C871" s="351">
        <f t="shared" si="13"/>
        <v>0</v>
      </c>
      <c r="F871" s="506">
        <v>0</v>
      </c>
      <c r="H871" s="506">
        <v>0</v>
      </c>
      <c r="K871" s="506">
        <v>0</v>
      </c>
      <c r="L871" s="506">
        <v>0</v>
      </c>
      <c r="N871" s="506">
        <v>0</v>
      </c>
      <c r="XEL871" s="289"/>
      <c r="XEM871" s="289"/>
      <c r="XEN871" s="289"/>
      <c r="XEO871" s="289"/>
      <c r="XEP871" s="289"/>
      <c r="XEQ871" s="289"/>
      <c r="XER871" s="289"/>
      <c r="XES871" s="289"/>
      <c r="XET871" s="289"/>
      <c r="XEU871" s="289"/>
      <c r="XEV871" s="289"/>
      <c r="XEW871" s="289"/>
      <c r="XEX871" s="289"/>
      <c r="XEY871" s="289"/>
      <c r="XEZ871" s="289"/>
      <c r="XFA871" s="289"/>
      <c r="XFB871" s="289"/>
      <c r="XFC871" s="289"/>
      <c r="XFD871" s="289"/>
    </row>
    <row r="872" s="506" customFormat="1" ht="21" hidden="1" customHeight="1" spans="1:16384">
      <c r="A872" s="508">
        <v>2130126</v>
      </c>
      <c r="B872" s="518" t="s">
        <v>795</v>
      </c>
      <c r="C872" s="351">
        <f t="shared" si="13"/>
        <v>0</v>
      </c>
      <c r="F872" s="506">
        <v>0</v>
      </c>
      <c r="H872" s="506">
        <v>0</v>
      </c>
      <c r="K872" s="506">
        <v>0</v>
      </c>
      <c r="L872" s="506">
        <v>0</v>
      </c>
      <c r="N872" s="506">
        <v>0</v>
      </c>
      <c r="XEL872" s="289"/>
      <c r="XEM872" s="289"/>
      <c r="XEN872" s="289"/>
      <c r="XEO872" s="289"/>
      <c r="XEP872" s="289"/>
      <c r="XEQ872" s="289"/>
      <c r="XER872" s="289"/>
      <c r="XES872" s="289"/>
      <c r="XET872" s="289"/>
      <c r="XEU872" s="289"/>
      <c r="XEV872" s="289"/>
      <c r="XEW872" s="289"/>
      <c r="XEX872" s="289"/>
      <c r="XEY872" s="289"/>
      <c r="XEZ872" s="289"/>
      <c r="XFA872" s="289"/>
      <c r="XFB872" s="289"/>
      <c r="XFC872" s="289"/>
      <c r="XFD872" s="289"/>
    </row>
    <row r="873" s="506" customFormat="1" ht="21" customHeight="1" spans="1:16384">
      <c r="A873" s="508">
        <v>2130135</v>
      </c>
      <c r="B873" s="519" t="s">
        <v>796</v>
      </c>
      <c r="C873" s="351">
        <f t="shared" si="13"/>
        <v>839</v>
      </c>
      <c r="F873" s="506">
        <v>0</v>
      </c>
      <c r="H873" s="506">
        <v>0</v>
      </c>
      <c r="K873" s="506">
        <v>0</v>
      </c>
      <c r="L873" s="506">
        <v>0</v>
      </c>
      <c r="N873" s="506">
        <v>839</v>
      </c>
      <c r="XEL873" s="289"/>
      <c r="XEM873" s="289"/>
      <c r="XEN873" s="289"/>
      <c r="XEO873" s="289"/>
      <c r="XEP873" s="289"/>
      <c r="XEQ873" s="289"/>
      <c r="XER873" s="289"/>
      <c r="XES873" s="289"/>
      <c r="XET873" s="289"/>
      <c r="XEU873" s="289"/>
      <c r="XEV873" s="289"/>
      <c r="XEW873" s="289"/>
      <c r="XEX873" s="289"/>
      <c r="XEY873" s="289"/>
      <c r="XEZ873" s="289"/>
      <c r="XFA873" s="289"/>
      <c r="XFB873" s="289"/>
      <c r="XFC873" s="289"/>
      <c r="XFD873" s="289"/>
    </row>
    <row r="874" s="506" customFormat="1" ht="21" hidden="1" customHeight="1" spans="1:16384">
      <c r="A874" s="508">
        <v>2130142</v>
      </c>
      <c r="B874" s="519" t="s">
        <v>797</v>
      </c>
      <c r="C874" s="351">
        <f t="shared" si="13"/>
        <v>0</v>
      </c>
      <c r="F874" s="506">
        <v>0</v>
      </c>
      <c r="H874" s="506">
        <v>0</v>
      </c>
      <c r="K874" s="506">
        <v>0</v>
      </c>
      <c r="L874" s="506">
        <v>0</v>
      </c>
      <c r="N874" s="506">
        <v>0</v>
      </c>
      <c r="XEL874" s="289"/>
      <c r="XEM874" s="289"/>
      <c r="XEN874" s="289"/>
      <c r="XEO874" s="289"/>
      <c r="XEP874" s="289"/>
      <c r="XEQ874" s="289"/>
      <c r="XER874" s="289"/>
      <c r="XES874" s="289"/>
      <c r="XET874" s="289"/>
      <c r="XEU874" s="289"/>
      <c r="XEV874" s="289"/>
      <c r="XEW874" s="289"/>
      <c r="XEX874" s="289"/>
      <c r="XEY874" s="289"/>
      <c r="XEZ874" s="289"/>
      <c r="XFA874" s="289"/>
      <c r="XFB874" s="289"/>
      <c r="XFC874" s="289"/>
      <c r="XFD874" s="289"/>
    </row>
    <row r="875" s="506" customFormat="1" ht="21" customHeight="1" spans="1:16384">
      <c r="A875" s="508">
        <v>2130148</v>
      </c>
      <c r="B875" s="518" t="s">
        <v>798</v>
      </c>
      <c r="C875" s="351">
        <f t="shared" si="13"/>
        <v>50</v>
      </c>
      <c r="F875" s="506">
        <v>0</v>
      </c>
      <c r="H875" s="506">
        <v>0</v>
      </c>
      <c r="K875" s="506">
        <v>0</v>
      </c>
      <c r="L875" s="506">
        <v>0</v>
      </c>
      <c r="N875" s="506">
        <v>50</v>
      </c>
      <c r="XEL875" s="289"/>
      <c r="XEM875" s="289"/>
      <c r="XEN875" s="289"/>
      <c r="XEO875" s="289"/>
      <c r="XEP875" s="289"/>
      <c r="XEQ875" s="289"/>
      <c r="XER875" s="289"/>
      <c r="XES875" s="289"/>
      <c r="XET875" s="289"/>
      <c r="XEU875" s="289"/>
      <c r="XEV875" s="289"/>
      <c r="XEW875" s="289"/>
      <c r="XEX875" s="289"/>
      <c r="XEY875" s="289"/>
      <c r="XEZ875" s="289"/>
      <c r="XFA875" s="289"/>
      <c r="XFB875" s="289"/>
      <c r="XFC875" s="289"/>
      <c r="XFD875" s="289"/>
    </row>
    <row r="876" s="506" customFormat="1" ht="21" hidden="1" customHeight="1" spans="1:16384">
      <c r="A876" s="508">
        <v>2130152</v>
      </c>
      <c r="B876" s="519" t="s">
        <v>799</v>
      </c>
      <c r="C876" s="351">
        <f t="shared" si="13"/>
        <v>0</v>
      </c>
      <c r="F876" s="506">
        <v>0</v>
      </c>
      <c r="H876" s="506">
        <v>0</v>
      </c>
      <c r="K876" s="506">
        <v>0</v>
      </c>
      <c r="L876" s="506">
        <v>0</v>
      </c>
      <c r="N876" s="506">
        <v>0</v>
      </c>
      <c r="XEL876" s="289"/>
      <c r="XEM876" s="289"/>
      <c r="XEN876" s="289"/>
      <c r="XEO876" s="289"/>
      <c r="XEP876" s="289"/>
      <c r="XEQ876" s="289"/>
      <c r="XER876" s="289"/>
      <c r="XES876" s="289"/>
      <c r="XET876" s="289"/>
      <c r="XEU876" s="289"/>
      <c r="XEV876" s="289"/>
      <c r="XEW876" s="289"/>
      <c r="XEX876" s="289"/>
      <c r="XEY876" s="289"/>
      <c r="XEZ876" s="289"/>
      <c r="XFA876" s="289"/>
      <c r="XFB876" s="289"/>
      <c r="XFC876" s="289"/>
      <c r="XFD876" s="289"/>
    </row>
    <row r="877" s="506" customFormat="1" ht="21" customHeight="1" spans="1:16384">
      <c r="A877" s="508">
        <v>2130153</v>
      </c>
      <c r="B877" s="520" t="s">
        <v>800</v>
      </c>
      <c r="C877" s="351">
        <f t="shared" si="13"/>
        <v>27180</v>
      </c>
      <c r="F877" s="506">
        <v>0</v>
      </c>
      <c r="H877" s="506">
        <v>0</v>
      </c>
      <c r="K877" s="506">
        <v>2154</v>
      </c>
      <c r="L877" s="506">
        <v>0</v>
      </c>
      <c r="N877" s="506">
        <v>25026</v>
      </c>
      <c r="XEL877" s="289"/>
      <c r="XEM877" s="289"/>
      <c r="XEN877" s="289"/>
      <c r="XEO877" s="289"/>
      <c r="XEP877" s="289"/>
      <c r="XEQ877" s="289"/>
      <c r="XER877" s="289"/>
      <c r="XES877" s="289"/>
      <c r="XET877" s="289"/>
      <c r="XEU877" s="289"/>
      <c r="XEV877" s="289"/>
      <c r="XEW877" s="289"/>
      <c r="XEX877" s="289"/>
      <c r="XEY877" s="289"/>
      <c r="XEZ877" s="289"/>
      <c r="XFA877" s="289"/>
      <c r="XFB877" s="289"/>
      <c r="XFC877" s="289"/>
      <c r="XFD877" s="289"/>
    </row>
    <row r="878" s="506" customFormat="1" ht="21" customHeight="1" spans="1:16384">
      <c r="A878" s="508">
        <v>2130199</v>
      </c>
      <c r="B878" s="518" t="s">
        <v>801</v>
      </c>
      <c r="C878" s="351">
        <f t="shared" si="13"/>
        <v>250</v>
      </c>
      <c r="F878" s="506">
        <v>0</v>
      </c>
      <c r="H878" s="506">
        <v>0</v>
      </c>
      <c r="K878" s="506">
        <v>0</v>
      </c>
      <c r="L878" s="506">
        <v>0</v>
      </c>
      <c r="N878" s="506">
        <v>250</v>
      </c>
      <c r="XEL878" s="289"/>
      <c r="XEM878" s="289"/>
      <c r="XEN878" s="289"/>
      <c r="XEO878" s="289"/>
      <c r="XEP878" s="289"/>
      <c r="XEQ878" s="289"/>
      <c r="XER878" s="289"/>
      <c r="XES878" s="289"/>
      <c r="XET878" s="289"/>
      <c r="XEU878" s="289"/>
      <c r="XEV878" s="289"/>
      <c r="XEW878" s="289"/>
      <c r="XEX878" s="289"/>
      <c r="XEY878" s="289"/>
      <c r="XEZ878" s="289"/>
      <c r="XFA878" s="289"/>
      <c r="XFB878" s="289"/>
      <c r="XFC878" s="289"/>
      <c r="XFD878" s="289"/>
    </row>
    <row r="879" s="506" customFormat="1" ht="21" customHeight="1" spans="1:16384">
      <c r="A879" s="508">
        <v>21302</v>
      </c>
      <c r="B879" s="519" t="s">
        <v>802</v>
      </c>
      <c r="C879" s="351">
        <f t="shared" si="13"/>
        <v>51984.922164</v>
      </c>
      <c r="F879" s="508">
        <v>3212.922164</v>
      </c>
      <c r="H879" s="506">
        <v>62</v>
      </c>
      <c r="K879" s="506">
        <f>5317+4538</f>
        <v>9855</v>
      </c>
      <c r="L879" s="506">
        <v>0</v>
      </c>
      <c r="M879" s="506">
        <v>32076</v>
      </c>
      <c r="N879" s="506">
        <v>6779</v>
      </c>
      <c r="XEL879" s="289"/>
      <c r="XEM879" s="289"/>
      <c r="XEN879" s="289"/>
      <c r="XEO879" s="289"/>
      <c r="XEP879" s="289"/>
      <c r="XEQ879" s="289"/>
      <c r="XER879" s="289"/>
      <c r="XES879" s="289"/>
      <c r="XET879" s="289"/>
      <c r="XEU879" s="289"/>
      <c r="XEV879" s="289"/>
      <c r="XEW879" s="289"/>
      <c r="XEX879" s="289"/>
      <c r="XEY879" s="289"/>
      <c r="XEZ879" s="289"/>
      <c r="XFA879" s="289"/>
      <c r="XFB879" s="289"/>
      <c r="XFC879" s="289"/>
      <c r="XFD879" s="289"/>
    </row>
    <row r="880" s="506" customFormat="1" ht="21" customHeight="1" spans="1:16384">
      <c r="A880" s="508">
        <v>2130201</v>
      </c>
      <c r="B880" s="519" t="s">
        <v>148</v>
      </c>
      <c r="C880" s="351">
        <f t="shared" si="13"/>
        <v>337.646434</v>
      </c>
      <c r="F880" s="508">
        <v>337.646434</v>
      </c>
      <c r="H880" s="506">
        <v>0</v>
      </c>
      <c r="K880" s="506">
        <v>0</v>
      </c>
      <c r="L880" s="506">
        <v>0</v>
      </c>
      <c r="N880" s="506">
        <v>0</v>
      </c>
      <c r="XEL880" s="289"/>
      <c r="XEM880" s="289"/>
      <c r="XEN880" s="289"/>
      <c r="XEO880" s="289"/>
      <c r="XEP880" s="289"/>
      <c r="XEQ880" s="289"/>
      <c r="XER880" s="289"/>
      <c r="XES880" s="289"/>
      <c r="XET880" s="289"/>
      <c r="XEU880" s="289"/>
      <c r="XEV880" s="289"/>
      <c r="XEW880" s="289"/>
      <c r="XEX880" s="289"/>
      <c r="XEY880" s="289"/>
      <c r="XEZ880" s="289"/>
      <c r="XFA880" s="289"/>
      <c r="XFB880" s="289"/>
      <c r="XFC880" s="289"/>
      <c r="XFD880" s="289"/>
    </row>
    <row r="881" s="506" customFormat="1" ht="21" hidden="1" customHeight="1" spans="1:16384">
      <c r="A881" s="508">
        <v>2130202</v>
      </c>
      <c r="B881" s="519" t="s">
        <v>149</v>
      </c>
      <c r="C881" s="351">
        <f t="shared" si="13"/>
        <v>0</v>
      </c>
      <c r="F881" s="506">
        <v>0</v>
      </c>
      <c r="H881" s="506">
        <v>0</v>
      </c>
      <c r="K881" s="506">
        <v>0</v>
      </c>
      <c r="L881" s="506">
        <v>0</v>
      </c>
      <c r="N881" s="506">
        <v>0</v>
      </c>
      <c r="XEL881" s="289"/>
      <c r="XEM881" s="289"/>
      <c r="XEN881" s="289"/>
      <c r="XEO881" s="289"/>
      <c r="XEP881" s="289"/>
      <c r="XEQ881" s="289"/>
      <c r="XER881" s="289"/>
      <c r="XES881" s="289"/>
      <c r="XET881" s="289"/>
      <c r="XEU881" s="289"/>
      <c r="XEV881" s="289"/>
      <c r="XEW881" s="289"/>
      <c r="XEX881" s="289"/>
      <c r="XEY881" s="289"/>
      <c r="XEZ881" s="289"/>
      <c r="XFA881" s="289"/>
      <c r="XFB881" s="289"/>
      <c r="XFC881" s="289"/>
      <c r="XFD881" s="289"/>
    </row>
    <row r="882" s="506" customFormat="1" ht="21" hidden="1" customHeight="1" spans="1:16384">
      <c r="A882" s="508">
        <v>2130203</v>
      </c>
      <c r="B882" s="519" t="s">
        <v>150</v>
      </c>
      <c r="C882" s="351">
        <f t="shared" si="13"/>
        <v>0</v>
      </c>
      <c r="F882" s="506">
        <v>0</v>
      </c>
      <c r="H882" s="506">
        <v>0</v>
      </c>
      <c r="K882" s="506">
        <v>0</v>
      </c>
      <c r="L882" s="506">
        <v>0</v>
      </c>
      <c r="N882" s="506">
        <v>0</v>
      </c>
      <c r="XEL882" s="289"/>
      <c r="XEM882" s="289"/>
      <c r="XEN882" s="289"/>
      <c r="XEO882" s="289"/>
      <c r="XEP882" s="289"/>
      <c r="XEQ882" s="289"/>
      <c r="XER882" s="289"/>
      <c r="XES882" s="289"/>
      <c r="XET882" s="289"/>
      <c r="XEU882" s="289"/>
      <c r="XEV882" s="289"/>
      <c r="XEW882" s="289"/>
      <c r="XEX882" s="289"/>
      <c r="XEY882" s="289"/>
      <c r="XEZ882" s="289"/>
      <c r="XFA882" s="289"/>
      <c r="XFB882" s="289"/>
      <c r="XFC882" s="289"/>
      <c r="XFD882" s="289"/>
    </row>
    <row r="883" s="506" customFormat="1" ht="21" customHeight="1" spans="1:16384">
      <c r="A883" s="508">
        <v>2130204</v>
      </c>
      <c r="B883" s="519" t="s">
        <v>803</v>
      </c>
      <c r="C883" s="351">
        <f t="shared" si="13"/>
        <v>2875.27573</v>
      </c>
      <c r="F883" s="508">
        <v>2875.27573</v>
      </c>
      <c r="H883" s="506">
        <v>0</v>
      </c>
      <c r="K883" s="506">
        <v>0</v>
      </c>
      <c r="L883" s="506">
        <v>0</v>
      </c>
      <c r="N883" s="506">
        <v>0</v>
      </c>
      <c r="XEL883" s="289"/>
      <c r="XEM883" s="289"/>
      <c r="XEN883" s="289"/>
      <c r="XEO883" s="289"/>
      <c r="XEP883" s="289"/>
      <c r="XEQ883" s="289"/>
      <c r="XER883" s="289"/>
      <c r="XES883" s="289"/>
      <c r="XET883" s="289"/>
      <c r="XEU883" s="289"/>
      <c r="XEV883" s="289"/>
      <c r="XEW883" s="289"/>
      <c r="XEX883" s="289"/>
      <c r="XEY883" s="289"/>
      <c r="XEZ883" s="289"/>
      <c r="XFA883" s="289"/>
      <c r="XFB883" s="289"/>
      <c r="XFC883" s="289"/>
      <c r="XFD883" s="289"/>
    </row>
    <row r="884" s="506" customFormat="1" ht="21" customHeight="1" spans="1:16384">
      <c r="A884" s="508">
        <v>2130205</v>
      </c>
      <c r="B884" s="519" t="s">
        <v>804</v>
      </c>
      <c r="C884" s="351">
        <f t="shared" si="13"/>
        <v>8028</v>
      </c>
      <c r="F884" s="506">
        <v>0</v>
      </c>
      <c r="H884" s="506">
        <v>0</v>
      </c>
      <c r="K884" s="506">
        <v>3248</v>
      </c>
      <c r="L884" s="506">
        <v>0</v>
      </c>
      <c r="N884" s="506">
        <v>4780</v>
      </c>
      <c r="XEL884" s="289"/>
      <c r="XEM884" s="289"/>
      <c r="XEN884" s="289"/>
      <c r="XEO884" s="289"/>
      <c r="XEP884" s="289"/>
      <c r="XEQ884" s="289"/>
      <c r="XER884" s="289"/>
      <c r="XES884" s="289"/>
      <c r="XET884" s="289"/>
      <c r="XEU884" s="289"/>
      <c r="XEV884" s="289"/>
      <c r="XEW884" s="289"/>
      <c r="XEX884" s="289"/>
      <c r="XEY884" s="289"/>
      <c r="XEZ884" s="289"/>
      <c r="XFA884" s="289"/>
      <c r="XFB884" s="289"/>
      <c r="XFC884" s="289"/>
      <c r="XFD884" s="289"/>
    </row>
    <row r="885" s="506" customFormat="1" ht="21" hidden="1" customHeight="1" spans="1:16384">
      <c r="A885" s="508">
        <v>2130206</v>
      </c>
      <c r="B885" s="519" t="s">
        <v>805</v>
      </c>
      <c r="C885" s="351">
        <f t="shared" si="13"/>
        <v>0</v>
      </c>
      <c r="F885" s="506">
        <v>0</v>
      </c>
      <c r="H885" s="506">
        <v>0</v>
      </c>
      <c r="K885" s="506">
        <v>0</v>
      </c>
      <c r="L885" s="506">
        <v>0</v>
      </c>
      <c r="N885" s="506">
        <v>0</v>
      </c>
      <c r="XEL885" s="289"/>
      <c r="XEM885" s="289"/>
      <c r="XEN885" s="289"/>
      <c r="XEO885" s="289"/>
      <c r="XEP885" s="289"/>
      <c r="XEQ885" s="289"/>
      <c r="XER885" s="289"/>
      <c r="XES885" s="289"/>
      <c r="XET885" s="289"/>
      <c r="XEU885" s="289"/>
      <c r="XEV885" s="289"/>
      <c r="XEW885" s="289"/>
      <c r="XEX885" s="289"/>
      <c r="XEY885" s="289"/>
      <c r="XEZ885" s="289"/>
      <c r="XFA885" s="289"/>
      <c r="XFB885" s="289"/>
      <c r="XFC885" s="289"/>
      <c r="XFD885" s="289"/>
    </row>
    <row r="886" s="506" customFormat="1" ht="21" customHeight="1" spans="1:16384">
      <c r="A886" s="508">
        <v>2130207</v>
      </c>
      <c r="B886" s="519" t="s">
        <v>806</v>
      </c>
      <c r="C886" s="351">
        <f t="shared" si="13"/>
        <v>92</v>
      </c>
      <c r="F886" s="506">
        <v>0</v>
      </c>
      <c r="H886" s="506">
        <v>0</v>
      </c>
      <c r="K886" s="506">
        <v>11</v>
      </c>
      <c r="L886" s="506">
        <v>0</v>
      </c>
      <c r="N886" s="506">
        <v>81</v>
      </c>
      <c r="XEL886" s="289"/>
      <c r="XEM886" s="289"/>
      <c r="XEN886" s="289"/>
      <c r="XEO886" s="289"/>
      <c r="XEP886" s="289"/>
      <c r="XEQ886" s="289"/>
      <c r="XER886" s="289"/>
      <c r="XES886" s="289"/>
      <c r="XET886" s="289"/>
      <c r="XEU886" s="289"/>
      <c r="XEV886" s="289"/>
      <c r="XEW886" s="289"/>
      <c r="XEX886" s="289"/>
      <c r="XEY886" s="289"/>
      <c r="XEZ886" s="289"/>
      <c r="XFA886" s="289"/>
      <c r="XFB886" s="289"/>
      <c r="XFC886" s="289"/>
      <c r="XFD886" s="289"/>
    </row>
    <row r="887" s="506" customFormat="1" ht="21" customHeight="1" spans="1:16384">
      <c r="A887" s="508">
        <v>2130209</v>
      </c>
      <c r="B887" s="519" t="s">
        <v>807</v>
      </c>
      <c r="C887" s="351">
        <f t="shared" si="13"/>
        <v>1866</v>
      </c>
      <c r="F887" s="506">
        <v>0</v>
      </c>
      <c r="H887" s="506">
        <v>0</v>
      </c>
      <c r="K887" s="506">
        <v>1744</v>
      </c>
      <c r="L887" s="506">
        <v>0</v>
      </c>
      <c r="N887" s="506">
        <v>122</v>
      </c>
      <c r="XEL887" s="289"/>
      <c r="XEM887" s="289"/>
      <c r="XEN887" s="289"/>
      <c r="XEO887" s="289"/>
      <c r="XEP887" s="289"/>
      <c r="XEQ887" s="289"/>
      <c r="XER887" s="289"/>
      <c r="XES887" s="289"/>
      <c r="XET887" s="289"/>
      <c r="XEU887" s="289"/>
      <c r="XEV887" s="289"/>
      <c r="XEW887" s="289"/>
      <c r="XEX887" s="289"/>
      <c r="XEY887" s="289"/>
      <c r="XEZ887" s="289"/>
      <c r="XFA887" s="289"/>
      <c r="XFB887" s="289"/>
      <c r="XFC887" s="289"/>
      <c r="XFD887" s="289"/>
    </row>
    <row r="888" s="506" customFormat="1" ht="21" customHeight="1" spans="1:16384">
      <c r="A888" s="508">
        <v>2130211</v>
      </c>
      <c r="B888" s="519" t="s">
        <v>808</v>
      </c>
      <c r="C888" s="351">
        <f t="shared" si="13"/>
        <v>6</v>
      </c>
      <c r="F888" s="506">
        <v>0</v>
      </c>
      <c r="H888" s="506">
        <v>0</v>
      </c>
      <c r="K888" s="506">
        <v>6</v>
      </c>
      <c r="L888" s="506">
        <v>0</v>
      </c>
      <c r="N888" s="506">
        <v>0</v>
      </c>
      <c r="XEL888" s="289"/>
      <c r="XEM888" s="289"/>
      <c r="XEN888" s="289"/>
      <c r="XEO888" s="289"/>
      <c r="XEP888" s="289"/>
      <c r="XEQ888" s="289"/>
      <c r="XER888" s="289"/>
      <c r="XES888" s="289"/>
      <c r="XET888" s="289"/>
      <c r="XEU888" s="289"/>
      <c r="XEV888" s="289"/>
      <c r="XEW888" s="289"/>
      <c r="XEX888" s="289"/>
      <c r="XEY888" s="289"/>
      <c r="XEZ888" s="289"/>
      <c r="XFA888" s="289"/>
      <c r="XFB888" s="289"/>
      <c r="XFC888" s="289"/>
      <c r="XFD888" s="289"/>
    </row>
    <row r="889" s="506" customFormat="1" ht="21" customHeight="1" spans="1:16384">
      <c r="A889" s="508">
        <v>2130212</v>
      </c>
      <c r="B889" s="519" t="s">
        <v>809</v>
      </c>
      <c r="C889" s="351">
        <f t="shared" si="13"/>
        <v>103</v>
      </c>
      <c r="F889" s="506">
        <v>0</v>
      </c>
      <c r="H889" s="506">
        <v>50</v>
      </c>
      <c r="K889" s="506">
        <v>0</v>
      </c>
      <c r="L889" s="506">
        <v>0</v>
      </c>
      <c r="N889" s="506">
        <v>53</v>
      </c>
      <c r="XEL889" s="289"/>
      <c r="XEM889" s="289"/>
      <c r="XEN889" s="289"/>
      <c r="XEO889" s="289"/>
      <c r="XEP889" s="289"/>
      <c r="XEQ889" s="289"/>
      <c r="XER889" s="289"/>
      <c r="XES889" s="289"/>
      <c r="XET889" s="289"/>
      <c r="XEU889" s="289"/>
      <c r="XEV889" s="289"/>
      <c r="XEW889" s="289"/>
      <c r="XEX889" s="289"/>
      <c r="XEY889" s="289"/>
      <c r="XEZ889" s="289"/>
      <c r="XFA889" s="289"/>
      <c r="XFB889" s="289"/>
      <c r="XFC889" s="289"/>
      <c r="XFD889" s="289"/>
    </row>
    <row r="890" s="506" customFormat="1" ht="21" hidden="1" customHeight="1" spans="1:16384">
      <c r="A890" s="508">
        <v>2130213</v>
      </c>
      <c r="B890" s="519" t="s">
        <v>810</v>
      </c>
      <c r="C890" s="351">
        <f t="shared" si="13"/>
        <v>0</v>
      </c>
      <c r="F890" s="506">
        <v>0</v>
      </c>
      <c r="H890" s="506">
        <v>0</v>
      </c>
      <c r="K890" s="506">
        <v>0</v>
      </c>
      <c r="L890" s="506">
        <v>0</v>
      </c>
      <c r="N890" s="506">
        <v>0</v>
      </c>
      <c r="XEL890" s="289"/>
      <c r="XEM890" s="289"/>
      <c r="XEN890" s="289"/>
      <c r="XEO890" s="289"/>
      <c r="XEP890" s="289"/>
      <c r="XEQ890" s="289"/>
      <c r="XER890" s="289"/>
      <c r="XES890" s="289"/>
      <c r="XET890" s="289"/>
      <c r="XEU890" s="289"/>
      <c r="XEV890" s="289"/>
      <c r="XEW890" s="289"/>
      <c r="XEX890" s="289"/>
      <c r="XEY890" s="289"/>
      <c r="XEZ890" s="289"/>
      <c r="XFA890" s="289"/>
      <c r="XFB890" s="289"/>
      <c r="XFC890" s="289"/>
      <c r="XFD890" s="289"/>
    </row>
    <row r="891" s="506" customFormat="1" ht="21" hidden="1" customHeight="1" spans="1:16384">
      <c r="A891" s="508">
        <v>2130217</v>
      </c>
      <c r="B891" s="519" t="s">
        <v>811</v>
      </c>
      <c r="C891" s="351">
        <f t="shared" si="13"/>
        <v>0</v>
      </c>
      <c r="F891" s="506">
        <v>0</v>
      </c>
      <c r="H891" s="506">
        <v>0</v>
      </c>
      <c r="K891" s="506">
        <v>0</v>
      </c>
      <c r="L891" s="506">
        <v>0</v>
      </c>
      <c r="N891" s="506">
        <v>0</v>
      </c>
      <c r="XEL891" s="289"/>
      <c r="XEM891" s="289"/>
      <c r="XEN891" s="289"/>
      <c r="XEO891" s="289"/>
      <c r="XEP891" s="289"/>
      <c r="XEQ891" s="289"/>
      <c r="XER891" s="289"/>
      <c r="XES891" s="289"/>
      <c r="XET891" s="289"/>
      <c r="XEU891" s="289"/>
      <c r="XEV891" s="289"/>
      <c r="XEW891" s="289"/>
      <c r="XEX891" s="289"/>
      <c r="XEY891" s="289"/>
      <c r="XEZ891" s="289"/>
      <c r="XFA891" s="289"/>
      <c r="XFB891" s="289"/>
      <c r="XFC891" s="289"/>
      <c r="XFD891" s="289"/>
    </row>
    <row r="892" s="506" customFormat="1" ht="21" hidden="1" customHeight="1" spans="1:16384">
      <c r="A892" s="508">
        <v>2130220</v>
      </c>
      <c r="B892" s="519" t="s">
        <v>812</v>
      </c>
      <c r="C892" s="351">
        <f t="shared" si="13"/>
        <v>0</v>
      </c>
      <c r="F892" s="506">
        <v>0</v>
      </c>
      <c r="H892" s="506">
        <v>0</v>
      </c>
      <c r="K892" s="506">
        <v>0</v>
      </c>
      <c r="L892" s="506">
        <v>0</v>
      </c>
      <c r="N892" s="506">
        <v>0</v>
      </c>
      <c r="XEL892" s="289"/>
      <c r="XEM892" s="289"/>
      <c r="XEN892" s="289"/>
      <c r="XEO892" s="289"/>
      <c r="XEP892" s="289"/>
      <c r="XEQ892" s="289"/>
      <c r="XER892" s="289"/>
      <c r="XES892" s="289"/>
      <c r="XET892" s="289"/>
      <c r="XEU892" s="289"/>
      <c r="XEV892" s="289"/>
      <c r="XEW892" s="289"/>
      <c r="XEX892" s="289"/>
      <c r="XEY892" s="289"/>
      <c r="XEZ892" s="289"/>
      <c r="XFA892" s="289"/>
      <c r="XFB892" s="289"/>
      <c r="XFC892" s="289"/>
      <c r="XFD892" s="289"/>
    </row>
    <row r="893" s="506" customFormat="1" ht="21" hidden="1" customHeight="1" spans="1:16384">
      <c r="A893" s="508">
        <v>2130221</v>
      </c>
      <c r="B893" s="519" t="s">
        <v>813</v>
      </c>
      <c r="C893" s="351">
        <f t="shared" si="13"/>
        <v>0</v>
      </c>
      <c r="F893" s="506">
        <v>0</v>
      </c>
      <c r="H893" s="506">
        <v>0</v>
      </c>
      <c r="K893" s="506">
        <v>0</v>
      </c>
      <c r="L893" s="506">
        <v>0</v>
      </c>
      <c r="N893" s="506">
        <v>0</v>
      </c>
      <c r="XEL893" s="289"/>
      <c r="XEM893" s="289"/>
      <c r="XEN893" s="289"/>
      <c r="XEO893" s="289"/>
      <c r="XEP893" s="289"/>
      <c r="XEQ893" s="289"/>
      <c r="XER893" s="289"/>
      <c r="XES893" s="289"/>
      <c r="XET893" s="289"/>
      <c r="XEU893" s="289"/>
      <c r="XEV893" s="289"/>
      <c r="XEW893" s="289"/>
      <c r="XEX893" s="289"/>
      <c r="XEY893" s="289"/>
      <c r="XEZ893" s="289"/>
      <c r="XFA893" s="289"/>
      <c r="XFB893" s="289"/>
      <c r="XFC893" s="289"/>
      <c r="XFD893" s="289"/>
    </row>
    <row r="894" s="506" customFormat="1" ht="21" hidden="1" customHeight="1" spans="1:16384">
      <c r="A894" s="508">
        <v>2130223</v>
      </c>
      <c r="B894" s="519" t="s">
        <v>814</v>
      </c>
      <c r="C894" s="351">
        <f t="shared" si="13"/>
        <v>0</v>
      </c>
      <c r="F894" s="506">
        <v>0</v>
      </c>
      <c r="H894" s="506">
        <v>0</v>
      </c>
      <c r="K894" s="506">
        <v>0</v>
      </c>
      <c r="L894" s="506">
        <v>0</v>
      </c>
      <c r="N894" s="506">
        <v>0</v>
      </c>
      <c r="XEL894" s="289"/>
      <c r="XEM894" s="289"/>
      <c r="XEN894" s="289"/>
      <c r="XEO894" s="289"/>
      <c r="XEP894" s="289"/>
      <c r="XEQ894" s="289"/>
      <c r="XER894" s="289"/>
      <c r="XES894" s="289"/>
      <c r="XET894" s="289"/>
      <c r="XEU894" s="289"/>
      <c r="XEV894" s="289"/>
      <c r="XEW894" s="289"/>
      <c r="XEX894" s="289"/>
      <c r="XEY894" s="289"/>
      <c r="XEZ894" s="289"/>
      <c r="XFA894" s="289"/>
      <c r="XFB894" s="289"/>
      <c r="XFC894" s="289"/>
      <c r="XFD894" s="289"/>
    </row>
    <row r="895" s="506" customFormat="1" ht="21" customHeight="1" spans="1:16384">
      <c r="A895" s="508">
        <v>2130226</v>
      </c>
      <c r="B895" s="519" t="s">
        <v>815</v>
      </c>
      <c r="C895" s="351">
        <f t="shared" si="13"/>
        <v>90</v>
      </c>
      <c r="F895" s="506">
        <v>0</v>
      </c>
      <c r="H895" s="506">
        <v>0</v>
      </c>
      <c r="K895" s="506">
        <v>60</v>
      </c>
      <c r="L895" s="506">
        <v>0</v>
      </c>
      <c r="N895" s="506">
        <v>30</v>
      </c>
      <c r="XEL895" s="289"/>
      <c r="XEM895" s="289"/>
      <c r="XEN895" s="289"/>
      <c r="XEO895" s="289"/>
      <c r="XEP895" s="289"/>
      <c r="XEQ895" s="289"/>
      <c r="XER895" s="289"/>
      <c r="XES895" s="289"/>
      <c r="XET895" s="289"/>
      <c r="XEU895" s="289"/>
      <c r="XEV895" s="289"/>
      <c r="XEW895" s="289"/>
      <c r="XEX895" s="289"/>
      <c r="XEY895" s="289"/>
      <c r="XEZ895" s="289"/>
      <c r="XFA895" s="289"/>
      <c r="XFB895" s="289"/>
      <c r="XFC895" s="289"/>
      <c r="XFD895" s="289"/>
    </row>
    <row r="896" s="506" customFormat="1" ht="21" hidden="1" customHeight="1" spans="1:16384">
      <c r="A896" s="508">
        <v>2130227</v>
      </c>
      <c r="B896" s="519" t="s">
        <v>816</v>
      </c>
      <c r="C896" s="351">
        <f t="shared" si="13"/>
        <v>0</v>
      </c>
      <c r="F896" s="506">
        <v>0</v>
      </c>
      <c r="H896" s="506">
        <v>0</v>
      </c>
      <c r="K896" s="506">
        <v>0</v>
      </c>
      <c r="L896" s="506">
        <v>0</v>
      </c>
      <c r="N896" s="506">
        <v>0</v>
      </c>
      <c r="XEL896" s="289"/>
      <c r="XEM896" s="289"/>
      <c r="XEN896" s="289"/>
      <c r="XEO896" s="289"/>
      <c r="XEP896" s="289"/>
      <c r="XEQ896" s="289"/>
      <c r="XER896" s="289"/>
      <c r="XES896" s="289"/>
      <c r="XET896" s="289"/>
      <c r="XEU896" s="289"/>
      <c r="XEV896" s="289"/>
      <c r="XEW896" s="289"/>
      <c r="XEX896" s="289"/>
      <c r="XEY896" s="289"/>
      <c r="XEZ896" s="289"/>
      <c r="XFA896" s="289"/>
      <c r="XFB896" s="289"/>
      <c r="XFC896" s="289"/>
      <c r="XFD896" s="289"/>
    </row>
    <row r="897" s="506" customFormat="1" ht="21" customHeight="1" spans="1:16384">
      <c r="A897" s="508">
        <v>2130234</v>
      </c>
      <c r="B897" s="519" t="s">
        <v>817</v>
      </c>
      <c r="C897" s="351">
        <f t="shared" si="13"/>
        <v>34161</v>
      </c>
      <c r="F897" s="506">
        <v>0</v>
      </c>
      <c r="H897" s="506">
        <v>0</v>
      </c>
      <c r="K897" s="506">
        <f>248+126</f>
        <v>374</v>
      </c>
      <c r="L897" s="506">
        <v>0</v>
      </c>
      <c r="M897" s="506">
        <v>32076</v>
      </c>
      <c r="N897" s="506">
        <v>1711</v>
      </c>
      <c r="XEL897" s="289"/>
      <c r="XEM897" s="289"/>
      <c r="XEN897" s="289"/>
      <c r="XEO897" s="289"/>
      <c r="XEP897" s="289"/>
      <c r="XEQ897" s="289"/>
      <c r="XER897" s="289"/>
      <c r="XES897" s="289"/>
      <c r="XET897" s="289"/>
      <c r="XEU897" s="289"/>
      <c r="XEV897" s="289"/>
      <c r="XEW897" s="289"/>
      <c r="XEX897" s="289"/>
      <c r="XEY897" s="289"/>
      <c r="XEZ897" s="289"/>
      <c r="XFA897" s="289"/>
      <c r="XFB897" s="289"/>
      <c r="XFC897" s="289"/>
      <c r="XFD897" s="289"/>
    </row>
    <row r="898" s="506" customFormat="1" ht="21" hidden="1" customHeight="1" spans="1:16384">
      <c r="A898" s="508">
        <v>2130236</v>
      </c>
      <c r="B898" s="519" t="s">
        <v>818</v>
      </c>
      <c r="C898" s="351">
        <f t="shared" si="13"/>
        <v>0</v>
      </c>
      <c r="F898" s="506">
        <v>0</v>
      </c>
      <c r="H898" s="506">
        <v>0</v>
      </c>
      <c r="K898" s="506">
        <v>0</v>
      </c>
      <c r="L898" s="506">
        <v>0</v>
      </c>
      <c r="N898" s="506">
        <v>0</v>
      </c>
      <c r="XEL898" s="289"/>
      <c r="XEM898" s="289"/>
      <c r="XEN898" s="289"/>
      <c r="XEO898" s="289"/>
      <c r="XEP898" s="289"/>
      <c r="XEQ898" s="289"/>
      <c r="XER898" s="289"/>
      <c r="XES898" s="289"/>
      <c r="XET898" s="289"/>
      <c r="XEU898" s="289"/>
      <c r="XEV898" s="289"/>
      <c r="XEW898" s="289"/>
      <c r="XEX898" s="289"/>
      <c r="XEY898" s="289"/>
      <c r="XEZ898" s="289"/>
      <c r="XFA898" s="289"/>
      <c r="XFB898" s="289"/>
      <c r="XFC898" s="289"/>
      <c r="XFD898" s="289"/>
    </row>
    <row r="899" s="506" customFormat="1" ht="21" hidden="1" customHeight="1" spans="1:16384">
      <c r="A899" s="508">
        <v>2130237</v>
      </c>
      <c r="B899" s="519" t="s">
        <v>787</v>
      </c>
      <c r="C899" s="351">
        <f t="shared" si="13"/>
        <v>0</v>
      </c>
      <c r="F899" s="506">
        <v>0</v>
      </c>
      <c r="H899" s="506">
        <v>0</v>
      </c>
      <c r="K899" s="506">
        <v>0</v>
      </c>
      <c r="L899" s="506">
        <v>0</v>
      </c>
      <c r="N899" s="506">
        <v>0</v>
      </c>
      <c r="XEL899" s="289"/>
      <c r="XEM899" s="289"/>
      <c r="XEN899" s="289"/>
      <c r="XEO899" s="289"/>
      <c r="XEP899" s="289"/>
      <c r="XEQ899" s="289"/>
      <c r="XER899" s="289"/>
      <c r="XES899" s="289"/>
      <c r="XET899" s="289"/>
      <c r="XEU899" s="289"/>
      <c r="XEV899" s="289"/>
      <c r="XEW899" s="289"/>
      <c r="XEX899" s="289"/>
      <c r="XEY899" s="289"/>
      <c r="XEZ899" s="289"/>
      <c r="XFA899" s="289"/>
      <c r="XFB899" s="289"/>
      <c r="XFC899" s="289"/>
      <c r="XFD899" s="289"/>
    </row>
    <row r="900" s="506" customFormat="1" ht="21" customHeight="1" spans="1:16384">
      <c r="A900" s="508">
        <v>2130238</v>
      </c>
      <c r="B900" s="519" t="s">
        <v>1654</v>
      </c>
      <c r="C900" s="351">
        <f t="shared" si="13"/>
        <v>2951</v>
      </c>
      <c r="F900" s="506">
        <v>0</v>
      </c>
      <c r="K900" s="506">
        <v>2950</v>
      </c>
      <c r="L900" s="506">
        <v>0</v>
      </c>
      <c r="N900" s="506">
        <v>1</v>
      </c>
      <c r="XEL900" s="289"/>
      <c r="XEM900" s="289"/>
      <c r="XEN900" s="289"/>
      <c r="XEO900" s="289"/>
      <c r="XEP900" s="289"/>
      <c r="XEQ900" s="289"/>
      <c r="XER900" s="289"/>
      <c r="XES900" s="289"/>
      <c r="XET900" s="289"/>
      <c r="XEU900" s="289"/>
      <c r="XEV900" s="289"/>
      <c r="XEW900" s="289"/>
      <c r="XEX900" s="289"/>
      <c r="XEY900" s="289"/>
      <c r="XEZ900" s="289"/>
      <c r="XFA900" s="289"/>
      <c r="XFB900" s="289"/>
      <c r="XFC900" s="289"/>
      <c r="XFD900" s="289"/>
    </row>
    <row r="901" s="506" customFormat="1" ht="21" customHeight="1" spans="1:16384">
      <c r="A901" s="508">
        <v>2130299</v>
      </c>
      <c r="B901" s="519" t="s">
        <v>819</v>
      </c>
      <c r="C901" s="351">
        <f t="shared" si="13"/>
        <v>1474</v>
      </c>
      <c r="F901" s="506">
        <v>0</v>
      </c>
      <c r="H901" s="506">
        <v>12</v>
      </c>
      <c r="K901" s="506">
        <v>1462</v>
      </c>
      <c r="L901" s="506">
        <v>0</v>
      </c>
      <c r="N901" s="506">
        <v>0</v>
      </c>
      <c r="XEL901" s="289"/>
      <c r="XEM901" s="289"/>
      <c r="XEN901" s="289"/>
      <c r="XEO901" s="289"/>
      <c r="XEP901" s="289"/>
      <c r="XEQ901" s="289"/>
      <c r="XER901" s="289"/>
      <c r="XES901" s="289"/>
      <c r="XET901" s="289"/>
      <c r="XEU901" s="289"/>
      <c r="XEV901" s="289"/>
      <c r="XEW901" s="289"/>
      <c r="XEX901" s="289"/>
      <c r="XEY901" s="289"/>
      <c r="XEZ901" s="289"/>
      <c r="XFA901" s="289"/>
      <c r="XFB901" s="289"/>
      <c r="XFC901" s="289"/>
      <c r="XFD901" s="289"/>
    </row>
    <row r="902" s="506" customFormat="1" ht="21" customHeight="1" spans="1:16384">
      <c r="A902" s="508">
        <v>21303</v>
      </c>
      <c r="B902" s="519" t="s">
        <v>820</v>
      </c>
      <c r="C902" s="351">
        <f t="shared" ref="C902:C965" si="14">D902+E902+F902+G902+H902+I902+J902+K902+L902+M902+N902</f>
        <v>211661.052639</v>
      </c>
      <c r="F902" s="508">
        <v>3510.260639</v>
      </c>
      <c r="H902" s="506">
        <v>754.78</v>
      </c>
      <c r="K902" s="506">
        <v>4409</v>
      </c>
      <c r="L902" s="506">
        <v>1593.012</v>
      </c>
      <c r="M902" s="506">
        <v>157877</v>
      </c>
      <c r="N902" s="506">
        <f>60517-17000</f>
        <v>43517</v>
      </c>
      <c r="XEL902" s="289"/>
      <c r="XEM902" s="289"/>
      <c r="XEN902" s="289"/>
      <c r="XEO902" s="289"/>
      <c r="XEP902" s="289"/>
      <c r="XEQ902" s="289"/>
      <c r="XER902" s="289"/>
      <c r="XES902" s="289"/>
      <c r="XET902" s="289"/>
      <c r="XEU902" s="289"/>
      <c r="XEV902" s="289"/>
      <c r="XEW902" s="289"/>
      <c r="XEX902" s="289"/>
      <c r="XEY902" s="289"/>
      <c r="XEZ902" s="289"/>
      <c r="XFA902" s="289"/>
      <c r="XFB902" s="289"/>
      <c r="XFC902" s="289"/>
      <c r="XFD902" s="289"/>
    </row>
    <row r="903" s="506" customFormat="1" ht="21" customHeight="1" spans="1:16384">
      <c r="A903" s="508">
        <v>2130301</v>
      </c>
      <c r="B903" s="519" t="s">
        <v>148</v>
      </c>
      <c r="C903" s="351">
        <f t="shared" si="14"/>
        <v>452.421072</v>
      </c>
      <c r="F903" s="508">
        <v>452.421072</v>
      </c>
      <c r="H903" s="506">
        <v>0</v>
      </c>
      <c r="K903" s="506">
        <v>0</v>
      </c>
      <c r="L903" s="506">
        <v>0</v>
      </c>
      <c r="N903" s="506">
        <v>0</v>
      </c>
      <c r="XEL903" s="289"/>
      <c r="XEM903" s="289"/>
      <c r="XEN903" s="289"/>
      <c r="XEO903" s="289"/>
      <c r="XEP903" s="289"/>
      <c r="XEQ903" s="289"/>
      <c r="XER903" s="289"/>
      <c r="XES903" s="289"/>
      <c r="XET903" s="289"/>
      <c r="XEU903" s="289"/>
      <c r="XEV903" s="289"/>
      <c r="XEW903" s="289"/>
      <c r="XEX903" s="289"/>
      <c r="XEY903" s="289"/>
      <c r="XEZ903" s="289"/>
      <c r="XFA903" s="289"/>
      <c r="XFB903" s="289"/>
      <c r="XFC903" s="289"/>
      <c r="XFD903" s="289"/>
    </row>
    <row r="904" s="506" customFormat="1" ht="21" hidden="1" customHeight="1" spans="1:16384">
      <c r="A904" s="508">
        <v>2130302</v>
      </c>
      <c r="B904" s="518" t="s">
        <v>149</v>
      </c>
      <c r="C904" s="351">
        <f t="shared" si="14"/>
        <v>0</v>
      </c>
      <c r="F904" s="506">
        <v>0</v>
      </c>
      <c r="H904" s="506">
        <v>0</v>
      </c>
      <c r="K904" s="506">
        <v>0</v>
      </c>
      <c r="L904" s="506">
        <v>0</v>
      </c>
      <c r="N904" s="506">
        <v>0</v>
      </c>
      <c r="XEL904" s="289"/>
      <c r="XEM904" s="289"/>
      <c r="XEN904" s="289"/>
      <c r="XEO904" s="289"/>
      <c r="XEP904" s="289"/>
      <c r="XEQ904" s="289"/>
      <c r="XER904" s="289"/>
      <c r="XES904" s="289"/>
      <c r="XET904" s="289"/>
      <c r="XEU904" s="289"/>
      <c r="XEV904" s="289"/>
      <c r="XEW904" s="289"/>
      <c r="XEX904" s="289"/>
      <c r="XEY904" s="289"/>
      <c r="XEZ904" s="289"/>
      <c r="XFA904" s="289"/>
      <c r="XFB904" s="289"/>
      <c r="XFC904" s="289"/>
      <c r="XFD904" s="289"/>
    </row>
    <row r="905" s="506" customFormat="1" ht="21" hidden="1" customHeight="1" spans="1:16384">
      <c r="A905" s="508">
        <v>2130303</v>
      </c>
      <c r="B905" s="519" t="s">
        <v>150</v>
      </c>
      <c r="C905" s="351">
        <f t="shared" si="14"/>
        <v>0</v>
      </c>
      <c r="F905" s="506">
        <v>0</v>
      </c>
      <c r="H905" s="506">
        <v>0</v>
      </c>
      <c r="K905" s="506">
        <v>0</v>
      </c>
      <c r="L905" s="506">
        <v>0</v>
      </c>
      <c r="N905" s="506">
        <v>0</v>
      </c>
      <c r="XEL905" s="289"/>
      <c r="XEM905" s="289"/>
      <c r="XEN905" s="289"/>
      <c r="XEO905" s="289"/>
      <c r="XEP905" s="289"/>
      <c r="XEQ905" s="289"/>
      <c r="XER905" s="289"/>
      <c r="XES905" s="289"/>
      <c r="XET905" s="289"/>
      <c r="XEU905" s="289"/>
      <c r="XEV905" s="289"/>
      <c r="XEW905" s="289"/>
      <c r="XEX905" s="289"/>
      <c r="XEY905" s="289"/>
      <c r="XEZ905" s="289"/>
      <c r="XFA905" s="289"/>
      <c r="XFB905" s="289"/>
      <c r="XFC905" s="289"/>
      <c r="XFD905" s="289"/>
    </row>
    <row r="906" s="506" customFormat="1" ht="21" customHeight="1" spans="1:16384">
      <c r="A906" s="508">
        <v>2130304</v>
      </c>
      <c r="B906" s="519" t="s">
        <v>821</v>
      </c>
      <c r="C906" s="351">
        <f t="shared" si="14"/>
        <v>3057.839567</v>
      </c>
      <c r="F906" s="508">
        <v>3057.839567</v>
      </c>
      <c r="H906" s="506">
        <v>0</v>
      </c>
      <c r="K906" s="506">
        <v>0</v>
      </c>
      <c r="L906" s="506">
        <v>0</v>
      </c>
      <c r="N906" s="506">
        <v>0</v>
      </c>
      <c r="XEL906" s="289"/>
      <c r="XEM906" s="289"/>
      <c r="XEN906" s="289"/>
      <c r="XEO906" s="289"/>
      <c r="XEP906" s="289"/>
      <c r="XEQ906" s="289"/>
      <c r="XER906" s="289"/>
      <c r="XES906" s="289"/>
      <c r="XET906" s="289"/>
      <c r="XEU906" s="289"/>
      <c r="XEV906" s="289"/>
      <c r="XEW906" s="289"/>
      <c r="XEX906" s="289"/>
      <c r="XEY906" s="289"/>
      <c r="XEZ906" s="289"/>
      <c r="XFA906" s="289"/>
      <c r="XFB906" s="289"/>
      <c r="XFC906" s="289"/>
      <c r="XFD906" s="289"/>
    </row>
    <row r="907" s="506" customFormat="1" ht="21" customHeight="1" spans="1:16384">
      <c r="A907" s="508">
        <v>2130305</v>
      </c>
      <c r="B907" s="519" t="s">
        <v>822</v>
      </c>
      <c r="C907" s="351">
        <f t="shared" si="14"/>
        <v>184023</v>
      </c>
      <c r="F907" s="506">
        <v>0</v>
      </c>
      <c r="H907" s="506">
        <v>0</v>
      </c>
      <c r="K907" s="506">
        <v>2508</v>
      </c>
      <c r="L907" s="506">
        <v>0</v>
      </c>
      <c r="M907" s="506">
        <v>157877</v>
      </c>
      <c r="N907" s="506">
        <f>40638-17000</f>
        <v>23638</v>
      </c>
      <c r="XEL907" s="289"/>
      <c r="XEM907" s="289"/>
      <c r="XEN907" s="289"/>
      <c r="XEO907" s="289"/>
      <c r="XEP907" s="289"/>
      <c r="XEQ907" s="289"/>
      <c r="XER907" s="289"/>
      <c r="XES907" s="289"/>
      <c r="XET907" s="289"/>
      <c r="XEU907" s="289"/>
      <c r="XEV907" s="289"/>
      <c r="XEW907" s="289"/>
      <c r="XEX907" s="289"/>
      <c r="XEY907" s="289"/>
      <c r="XEZ907" s="289"/>
      <c r="XFA907" s="289"/>
      <c r="XFB907" s="289"/>
      <c r="XFC907" s="289"/>
      <c r="XFD907" s="289"/>
    </row>
    <row r="908" s="506" customFormat="1" ht="21" customHeight="1" spans="1:16384">
      <c r="A908" s="508">
        <v>2130306</v>
      </c>
      <c r="B908" s="519" t="s">
        <v>823</v>
      </c>
      <c r="C908" s="351">
        <f t="shared" si="14"/>
        <v>2322</v>
      </c>
      <c r="F908" s="506">
        <v>0</v>
      </c>
      <c r="H908" s="506">
        <v>577</v>
      </c>
      <c r="K908" s="506">
        <v>1029</v>
      </c>
      <c r="L908" s="506">
        <v>0</v>
      </c>
      <c r="N908" s="506">
        <v>716</v>
      </c>
      <c r="XEL908" s="289"/>
      <c r="XEM908" s="289"/>
      <c r="XEN908" s="289"/>
      <c r="XEO908" s="289"/>
      <c r="XEP908" s="289"/>
      <c r="XEQ908" s="289"/>
      <c r="XER908" s="289"/>
      <c r="XES908" s="289"/>
      <c r="XET908" s="289"/>
      <c r="XEU908" s="289"/>
      <c r="XEV908" s="289"/>
      <c r="XEW908" s="289"/>
      <c r="XEX908" s="289"/>
      <c r="XEY908" s="289"/>
      <c r="XEZ908" s="289"/>
      <c r="XFA908" s="289"/>
      <c r="XFB908" s="289"/>
      <c r="XFC908" s="289"/>
      <c r="XFD908" s="289"/>
    </row>
    <row r="909" s="506" customFormat="1" ht="21" hidden="1" customHeight="1" spans="1:16384">
      <c r="A909" s="508">
        <v>2130307</v>
      </c>
      <c r="B909" s="519" t="s">
        <v>824</v>
      </c>
      <c r="C909" s="351">
        <f t="shared" si="14"/>
        <v>0</v>
      </c>
      <c r="F909" s="506">
        <v>0</v>
      </c>
      <c r="H909" s="506">
        <v>0</v>
      </c>
      <c r="K909" s="506">
        <v>0</v>
      </c>
      <c r="L909" s="506">
        <v>0</v>
      </c>
      <c r="N909" s="506">
        <v>0</v>
      </c>
      <c r="XEL909" s="289"/>
      <c r="XEM909" s="289"/>
      <c r="XEN909" s="289"/>
      <c r="XEO909" s="289"/>
      <c r="XEP909" s="289"/>
      <c r="XEQ909" s="289"/>
      <c r="XER909" s="289"/>
      <c r="XES909" s="289"/>
      <c r="XET909" s="289"/>
      <c r="XEU909" s="289"/>
      <c r="XEV909" s="289"/>
      <c r="XEW909" s="289"/>
      <c r="XEX909" s="289"/>
      <c r="XEY909" s="289"/>
      <c r="XEZ909" s="289"/>
      <c r="XFA909" s="289"/>
      <c r="XFB909" s="289"/>
      <c r="XFC909" s="289"/>
      <c r="XFD909" s="289"/>
    </row>
    <row r="910" s="506" customFormat="1" ht="21" hidden="1" customHeight="1" spans="1:16384">
      <c r="A910" s="508">
        <v>2130308</v>
      </c>
      <c r="B910" s="519" t="s">
        <v>825</v>
      </c>
      <c r="C910" s="351">
        <f t="shared" si="14"/>
        <v>0</v>
      </c>
      <c r="F910" s="506">
        <v>0</v>
      </c>
      <c r="H910" s="506">
        <v>0</v>
      </c>
      <c r="K910" s="506">
        <v>0</v>
      </c>
      <c r="L910" s="506">
        <v>0</v>
      </c>
      <c r="N910" s="506">
        <v>0</v>
      </c>
      <c r="XEL910" s="289"/>
      <c r="XEM910" s="289"/>
      <c r="XEN910" s="289"/>
      <c r="XEO910" s="289"/>
      <c r="XEP910" s="289"/>
      <c r="XEQ910" s="289"/>
      <c r="XER910" s="289"/>
      <c r="XES910" s="289"/>
      <c r="XET910" s="289"/>
      <c r="XEU910" s="289"/>
      <c r="XEV910" s="289"/>
      <c r="XEW910" s="289"/>
      <c r="XEX910" s="289"/>
      <c r="XEY910" s="289"/>
      <c r="XEZ910" s="289"/>
      <c r="XFA910" s="289"/>
      <c r="XFB910" s="289"/>
      <c r="XFC910" s="289"/>
      <c r="XFD910" s="289"/>
    </row>
    <row r="911" s="506" customFormat="1" ht="21" hidden="1" customHeight="1" spans="1:16384">
      <c r="A911" s="508">
        <v>2130309</v>
      </c>
      <c r="B911" s="519" t="s">
        <v>826</v>
      </c>
      <c r="C911" s="351">
        <f t="shared" si="14"/>
        <v>0</v>
      </c>
      <c r="F911" s="506">
        <v>0</v>
      </c>
      <c r="H911" s="506">
        <v>0</v>
      </c>
      <c r="K911" s="506">
        <v>0</v>
      </c>
      <c r="L911" s="506">
        <v>0</v>
      </c>
      <c r="N911" s="506">
        <v>0</v>
      </c>
      <c r="XEL911" s="289"/>
      <c r="XEM911" s="289"/>
      <c r="XEN911" s="289"/>
      <c r="XEO911" s="289"/>
      <c r="XEP911" s="289"/>
      <c r="XEQ911" s="289"/>
      <c r="XER911" s="289"/>
      <c r="XES911" s="289"/>
      <c r="XET911" s="289"/>
      <c r="XEU911" s="289"/>
      <c r="XEV911" s="289"/>
      <c r="XEW911" s="289"/>
      <c r="XEX911" s="289"/>
      <c r="XEY911" s="289"/>
      <c r="XEZ911" s="289"/>
      <c r="XFA911" s="289"/>
      <c r="XFB911" s="289"/>
      <c r="XFC911" s="289"/>
      <c r="XFD911" s="289"/>
    </row>
    <row r="912" s="506" customFormat="1" ht="21" customHeight="1" spans="1:16384">
      <c r="A912" s="508">
        <v>2130310</v>
      </c>
      <c r="B912" s="519" t="s">
        <v>827</v>
      </c>
      <c r="C912" s="351">
        <f t="shared" si="14"/>
        <v>586</v>
      </c>
      <c r="F912" s="506">
        <v>0</v>
      </c>
      <c r="H912" s="506">
        <v>0</v>
      </c>
      <c r="K912" s="506">
        <v>30</v>
      </c>
      <c r="L912" s="506">
        <v>0</v>
      </c>
      <c r="N912" s="506">
        <v>556</v>
      </c>
      <c r="XEL912" s="289"/>
      <c r="XEM912" s="289"/>
      <c r="XEN912" s="289"/>
      <c r="XEO912" s="289"/>
      <c r="XEP912" s="289"/>
      <c r="XEQ912" s="289"/>
      <c r="XER912" s="289"/>
      <c r="XES912" s="289"/>
      <c r="XET912" s="289"/>
      <c r="XEU912" s="289"/>
      <c r="XEV912" s="289"/>
      <c r="XEW912" s="289"/>
      <c r="XEX912" s="289"/>
      <c r="XEY912" s="289"/>
      <c r="XEZ912" s="289"/>
      <c r="XFA912" s="289"/>
      <c r="XFB912" s="289"/>
      <c r="XFC912" s="289"/>
      <c r="XFD912" s="289"/>
    </row>
    <row r="913" s="506" customFormat="1" ht="21" customHeight="1" spans="1:16384">
      <c r="A913" s="508">
        <v>2130311</v>
      </c>
      <c r="B913" s="519" t="s">
        <v>828</v>
      </c>
      <c r="C913" s="351">
        <f t="shared" si="14"/>
        <v>1604.012</v>
      </c>
      <c r="F913" s="506">
        <v>0</v>
      </c>
      <c r="H913" s="506">
        <v>0</v>
      </c>
      <c r="K913" s="506">
        <v>11</v>
      </c>
      <c r="L913" s="506">
        <v>1593.012</v>
      </c>
      <c r="N913" s="506">
        <v>0</v>
      </c>
      <c r="XEL913" s="289"/>
      <c r="XEM913" s="289"/>
      <c r="XEN913" s="289"/>
      <c r="XEO913" s="289"/>
      <c r="XEP913" s="289"/>
      <c r="XEQ913" s="289"/>
      <c r="XER913" s="289"/>
      <c r="XES913" s="289"/>
      <c r="XET913" s="289"/>
      <c r="XEU913" s="289"/>
      <c r="XEV913" s="289"/>
      <c r="XEW913" s="289"/>
      <c r="XEX913" s="289"/>
      <c r="XEY913" s="289"/>
      <c r="XEZ913" s="289"/>
      <c r="XFA913" s="289"/>
      <c r="XFB913" s="289"/>
      <c r="XFC913" s="289"/>
      <c r="XFD913" s="289"/>
    </row>
    <row r="914" s="506" customFormat="1" ht="21" hidden="1" customHeight="1" spans="1:16384">
      <c r="A914" s="508">
        <v>2130312</v>
      </c>
      <c r="B914" s="519" t="s">
        <v>829</v>
      </c>
      <c r="C914" s="351">
        <f t="shared" si="14"/>
        <v>0</v>
      </c>
      <c r="F914" s="506">
        <v>0</v>
      </c>
      <c r="H914" s="506">
        <v>0</v>
      </c>
      <c r="K914" s="506">
        <v>0</v>
      </c>
      <c r="L914" s="506">
        <v>0</v>
      </c>
      <c r="N914" s="506">
        <v>0</v>
      </c>
      <c r="XEL914" s="289"/>
      <c r="XEM914" s="289"/>
      <c r="XEN914" s="289"/>
      <c r="XEO914" s="289"/>
      <c r="XEP914" s="289"/>
      <c r="XEQ914" s="289"/>
      <c r="XER914" s="289"/>
      <c r="XES914" s="289"/>
      <c r="XET914" s="289"/>
      <c r="XEU914" s="289"/>
      <c r="XEV914" s="289"/>
      <c r="XEW914" s="289"/>
      <c r="XEX914" s="289"/>
      <c r="XEY914" s="289"/>
      <c r="XEZ914" s="289"/>
      <c r="XFA914" s="289"/>
      <c r="XFB914" s="289"/>
      <c r="XFC914" s="289"/>
      <c r="XFD914" s="289"/>
    </row>
    <row r="915" s="506" customFormat="1" ht="21" customHeight="1" spans="1:16384">
      <c r="A915" s="508">
        <v>2130313</v>
      </c>
      <c r="B915" s="519" t="s">
        <v>830</v>
      </c>
      <c r="C915" s="351">
        <f t="shared" si="14"/>
        <v>119</v>
      </c>
      <c r="F915" s="506">
        <v>0</v>
      </c>
      <c r="H915" s="506">
        <v>119</v>
      </c>
      <c r="K915" s="506">
        <v>0</v>
      </c>
      <c r="L915" s="506">
        <v>0</v>
      </c>
      <c r="N915" s="506">
        <v>0</v>
      </c>
      <c r="XEL915" s="289"/>
      <c r="XEM915" s="289"/>
      <c r="XEN915" s="289"/>
      <c r="XEO915" s="289"/>
      <c r="XEP915" s="289"/>
      <c r="XEQ915" s="289"/>
      <c r="XER915" s="289"/>
      <c r="XES915" s="289"/>
      <c r="XET915" s="289"/>
      <c r="XEU915" s="289"/>
      <c r="XEV915" s="289"/>
      <c r="XEW915" s="289"/>
      <c r="XEX915" s="289"/>
      <c r="XEY915" s="289"/>
      <c r="XEZ915" s="289"/>
      <c r="XFA915" s="289"/>
      <c r="XFB915" s="289"/>
      <c r="XFC915" s="289"/>
      <c r="XFD915" s="289"/>
    </row>
    <row r="916" s="506" customFormat="1" ht="21" customHeight="1" spans="1:16384">
      <c r="A916" s="508">
        <v>2130314</v>
      </c>
      <c r="B916" s="519" t="s">
        <v>831</v>
      </c>
      <c r="C916" s="351">
        <f t="shared" si="14"/>
        <v>18320</v>
      </c>
      <c r="F916" s="506">
        <v>0</v>
      </c>
      <c r="H916" s="506">
        <v>0</v>
      </c>
      <c r="K916" s="506">
        <v>89</v>
      </c>
      <c r="L916" s="506">
        <v>0</v>
      </c>
      <c r="N916" s="506">
        <v>18231</v>
      </c>
      <c r="XEL916" s="289"/>
      <c r="XEM916" s="289"/>
      <c r="XEN916" s="289"/>
      <c r="XEO916" s="289"/>
      <c r="XEP916" s="289"/>
      <c r="XEQ916" s="289"/>
      <c r="XER916" s="289"/>
      <c r="XES916" s="289"/>
      <c r="XET916" s="289"/>
      <c r="XEU916" s="289"/>
      <c r="XEV916" s="289"/>
      <c r="XEW916" s="289"/>
      <c r="XEX916" s="289"/>
      <c r="XEY916" s="289"/>
      <c r="XEZ916" s="289"/>
      <c r="XFA916" s="289"/>
      <c r="XFB916" s="289"/>
      <c r="XFC916" s="289"/>
      <c r="XFD916" s="289"/>
    </row>
    <row r="917" s="506" customFormat="1" ht="21" customHeight="1" spans="1:16384">
      <c r="A917" s="508">
        <v>2130315</v>
      </c>
      <c r="B917" s="519" t="s">
        <v>832</v>
      </c>
      <c r="C917" s="351">
        <f t="shared" si="14"/>
        <v>325</v>
      </c>
      <c r="F917" s="506">
        <v>0</v>
      </c>
      <c r="H917" s="506">
        <v>0</v>
      </c>
      <c r="K917" s="506">
        <v>0</v>
      </c>
      <c r="L917" s="506">
        <v>0</v>
      </c>
      <c r="N917" s="506">
        <v>325</v>
      </c>
      <c r="XEL917" s="289"/>
      <c r="XEM917" s="289"/>
      <c r="XEN917" s="289"/>
      <c r="XEO917" s="289"/>
      <c r="XEP917" s="289"/>
      <c r="XEQ917" s="289"/>
      <c r="XER917" s="289"/>
      <c r="XES917" s="289"/>
      <c r="XET917" s="289"/>
      <c r="XEU917" s="289"/>
      <c r="XEV917" s="289"/>
      <c r="XEW917" s="289"/>
      <c r="XEX917" s="289"/>
      <c r="XEY917" s="289"/>
      <c r="XEZ917" s="289"/>
      <c r="XFA917" s="289"/>
      <c r="XFB917" s="289"/>
      <c r="XFC917" s="289"/>
      <c r="XFD917" s="289"/>
    </row>
    <row r="918" s="506" customFormat="1" ht="21" customHeight="1" spans="1:16384">
      <c r="A918" s="508">
        <v>2130316</v>
      </c>
      <c r="B918" s="519" t="s">
        <v>833</v>
      </c>
      <c r="C918" s="351">
        <f t="shared" si="14"/>
        <v>742</v>
      </c>
      <c r="F918" s="506">
        <v>0</v>
      </c>
      <c r="H918" s="506">
        <v>0</v>
      </c>
      <c r="K918" s="506">
        <v>742</v>
      </c>
      <c r="L918" s="506">
        <v>0</v>
      </c>
      <c r="N918" s="506">
        <v>0</v>
      </c>
      <c r="XEL918" s="289"/>
      <c r="XEM918" s="289"/>
      <c r="XEN918" s="289"/>
      <c r="XEO918" s="289"/>
      <c r="XEP918" s="289"/>
      <c r="XEQ918" s="289"/>
      <c r="XER918" s="289"/>
      <c r="XES918" s="289"/>
      <c r="XET918" s="289"/>
      <c r="XEU918" s="289"/>
      <c r="XEV918" s="289"/>
      <c r="XEW918" s="289"/>
      <c r="XEX918" s="289"/>
      <c r="XEY918" s="289"/>
      <c r="XEZ918" s="289"/>
      <c r="XFA918" s="289"/>
      <c r="XFB918" s="289"/>
      <c r="XFC918" s="289"/>
      <c r="XFD918" s="289"/>
    </row>
    <row r="919" s="506" customFormat="1" ht="21" hidden="1" customHeight="1" spans="1:16384">
      <c r="A919" s="508">
        <v>2130317</v>
      </c>
      <c r="B919" s="519" t="s">
        <v>834</v>
      </c>
      <c r="C919" s="351">
        <f t="shared" si="14"/>
        <v>0</v>
      </c>
      <c r="F919" s="506">
        <v>0</v>
      </c>
      <c r="H919" s="506">
        <v>0</v>
      </c>
      <c r="K919" s="506">
        <v>0</v>
      </c>
      <c r="L919" s="506">
        <v>0</v>
      </c>
      <c r="N919" s="506">
        <v>0</v>
      </c>
      <c r="XEL919" s="289"/>
      <c r="XEM919" s="289"/>
      <c r="XEN919" s="289"/>
      <c r="XEO919" s="289"/>
      <c r="XEP919" s="289"/>
      <c r="XEQ919" s="289"/>
      <c r="XER919" s="289"/>
      <c r="XES919" s="289"/>
      <c r="XET919" s="289"/>
      <c r="XEU919" s="289"/>
      <c r="XEV919" s="289"/>
      <c r="XEW919" s="289"/>
      <c r="XEX919" s="289"/>
      <c r="XEY919" s="289"/>
      <c r="XEZ919" s="289"/>
      <c r="XFA919" s="289"/>
      <c r="XFB919" s="289"/>
      <c r="XFC919" s="289"/>
      <c r="XFD919" s="289"/>
    </row>
    <row r="920" s="506" customFormat="1" ht="21" hidden="1" customHeight="1" spans="1:16384">
      <c r="A920" s="508">
        <v>2130318</v>
      </c>
      <c r="B920" s="519" t="s">
        <v>835</v>
      </c>
      <c r="C920" s="351">
        <f t="shared" si="14"/>
        <v>0</v>
      </c>
      <c r="F920" s="506">
        <v>0</v>
      </c>
      <c r="H920" s="506">
        <v>0</v>
      </c>
      <c r="K920" s="506">
        <v>0</v>
      </c>
      <c r="L920" s="506">
        <v>0</v>
      </c>
      <c r="N920" s="506">
        <v>0</v>
      </c>
      <c r="XEL920" s="289"/>
      <c r="XEM920" s="289"/>
      <c r="XEN920" s="289"/>
      <c r="XEO920" s="289"/>
      <c r="XEP920" s="289"/>
      <c r="XEQ920" s="289"/>
      <c r="XER920" s="289"/>
      <c r="XES920" s="289"/>
      <c r="XET920" s="289"/>
      <c r="XEU920" s="289"/>
      <c r="XEV920" s="289"/>
      <c r="XEW920" s="289"/>
      <c r="XEX920" s="289"/>
      <c r="XEY920" s="289"/>
      <c r="XEZ920" s="289"/>
      <c r="XFA920" s="289"/>
      <c r="XFB920" s="289"/>
      <c r="XFC920" s="289"/>
      <c r="XFD920" s="289"/>
    </row>
    <row r="921" s="506" customFormat="1" ht="21" hidden="1" customHeight="1" spans="1:16384">
      <c r="A921" s="508">
        <v>2130319</v>
      </c>
      <c r="B921" s="519" t="s">
        <v>836</v>
      </c>
      <c r="C921" s="351">
        <f t="shared" si="14"/>
        <v>0</v>
      </c>
      <c r="F921" s="506">
        <v>0</v>
      </c>
      <c r="H921" s="506">
        <v>0</v>
      </c>
      <c r="K921" s="506">
        <v>0</v>
      </c>
      <c r="L921" s="506">
        <v>0</v>
      </c>
      <c r="N921" s="506">
        <v>0</v>
      </c>
      <c r="XEL921" s="289"/>
      <c r="XEM921" s="289"/>
      <c r="XEN921" s="289"/>
      <c r="XEO921" s="289"/>
      <c r="XEP921" s="289"/>
      <c r="XEQ921" s="289"/>
      <c r="XER921" s="289"/>
      <c r="XES921" s="289"/>
      <c r="XET921" s="289"/>
      <c r="XEU921" s="289"/>
      <c r="XEV921" s="289"/>
      <c r="XEW921" s="289"/>
      <c r="XEX921" s="289"/>
      <c r="XEY921" s="289"/>
      <c r="XEZ921" s="289"/>
      <c r="XFA921" s="289"/>
      <c r="XFB921" s="289"/>
      <c r="XFC921" s="289"/>
      <c r="XFD921" s="289"/>
    </row>
    <row r="922" s="506" customFormat="1" ht="21" customHeight="1" spans="1:16384">
      <c r="A922" s="508">
        <v>2130321</v>
      </c>
      <c r="B922" s="519" t="s">
        <v>837</v>
      </c>
      <c r="C922" s="351">
        <f t="shared" si="14"/>
        <v>50</v>
      </c>
      <c r="F922" s="506">
        <v>0</v>
      </c>
      <c r="H922" s="506">
        <v>0</v>
      </c>
      <c r="K922" s="506">
        <v>0</v>
      </c>
      <c r="L922" s="506">
        <v>0</v>
      </c>
      <c r="N922" s="506">
        <v>50</v>
      </c>
      <c r="XEL922" s="289"/>
      <c r="XEM922" s="289"/>
      <c r="XEN922" s="289"/>
      <c r="XEO922" s="289"/>
      <c r="XEP922" s="289"/>
      <c r="XEQ922" s="289"/>
      <c r="XER922" s="289"/>
      <c r="XES922" s="289"/>
      <c r="XET922" s="289"/>
      <c r="XEU922" s="289"/>
      <c r="XEV922" s="289"/>
      <c r="XEW922" s="289"/>
      <c r="XEX922" s="289"/>
      <c r="XEY922" s="289"/>
      <c r="XEZ922" s="289"/>
      <c r="XFA922" s="289"/>
      <c r="XFB922" s="289"/>
      <c r="XFC922" s="289"/>
      <c r="XFD922" s="289"/>
    </row>
    <row r="923" s="506" customFormat="1" ht="21" hidden="1" customHeight="1" spans="1:16384">
      <c r="A923" s="508">
        <v>2130322</v>
      </c>
      <c r="B923" s="519" t="s">
        <v>838</v>
      </c>
      <c r="C923" s="351">
        <f t="shared" si="14"/>
        <v>0</v>
      </c>
      <c r="F923" s="506">
        <v>0</v>
      </c>
      <c r="H923" s="506">
        <v>0</v>
      </c>
      <c r="K923" s="506">
        <v>0</v>
      </c>
      <c r="L923" s="506">
        <v>0</v>
      </c>
      <c r="N923" s="506">
        <v>0</v>
      </c>
      <c r="XEL923" s="289"/>
      <c r="XEM923" s="289"/>
      <c r="XEN923" s="289"/>
      <c r="XEO923" s="289"/>
      <c r="XEP923" s="289"/>
      <c r="XEQ923" s="289"/>
      <c r="XER923" s="289"/>
      <c r="XES923" s="289"/>
      <c r="XET923" s="289"/>
      <c r="XEU923" s="289"/>
      <c r="XEV923" s="289"/>
      <c r="XEW923" s="289"/>
      <c r="XEX923" s="289"/>
      <c r="XEY923" s="289"/>
      <c r="XEZ923" s="289"/>
      <c r="XFA923" s="289"/>
      <c r="XFB923" s="289"/>
      <c r="XFC923" s="289"/>
      <c r="XFD923" s="289"/>
    </row>
    <row r="924" s="506" customFormat="1" ht="21" hidden="1" customHeight="1" spans="1:16384">
      <c r="A924" s="508">
        <v>2130333</v>
      </c>
      <c r="B924" s="519" t="s">
        <v>814</v>
      </c>
      <c r="C924" s="351">
        <f t="shared" si="14"/>
        <v>0</v>
      </c>
      <c r="F924" s="506">
        <v>0</v>
      </c>
      <c r="H924" s="506">
        <v>0</v>
      </c>
      <c r="K924" s="506">
        <v>0</v>
      </c>
      <c r="L924" s="506">
        <v>0</v>
      </c>
      <c r="N924" s="506">
        <v>0</v>
      </c>
      <c r="XEL924" s="289"/>
      <c r="XEM924" s="289"/>
      <c r="XEN924" s="289"/>
      <c r="XEO924" s="289"/>
      <c r="XEP924" s="289"/>
      <c r="XEQ924" s="289"/>
      <c r="XER924" s="289"/>
      <c r="XES924" s="289"/>
      <c r="XET924" s="289"/>
      <c r="XEU924" s="289"/>
      <c r="XEV924" s="289"/>
      <c r="XEW924" s="289"/>
      <c r="XEX924" s="289"/>
      <c r="XEY924" s="289"/>
      <c r="XEZ924" s="289"/>
      <c r="XFA924" s="289"/>
      <c r="XFB924" s="289"/>
      <c r="XFC924" s="289"/>
      <c r="XFD924" s="289"/>
    </row>
    <row r="925" s="506" customFormat="1" ht="21" hidden="1" customHeight="1" spans="1:16384">
      <c r="A925" s="508">
        <v>2130334</v>
      </c>
      <c r="B925" s="519" t="s">
        <v>839</v>
      </c>
      <c r="C925" s="351">
        <f t="shared" si="14"/>
        <v>0</v>
      </c>
      <c r="F925" s="506">
        <v>0</v>
      </c>
      <c r="H925" s="506">
        <v>0</v>
      </c>
      <c r="K925" s="506">
        <v>0</v>
      </c>
      <c r="L925" s="506">
        <v>0</v>
      </c>
      <c r="N925" s="506">
        <v>0</v>
      </c>
      <c r="XEL925" s="289"/>
      <c r="XEM925" s="289"/>
      <c r="XEN925" s="289"/>
      <c r="XEO925" s="289"/>
      <c r="XEP925" s="289"/>
      <c r="XEQ925" s="289"/>
      <c r="XER925" s="289"/>
      <c r="XES925" s="289"/>
      <c r="XET925" s="289"/>
      <c r="XEU925" s="289"/>
      <c r="XEV925" s="289"/>
      <c r="XEW925" s="289"/>
      <c r="XEX925" s="289"/>
      <c r="XEY925" s="289"/>
      <c r="XEZ925" s="289"/>
      <c r="XFA925" s="289"/>
      <c r="XFB925" s="289"/>
      <c r="XFC925" s="289"/>
      <c r="XFD925" s="289"/>
    </row>
    <row r="926" s="506" customFormat="1" ht="21" hidden="1" customHeight="1" spans="1:16384">
      <c r="A926" s="508">
        <v>2130335</v>
      </c>
      <c r="B926" s="519" t="s">
        <v>840</v>
      </c>
      <c r="C926" s="351">
        <f t="shared" si="14"/>
        <v>0</v>
      </c>
      <c r="F926" s="506">
        <v>0</v>
      </c>
      <c r="H926" s="506">
        <v>0</v>
      </c>
      <c r="K926" s="506">
        <v>0</v>
      </c>
      <c r="L926" s="506">
        <v>0</v>
      </c>
      <c r="N926" s="506">
        <v>0</v>
      </c>
      <c r="XEL926" s="289"/>
      <c r="XEM926" s="289"/>
      <c r="XEN926" s="289"/>
      <c r="XEO926" s="289"/>
      <c r="XEP926" s="289"/>
      <c r="XEQ926" s="289"/>
      <c r="XER926" s="289"/>
      <c r="XES926" s="289"/>
      <c r="XET926" s="289"/>
      <c r="XEU926" s="289"/>
      <c r="XEV926" s="289"/>
      <c r="XEW926" s="289"/>
      <c r="XEX926" s="289"/>
      <c r="XEY926" s="289"/>
      <c r="XEZ926" s="289"/>
      <c r="XFA926" s="289"/>
      <c r="XFB926" s="289"/>
      <c r="XFC926" s="289"/>
      <c r="XFD926" s="289"/>
    </row>
    <row r="927" s="506" customFormat="1" ht="21" hidden="1" customHeight="1" spans="1:16384">
      <c r="A927" s="508">
        <v>2130336</v>
      </c>
      <c r="B927" s="519" t="s">
        <v>841</v>
      </c>
      <c r="C927" s="351">
        <f t="shared" si="14"/>
        <v>0</v>
      </c>
      <c r="F927" s="506">
        <v>0</v>
      </c>
      <c r="H927" s="506">
        <v>0</v>
      </c>
      <c r="K927" s="506">
        <v>0</v>
      </c>
      <c r="L927" s="506">
        <v>0</v>
      </c>
      <c r="N927" s="506">
        <v>0</v>
      </c>
      <c r="XEL927" s="289"/>
      <c r="XEM927" s="289"/>
      <c r="XEN927" s="289"/>
      <c r="XEO927" s="289"/>
      <c r="XEP927" s="289"/>
      <c r="XEQ927" s="289"/>
      <c r="XER927" s="289"/>
      <c r="XES927" s="289"/>
      <c r="XET927" s="289"/>
      <c r="XEU927" s="289"/>
      <c r="XEV927" s="289"/>
      <c r="XEW927" s="289"/>
      <c r="XEX927" s="289"/>
      <c r="XEY927" s="289"/>
      <c r="XEZ927" s="289"/>
      <c r="XFA927" s="289"/>
      <c r="XFB927" s="289"/>
      <c r="XFC927" s="289"/>
      <c r="XFD927" s="289"/>
    </row>
    <row r="928" s="506" customFormat="1" ht="21" hidden="1" customHeight="1" spans="1:16384">
      <c r="A928" s="508">
        <v>2130337</v>
      </c>
      <c r="B928" s="519" t="s">
        <v>842</v>
      </c>
      <c r="C928" s="351">
        <f t="shared" si="14"/>
        <v>0</v>
      </c>
      <c r="F928" s="506">
        <v>0</v>
      </c>
      <c r="H928" s="506">
        <v>0</v>
      </c>
      <c r="K928" s="506">
        <v>0</v>
      </c>
      <c r="L928" s="506">
        <v>0</v>
      </c>
      <c r="N928" s="506">
        <v>0</v>
      </c>
      <c r="XEL928" s="289"/>
      <c r="XEM928" s="289"/>
      <c r="XEN928" s="289"/>
      <c r="XEO928" s="289"/>
      <c r="XEP928" s="289"/>
      <c r="XEQ928" s="289"/>
      <c r="XER928" s="289"/>
      <c r="XES928" s="289"/>
      <c r="XET928" s="289"/>
      <c r="XEU928" s="289"/>
      <c r="XEV928" s="289"/>
      <c r="XEW928" s="289"/>
      <c r="XEX928" s="289"/>
      <c r="XEY928" s="289"/>
      <c r="XEZ928" s="289"/>
      <c r="XFA928" s="289"/>
      <c r="XFB928" s="289"/>
      <c r="XFC928" s="289"/>
      <c r="XFD928" s="289"/>
    </row>
    <row r="929" s="506" customFormat="1" ht="21" customHeight="1" spans="1:16384">
      <c r="A929" s="508">
        <v>2130399</v>
      </c>
      <c r="B929" s="518" t="s">
        <v>843</v>
      </c>
      <c r="C929" s="351">
        <f t="shared" si="14"/>
        <v>58.78</v>
      </c>
      <c r="F929" s="506">
        <v>0</v>
      </c>
      <c r="H929" s="506">
        <v>58.78</v>
      </c>
      <c r="K929" s="506">
        <v>0</v>
      </c>
      <c r="L929" s="506">
        <v>0</v>
      </c>
      <c r="N929" s="506">
        <v>0</v>
      </c>
      <c r="XEL929" s="289"/>
      <c r="XEM929" s="289"/>
      <c r="XEN929" s="289"/>
      <c r="XEO929" s="289"/>
      <c r="XEP929" s="289"/>
      <c r="XEQ929" s="289"/>
      <c r="XER929" s="289"/>
      <c r="XES929" s="289"/>
      <c r="XET929" s="289"/>
      <c r="XEU929" s="289"/>
      <c r="XEV929" s="289"/>
      <c r="XEW929" s="289"/>
      <c r="XEX929" s="289"/>
      <c r="XEY929" s="289"/>
      <c r="XEZ929" s="289"/>
      <c r="XFA929" s="289"/>
      <c r="XFB929" s="289"/>
      <c r="XFC929" s="289"/>
      <c r="XFD929" s="289"/>
    </row>
    <row r="930" s="506" customFormat="1" ht="21" customHeight="1" spans="1:16384">
      <c r="A930" s="508">
        <v>21305</v>
      </c>
      <c r="B930" s="519" t="s">
        <v>844</v>
      </c>
      <c r="C930" s="351">
        <f t="shared" si="14"/>
        <v>25802.283469</v>
      </c>
      <c r="F930" s="508">
        <v>476.283469</v>
      </c>
      <c r="H930" s="506">
        <v>0</v>
      </c>
      <c r="K930" s="506">
        <v>22666</v>
      </c>
      <c r="L930" s="506">
        <v>0</v>
      </c>
      <c r="N930" s="506">
        <v>2660</v>
      </c>
      <c r="XEL930" s="289"/>
      <c r="XEM930" s="289"/>
      <c r="XEN930" s="289"/>
      <c r="XEO930" s="289"/>
      <c r="XEP930" s="289"/>
      <c r="XEQ930" s="289"/>
      <c r="XER930" s="289"/>
      <c r="XES930" s="289"/>
      <c r="XET930" s="289"/>
      <c r="XEU930" s="289"/>
      <c r="XEV930" s="289"/>
      <c r="XEW930" s="289"/>
      <c r="XEX930" s="289"/>
      <c r="XEY930" s="289"/>
      <c r="XEZ930" s="289"/>
      <c r="XFA930" s="289"/>
      <c r="XFB930" s="289"/>
      <c r="XFC930" s="289"/>
      <c r="XFD930" s="289"/>
    </row>
    <row r="931" s="506" customFormat="1" ht="21" customHeight="1" spans="1:16384">
      <c r="A931" s="508">
        <v>2130501</v>
      </c>
      <c r="B931" s="519" t="s">
        <v>148</v>
      </c>
      <c r="C931" s="351">
        <f t="shared" si="14"/>
        <v>203.643845</v>
      </c>
      <c r="F931" s="508">
        <v>203.643845</v>
      </c>
      <c r="H931" s="506">
        <v>0</v>
      </c>
      <c r="K931" s="506">
        <v>0</v>
      </c>
      <c r="L931" s="506">
        <v>0</v>
      </c>
      <c r="N931" s="506">
        <v>0</v>
      </c>
      <c r="XEL931" s="289"/>
      <c r="XEM931" s="289"/>
      <c r="XEN931" s="289"/>
      <c r="XEO931" s="289"/>
      <c r="XEP931" s="289"/>
      <c r="XEQ931" s="289"/>
      <c r="XER931" s="289"/>
      <c r="XES931" s="289"/>
      <c r="XET931" s="289"/>
      <c r="XEU931" s="289"/>
      <c r="XEV931" s="289"/>
      <c r="XEW931" s="289"/>
      <c r="XEX931" s="289"/>
      <c r="XEY931" s="289"/>
      <c r="XEZ931" s="289"/>
      <c r="XFA931" s="289"/>
      <c r="XFB931" s="289"/>
      <c r="XFC931" s="289"/>
      <c r="XFD931" s="289"/>
    </row>
    <row r="932" s="506" customFormat="1" ht="21" hidden="1" customHeight="1" spans="1:16384">
      <c r="A932" s="508">
        <v>2130502</v>
      </c>
      <c r="B932" s="519" t="s">
        <v>149</v>
      </c>
      <c r="C932" s="351">
        <f t="shared" si="14"/>
        <v>0</v>
      </c>
      <c r="F932" s="506">
        <v>0</v>
      </c>
      <c r="H932" s="506">
        <v>0</v>
      </c>
      <c r="K932" s="506">
        <v>0</v>
      </c>
      <c r="L932" s="506">
        <v>0</v>
      </c>
      <c r="N932" s="506">
        <v>0</v>
      </c>
      <c r="XEL932" s="289"/>
      <c r="XEM932" s="289"/>
      <c r="XEN932" s="289"/>
      <c r="XEO932" s="289"/>
      <c r="XEP932" s="289"/>
      <c r="XEQ932" s="289"/>
      <c r="XER932" s="289"/>
      <c r="XES932" s="289"/>
      <c r="XET932" s="289"/>
      <c r="XEU932" s="289"/>
      <c r="XEV932" s="289"/>
      <c r="XEW932" s="289"/>
      <c r="XEX932" s="289"/>
      <c r="XEY932" s="289"/>
      <c r="XEZ932" s="289"/>
      <c r="XFA932" s="289"/>
      <c r="XFB932" s="289"/>
      <c r="XFC932" s="289"/>
      <c r="XFD932" s="289"/>
    </row>
    <row r="933" s="506" customFormat="1" ht="21" hidden="1" customHeight="1" spans="1:16384">
      <c r="A933" s="508">
        <v>2130503</v>
      </c>
      <c r="B933" s="519" t="s">
        <v>150</v>
      </c>
      <c r="C933" s="351">
        <f t="shared" si="14"/>
        <v>0</v>
      </c>
      <c r="F933" s="506">
        <v>0</v>
      </c>
      <c r="H933" s="506">
        <v>0</v>
      </c>
      <c r="K933" s="506">
        <v>0</v>
      </c>
      <c r="L933" s="506">
        <v>0</v>
      </c>
      <c r="N933" s="506">
        <v>0</v>
      </c>
      <c r="XEL933" s="289"/>
      <c r="XEM933" s="289"/>
      <c r="XEN933" s="289"/>
      <c r="XEO933" s="289"/>
      <c r="XEP933" s="289"/>
      <c r="XEQ933" s="289"/>
      <c r="XER933" s="289"/>
      <c r="XES933" s="289"/>
      <c r="XET933" s="289"/>
      <c r="XEU933" s="289"/>
      <c r="XEV933" s="289"/>
      <c r="XEW933" s="289"/>
      <c r="XEX933" s="289"/>
      <c r="XEY933" s="289"/>
      <c r="XEZ933" s="289"/>
      <c r="XFA933" s="289"/>
      <c r="XFB933" s="289"/>
      <c r="XFC933" s="289"/>
      <c r="XFD933" s="289"/>
    </row>
    <row r="934" s="506" customFormat="1" ht="21" customHeight="1" spans="1:16384">
      <c r="A934" s="508">
        <v>2130504</v>
      </c>
      <c r="B934" s="519" t="s">
        <v>845</v>
      </c>
      <c r="C934" s="351">
        <f t="shared" si="14"/>
        <v>10431.639624</v>
      </c>
      <c r="F934" s="508">
        <v>272.639624</v>
      </c>
      <c r="H934" s="506">
        <v>0</v>
      </c>
      <c r="K934" s="506">
        <v>8465</v>
      </c>
      <c r="L934" s="506">
        <v>0</v>
      </c>
      <c r="N934" s="506">
        <v>1694</v>
      </c>
      <c r="XEL934" s="289"/>
      <c r="XEM934" s="289"/>
      <c r="XEN934" s="289"/>
      <c r="XEO934" s="289"/>
      <c r="XEP934" s="289"/>
      <c r="XEQ934" s="289"/>
      <c r="XER934" s="289"/>
      <c r="XES934" s="289"/>
      <c r="XET934" s="289"/>
      <c r="XEU934" s="289"/>
      <c r="XEV934" s="289"/>
      <c r="XEW934" s="289"/>
      <c r="XEX934" s="289"/>
      <c r="XEY934" s="289"/>
      <c r="XEZ934" s="289"/>
      <c r="XFA934" s="289"/>
      <c r="XFB934" s="289"/>
      <c r="XFC934" s="289"/>
      <c r="XFD934" s="289"/>
    </row>
    <row r="935" s="506" customFormat="1" ht="21" customHeight="1" spans="1:16384">
      <c r="A935" s="508">
        <v>2130505</v>
      </c>
      <c r="B935" s="519" t="s">
        <v>846</v>
      </c>
      <c r="C935" s="351">
        <f t="shared" si="14"/>
        <v>14723</v>
      </c>
      <c r="F935" s="506">
        <v>0</v>
      </c>
      <c r="H935" s="506">
        <v>0</v>
      </c>
      <c r="K935" s="506">
        <v>14161</v>
      </c>
      <c r="L935" s="506">
        <v>0</v>
      </c>
      <c r="N935" s="506">
        <v>562</v>
      </c>
      <c r="XEL935" s="289"/>
      <c r="XEM935" s="289"/>
      <c r="XEN935" s="289"/>
      <c r="XEO935" s="289"/>
      <c r="XEP935" s="289"/>
      <c r="XEQ935" s="289"/>
      <c r="XER935" s="289"/>
      <c r="XES935" s="289"/>
      <c r="XET935" s="289"/>
      <c r="XEU935" s="289"/>
      <c r="XEV935" s="289"/>
      <c r="XEW935" s="289"/>
      <c r="XEX935" s="289"/>
      <c r="XEY935" s="289"/>
      <c r="XEZ935" s="289"/>
      <c r="XFA935" s="289"/>
      <c r="XFB935" s="289"/>
      <c r="XFC935" s="289"/>
      <c r="XFD935" s="289"/>
    </row>
    <row r="936" s="506" customFormat="1" ht="21" customHeight="1" spans="1:16384">
      <c r="A936" s="508">
        <v>2130506</v>
      </c>
      <c r="B936" s="519" t="s">
        <v>847</v>
      </c>
      <c r="C936" s="351">
        <f t="shared" si="14"/>
        <v>359</v>
      </c>
      <c r="F936" s="506">
        <v>0</v>
      </c>
      <c r="H936" s="506">
        <v>0</v>
      </c>
      <c r="K936" s="506">
        <v>0</v>
      </c>
      <c r="L936" s="506">
        <v>0</v>
      </c>
      <c r="N936" s="506">
        <v>359</v>
      </c>
      <c r="XEL936" s="289"/>
      <c r="XEM936" s="289"/>
      <c r="XEN936" s="289"/>
      <c r="XEO936" s="289"/>
      <c r="XEP936" s="289"/>
      <c r="XEQ936" s="289"/>
      <c r="XER936" s="289"/>
      <c r="XES936" s="289"/>
      <c r="XET936" s="289"/>
      <c r="XEU936" s="289"/>
      <c r="XEV936" s="289"/>
      <c r="XEW936" s="289"/>
      <c r="XEX936" s="289"/>
      <c r="XEY936" s="289"/>
      <c r="XEZ936" s="289"/>
      <c r="XFA936" s="289"/>
      <c r="XFB936" s="289"/>
      <c r="XFC936" s="289"/>
      <c r="XFD936" s="289"/>
    </row>
    <row r="937" s="506" customFormat="1" ht="21" hidden="1" customHeight="1" spans="1:16384">
      <c r="A937" s="508">
        <v>2130507</v>
      </c>
      <c r="B937" s="519" t="s">
        <v>848</v>
      </c>
      <c r="C937" s="351">
        <f t="shared" si="14"/>
        <v>0</v>
      </c>
      <c r="F937" s="506">
        <v>0</v>
      </c>
      <c r="H937" s="506">
        <v>0</v>
      </c>
      <c r="K937" s="506">
        <v>0</v>
      </c>
      <c r="L937" s="506">
        <v>0</v>
      </c>
      <c r="N937" s="506">
        <v>0</v>
      </c>
      <c r="XEL937" s="289"/>
      <c r="XEM937" s="289"/>
      <c r="XEN937" s="289"/>
      <c r="XEO937" s="289"/>
      <c r="XEP937" s="289"/>
      <c r="XEQ937" s="289"/>
      <c r="XER937" s="289"/>
      <c r="XES937" s="289"/>
      <c r="XET937" s="289"/>
      <c r="XEU937" s="289"/>
      <c r="XEV937" s="289"/>
      <c r="XEW937" s="289"/>
      <c r="XEX937" s="289"/>
      <c r="XEY937" s="289"/>
      <c r="XEZ937" s="289"/>
      <c r="XFA937" s="289"/>
      <c r="XFB937" s="289"/>
      <c r="XFC937" s="289"/>
      <c r="XFD937" s="289"/>
    </row>
    <row r="938" s="506" customFormat="1" ht="21" hidden="1" customHeight="1" spans="1:16384">
      <c r="A938" s="508">
        <v>2130508</v>
      </c>
      <c r="B938" s="519" t="s">
        <v>849</v>
      </c>
      <c r="C938" s="351">
        <f t="shared" si="14"/>
        <v>0</v>
      </c>
      <c r="F938" s="506">
        <v>0</v>
      </c>
      <c r="H938" s="506">
        <v>0</v>
      </c>
      <c r="K938" s="506">
        <v>0</v>
      </c>
      <c r="L938" s="506">
        <v>0</v>
      </c>
      <c r="N938" s="506">
        <v>0</v>
      </c>
      <c r="XEL938" s="289"/>
      <c r="XEM938" s="289"/>
      <c r="XEN938" s="289"/>
      <c r="XEO938" s="289"/>
      <c r="XEP938" s="289"/>
      <c r="XEQ938" s="289"/>
      <c r="XER938" s="289"/>
      <c r="XES938" s="289"/>
      <c r="XET938" s="289"/>
      <c r="XEU938" s="289"/>
      <c r="XEV938" s="289"/>
      <c r="XEW938" s="289"/>
      <c r="XEX938" s="289"/>
      <c r="XEY938" s="289"/>
      <c r="XEZ938" s="289"/>
      <c r="XFA938" s="289"/>
      <c r="XFB938" s="289"/>
      <c r="XFC938" s="289"/>
      <c r="XFD938" s="289"/>
    </row>
    <row r="939" s="506" customFormat="1" ht="21" hidden="1" customHeight="1" spans="1:16384">
      <c r="A939" s="508">
        <v>2130550</v>
      </c>
      <c r="B939" s="519" t="s">
        <v>157</v>
      </c>
      <c r="C939" s="351">
        <f t="shared" si="14"/>
        <v>0</v>
      </c>
      <c r="F939" s="506">
        <v>0</v>
      </c>
      <c r="H939" s="506">
        <v>0</v>
      </c>
      <c r="K939" s="506">
        <v>0</v>
      </c>
      <c r="L939" s="506">
        <v>0</v>
      </c>
      <c r="N939" s="506">
        <v>0</v>
      </c>
      <c r="XEL939" s="289"/>
      <c r="XEM939" s="289"/>
      <c r="XEN939" s="289"/>
      <c r="XEO939" s="289"/>
      <c r="XEP939" s="289"/>
      <c r="XEQ939" s="289"/>
      <c r="XER939" s="289"/>
      <c r="XES939" s="289"/>
      <c r="XET939" s="289"/>
      <c r="XEU939" s="289"/>
      <c r="XEV939" s="289"/>
      <c r="XEW939" s="289"/>
      <c r="XEX939" s="289"/>
      <c r="XEY939" s="289"/>
      <c r="XEZ939" s="289"/>
      <c r="XFA939" s="289"/>
      <c r="XFB939" s="289"/>
      <c r="XFC939" s="289"/>
      <c r="XFD939" s="289"/>
    </row>
    <row r="940" s="506" customFormat="1" ht="21" customHeight="1" spans="1:16384">
      <c r="A940" s="508">
        <v>2130599</v>
      </c>
      <c r="B940" s="519" t="s">
        <v>850</v>
      </c>
      <c r="C940" s="351">
        <f t="shared" si="14"/>
        <v>85</v>
      </c>
      <c r="F940" s="506">
        <v>0</v>
      </c>
      <c r="H940" s="506">
        <v>0</v>
      </c>
      <c r="K940" s="506">
        <v>40</v>
      </c>
      <c r="L940" s="506">
        <v>0</v>
      </c>
      <c r="N940" s="506">
        <v>45</v>
      </c>
      <c r="XEL940" s="289"/>
      <c r="XEM940" s="289"/>
      <c r="XEN940" s="289"/>
      <c r="XEO940" s="289"/>
      <c r="XEP940" s="289"/>
      <c r="XEQ940" s="289"/>
      <c r="XER940" s="289"/>
      <c r="XES940" s="289"/>
      <c r="XET940" s="289"/>
      <c r="XEU940" s="289"/>
      <c r="XEV940" s="289"/>
      <c r="XEW940" s="289"/>
      <c r="XEX940" s="289"/>
      <c r="XEY940" s="289"/>
      <c r="XEZ940" s="289"/>
      <c r="XFA940" s="289"/>
      <c r="XFB940" s="289"/>
      <c r="XFC940" s="289"/>
      <c r="XFD940" s="289"/>
    </row>
    <row r="941" s="506" customFormat="1" ht="21" customHeight="1" spans="1:16384">
      <c r="A941" s="508">
        <v>21307</v>
      </c>
      <c r="B941" s="519" t="s">
        <v>851</v>
      </c>
      <c r="C941" s="351">
        <f t="shared" si="14"/>
        <v>11072</v>
      </c>
      <c r="F941" s="506">
        <v>0</v>
      </c>
      <c r="H941" s="506">
        <v>0</v>
      </c>
      <c r="K941" s="506">
        <v>4828</v>
      </c>
      <c r="N941" s="506">
        <v>6244</v>
      </c>
      <c r="XEL941" s="289"/>
      <c r="XEM941" s="289"/>
      <c r="XEN941" s="289"/>
      <c r="XEO941" s="289"/>
      <c r="XEP941" s="289"/>
      <c r="XEQ941" s="289"/>
      <c r="XER941" s="289"/>
      <c r="XES941" s="289"/>
      <c r="XET941" s="289"/>
      <c r="XEU941" s="289"/>
      <c r="XEV941" s="289"/>
      <c r="XEW941" s="289"/>
      <c r="XEX941" s="289"/>
      <c r="XEY941" s="289"/>
      <c r="XEZ941" s="289"/>
      <c r="XFA941" s="289"/>
      <c r="XFB941" s="289"/>
      <c r="XFC941" s="289"/>
      <c r="XFD941" s="289"/>
    </row>
    <row r="942" s="506" customFormat="1" ht="21" customHeight="1" spans="1:16384">
      <c r="A942" s="508">
        <v>2130701</v>
      </c>
      <c r="B942" s="519" t="s">
        <v>852</v>
      </c>
      <c r="C942" s="351">
        <f t="shared" si="14"/>
        <v>11072</v>
      </c>
      <c r="F942" s="506">
        <v>0</v>
      </c>
      <c r="H942" s="506">
        <v>0</v>
      </c>
      <c r="K942" s="506">
        <v>4828</v>
      </c>
      <c r="L942" s="506">
        <v>0</v>
      </c>
      <c r="N942" s="506">
        <v>6244</v>
      </c>
      <c r="XEL942" s="289"/>
      <c r="XEM942" s="289"/>
      <c r="XEN942" s="289"/>
      <c r="XEO942" s="289"/>
      <c r="XEP942" s="289"/>
      <c r="XEQ942" s="289"/>
      <c r="XER942" s="289"/>
      <c r="XES942" s="289"/>
      <c r="XET942" s="289"/>
      <c r="XEU942" s="289"/>
      <c r="XEV942" s="289"/>
      <c r="XEW942" s="289"/>
      <c r="XEX942" s="289"/>
      <c r="XEY942" s="289"/>
      <c r="XEZ942" s="289"/>
      <c r="XFA942" s="289"/>
      <c r="XFB942" s="289"/>
      <c r="XFC942" s="289"/>
      <c r="XFD942" s="289"/>
    </row>
    <row r="943" s="506" customFormat="1" ht="21" hidden="1" customHeight="1" spans="1:16384">
      <c r="A943" s="508">
        <v>2130704</v>
      </c>
      <c r="B943" s="519" t="s">
        <v>853</v>
      </c>
      <c r="C943" s="351">
        <f t="shared" si="14"/>
        <v>0</v>
      </c>
      <c r="F943" s="506">
        <v>0</v>
      </c>
      <c r="H943" s="506">
        <v>0</v>
      </c>
      <c r="K943" s="506">
        <v>0</v>
      </c>
      <c r="L943" s="506">
        <v>0</v>
      </c>
      <c r="N943" s="506">
        <v>0</v>
      </c>
      <c r="XEL943" s="289"/>
      <c r="XEM943" s="289"/>
      <c r="XEN943" s="289"/>
      <c r="XEO943" s="289"/>
      <c r="XEP943" s="289"/>
      <c r="XEQ943" s="289"/>
      <c r="XER943" s="289"/>
      <c r="XES943" s="289"/>
      <c r="XET943" s="289"/>
      <c r="XEU943" s="289"/>
      <c r="XEV943" s="289"/>
      <c r="XEW943" s="289"/>
      <c r="XEX943" s="289"/>
      <c r="XEY943" s="289"/>
      <c r="XEZ943" s="289"/>
      <c r="XFA943" s="289"/>
      <c r="XFB943" s="289"/>
      <c r="XFC943" s="289"/>
      <c r="XFD943" s="289"/>
    </row>
    <row r="944" s="506" customFormat="1" ht="21" hidden="1" customHeight="1" spans="1:16384">
      <c r="A944" s="508">
        <v>2130705</v>
      </c>
      <c r="B944" s="519" t="s">
        <v>854</v>
      </c>
      <c r="C944" s="351">
        <f t="shared" si="14"/>
        <v>0</v>
      </c>
      <c r="F944" s="506">
        <v>0</v>
      </c>
      <c r="H944" s="506">
        <v>0</v>
      </c>
      <c r="K944" s="506">
        <v>0</v>
      </c>
      <c r="N944" s="506">
        <v>0</v>
      </c>
      <c r="XEL944" s="289"/>
      <c r="XEM944" s="289"/>
      <c r="XEN944" s="289"/>
      <c r="XEO944" s="289"/>
      <c r="XEP944" s="289"/>
      <c r="XEQ944" s="289"/>
      <c r="XER944" s="289"/>
      <c r="XES944" s="289"/>
      <c r="XET944" s="289"/>
      <c r="XEU944" s="289"/>
      <c r="XEV944" s="289"/>
      <c r="XEW944" s="289"/>
      <c r="XEX944" s="289"/>
      <c r="XEY944" s="289"/>
      <c r="XEZ944" s="289"/>
      <c r="XFA944" s="289"/>
      <c r="XFB944" s="289"/>
      <c r="XFC944" s="289"/>
      <c r="XFD944" s="289"/>
    </row>
    <row r="945" s="506" customFormat="1" ht="21" hidden="1" customHeight="1" spans="1:16384">
      <c r="A945" s="508">
        <v>2130706</v>
      </c>
      <c r="B945" s="519" t="s">
        <v>855</v>
      </c>
      <c r="C945" s="351">
        <f t="shared" si="14"/>
        <v>0</v>
      </c>
      <c r="F945" s="506">
        <v>0</v>
      </c>
      <c r="H945" s="506">
        <v>0</v>
      </c>
      <c r="K945" s="506">
        <v>0</v>
      </c>
      <c r="L945" s="506">
        <v>0</v>
      </c>
      <c r="N945" s="506">
        <v>0</v>
      </c>
      <c r="XEL945" s="289"/>
      <c r="XEM945" s="289"/>
      <c r="XEN945" s="289"/>
      <c r="XEO945" s="289"/>
      <c r="XEP945" s="289"/>
      <c r="XEQ945" s="289"/>
      <c r="XER945" s="289"/>
      <c r="XES945" s="289"/>
      <c r="XET945" s="289"/>
      <c r="XEU945" s="289"/>
      <c r="XEV945" s="289"/>
      <c r="XEW945" s="289"/>
      <c r="XEX945" s="289"/>
      <c r="XEY945" s="289"/>
      <c r="XEZ945" s="289"/>
      <c r="XFA945" s="289"/>
      <c r="XFB945" s="289"/>
      <c r="XFC945" s="289"/>
      <c r="XFD945" s="289"/>
    </row>
    <row r="946" s="506" customFormat="1" ht="21" hidden="1" customHeight="1" spans="1:16384">
      <c r="A946" s="508">
        <v>2130707</v>
      </c>
      <c r="B946" s="519" t="s">
        <v>856</v>
      </c>
      <c r="C946" s="351">
        <f t="shared" si="14"/>
        <v>0</v>
      </c>
      <c r="F946" s="506">
        <v>0</v>
      </c>
      <c r="H946" s="506">
        <v>0</v>
      </c>
      <c r="K946" s="506">
        <v>0</v>
      </c>
      <c r="L946" s="506">
        <v>0</v>
      </c>
      <c r="N946" s="506">
        <v>0</v>
      </c>
      <c r="XEL946" s="289"/>
      <c r="XEM946" s="289"/>
      <c r="XEN946" s="289"/>
      <c r="XEO946" s="289"/>
      <c r="XEP946" s="289"/>
      <c r="XEQ946" s="289"/>
      <c r="XER946" s="289"/>
      <c r="XES946" s="289"/>
      <c r="XET946" s="289"/>
      <c r="XEU946" s="289"/>
      <c r="XEV946" s="289"/>
      <c r="XEW946" s="289"/>
      <c r="XEX946" s="289"/>
      <c r="XEY946" s="289"/>
      <c r="XEZ946" s="289"/>
      <c r="XFA946" s="289"/>
      <c r="XFB946" s="289"/>
      <c r="XFC946" s="289"/>
      <c r="XFD946" s="289"/>
    </row>
    <row r="947" s="506" customFormat="1" ht="21" hidden="1" customHeight="1" spans="1:16384">
      <c r="A947" s="508">
        <v>2130799</v>
      </c>
      <c r="B947" s="519" t="s">
        <v>857</v>
      </c>
      <c r="C947" s="351">
        <f t="shared" si="14"/>
        <v>0</v>
      </c>
      <c r="F947" s="506">
        <v>0</v>
      </c>
      <c r="H947" s="506">
        <v>0</v>
      </c>
      <c r="K947" s="506">
        <v>0</v>
      </c>
      <c r="L947" s="506">
        <v>0</v>
      </c>
      <c r="N947" s="506">
        <v>0</v>
      </c>
      <c r="XEL947" s="289"/>
      <c r="XEM947" s="289"/>
      <c r="XEN947" s="289"/>
      <c r="XEO947" s="289"/>
      <c r="XEP947" s="289"/>
      <c r="XEQ947" s="289"/>
      <c r="XER947" s="289"/>
      <c r="XES947" s="289"/>
      <c r="XET947" s="289"/>
      <c r="XEU947" s="289"/>
      <c r="XEV947" s="289"/>
      <c r="XEW947" s="289"/>
      <c r="XEX947" s="289"/>
      <c r="XEY947" s="289"/>
      <c r="XEZ947" s="289"/>
      <c r="XFA947" s="289"/>
      <c r="XFB947" s="289"/>
      <c r="XFC947" s="289"/>
      <c r="XFD947" s="289"/>
    </row>
    <row r="948" s="506" customFormat="1" ht="21" customHeight="1" spans="1:16384">
      <c r="A948" s="508">
        <v>21308</v>
      </c>
      <c r="B948" s="519" t="s">
        <v>858</v>
      </c>
      <c r="C948" s="351">
        <f t="shared" si="14"/>
        <v>8052</v>
      </c>
      <c r="F948" s="506">
        <v>0</v>
      </c>
      <c r="H948" s="506">
        <v>159</v>
      </c>
      <c r="K948" s="506">
        <v>6335</v>
      </c>
      <c r="L948" s="506">
        <v>0</v>
      </c>
      <c r="N948" s="506">
        <v>1558</v>
      </c>
      <c r="XEL948" s="289"/>
      <c r="XEM948" s="289"/>
      <c r="XEN948" s="289"/>
      <c r="XEO948" s="289"/>
      <c r="XEP948" s="289"/>
      <c r="XEQ948" s="289"/>
      <c r="XER948" s="289"/>
      <c r="XES948" s="289"/>
      <c r="XET948" s="289"/>
      <c r="XEU948" s="289"/>
      <c r="XEV948" s="289"/>
      <c r="XEW948" s="289"/>
      <c r="XEX948" s="289"/>
      <c r="XEY948" s="289"/>
      <c r="XEZ948" s="289"/>
      <c r="XFA948" s="289"/>
      <c r="XFB948" s="289"/>
      <c r="XFC948" s="289"/>
      <c r="XFD948" s="289"/>
    </row>
    <row r="949" s="506" customFormat="1" ht="21" hidden="1" customHeight="1" spans="1:16384">
      <c r="A949" s="508">
        <v>2130801</v>
      </c>
      <c r="B949" s="519" t="s">
        <v>859</v>
      </c>
      <c r="C949" s="351">
        <f t="shared" si="14"/>
        <v>0</v>
      </c>
      <c r="F949" s="506">
        <v>0</v>
      </c>
      <c r="H949" s="506">
        <v>0</v>
      </c>
      <c r="K949" s="506">
        <v>0</v>
      </c>
      <c r="L949" s="506">
        <v>0</v>
      </c>
      <c r="N949" s="506">
        <v>0</v>
      </c>
      <c r="XEL949" s="289"/>
      <c r="XEM949" s="289"/>
      <c r="XEN949" s="289"/>
      <c r="XEO949" s="289"/>
      <c r="XEP949" s="289"/>
      <c r="XEQ949" s="289"/>
      <c r="XER949" s="289"/>
      <c r="XES949" s="289"/>
      <c r="XET949" s="289"/>
      <c r="XEU949" s="289"/>
      <c r="XEV949" s="289"/>
      <c r="XEW949" s="289"/>
      <c r="XEX949" s="289"/>
      <c r="XEY949" s="289"/>
      <c r="XEZ949" s="289"/>
      <c r="XFA949" s="289"/>
      <c r="XFB949" s="289"/>
      <c r="XFC949" s="289"/>
      <c r="XFD949" s="289"/>
    </row>
    <row r="950" s="506" customFormat="1" ht="21" customHeight="1" spans="1:16384">
      <c r="A950" s="508">
        <v>2130803</v>
      </c>
      <c r="B950" s="519" t="s">
        <v>860</v>
      </c>
      <c r="C950" s="351">
        <f t="shared" si="14"/>
        <v>6456</v>
      </c>
      <c r="F950" s="506">
        <v>0</v>
      </c>
      <c r="H950" s="506">
        <v>0</v>
      </c>
      <c r="K950" s="506">
        <v>5157</v>
      </c>
      <c r="L950" s="506">
        <v>0</v>
      </c>
      <c r="N950" s="506">
        <v>1299</v>
      </c>
      <c r="XEL950" s="289"/>
      <c r="XEM950" s="289"/>
      <c r="XEN950" s="289"/>
      <c r="XEO950" s="289"/>
      <c r="XEP950" s="289"/>
      <c r="XEQ950" s="289"/>
      <c r="XER950" s="289"/>
      <c r="XES950" s="289"/>
      <c r="XET950" s="289"/>
      <c r="XEU950" s="289"/>
      <c r="XEV950" s="289"/>
      <c r="XEW950" s="289"/>
      <c r="XEX950" s="289"/>
      <c r="XEY950" s="289"/>
      <c r="XEZ950" s="289"/>
      <c r="XFA950" s="289"/>
      <c r="XFB950" s="289"/>
      <c r="XFC950" s="289"/>
      <c r="XFD950" s="289"/>
    </row>
    <row r="951" s="506" customFormat="1" ht="21" customHeight="1" spans="1:16384">
      <c r="A951" s="508">
        <v>2130804</v>
      </c>
      <c r="B951" s="519" t="s">
        <v>861</v>
      </c>
      <c r="C951" s="351">
        <f t="shared" si="14"/>
        <v>1596</v>
      </c>
      <c r="F951" s="506">
        <v>0</v>
      </c>
      <c r="H951" s="506">
        <v>159</v>
      </c>
      <c r="K951" s="506">
        <v>1178</v>
      </c>
      <c r="L951" s="506">
        <v>0</v>
      </c>
      <c r="N951" s="506">
        <v>259</v>
      </c>
      <c r="XEL951" s="289"/>
      <c r="XEM951" s="289"/>
      <c r="XEN951" s="289"/>
      <c r="XEO951" s="289"/>
      <c r="XEP951" s="289"/>
      <c r="XEQ951" s="289"/>
      <c r="XER951" s="289"/>
      <c r="XES951" s="289"/>
      <c r="XET951" s="289"/>
      <c r="XEU951" s="289"/>
      <c r="XEV951" s="289"/>
      <c r="XEW951" s="289"/>
      <c r="XEX951" s="289"/>
      <c r="XEY951" s="289"/>
      <c r="XEZ951" s="289"/>
      <c r="XFA951" s="289"/>
      <c r="XFB951" s="289"/>
      <c r="XFC951" s="289"/>
      <c r="XFD951" s="289"/>
    </row>
    <row r="952" s="506" customFormat="1" ht="21" hidden="1" customHeight="1" spans="1:16384">
      <c r="A952" s="508">
        <v>2130805</v>
      </c>
      <c r="B952" s="519" t="s">
        <v>862</v>
      </c>
      <c r="C952" s="351">
        <f t="shared" si="14"/>
        <v>0</v>
      </c>
      <c r="F952" s="506">
        <v>0</v>
      </c>
      <c r="H952" s="506">
        <v>0</v>
      </c>
      <c r="K952" s="506">
        <v>0</v>
      </c>
      <c r="L952" s="506">
        <v>0</v>
      </c>
      <c r="N952" s="506">
        <v>0</v>
      </c>
      <c r="XEL952" s="289"/>
      <c r="XEM952" s="289"/>
      <c r="XEN952" s="289"/>
      <c r="XEO952" s="289"/>
      <c r="XEP952" s="289"/>
      <c r="XEQ952" s="289"/>
      <c r="XER952" s="289"/>
      <c r="XES952" s="289"/>
      <c r="XET952" s="289"/>
      <c r="XEU952" s="289"/>
      <c r="XEV952" s="289"/>
      <c r="XEW952" s="289"/>
      <c r="XEX952" s="289"/>
      <c r="XEY952" s="289"/>
      <c r="XEZ952" s="289"/>
      <c r="XFA952" s="289"/>
      <c r="XFB952" s="289"/>
      <c r="XFC952" s="289"/>
      <c r="XFD952" s="289"/>
    </row>
    <row r="953" s="506" customFormat="1" ht="21" hidden="1" customHeight="1" spans="1:16384">
      <c r="A953" s="508">
        <v>2130899</v>
      </c>
      <c r="B953" s="519" t="s">
        <v>863</v>
      </c>
      <c r="C953" s="351">
        <f t="shared" si="14"/>
        <v>0</v>
      </c>
      <c r="F953" s="506">
        <v>0</v>
      </c>
      <c r="H953" s="506">
        <v>0</v>
      </c>
      <c r="K953" s="506">
        <v>0</v>
      </c>
      <c r="L953" s="506">
        <v>0</v>
      </c>
      <c r="N953" s="506">
        <v>0</v>
      </c>
      <c r="XEL953" s="289"/>
      <c r="XEM953" s="289"/>
      <c r="XEN953" s="289"/>
      <c r="XEO953" s="289"/>
      <c r="XEP953" s="289"/>
      <c r="XEQ953" s="289"/>
      <c r="XER953" s="289"/>
      <c r="XES953" s="289"/>
      <c r="XET953" s="289"/>
      <c r="XEU953" s="289"/>
      <c r="XEV953" s="289"/>
      <c r="XEW953" s="289"/>
      <c r="XEX953" s="289"/>
      <c r="XEY953" s="289"/>
      <c r="XEZ953" s="289"/>
      <c r="XFA953" s="289"/>
      <c r="XFB953" s="289"/>
      <c r="XFC953" s="289"/>
      <c r="XFD953" s="289"/>
    </row>
    <row r="954" s="506" customFormat="1" ht="21" hidden="1" customHeight="1" spans="1:16384">
      <c r="A954" s="508">
        <v>21309</v>
      </c>
      <c r="B954" s="519" t="s">
        <v>864</v>
      </c>
      <c r="C954" s="351">
        <f t="shared" si="14"/>
        <v>0</v>
      </c>
      <c r="F954" s="506">
        <v>0</v>
      </c>
      <c r="H954" s="506">
        <v>0</v>
      </c>
      <c r="K954" s="506">
        <v>0</v>
      </c>
      <c r="L954" s="506">
        <v>0</v>
      </c>
      <c r="N954" s="506">
        <v>0</v>
      </c>
      <c r="XEL954" s="289"/>
      <c r="XEM954" s="289"/>
      <c r="XEN954" s="289"/>
      <c r="XEO954" s="289"/>
      <c r="XEP954" s="289"/>
      <c r="XEQ954" s="289"/>
      <c r="XER954" s="289"/>
      <c r="XES954" s="289"/>
      <c r="XET954" s="289"/>
      <c r="XEU954" s="289"/>
      <c r="XEV954" s="289"/>
      <c r="XEW954" s="289"/>
      <c r="XEX954" s="289"/>
      <c r="XEY954" s="289"/>
      <c r="XEZ954" s="289"/>
      <c r="XFA954" s="289"/>
      <c r="XFB954" s="289"/>
      <c r="XFC954" s="289"/>
      <c r="XFD954" s="289"/>
    </row>
    <row r="955" s="506" customFormat="1" ht="21" hidden="1" customHeight="1" spans="1:16384">
      <c r="A955" s="508">
        <v>2130901</v>
      </c>
      <c r="B955" s="518" t="s">
        <v>865</v>
      </c>
      <c r="C955" s="351">
        <f t="shared" si="14"/>
        <v>0</v>
      </c>
      <c r="F955" s="506">
        <v>0</v>
      </c>
      <c r="H955" s="506">
        <v>0</v>
      </c>
      <c r="K955" s="506">
        <v>0</v>
      </c>
      <c r="L955" s="506">
        <v>0</v>
      </c>
      <c r="N955" s="506">
        <v>0</v>
      </c>
      <c r="XEL955" s="289"/>
      <c r="XEM955" s="289"/>
      <c r="XEN955" s="289"/>
      <c r="XEO955" s="289"/>
      <c r="XEP955" s="289"/>
      <c r="XEQ955" s="289"/>
      <c r="XER955" s="289"/>
      <c r="XES955" s="289"/>
      <c r="XET955" s="289"/>
      <c r="XEU955" s="289"/>
      <c r="XEV955" s="289"/>
      <c r="XEW955" s="289"/>
      <c r="XEX955" s="289"/>
      <c r="XEY955" s="289"/>
      <c r="XEZ955" s="289"/>
      <c r="XFA955" s="289"/>
      <c r="XFB955" s="289"/>
      <c r="XFC955" s="289"/>
      <c r="XFD955" s="289"/>
    </row>
    <row r="956" s="506" customFormat="1" ht="21" hidden="1" customHeight="1" spans="1:16384">
      <c r="A956" s="508">
        <v>2130999</v>
      </c>
      <c r="B956" s="519" t="s">
        <v>866</v>
      </c>
      <c r="C956" s="351">
        <f t="shared" si="14"/>
        <v>0</v>
      </c>
      <c r="F956" s="506">
        <v>0</v>
      </c>
      <c r="H956" s="506">
        <v>0</v>
      </c>
      <c r="K956" s="506">
        <v>0</v>
      </c>
      <c r="L956" s="506">
        <v>0</v>
      </c>
      <c r="N956" s="506">
        <v>0</v>
      </c>
      <c r="XEL956" s="289"/>
      <c r="XEM956" s="289"/>
      <c r="XEN956" s="289"/>
      <c r="XEO956" s="289"/>
      <c r="XEP956" s="289"/>
      <c r="XEQ956" s="289"/>
      <c r="XER956" s="289"/>
      <c r="XES956" s="289"/>
      <c r="XET956" s="289"/>
      <c r="XEU956" s="289"/>
      <c r="XEV956" s="289"/>
      <c r="XEW956" s="289"/>
      <c r="XEX956" s="289"/>
      <c r="XEY956" s="289"/>
      <c r="XEZ956" s="289"/>
      <c r="XFA956" s="289"/>
      <c r="XFB956" s="289"/>
      <c r="XFC956" s="289"/>
      <c r="XFD956" s="289"/>
    </row>
    <row r="957" s="506" customFormat="1" ht="21" customHeight="1" spans="1:16384">
      <c r="A957" s="508">
        <v>21399</v>
      </c>
      <c r="B957" s="519" t="s">
        <v>867</v>
      </c>
      <c r="C957" s="351">
        <f t="shared" si="14"/>
        <v>3613</v>
      </c>
      <c r="F957" s="506">
        <v>0</v>
      </c>
      <c r="H957" s="506">
        <v>0</v>
      </c>
      <c r="K957" s="506">
        <v>0</v>
      </c>
      <c r="L957" s="506">
        <v>0</v>
      </c>
      <c r="N957" s="506">
        <f>4013-400</f>
        <v>3613</v>
      </c>
      <c r="XEL957" s="289"/>
      <c r="XEM957" s="289"/>
      <c r="XEN957" s="289"/>
      <c r="XEO957" s="289"/>
      <c r="XEP957" s="289"/>
      <c r="XEQ957" s="289"/>
      <c r="XER957" s="289"/>
      <c r="XES957" s="289"/>
      <c r="XET957" s="289"/>
      <c r="XEU957" s="289"/>
      <c r="XEV957" s="289"/>
      <c r="XEW957" s="289"/>
      <c r="XEX957" s="289"/>
      <c r="XEY957" s="289"/>
      <c r="XEZ957" s="289"/>
      <c r="XFA957" s="289"/>
      <c r="XFB957" s="289"/>
      <c r="XFC957" s="289"/>
      <c r="XFD957" s="289"/>
    </row>
    <row r="958" s="506" customFormat="1" ht="21" hidden="1" customHeight="1" spans="1:16384">
      <c r="A958" s="508">
        <v>2139901</v>
      </c>
      <c r="B958" s="519" t="s">
        <v>868</v>
      </c>
      <c r="C958" s="351">
        <f t="shared" si="14"/>
        <v>0</v>
      </c>
      <c r="F958" s="506">
        <v>0</v>
      </c>
      <c r="H958" s="506">
        <v>0</v>
      </c>
      <c r="K958" s="506">
        <v>0</v>
      </c>
      <c r="L958" s="506">
        <v>0</v>
      </c>
      <c r="N958" s="506">
        <v>0</v>
      </c>
      <c r="XEL958" s="289"/>
      <c r="XEM958" s="289"/>
      <c r="XEN958" s="289"/>
      <c r="XEO958" s="289"/>
      <c r="XEP958" s="289"/>
      <c r="XEQ958" s="289"/>
      <c r="XER958" s="289"/>
      <c r="XES958" s="289"/>
      <c r="XET958" s="289"/>
      <c r="XEU958" s="289"/>
      <c r="XEV958" s="289"/>
      <c r="XEW958" s="289"/>
      <c r="XEX958" s="289"/>
      <c r="XEY958" s="289"/>
      <c r="XEZ958" s="289"/>
      <c r="XFA958" s="289"/>
      <c r="XFB958" s="289"/>
      <c r="XFC958" s="289"/>
      <c r="XFD958" s="289"/>
    </row>
    <row r="959" s="506" customFormat="1" ht="21" customHeight="1" spans="1:16384">
      <c r="A959" s="508">
        <v>2139999</v>
      </c>
      <c r="B959" s="519" t="s">
        <v>869</v>
      </c>
      <c r="C959" s="351">
        <f t="shared" si="14"/>
        <v>3613</v>
      </c>
      <c r="F959" s="506">
        <v>0</v>
      </c>
      <c r="H959" s="506">
        <v>0</v>
      </c>
      <c r="K959" s="506">
        <v>0</v>
      </c>
      <c r="L959" s="506">
        <v>0</v>
      </c>
      <c r="N959" s="506">
        <f>4013-400</f>
        <v>3613</v>
      </c>
      <c r="XEL959" s="289"/>
      <c r="XEM959" s="289"/>
      <c r="XEN959" s="289"/>
      <c r="XEO959" s="289"/>
      <c r="XEP959" s="289"/>
      <c r="XEQ959" s="289"/>
      <c r="XER959" s="289"/>
      <c r="XES959" s="289"/>
      <c r="XET959" s="289"/>
      <c r="XEU959" s="289"/>
      <c r="XEV959" s="289"/>
      <c r="XEW959" s="289"/>
      <c r="XEX959" s="289"/>
      <c r="XEY959" s="289"/>
      <c r="XEZ959" s="289"/>
      <c r="XFA959" s="289"/>
      <c r="XFB959" s="289"/>
      <c r="XFC959" s="289"/>
      <c r="XFD959" s="289"/>
    </row>
    <row r="960" s="506" customFormat="1" ht="21" customHeight="1" spans="1:16384">
      <c r="A960" s="508">
        <v>214</v>
      </c>
      <c r="B960" s="517" t="s">
        <v>870</v>
      </c>
      <c r="C960" s="351">
        <f t="shared" si="14"/>
        <v>39094.92642</v>
      </c>
      <c r="F960" s="508">
        <v>6488.82642</v>
      </c>
      <c r="H960" s="506">
        <v>167</v>
      </c>
      <c r="K960" s="506">
        <v>10034.1</v>
      </c>
      <c r="L960" s="506">
        <v>0</v>
      </c>
      <c r="N960" s="506">
        <v>22405</v>
      </c>
      <c r="XEL960" s="289"/>
      <c r="XEM960" s="289"/>
      <c r="XEN960" s="289"/>
      <c r="XEO960" s="289"/>
      <c r="XEP960" s="289"/>
      <c r="XEQ960" s="289"/>
      <c r="XER960" s="289"/>
      <c r="XES960" s="289"/>
      <c r="XET960" s="289"/>
      <c r="XEU960" s="289"/>
      <c r="XEV960" s="289"/>
      <c r="XEW960" s="289"/>
      <c r="XEX960" s="289"/>
      <c r="XEY960" s="289"/>
      <c r="XEZ960" s="289"/>
      <c r="XFA960" s="289"/>
      <c r="XFB960" s="289"/>
      <c r="XFC960" s="289"/>
      <c r="XFD960" s="289"/>
    </row>
    <row r="961" s="506" customFormat="1" ht="21" customHeight="1" spans="1:16384">
      <c r="A961" s="508">
        <v>21401</v>
      </c>
      <c r="B961" s="519" t="s">
        <v>871</v>
      </c>
      <c r="C961" s="351">
        <f t="shared" si="14"/>
        <v>38960.92642</v>
      </c>
      <c r="F961" s="508">
        <v>6488.82642</v>
      </c>
      <c r="H961" s="506">
        <v>140</v>
      </c>
      <c r="K961" s="506">
        <v>9974.1</v>
      </c>
      <c r="L961" s="506">
        <v>0</v>
      </c>
      <c r="N961" s="506">
        <v>22358</v>
      </c>
      <c r="XEL961" s="289"/>
      <c r="XEM961" s="289"/>
      <c r="XEN961" s="289"/>
      <c r="XEO961" s="289"/>
      <c r="XEP961" s="289"/>
      <c r="XEQ961" s="289"/>
      <c r="XER961" s="289"/>
      <c r="XES961" s="289"/>
      <c r="XET961" s="289"/>
      <c r="XEU961" s="289"/>
      <c r="XEV961" s="289"/>
      <c r="XEW961" s="289"/>
      <c r="XEX961" s="289"/>
      <c r="XEY961" s="289"/>
      <c r="XEZ961" s="289"/>
      <c r="XFA961" s="289"/>
      <c r="XFB961" s="289"/>
      <c r="XFC961" s="289"/>
      <c r="XFD961" s="289"/>
    </row>
    <row r="962" s="506" customFormat="1" ht="21" customHeight="1" spans="1:16384">
      <c r="A962" s="508">
        <v>2140101</v>
      </c>
      <c r="B962" s="519" t="s">
        <v>148</v>
      </c>
      <c r="C962" s="351">
        <f t="shared" si="14"/>
        <v>297.856418</v>
      </c>
      <c r="F962" s="508">
        <v>297.856418</v>
      </c>
      <c r="H962" s="506">
        <v>0</v>
      </c>
      <c r="K962" s="506">
        <v>0</v>
      </c>
      <c r="L962" s="506">
        <v>0</v>
      </c>
      <c r="N962" s="506">
        <v>0</v>
      </c>
      <c r="XEL962" s="289"/>
      <c r="XEM962" s="289"/>
      <c r="XEN962" s="289"/>
      <c r="XEO962" s="289"/>
      <c r="XEP962" s="289"/>
      <c r="XEQ962" s="289"/>
      <c r="XER962" s="289"/>
      <c r="XES962" s="289"/>
      <c r="XET962" s="289"/>
      <c r="XEU962" s="289"/>
      <c r="XEV962" s="289"/>
      <c r="XEW962" s="289"/>
      <c r="XEX962" s="289"/>
      <c r="XEY962" s="289"/>
      <c r="XEZ962" s="289"/>
      <c r="XFA962" s="289"/>
      <c r="XFB962" s="289"/>
      <c r="XFC962" s="289"/>
      <c r="XFD962" s="289"/>
    </row>
    <row r="963" s="506" customFormat="1" ht="21" hidden="1" customHeight="1" spans="1:16384">
      <c r="A963" s="508">
        <v>2140102</v>
      </c>
      <c r="B963" s="519" t="s">
        <v>149</v>
      </c>
      <c r="C963" s="351">
        <f t="shared" si="14"/>
        <v>0</v>
      </c>
      <c r="F963" s="506">
        <v>0</v>
      </c>
      <c r="H963" s="506">
        <v>0</v>
      </c>
      <c r="K963" s="506">
        <v>0</v>
      </c>
      <c r="L963" s="506">
        <v>0</v>
      </c>
      <c r="N963" s="506">
        <v>0</v>
      </c>
      <c r="XEL963" s="289"/>
      <c r="XEM963" s="289"/>
      <c r="XEN963" s="289"/>
      <c r="XEO963" s="289"/>
      <c r="XEP963" s="289"/>
      <c r="XEQ963" s="289"/>
      <c r="XER963" s="289"/>
      <c r="XES963" s="289"/>
      <c r="XET963" s="289"/>
      <c r="XEU963" s="289"/>
      <c r="XEV963" s="289"/>
      <c r="XEW963" s="289"/>
      <c r="XEX963" s="289"/>
      <c r="XEY963" s="289"/>
      <c r="XEZ963" s="289"/>
      <c r="XFA963" s="289"/>
      <c r="XFB963" s="289"/>
      <c r="XFC963" s="289"/>
      <c r="XFD963" s="289"/>
    </row>
    <row r="964" s="506" customFormat="1" ht="21" hidden="1" customHeight="1" spans="1:16384">
      <c r="A964" s="508">
        <v>2140103</v>
      </c>
      <c r="B964" s="519" t="s">
        <v>150</v>
      </c>
      <c r="C964" s="351">
        <f t="shared" si="14"/>
        <v>0</v>
      </c>
      <c r="F964" s="506">
        <v>0</v>
      </c>
      <c r="H964" s="506">
        <v>0</v>
      </c>
      <c r="K964" s="506">
        <v>0</v>
      </c>
      <c r="L964" s="506">
        <v>0</v>
      </c>
      <c r="N964" s="506">
        <v>0</v>
      </c>
      <c r="XEL964" s="289"/>
      <c r="XEM964" s="289"/>
      <c r="XEN964" s="289"/>
      <c r="XEO964" s="289"/>
      <c r="XEP964" s="289"/>
      <c r="XEQ964" s="289"/>
      <c r="XER964" s="289"/>
      <c r="XES964" s="289"/>
      <c r="XET964" s="289"/>
      <c r="XEU964" s="289"/>
      <c r="XEV964" s="289"/>
      <c r="XEW964" s="289"/>
      <c r="XEX964" s="289"/>
      <c r="XEY964" s="289"/>
      <c r="XEZ964" s="289"/>
      <c r="XFA964" s="289"/>
      <c r="XFB964" s="289"/>
      <c r="XFC964" s="289"/>
      <c r="XFD964" s="289"/>
    </row>
    <row r="965" s="506" customFormat="1" ht="21" customHeight="1" spans="1:16384">
      <c r="A965" s="508">
        <v>2140104</v>
      </c>
      <c r="B965" s="519" t="s">
        <v>872</v>
      </c>
      <c r="C965" s="351">
        <f t="shared" si="14"/>
        <v>23855</v>
      </c>
      <c r="F965" s="506">
        <v>0</v>
      </c>
      <c r="H965" s="506">
        <v>0</v>
      </c>
      <c r="K965" s="506">
        <v>6203</v>
      </c>
      <c r="L965" s="506">
        <v>0</v>
      </c>
      <c r="N965" s="506">
        <v>17652</v>
      </c>
      <c r="XEL965" s="289"/>
      <c r="XEM965" s="289"/>
      <c r="XEN965" s="289"/>
      <c r="XEO965" s="289"/>
      <c r="XEP965" s="289"/>
      <c r="XEQ965" s="289"/>
      <c r="XER965" s="289"/>
      <c r="XES965" s="289"/>
      <c r="XET965" s="289"/>
      <c r="XEU965" s="289"/>
      <c r="XEV965" s="289"/>
      <c r="XEW965" s="289"/>
      <c r="XEX965" s="289"/>
      <c r="XEY965" s="289"/>
      <c r="XEZ965" s="289"/>
      <c r="XFA965" s="289"/>
      <c r="XFB965" s="289"/>
      <c r="XFC965" s="289"/>
      <c r="XFD965" s="289"/>
    </row>
    <row r="966" s="506" customFormat="1" ht="21" customHeight="1" spans="1:16384">
      <c r="A966" s="508">
        <v>2140106</v>
      </c>
      <c r="B966" s="518" t="s">
        <v>873</v>
      </c>
      <c r="C966" s="351">
        <f t="shared" ref="C966:C1029" si="15">D966+E966+F966+G966+H966+I966+J966+K966+L966+M966+N966</f>
        <v>10153.706811</v>
      </c>
      <c r="F966" s="508">
        <v>3596.206811</v>
      </c>
      <c r="H966" s="506">
        <v>0</v>
      </c>
      <c r="K966" s="506">
        <v>2600.5</v>
      </c>
      <c r="L966" s="506">
        <v>0</v>
      </c>
      <c r="N966" s="506">
        <v>3957</v>
      </c>
      <c r="XEL966" s="289"/>
      <c r="XEM966" s="289"/>
      <c r="XEN966" s="289"/>
      <c r="XEO966" s="289"/>
      <c r="XEP966" s="289"/>
      <c r="XEQ966" s="289"/>
      <c r="XER966" s="289"/>
      <c r="XES966" s="289"/>
      <c r="XET966" s="289"/>
      <c r="XEU966" s="289"/>
      <c r="XEV966" s="289"/>
      <c r="XEW966" s="289"/>
      <c r="XEX966" s="289"/>
      <c r="XEY966" s="289"/>
      <c r="XEZ966" s="289"/>
      <c r="XFA966" s="289"/>
      <c r="XFB966" s="289"/>
      <c r="XFC966" s="289"/>
      <c r="XFD966" s="289"/>
    </row>
    <row r="967" s="506" customFormat="1" ht="21" hidden="1" customHeight="1" spans="1:16384">
      <c r="A967" s="508">
        <v>2140109</v>
      </c>
      <c r="B967" s="519" t="s">
        <v>874</v>
      </c>
      <c r="C967" s="351">
        <f t="shared" si="15"/>
        <v>0</v>
      </c>
      <c r="F967" s="506">
        <v>0</v>
      </c>
      <c r="H967" s="506">
        <v>0</v>
      </c>
      <c r="K967" s="506">
        <v>0</v>
      </c>
      <c r="L967" s="506">
        <v>0</v>
      </c>
      <c r="N967" s="506">
        <v>0</v>
      </c>
      <c r="XEL967" s="289"/>
      <c r="XEM967" s="289"/>
      <c r="XEN967" s="289"/>
      <c r="XEO967" s="289"/>
      <c r="XEP967" s="289"/>
      <c r="XEQ967" s="289"/>
      <c r="XER967" s="289"/>
      <c r="XES967" s="289"/>
      <c r="XET967" s="289"/>
      <c r="XEU967" s="289"/>
      <c r="XEV967" s="289"/>
      <c r="XEW967" s="289"/>
      <c r="XEX967" s="289"/>
      <c r="XEY967" s="289"/>
      <c r="XEZ967" s="289"/>
      <c r="XFA967" s="289"/>
      <c r="XFB967" s="289"/>
      <c r="XFC967" s="289"/>
      <c r="XFD967" s="289"/>
    </row>
    <row r="968" s="506" customFormat="1" ht="21" hidden="1" customHeight="1" spans="1:16384">
      <c r="A968" s="508">
        <v>2140110</v>
      </c>
      <c r="B968" s="519" t="s">
        <v>875</v>
      </c>
      <c r="C968" s="351">
        <f t="shared" si="15"/>
        <v>0</v>
      </c>
      <c r="F968" s="506">
        <v>0</v>
      </c>
      <c r="H968" s="506">
        <v>0</v>
      </c>
      <c r="K968" s="506">
        <v>0</v>
      </c>
      <c r="L968" s="506">
        <v>0</v>
      </c>
      <c r="N968" s="506">
        <v>0</v>
      </c>
      <c r="XEL968" s="289"/>
      <c r="XEM968" s="289"/>
      <c r="XEN968" s="289"/>
      <c r="XEO968" s="289"/>
      <c r="XEP968" s="289"/>
      <c r="XEQ968" s="289"/>
      <c r="XER968" s="289"/>
      <c r="XES968" s="289"/>
      <c r="XET968" s="289"/>
      <c r="XEU968" s="289"/>
      <c r="XEV968" s="289"/>
      <c r="XEW968" s="289"/>
      <c r="XEX968" s="289"/>
      <c r="XEY968" s="289"/>
      <c r="XEZ968" s="289"/>
      <c r="XFA968" s="289"/>
      <c r="XFB968" s="289"/>
      <c r="XFC968" s="289"/>
      <c r="XFD968" s="289"/>
    </row>
    <row r="969" s="506" customFormat="1" ht="21" hidden="1" customHeight="1" spans="1:16384">
      <c r="A969" s="508">
        <v>2140111</v>
      </c>
      <c r="B969" s="519" t="s">
        <v>876</v>
      </c>
      <c r="C969" s="351">
        <f t="shared" si="15"/>
        <v>0</v>
      </c>
      <c r="F969" s="506">
        <v>0</v>
      </c>
      <c r="H969" s="506">
        <v>0</v>
      </c>
      <c r="K969" s="506">
        <v>0</v>
      </c>
      <c r="L969" s="506">
        <v>0</v>
      </c>
      <c r="N969" s="506">
        <v>0</v>
      </c>
      <c r="XEL969" s="289"/>
      <c r="XEM969" s="289"/>
      <c r="XEN969" s="289"/>
      <c r="XEO969" s="289"/>
      <c r="XEP969" s="289"/>
      <c r="XEQ969" s="289"/>
      <c r="XER969" s="289"/>
      <c r="XES969" s="289"/>
      <c r="XET969" s="289"/>
      <c r="XEU969" s="289"/>
      <c r="XEV969" s="289"/>
      <c r="XEW969" s="289"/>
      <c r="XEX969" s="289"/>
      <c r="XEY969" s="289"/>
      <c r="XEZ969" s="289"/>
      <c r="XFA969" s="289"/>
      <c r="XFB969" s="289"/>
      <c r="XFC969" s="289"/>
      <c r="XFD969" s="289"/>
    </row>
    <row r="970" s="506" customFormat="1" ht="21" customHeight="1" spans="1:16384">
      <c r="A970" s="508">
        <v>2140112</v>
      </c>
      <c r="B970" s="519" t="s">
        <v>877</v>
      </c>
      <c r="C970" s="351">
        <f t="shared" si="15"/>
        <v>3201.389224</v>
      </c>
      <c r="F970" s="508">
        <v>2405.339224</v>
      </c>
      <c r="H970" s="506">
        <v>0</v>
      </c>
      <c r="K970" s="506">
        <v>680.05</v>
      </c>
      <c r="L970" s="506">
        <v>0</v>
      </c>
      <c r="N970" s="506">
        <v>116</v>
      </c>
      <c r="XEL970" s="289"/>
      <c r="XEM970" s="289"/>
      <c r="XEN970" s="289"/>
      <c r="XEO970" s="289"/>
      <c r="XEP970" s="289"/>
      <c r="XEQ970" s="289"/>
      <c r="XER970" s="289"/>
      <c r="XES970" s="289"/>
      <c r="XET970" s="289"/>
      <c r="XEU970" s="289"/>
      <c r="XEV970" s="289"/>
      <c r="XEW970" s="289"/>
      <c r="XEX970" s="289"/>
      <c r="XEY970" s="289"/>
      <c r="XEZ970" s="289"/>
      <c r="XFA970" s="289"/>
      <c r="XFB970" s="289"/>
      <c r="XFC970" s="289"/>
      <c r="XFD970" s="289"/>
    </row>
    <row r="971" s="506" customFormat="1" ht="21" hidden="1" customHeight="1" spans="1:16384">
      <c r="A971" s="508">
        <v>2140114</v>
      </c>
      <c r="B971" s="519" t="s">
        <v>878</v>
      </c>
      <c r="C971" s="351">
        <f t="shared" si="15"/>
        <v>0</v>
      </c>
      <c r="F971" s="506">
        <v>0</v>
      </c>
      <c r="H971" s="506">
        <v>0</v>
      </c>
      <c r="K971" s="506">
        <v>0</v>
      </c>
      <c r="L971" s="506">
        <v>0</v>
      </c>
      <c r="N971" s="506">
        <v>0</v>
      </c>
      <c r="XEL971" s="289"/>
      <c r="XEM971" s="289"/>
      <c r="XEN971" s="289"/>
      <c r="XEO971" s="289"/>
      <c r="XEP971" s="289"/>
      <c r="XEQ971" s="289"/>
      <c r="XER971" s="289"/>
      <c r="XES971" s="289"/>
      <c r="XET971" s="289"/>
      <c r="XEU971" s="289"/>
      <c r="XEV971" s="289"/>
      <c r="XEW971" s="289"/>
      <c r="XEX971" s="289"/>
      <c r="XEY971" s="289"/>
      <c r="XEZ971" s="289"/>
      <c r="XFA971" s="289"/>
      <c r="XFB971" s="289"/>
      <c r="XFC971" s="289"/>
      <c r="XFD971" s="289"/>
    </row>
    <row r="972" s="506" customFormat="1" ht="21" hidden="1" customHeight="1" spans="1:16384">
      <c r="A972" s="508">
        <v>2140122</v>
      </c>
      <c r="B972" s="519" t="s">
        <v>879</v>
      </c>
      <c r="C972" s="351">
        <f t="shared" si="15"/>
        <v>0</v>
      </c>
      <c r="F972" s="506">
        <v>0</v>
      </c>
      <c r="H972" s="506">
        <v>0</v>
      </c>
      <c r="K972" s="506">
        <v>0</v>
      </c>
      <c r="L972" s="506">
        <v>0</v>
      </c>
      <c r="N972" s="506">
        <v>0</v>
      </c>
      <c r="XEL972" s="289"/>
      <c r="XEM972" s="289"/>
      <c r="XEN972" s="289"/>
      <c r="XEO972" s="289"/>
      <c r="XEP972" s="289"/>
      <c r="XEQ972" s="289"/>
      <c r="XER972" s="289"/>
      <c r="XES972" s="289"/>
      <c r="XET972" s="289"/>
      <c r="XEU972" s="289"/>
      <c r="XEV972" s="289"/>
      <c r="XEW972" s="289"/>
      <c r="XEX972" s="289"/>
      <c r="XEY972" s="289"/>
      <c r="XEZ972" s="289"/>
      <c r="XFA972" s="289"/>
      <c r="XFB972" s="289"/>
      <c r="XFC972" s="289"/>
      <c r="XFD972" s="289"/>
    </row>
    <row r="973" s="506" customFormat="1" ht="21" hidden="1" customHeight="1" spans="1:16384">
      <c r="A973" s="508">
        <v>2140123</v>
      </c>
      <c r="B973" s="518" t="s">
        <v>880</v>
      </c>
      <c r="C973" s="351">
        <f t="shared" si="15"/>
        <v>0</v>
      </c>
      <c r="F973" s="506">
        <v>0</v>
      </c>
      <c r="H973" s="506">
        <v>0</v>
      </c>
      <c r="K973" s="506">
        <v>0</v>
      </c>
      <c r="L973" s="506">
        <v>0</v>
      </c>
      <c r="N973" s="506">
        <v>0</v>
      </c>
      <c r="XEL973" s="289"/>
      <c r="XEM973" s="289"/>
      <c r="XEN973" s="289"/>
      <c r="XEO973" s="289"/>
      <c r="XEP973" s="289"/>
      <c r="XEQ973" s="289"/>
      <c r="XER973" s="289"/>
      <c r="XES973" s="289"/>
      <c r="XET973" s="289"/>
      <c r="XEU973" s="289"/>
      <c r="XEV973" s="289"/>
      <c r="XEW973" s="289"/>
      <c r="XEX973" s="289"/>
      <c r="XEY973" s="289"/>
      <c r="XEZ973" s="289"/>
      <c r="XFA973" s="289"/>
      <c r="XFB973" s="289"/>
      <c r="XFC973" s="289"/>
      <c r="XFD973" s="289"/>
    </row>
    <row r="974" s="506" customFormat="1" ht="21" hidden="1" customHeight="1" spans="1:16384">
      <c r="A974" s="508">
        <v>2140127</v>
      </c>
      <c r="B974" s="519" t="s">
        <v>881</v>
      </c>
      <c r="C974" s="351">
        <f t="shared" si="15"/>
        <v>0</v>
      </c>
      <c r="F974" s="506">
        <v>0</v>
      </c>
      <c r="H974" s="506">
        <v>0</v>
      </c>
      <c r="K974" s="506">
        <v>0</v>
      </c>
      <c r="L974" s="506">
        <v>0</v>
      </c>
      <c r="N974" s="506">
        <v>0</v>
      </c>
      <c r="XEL974" s="289"/>
      <c r="XEM974" s="289"/>
      <c r="XEN974" s="289"/>
      <c r="XEO974" s="289"/>
      <c r="XEP974" s="289"/>
      <c r="XEQ974" s="289"/>
      <c r="XER974" s="289"/>
      <c r="XES974" s="289"/>
      <c r="XET974" s="289"/>
      <c r="XEU974" s="289"/>
      <c r="XEV974" s="289"/>
      <c r="XEW974" s="289"/>
      <c r="XEX974" s="289"/>
      <c r="XEY974" s="289"/>
      <c r="XEZ974" s="289"/>
      <c r="XFA974" s="289"/>
      <c r="XFB974" s="289"/>
      <c r="XFC974" s="289"/>
      <c r="XFD974" s="289"/>
    </row>
    <row r="975" s="506" customFormat="1" ht="21" hidden="1" customHeight="1" spans="1:16384">
      <c r="A975" s="508">
        <v>2140128</v>
      </c>
      <c r="B975" s="519" t="s">
        <v>882</v>
      </c>
      <c r="C975" s="351">
        <f t="shared" si="15"/>
        <v>0</v>
      </c>
      <c r="F975" s="506">
        <v>0</v>
      </c>
      <c r="H975" s="506">
        <v>0</v>
      </c>
      <c r="K975" s="506">
        <v>0</v>
      </c>
      <c r="L975" s="506">
        <v>0</v>
      </c>
      <c r="N975" s="506">
        <v>0</v>
      </c>
      <c r="XEL975" s="289"/>
      <c r="XEM975" s="289"/>
      <c r="XEN975" s="289"/>
      <c r="XEO975" s="289"/>
      <c r="XEP975" s="289"/>
      <c r="XEQ975" s="289"/>
      <c r="XER975" s="289"/>
      <c r="XES975" s="289"/>
      <c r="XET975" s="289"/>
      <c r="XEU975" s="289"/>
      <c r="XEV975" s="289"/>
      <c r="XEW975" s="289"/>
      <c r="XEX975" s="289"/>
      <c r="XEY975" s="289"/>
      <c r="XEZ975" s="289"/>
      <c r="XFA975" s="289"/>
      <c r="XFB975" s="289"/>
      <c r="XFC975" s="289"/>
      <c r="XFD975" s="289"/>
    </row>
    <row r="976" s="506" customFormat="1" ht="21" hidden="1" customHeight="1" spans="1:16384">
      <c r="A976" s="508">
        <v>2140129</v>
      </c>
      <c r="B976" s="519" t="s">
        <v>883</v>
      </c>
      <c r="C976" s="351">
        <f t="shared" si="15"/>
        <v>0</v>
      </c>
      <c r="F976" s="506">
        <v>0</v>
      </c>
      <c r="H976" s="506">
        <v>0</v>
      </c>
      <c r="K976" s="506">
        <v>0</v>
      </c>
      <c r="L976" s="506">
        <v>0</v>
      </c>
      <c r="N976" s="506">
        <v>0</v>
      </c>
      <c r="XEL976" s="289"/>
      <c r="XEM976" s="289"/>
      <c r="XEN976" s="289"/>
      <c r="XEO976" s="289"/>
      <c r="XEP976" s="289"/>
      <c r="XEQ976" s="289"/>
      <c r="XER976" s="289"/>
      <c r="XES976" s="289"/>
      <c r="XET976" s="289"/>
      <c r="XEU976" s="289"/>
      <c r="XEV976" s="289"/>
      <c r="XEW976" s="289"/>
      <c r="XEX976" s="289"/>
      <c r="XEY976" s="289"/>
      <c r="XEZ976" s="289"/>
      <c r="XFA976" s="289"/>
      <c r="XFB976" s="289"/>
      <c r="XFC976" s="289"/>
      <c r="XFD976" s="289"/>
    </row>
    <row r="977" s="506" customFormat="1" ht="21" hidden="1" customHeight="1" spans="1:16384">
      <c r="A977" s="508">
        <v>2140130</v>
      </c>
      <c r="B977" s="519" t="s">
        <v>884</v>
      </c>
      <c r="C977" s="351">
        <f t="shared" si="15"/>
        <v>0</v>
      </c>
      <c r="F977" s="506">
        <v>0</v>
      </c>
      <c r="H977" s="506">
        <v>0</v>
      </c>
      <c r="K977" s="506">
        <v>0</v>
      </c>
      <c r="L977" s="506">
        <v>0</v>
      </c>
      <c r="N977" s="506">
        <v>0</v>
      </c>
      <c r="XEL977" s="289"/>
      <c r="XEM977" s="289"/>
      <c r="XEN977" s="289"/>
      <c r="XEO977" s="289"/>
      <c r="XEP977" s="289"/>
      <c r="XEQ977" s="289"/>
      <c r="XER977" s="289"/>
      <c r="XES977" s="289"/>
      <c r="XET977" s="289"/>
      <c r="XEU977" s="289"/>
      <c r="XEV977" s="289"/>
      <c r="XEW977" s="289"/>
      <c r="XEX977" s="289"/>
      <c r="XEY977" s="289"/>
      <c r="XEZ977" s="289"/>
      <c r="XFA977" s="289"/>
      <c r="XFB977" s="289"/>
      <c r="XFC977" s="289"/>
      <c r="XFD977" s="289"/>
    </row>
    <row r="978" s="506" customFormat="1" ht="21" hidden="1" customHeight="1" spans="1:16384">
      <c r="A978" s="508">
        <v>2140131</v>
      </c>
      <c r="B978" s="519" t="s">
        <v>885</v>
      </c>
      <c r="C978" s="351">
        <f t="shared" si="15"/>
        <v>0</v>
      </c>
      <c r="F978" s="506">
        <v>0</v>
      </c>
      <c r="H978" s="506">
        <v>0</v>
      </c>
      <c r="K978" s="506">
        <v>0</v>
      </c>
      <c r="L978" s="506">
        <v>0</v>
      </c>
      <c r="N978" s="506">
        <v>0</v>
      </c>
      <c r="XEL978" s="289"/>
      <c r="XEM978" s="289"/>
      <c r="XEN978" s="289"/>
      <c r="XEO978" s="289"/>
      <c r="XEP978" s="289"/>
      <c r="XEQ978" s="289"/>
      <c r="XER978" s="289"/>
      <c r="XES978" s="289"/>
      <c r="XET978" s="289"/>
      <c r="XEU978" s="289"/>
      <c r="XEV978" s="289"/>
      <c r="XEW978" s="289"/>
      <c r="XEX978" s="289"/>
      <c r="XEY978" s="289"/>
      <c r="XEZ978" s="289"/>
      <c r="XFA978" s="289"/>
      <c r="XFB978" s="289"/>
      <c r="XFC978" s="289"/>
      <c r="XFD978" s="289"/>
    </row>
    <row r="979" s="506" customFormat="1" ht="21" hidden="1" customHeight="1" spans="1:16384">
      <c r="A979" s="508">
        <v>2140133</v>
      </c>
      <c r="B979" s="519" t="s">
        <v>886</v>
      </c>
      <c r="C979" s="351">
        <f t="shared" si="15"/>
        <v>0</v>
      </c>
      <c r="F979" s="506">
        <v>0</v>
      </c>
      <c r="H979" s="506">
        <v>0</v>
      </c>
      <c r="K979" s="506">
        <v>0</v>
      </c>
      <c r="L979" s="506">
        <v>0</v>
      </c>
      <c r="N979" s="506">
        <v>0</v>
      </c>
      <c r="XEL979" s="289"/>
      <c r="XEM979" s="289"/>
      <c r="XEN979" s="289"/>
      <c r="XEO979" s="289"/>
      <c r="XEP979" s="289"/>
      <c r="XEQ979" s="289"/>
      <c r="XER979" s="289"/>
      <c r="XES979" s="289"/>
      <c r="XET979" s="289"/>
      <c r="XEU979" s="289"/>
      <c r="XEV979" s="289"/>
      <c r="XEW979" s="289"/>
      <c r="XEX979" s="289"/>
      <c r="XEY979" s="289"/>
      <c r="XEZ979" s="289"/>
      <c r="XFA979" s="289"/>
      <c r="XFB979" s="289"/>
      <c r="XFC979" s="289"/>
      <c r="XFD979" s="289"/>
    </row>
    <row r="980" s="506" customFormat="1" ht="21" customHeight="1" spans="1:16384">
      <c r="A980" s="508">
        <v>2140136</v>
      </c>
      <c r="B980" s="518" t="s">
        <v>887</v>
      </c>
      <c r="C980" s="351">
        <f t="shared" si="15"/>
        <v>428.973967</v>
      </c>
      <c r="F980" s="508">
        <v>189.423967</v>
      </c>
      <c r="H980" s="506">
        <v>0</v>
      </c>
      <c r="K980" s="506">
        <v>239.55</v>
      </c>
      <c r="L980" s="506">
        <v>0</v>
      </c>
      <c r="N980" s="506">
        <v>0</v>
      </c>
      <c r="XEL980" s="289"/>
      <c r="XEM980" s="289"/>
      <c r="XEN980" s="289"/>
      <c r="XEO980" s="289"/>
      <c r="XEP980" s="289"/>
      <c r="XEQ980" s="289"/>
      <c r="XER980" s="289"/>
      <c r="XES980" s="289"/>
      <c r="XET980" s="289"/>
      <c r="XEU980" s="289"/>
      <c r="XEV980" s="289"/>
      <c r="XEW980" s="289"/>
      <c r="XEX980" s="289"/>
      <c r="XEY980" s="289"/>
      <c r="XEZ980" s="289"/>
      <c r="XFA980" s="289"/>
      <c r="XFB980" s="289"/>
      <c r="XFC980" s="289"/>
      <c r="XFD980" s="289"/>
    </row>
    <row r="981" s="506" customFormat="1" ht="21" hidden="1" customHeight="1" spans="1:16384">
      <c r="A981" s="508">
        <v>2140138</v>
      </c>
      <c r="B981" s="519" t="s">
        <v>888</v>
      </c>
      <c r="C981" s="351">
        <f t="shared" si="15"/>
        <v>0</v>
      </c>
      <c r="F981" s="506">
        <v>0</v>
      </c>
      <c r="H981" s="506">
        <v>0</v>
      </c>
      <c r="K981" s="506">
        <v>0</v>
      </c>
      <c r="L981" s="506">
        <v>0</v>
      </c>
      <c r="N981" s="506">
        <v>0</v>
      </c>
      <c r="XEL981" s="289"/>
      <c r="XEM981" s="289"/>
      <c r="XEN981" s="289"/>
      <c r="XEO981" s="289"/>
      <c r="XEP981" s="289"/>
      <c r="XEQ981" s="289"/>
      <c r="XER981" s="289"/>
      <c r="XES981" s="289"/>
      <c r="XET981" s="289"/>
      <c r="XEU981" s="289"/>
      <c r="XEV981" s="289"/>
      <c r="XEW981" s="289"/>
      <c r="XEX981" s="289"/>
      <c r="XEY981" s="289"/>
      <c r="XEZ981" s="289"/>
      <c r="XFA981" s="289"/>
      <c r="XFB981" s="289"/>
      <c r="XFC981" s="289"/>
      <c r="XFD981" s="289"/>
    </row>
    <row r="982" s="506" customFormat="1" ht="21" customHeight="1" spans="1:16384">
      <c r="A982" s="508">
        <v>2140199</v>
      </c>
      <c r="B982" s="519" t="s">
        <v>889</v>
      </c>
      <c r="C982" s="351">
        <f t="shared" si="15"/>
        <v>1024</v>
      </c>
      <c r="F982" s="506">
        <v>0</v>
      </c>
      <c r="H982" s="506">
        <v>140</v>
      </c>
      <c r="K982" s="506">
        <v>251</v>
      </c>
      <c r="L982" s="506">
        <v>0</v>
      </c>
      <c r="N982" s="506">
        <v>633</v>
      </c>
      <c r="XEL982" s="289"/>
      <c r="XEM982" s="289"/>
      <c r="XEN982" s="289"/>
      <c r="XEO982" s="289"/>
      <c r="XEP982" s="289"/>
      <c r="XEQ982" s="289"/>
      <c r="XER982" s="289"/>
      <c r="XES982" s="289"/>
      <c r="XET982" s="289"/>
      <c r="XEU982" s="289"/>
      <c r="XEV982" s="289"/>
      <c r="XEW982" s="289"/>
      <c r="XEX982" s="289"/>
      <c r="XEY982" s="289"/>
      <c r="XEZ982" s="289"/>
      <c r="XFA982" s="289"/>
      <c r="XFB982" s="289"/>
      <c r="XFC982" s="289"/>
      <c r="XFD982" s="289"/>
    </row>
    <row r="983" s="506" customFormat="1" ht="21" hidden="1" customHeight="1" spans="1:16384">
      <c r="A983" s="508">
        <v>21402</v>
      </c>
      <c r="B983" s="518" t="s">
        <v>890</v>
      </c>
      <c r="C983" s="351">
        <f t="shared" si="15"/>
        <v>0</v>
      </c>
      <c r="F983" s="506">
        <v>0</v>
      </c>
      <c r="H983" s="506">
        <v>0</v>
      </c>
      <c r="K983" s="506">
        <v>0</v>
      </c>
      <c r="L983" s="506">
        <v>0</v>
      </c>
      <c r="N983" s="506">
        <v>0</v>
      </c>
      <c r="XEL983" s="289"/>
      <c r="XEM983" s="289"/>
      <c r="XEN983" s="289"/>
      <c r="XEO983" s="289"/>
      <c r="XEP983" s="289"/>
      <c r="XEQ983" s="289"/>
      <c r="XER983" s="289"/>
      <c r="XES983" s="289"/>
      <c r="XET983" s="289"/>
      <c r="XEU983" s="289"/>
      <c r="XEV983" s="289"/>
      <c r="XEW983" s="289"/>
      <c r="XEX983" s="289"/>
      <c r="XEY983" s="289"/>
      <c r="XEZ983" s="289"/>
      <c r="XFA983" s="289"/>
      <c r="XFB983" s="289"/>
      <c r="XFC983" s="289"/>
      <c r="XFD983" s="289"/>
    </row>
    <row r="984" s="506" customFormat="1" ht="21" hidden="1" customHeight="1" spans="1:16384">
      <c r="A984" s="508">
        <v>2140201</v>
      </c>
      <c r="B984" s="519" t="s">
        <v>148</v>
      </c>
      <c r="C984" s="351">
        <f t="shared" si="15"/>
        <v>0</v>
      </c>
      <c r="F984" s="506">
        <v>0</v>
      </c>
      <c r="H984" s="506">
        <v>0</v>
      </c>
      <c r="K984" s="506">
        <v>0</v>
      </c>
      <c r="L984" s="506">
        <v>0</v>
      </c>
      <c r="N984" s="506">
        <v>0</v>
      </c>
      <c r="XEL984" s="289"/>
      <c r="XEM984" s="289"/>
      <c r="XEN984" s="289"/>
      <c r="XEO984" s="289"/>
      <c r="XEP984" s="289"/>
      <c r="XEQ984" s="289"/>
      <c r="XER984" s="289"/>
      <c r="XES984" s="289"/>
      <c r="XET984" s="289"/>
      <c r="XEU984" s="289"/>
      <c r="XEV984" s="289"/>
      <c r="XEW984" s="289"/>
      <c r="XEX984" s="289"/>
      <c r="XEY984" s="289"/>
      <c r="XEZ984" s="289"/>
      <c r="XFA984" s="289"/>
      <c r="XFB984" s="289"/>
      <c r="XFC984" s="289"/>
      <c r="XFD984" s="289"/>
    </row>
    <row r="985" s="506" customFormat="1" ht="21" hidden="1" customHeight="1" spans="1:16384">
      <c r="A985" s="508">
        <v>2140202</v>
      </c>
      <c r="B985" s="519" t="s">
        <v>149</v>
      </c>
      <c r="C985" s="351">
        <f t="shared" si="15"/>
        <v>0</v>
      </c>
      <c r="F985" s="506">
        <v>0</v>
      </c>
      <c r="H985" s="506">
        <v>0</v>
      </c>
      <c r="K985" s="506">
        <v>0</v>
      </c>
      <c r="L985" s="506">
        <v>0</v>
      </c>
      <c r="N985" s="506">
        <v>0</v>
      </c>
      <c r="XEL985" s="289"/>
      <c r="XEM985" s="289"/>
      <c r="XEN985" s="289"/>
      <c r="XEO985" s="289"/>
      <c r="XEP985" s="289"/>
      <c r="XEQ985" s="289"/>
      <c r="XER985" s="289"/>
      <c r="XES985" s="289"/>
      <c r="XET985" s="289"/>
      <c r="XEU985" s="289"/>
      <c r="XEV985" s="289"/>
      <c r="XEW985" s="289"/>
      <c r="XEX985" s="289"/>
      <c r="XEY985" s="289"/>
      <c r="XEZ985" s="289"/>
      <c r="XFA985" s="289"/>
      <c r="XFB985" s="289"/>
      <c r="XFC985" s="289"/>
      <c r="XFD985" s="289"/>
    </row>
    <row r="986" s="506" customFormat="1" ht="21" hidden="1" customHeight="1" spans="1:16384">
      <c r="A986" s="508">
        <v>2140203</v>
      </c>
      <c r="B986" s="519" t="s">
        <v>150</v>
      </c>
      <c r="C986" s="351">
        <f t="shared" si="15"/>
        <v>0</v>
      </c>
      <c r="F986" s="506">
        <v>0</v>
      </c>
      <c r="H986" s="506">
        <v>0</v>
      </c>
      <c r="K986" s="506">
        <v>0</v>
      </c>
      <c r="L986" s="506">
        <v>0</v>
      </c>
      <c r="N986" s="506">
        <v>0</v>
      </c>
      <c r="XEL986" s="289"/>
      <c r="XEM986" s="289"/>
      <c r="XEN986" s="289"/>
      <c r="XEO986" s="289"/>
      <c r="XEP986" s="289"/>
      <c r="XEQ986" s="289"/>
      <c r="XER986" s="289"/>
      <c r="XES986" s="289"/>
      <c r="XET986" s="289"/>
      <c r="XEU986" s="289"/>
      <c r="XEV986" s="289"/>
      <c r="XEW986" s="289"/>
      <c r="XEX986" s="289"/>
      <c r="XEY986" s="289"/>
      <c r="XEZ986" s="289"/>
      <c r="XFA986" s="289"/>
      <c r="XFB986" s="289"/>
      <c r="XFC986" s="289"/>
      <c r="XFD986" s="289"/>
    </row>
    <row r="987" s="506" customFormat="1" ht="21" hidden="1" customHeight="1" spans="1:16384">
      <c r="A987" s="508">
        <v>2140204</v>
      </c>
      <c r="B987" s="519" t="s">
        <v>891</v>
      </c>
      <c r="C987" s="351">
        <f t="shared" si="15"/>
        <v>0</v>
      </c>
      <c r="F987" s="506">
        <v>0</v>
      </c>
      <c r="H987" s="506">
        <v>0</v>
      </c>
      <c r="K987" s="506">
        <v>0</v>
      </c>
      <c r="L987" s="506">
        <v>0</v>
      </c>
      <c r="N987" s="506">
        <v>0</v>
      </c>
      <c r="XEL987" s="289"/>
      <c r="XEM987" s="289"/>
      <c r="XEN987" s="289"/>
      <c r="XEO987" s="289"/>
      <c r="XEP987" s="289"/>
      <c r="XEQ987" s="289"/>
      <c r="XER987" s="289"/>
      <c r="XES987" s="289"/>
      <c r="XET987" s="289"/>
      <c r="XEU987" s="289"/>
      <c r="XEV987" s="289"/>
      <c r="XEW987" s="289"/>
      <c r="XEX987" s="289"/>
      <c r="XEY987" s="289"/>
      <c r="XEZ987" s="289"/>
      <c r="XFA987" s="289"/>
      <c r="XFB987" s="289"/>
      <c r="XFC987" s="289"/>
      <c r="XFD987" s="289"/>
    </row>
    <row r="988" s="506" customFormat="1" ht="21" hidden="1" customHeight="1" spans="1:16384">
      <c r="A988" s="508">
        <v>2140205</v>
      </c>
      <c r="B988" s="518" t="s">
        <v>892</v>
      </c>
      <c r="C988" s="351">
        <f t="shared" si="15"/>
        <v>0</v>
      </c>
      <c r="F988" s="506">
        <v>0</v>
      </c>
      <c r="H988" s="506">
        <v>0</v>
      </c>
      <c r="K988" s="506">
        <v>0</v>
      </c>
      <c r="L988" s="506">
        <v>0</v>
      </c>
      <c r="N988" s="506">
        <v>0</v>
      </c>
      <c r="XEL988" s="289"/>
      <c r="XEM988" s="289"/>
      <c r="XEN988" s="289"/>
      <c r="XEO988" s="289"/>
      <c r="XEP988" s="289"/>
      <c r="XEQ988" s="289"/>
      <c r="XER988" s="289"/>
      <c r="XES988" s="289"/>
      <c r="XET988" s="289"/>
      <c r="XEU988" s="289"/>
      <c r="XEV988" s="289"/>
      <c r="XEW988" s="289"/>
      <c r="XEX988" s="289"/>
      <c r="XEY988" s="289"/>
      <c r="XEZ988" s="289"/>
      <c r="XFA988" s="289"/>
      <c r="XFB988" s="289"/>
      <c r="XFC988" s="289"/>
      <c r="XFD988" s="289"/>
    </row>
    <row r="989" s="506" customFormat="1" ht="21" hidden="1" customHeight="1" spans="1:16384">
      <c r="A989" s="508">
        <v>2140206</v>
      </c>
      <c r="B989" s="519" t="s">
        <v>893</v>
      </c>
      <c r="C989" s="351">
        <f t="shared" si="15"/>
        <v>0</v>
      </c>
      <c r="F989" s="506">
        <v>0</v>
      </c>
      <c r="H989" s="506">
        <v>0</v>
      </c>
      <c r="K989" s="506">
        <v>0</v>
      </c>
      <c r="L989" s="506">
        <v>0</v>
      </c>
      <c r="N989" s="506">
        <v>0</v>
      </c>
      <c r="XEL989" s="289"/>
      <c r="XEM989" s="289"/>
      <c r="XEN989" s="289"/>
      <c r="XEO989" s="289"/>
      <c r="XEP989" s="289"/>
      <c r="XEQ989" s="289"/>
      <c r="XER989" s="289"/>
      <c r="XES989" s="289"/>
      <c r="XET989" s="289"/>
      <c r="XEU989" s="289"/>
      <c r="XEV989" s="289"/>
      <c r="XEW989" s="289"/>
      <c r="XEX989" s="289"/>
      <c r="XEY989" s="289"/>
      <c r="XEZ989" s="289"/>
      <c r="XFA989" s="289"/>
      <c r="XFB989" s="289"/>
      <c r="XFC989" s="289"/>
      <c r="XFD989" s="289"/>
    </row>
    <row r="990" s="506" customFormat="1" ht="21" hidden="1" customHeight="1" spans="1:16384">
      <c r="A990" s="508">
        <v>2140207</v>
      </c>
      <c r="B990" s="519" t="s">
        <v>894</v>
      </c>
      <c r="C990" s="351">
        <f t="shared" si="15"/>
        <v>0</v>
      </c>
      <c r="F990" s="506">
        <v>0</v>
      </c>
      <c r="H990" s="506">
        <v>0</v>
      </c>
      <c r="K990" s="506">
        <v>0</v>
      </c>
      <c r="L990" s="506">
        <v>0</v>
      </c>
      <c r="N990" s="506">
        <v>0</v>
      </c>
      <c r="XEL990" s="289"/>
      <c r="XEM990" s="289"/>
      <c r="XEN990" s="289"/>
      <c r="XEO990" s="289"/>
      <c r="XEP990" s="289"/>
      <c r="XEQ990" s="289"/>
      <c r="XER990" s="289"/>
      <c r="XES990" s="289"/>
      <c r="XET990" s="289"/>
      <c r="XEU990" s="289"/>
      <c r="XEV990" s="289"/>
      <c r="XEW990" s="289"/>
      <c r="XEX990" s="289"/>
      <c r="XEY990" s="289"/>
      <c r="XEZ990" s="289"/>
      <c r="XFA990" s="289"/>
      <c r="XFB990" s="289"/>
      <c r="XFC990" s="289"/>
      <c r="XFD990" s="289"/>
    </row>
    <row r="991" s="506" customFormat="1" ht="21" hidden="1" customHeight="1" spans="1:16384">
      <c r="A991" s="508">
        <v>2140208</v>
      </c>
      <c r="B991" s="519" t="s">
        <v>895</v>
      </c>
      <c r="C991" s="351">
        <f t="shared" si="15"/>
        <v>0</v>
      </c>
      <c r="F991" s="506">
        <v>0</v>
      </c>
      <c r="H991" s="506">
        <v>0</v>
      </c>
      <c r="K991" s="506">
        <v>0</v>
      </c>
      <c r="L991" s="506">
        <v>0</v>
      </c>
      <c r="N991" s="506">
        <v>0</v>
      </c>
      <c r="XEL991" s="289"/>
      <c r="XEM991" s="289"/>
      <c r="XEN991" s="289"/>
      <c r="XEO991" s="289"/>
      <c r="XEP991" s="289"/>
      <c r="XEQ991" s="289"/>
      <c r="XER991" s="289"/>
      <c r="XES991" s="289"/>
      <c r="XET991" s="289"/>
      <c r="XEU991" s="289"/>
      <c r="XEV991" s="289"/>
      <c r="XEW991" s="289"/>
      <c r="XEX991" s="289"/>
      <c r="XEY991" s="289"/>
      <c r="XEZ991" s="289"/>
      <c r="XFA991" s="289"/>
      <c r="XFB991" s="289"/>
      <c r="XFC991" s="289"/>
      <c r="XFD991" s="289"/>
    </row>
    <row r="992" s="506" customFormat="1" ht="21" hidden="1" customHeight="1" spans="1:16384">
      <c r="A992" s="508">
        <v>2140299</v>
      </c>
      <c r="B992" s="519" t="s">
        <v>896</v>
      </c>
      <c r="C992" s="351">
        <f t="shared" si="15"/>
        <v>0</v>
      </c>
      <c r="F992" s="506">
        <v>0</v>
      </c>
      <c r="H992" s="506">
        <v>0</v>
      </c>
      <c r="K992" s="506">
        <v>0</v>
      </c>
      <c r="L992" s="506">
        <v>0</v>
      </c>
      <c r="N992" s="506">
        <v>0</v>
      </c>
      <c r="XEL992" s="289"/>
      <c r="XEM992" s="289"/>
      <c r="XEN992" s="289"/>
      <c r="XEO992" s="289"/>
      <c r="XEP992" s="289"/>
      <c r="XEQ992" s="289"/>
      <c r="XER992" s="289"/>
      <c r="XES992" s="289"/>
      <c r="XET992" s="289"/>
      <c r="XEU992" s="289"/>
      <c r="XEV992" s="289"/>
      <c r="XEW992" s="289"/>
      <c r="XEX992" s="289"/>
      <c r="XEY992" s="289"/>
      <c r="XEZ992" s="289"/>
      <c r="XFA992" s="289"/>
      <c r="XFB992" s="289"/>
      <c r="XFC992" s="289"/>
      <c r="XFD992" s="289"/>
    </row>
    <row r="993" s="506" customFormat="1" ht="21" hidden="1" customHeight="1" spans="1:16384">
      <c r="A993" s="508">
        <v>21403</v>
      </c>
      <c r="B993" s="518" t="s">
        <v>897</v>
      </c>
      <c r="C993" s="351">
        <f t="shared" si="15"/>
        <v>0</v>
      </c>
      <c r="F993" s="506">
        <v>0</v>
      </c>
      <c r="H993" s="506">
        <v>0</v>
      </c>
      <c r="K993" s="506">
        <v>0</v>
      </c>
      <c r="L993" s="506">
        <v>0</v>
      </c>
      <c r="N993" s="506">
        <v>0</v>
      </c>
      <c r="XEL993" s="289"/>
      <c r="XEM993" s="289"/>
      <c r="XEN993" s="289"/>
      <c r="XEO993" s="289"/>
      <c r="XEP993" s="289"/>
      <c r="XEQ993" s="289"/>
      <c r="XER993" s="289"/>
      <c r="XES993" s="289"/>
      <c r="XET993" s="289"/>
      <c r="XEU993" s="289"/>
      <c r="XEV993" s="289"/>
      <c r="XEW993" s="289"/>
      <c r="XEX993" s="289"/>
      <c r="XEY993" s="289"/>
      <c r="XEZ993" s="289"/>
      <c r="XFA993" s="289"/>
      <c r="XFB993" s="289"/>
      <c r="XFC993" s="289"/>
      <c r="XFD993" s="289"/>
    </row>
    <row r="994" s="506" customFormat="1" ht="21" hidden="1" customHeight="1" spans="1:16384">
      <c r="A994" s="508">
        <v>2140301</v>
      </c>
      <c r="B994" s="519" t="s">
        <v>148</v>
      </c>
      <c r="C994" s="351">
        <f t="shared" si="15"/>
        <v>0</v>
      </c>
      <c r="F994" s="506">
        <v>0</v>
      </c>
      <c r="H994" s="506">
        <v>0</v>
      </c>
      <c r="K994" s="506">
        <v>0</v>
      </c>
      <c r="L994" s="506">
        <v>0</v>
      </c>
      <c r="N994" s="506">
        <v>0</v>
      </c>
      <c r="XEL994" s="289"/>
      <c r="XEM994" s="289"/>
      <c r="XEN994" s="289"/>
      <c r="XEO994" s="289"/>
      <c r="XEP994" s="289"/>
      <c r="XEQ994" s="289"/>
      <c r="XER994" s="289"/>
      <c r="XES994" s="289"/>
      <c r="XET994" s="289"/>
      <c r="XEU994" s="289"/>
      <c r="XEV994" s="289"/>
      <c r="XEW994" s="289"/>
      <c r="XEX994" s="289"/>
      <c r="XEY994" s="289"/>
      <c r="XEZ994" s="289"/>
      <c r="XFA994" s="289"/>
      <c r="XFB994" s="289"/>
      <c r="XFC994" s="289"/>
      <c r="XFD994" s="289"/>
    </row>
    <row r="995" s="506" customFormat="1" ht="21" hidden="1" customHeight="1" spans="1:16384">
      <c r="A995" s="508">
        <v>2140302</v>
      </c>
      <c r="B995" s="519" t="s">
        <v>149</v>
      </c>
      <c r="C995" s="351">
        <f t="shared" si="15"/>
        <v>0</v>
      </c>
      <c r="F995" s="506">
        <v>0</v>
      </c>
      <c r="H995" s="506">
        <v>0</v>
      </c>
      <c r="K995" s="506">
        <v>0</v>
      </c>
      <c r="L995" s="506">
        <v>0</v>
      </c>
      <c r="N995" s="506">
        <v>0</v>
      </c>
      <c r="XEL995" s="289"/>
      <c r="XEM995" s="289"/>
      <c r="XEN995" s="289"/>
      <c r="XEO995" s="289"/>
      <c r="XEP995" s="289"/>
      <c r="XEQ995" s="289"/>
      <c r="XER995" s="289"/>
      <c r="XES995" s="289"/>
      <c r="XET995" s="289"/>
      <c r="XEU995" s="289"/>
      <c r="XEV995" s="289"/>
      <c r="XEW995" s="289"/>
      <c r="XEX995" s="289"/>
      <c r="XEY995" s="289"/>
      <c r="XEZ995" s="289"/>
      <c r="XFA995" s="289"/>
      <c r="XFB995" s="289"/>
      <c r="XFC995" s="289"/>
      <c r="XFD995" s="289"/>
    </row>
    <row r="996" s="506" customFormat="1" ht="21" hidden="1" customHeight="1" spans="1:16384">
      <c r="A996" s="508">
        <v>2140303</v>
      </c>
      <c r="B996" s="519" t="s">
        <v>150</v>
      </c>
      <c r="C996" s="351">
        <f t="shared" si="15"/>
        <v>0</v>
      </c>
      <c r="F996" s="506">
        <v>0</v>
      </c>
      <c r="H996" s="506">
        <v>0</v>
      </c>
      <c r="K996" s="506">
        <v>0</v>
      </c>
      <c r="L996" s="506">
        <v>0</v>
      </c>
      <c r="N996" s="506">
        <v>0</v>
      </c>
      <c r="XEL996" s="289"/>
      <c r="XEM996" s="289"/>
      <c r="XEN996" s="289"/>
      <c r="XEO996" s="289"/>
      <c r="XEP996" s="289"/>
      <c r="XEQ996" s="289"/>
      <c r="XER996" s="289"/>
      <c r="XES996" s="289"/>
      <c r="XET996" s="289"/>
      <c r="XEU996" s="289"/>
      <c r="XEV996" s="289"/>
      <c r="XEW996" s="289"/>
      <c r="XEX996" s="289"/>
      <c r="XEY996" s="289"/>
      <c r="XEZ996" s="289"/>
      <c r="XFA996" s="289"/>
      <c r="XFB996" s="289"/>
      <c r="XFC996" s="289"/>
      <c r="XFD996" s="289"/>
    </row>
    <row r="997" s="506" customFormat="1" ht="21" hidden="1" customHeight="1" spans="1:16384">
      <c r="A997" s="508">
        <v>2140304</v>
      </c>
      <c r="B997" s="519" t="s">
        <v>898</v>
      </c>
      <c r="C997" s="351">
        <f t="shared" si="15"/>
        <v>0</v>
      </c>
      <c r="F997" s="506">
        <v>0</v>
      </c>
      <c r="H997" s="506">
        <v>0</v>
      </c>
      <c r="K997" s="506">
        <v>0</v>
      </c>
      <c r="L997" s="506">
        <v>0</v>
      </c>
      <c r="N997" s="506">
        <v>0</v>
      </c>
      <c r="XEL997" s="289"/>
      <c r="XEM997" s="289"/>
      <c r="XEN997" s="289"/>
      <c r="XEO997" s="289"/>
      <c r="XEP997" s="289"/>
      <c r="XEQ997" s="289"/>
      <c r="XER997" s="289"/>
      <c r="XES997" s="289"/>
      <c r="XET997" s="289"/>
      <c r="XEU997" s="289"/>
      <c r="XEV997" s="289"/>
      <c r="XEW997" s="289"/>
      <c r="XEX997" s="289"/>
      <c r="XEY997" s="289"/>
      <c r="XEZ997" s="289"/>
      <c r="XFA997" s="289"/>
      <c r="XFB997" s="289"/>
      <c r="XFC997" s="289"/>
      <c r="XFD997" s="289"/>
    </row>
    <row r="998" s="506" customFormat="1" ht="21" hidden="1" customHeight="1" spans="1:16384">
      <c r="A998" s="508">
        <v>2140305</v>
      </c>
      <c r="B998" s="518" t="s">
        <v>899</v>
      </c>
      <c r="C998" s="351">
        <f t="shared" si="15"/>
        <v>0</v>
      </c>
      <c r="F998" s="506">
        <v>0</v>
      </c>
      <c r="H998" s="506">
        <v>0</v>
      </c>
      <c r="K998" s="506">
        <v>0</v>
      </c>
      <c r="L998" s="506">
        <v>0</v>
      </c>
      <c r="N998" s="506">
        <v>0</v>
      </c>
      <c r="XEL998" s="289"/>
      <c r="XEM998" s="289"/>
      <c r="XEN998" s="289"/>
      <c r="XEO998" s="289"/>
      <c r="XEP998" s="289"/>
      <c r="XEQ998" s="289"/>
      <c r="XER998" s="289"/>
      <c r="XES998" s="289"/>
      <c r="XET998" s="289"/>
      <c r="XEU998" s="289"/>
      <c r="XEV998" s="289"/>
      <c r="XEW998" s="289"/>
      <c r="XEX998" s="289"/>
      <c r="XEY998" s="289"/>
      <c r="XEZ998" s="289"/>
      <c r="XFA998" s="289"/>
      <c r="XFB998" s="289"/>
      <c r="XFC998" s="289"/>
      <c r="XFD998" s="289"/>
    </row>
    <row r="999" s="506" customFormat="1" ht="21" hidden="1" customHeight="1" spans="1:16384">
      <c r="A999" s="508">
        <v>2140306</v>
      </c>
      <c r="B999" s="519" t="s">
        <v>900</v>
      </c>
      <c r="C999" s="351">
        <f t="shared" si="15"/>
        <v>0</v>
      </c>
      <c r="F999" s="506">
        <v>0</v>
      </c>
      <c r="H999" s="506">
        <v>0</v>
      </c>
      <c r="K999" s="506">
        <v>0</v>
      </c>
      <c r="L999" s="506">
        <v>0</v>
      </c>
      <c r="N999" s="506">
        <v>0</v>
      </c>
      <c r="XEL999" s="289"/>
      <c r="XEM999" s="289"/>
      <c r="XEN999" s="289"/>
      <c r="XEO999" s="289"/>
      <c r="XEP999" s="289"/>
      <c r="XEQ999" s="289"/>
      <c r="XER999" s="289"/>
      <c r="XES999" s="289"/>
      <c r="XET999" s="289"/>
      <c r="XEU999" s="289"/>
      <c r="XEV999" s="289"/>
      <c r="XEW999" s="289"/>
      <c r="XEX999" s="289"/>
      <c r="XEY999" s="289"/>
      <c r="XEZ999" s="289"/>
      <c r="XFA999" s="289"/>
      <c r="XFB999" s="289"/>
      <c r="XFC999" s="289"/>
      <c r="XFD999" s="289"/>
    </row>
    <row r="1000" s="506" customFormat="1" ht="21" hidden="1" customHeight="1" spans="1:16384">
      <c r="A1000" s="508">
        <v>2140307</v>
      </c>
      <c r="B1000" s="519" t="s">
        <v>901</v>
      </c>
      <c r="C1000" s="351">
        <f t="shared" si="15"/>
        <v>0</v>
      </c>
      <c r="F1000" s="506">
        <v>0</v>
      </c>
      <c r="H1000" s="506">
        <v>0</v>
      </c>
      <c r="K1000" s="506">
        <v>0</v>
      </c>
      <c r="L1000" s="506">
        <v>0</v>
      </c>
      <c r="N1000" s="506">
        <v>0</v>
      </c>
      <c r="XEL1000" s="289"/>
      <c r="XEM1000" s="289"/>
      <c r="XEN1000" s="289"/>
      <c r="XEO1000" s="289"/>
      <c r="XEP1000" s="289"/>
      <c r="XEQ1000" s="289"/>
      <c r="XER1000" s="289"/>
      <c r="XES1000" s="289"/>
      <c r="XET1000" s="289"/>
      <c r="XEU1000" s="289"/>
      <c r="XEV1000" s="289"/>
      <c r="XEW1000" s="289"/>
      <c r="XEX1000" s="289"/>
      <c r="XEY1000" s="289"/>
      <c r="XEZ1000" s="289"/>
      <c r="XFA1000" s="289"/>
      <c r="XFB1000" s="289"/>
      <c r="XFC1000" s="289"/>
      <c r="XFD1000" s="289"/>
    </row>
    <row r="1001" s="506" customFormat="1" ht="21" hidden="1" customHeight="1" spans="1:16384">
      <c r="A1001" s="508">
        <v>2140308</v>
      </c>
      <c r="B1001" s="518" t="s">
        <v>902</v>
      </c>
      <c r="C1001" s="351">
        <f t="shared" si="15"/>
        <v>0</v>
      </c>
      <c r="F1001" s="506">
        <v>0</v>
      </c>
      <c r="H1001" s="506">
        <v>0</v>
      </c>
      <c r="K1001" s="506">
        <v>0</v>
      </c>
      <c r="L1001" s="506">
        <v>0</v>
      </c>
      <c r="N1001" s="506">
        <v>0</v>
      </c>
      <c r="XEL1001" s="289"/>
      <c r="XEM1001" s="289"/>
      <c r="XEN1001" s="289"/>
      <c r="XEO1001" s="289"/>
      <c r="XEP1001" s="289"/>
      <c r="XEQ1001" s="289"/>
      <c r="XER1001" s="289"/>
      <c r="XES1001" s="289"/>
      <c r="XET1001" s="289"/>
      <c r="XEU1001" s="289"/>
      <c r="XEV1001" s="289"/>
      <c r="XEW1001" s="289"/>
      <c r="XEX1001" s="289"/>
      <c r="XEY1001" s="289"/>
      <c r="XEZ1001" s="289"/>
      <c r="XFA1001" s="289"/>
      <c r="XFB1001" s="289"/>
      <c r="XFC1001" s="289"/>
      <c r="XFD1001" s="289"/>
    </row>
    <row r="1002" s="506" customFormat="1" ht="21" hidden="1" customHeight="1" spans="1:16384">
      <c r="A1002" s="508">
        <v>2140399</v>
      </c>
      <c r="B1002" s="519" t="s">
        <v>903</v>
      </c>
      <c r="C1002" s="351">
        <f t="shared" si="15"/>
        <v>0</v>
      </c>
      <c r="F1002" s="506">
        <v>0</v>
      </c>
      <c r="H1002" s="506">
        <v>0</v>
      </c>
      <c r="K1002" s="506">
        <v>0</v>
      </c>
      <c r="L1002" s="506">
        <v>0</v>
      </c>
      <c r="N1002" s="506">
        <v>0</v>
      </c>
      <c r="XEL1002" s="289"/>
      <c r="XEM1002" s="289"/>
      <c r="XEN1002" s="289"/>
      <c r="XEO1002" s="289"/>
      <c r="XEP1002" s="289"/>
      <c r="XEQ1002" s="289"/>
      <c r="XER1002" s="289"/>
      <c r="XES1002" s="289"/>
      <c r="XET1002" s="289"/>
      <c r="XEU1002" s="289"/>
      <c r="XEV1002" s="289"/>
      <c r="XEW1002" s="289"/>
      <c r="XEX1002" s="289"/>
      <c r="XEY1002" s="289"/>
      <c r="XEZ1002" s="289"/>
      <c r="XFA1002" s="289"/>
      <c r="XFB1002" s="289"/>
      <c r="XFC1002" s="289"/>
      <c r="XFD1002" s="289"/>
    </row>
    <row r="1003" s="506" customFormat="1" ht="21" hidden="1" customHeight="1" spans="1:16384">
      <c r="A1003" s="508">
        <v>21405</v>
      </c>
      <c r="B1003" s="519" t="s">
        <v>904</v>
      </c>
      <c r="C1003" s="351">
        <f t="shared" si="15"/>
        <v>0</v>
      </c>
      <c r="F1003" s="506">
        <v>0</v>
      </c>
      <c r="H1003" s="506">
        <v>0</v>
      </c>
      <c r="K1003" s="506">
        <v>0</v>
      </c>
      <c r="L1003" s="506">
        <v>0</v>
      </c>
      <c r="N1003" s="506">
        <v>0</v>
      </c>
      <c r="XEL1003" s="289"/>
      <c r="XEM1003" s="289"/>
      <c r="XEN1003" s="289"/>
      <c r="XEO1003" s="289"/>
      <c r="XEP1003" s="289"/>
      <c r="XEQ1003" s="289"/>
      <c r="XER1003" s="289"/>
      <c r="XES1003" s="289"/>
      <c r="XET1003" s="289"/>
      <c r="XEU1003" s="289"/>
      <c r="XEV1003" s="289"/>
      <c r="XEW1003" s="289"/>
      <c r="XEX1003" s="289"/>
      <c r="XEY1003" s="289"/>
      <c r="XEZ1003" s="289"/>
      <c r="XFA1003" s="289"/>
      <c r="XFB1003" s="289"/>
      <c r="XFC1003" s="289"/>
      <c r="XFD1003" s="289"/>
    </row>
    <row r="1004" s="506" customFormat="1" ht="21" hidden="1" customHeight="1" spans="1:16384">
      <c r="A1004" s="508">
        <v>2140501</v>
      </c>
      <c r="B1004" s="519" t="s">
        <v>148</v>
      </c>
      <c r="C1004" s="351">
        <f t="shared" si="15"/>
        <v>0</v>
      </c>
      <c r="F1004" s="506">
        <v>0</v>
      </c>
      <c r="H1004" s="506">
        <v>0</v>
      </c>
      <c r="K1004" s="506">
        <v>0</v>
      </c>
      <c r="L1004" s="506">
        <v>0</v>
      </c>
      <c r="N1004" s="506">
        <v>0</v>
      </c>
      <c r="XEL1004" s="289"/>
      <c r="XEM1004" s="289"/>
      <c r="XEN1004" s="289"/>
      <c r="XEO1004" s="289"/>
      <c r="XEP1004" s="289"/>
      <c r="XEQ1004" s="289"/>
      <c r="XER1004" s="289"/>
      <c r="XES1004" s="289"/>
      <c r="XET1004" s="289"/>
      <c r="XEU1004" s="289"/>
      <c r="XEV1004" s="289"/>
      <c r="XEW1004" s="289"/>
      <c r="XEX1004" s="289"/>
      <c r="XEY1004" s="289"/>
      <c r="XEZ1004" s="289"/>
      <c r="XFA1004" s="289"/>
      <c r="XFB1004" s="289"/>
      <c r="XFC1004" s="289"/>
      <c r="XFD1004" s="289"/>
    </row>
    <row r="1005" s="506" customFormat="1" ht="21" hidden="1" customHeight="1" spans="1:16384">
      <c r="A1005" s="508">
        <v>2140502</v>
      </c>
      <c r="B1005" s="519" t="s">
        <v>149</v>
      </c>
      <c r="C1005" s="351">
        <f t="shared" si="15"/>
        <v>0</v>
      </c>
      <c r="F1005" s="506">
        <v>0</v>
      </c>
      <c r="H1005" s="506">
        <v>0</v>
      </c>
      <c r="K1005" s="506">
        <v>0</v>
      </c>
      <c r="L1005" s="506">
        <v>0</v>
      </c>
      <c r="N1005" s="506">
        <v>0</v>
      </c>
      <c r="XEL1005" s="289"/>
      <c r="XEM1005" s="289"/>
      <c r="XEN1005" s="289"/>
      <c r="XEO1005" s="289"/>
      <c r="XEP1005" s="289"/>
      <c r="XEQ1005" s="289"/>
      <c r="XER1005" s="289"/>
      <c r="XES1005" s="289"/>
      <c r="XET1005" s="289"/>
      <c r="XEU1005" s="289"/>
      <c r="XEV1005" s="289"/>
      <c r="XEW1005" s="289"/>
      <c r="XEX1005" s="289"/>
      <c r="XEY1005" s="289"/>
      <c r="XEZ1005" s="289"/>
      <c r="XFA1005" s="289"/>
      <c r="XFB1005" s="289"/>
      <c r="XFC1005" s="289"/>
      <c r="XFD1005" s="289"/>
    </row>
    <row r="1006" s="506" customFormat="1" ht="21" hidden="1" customHeight="1" spans="1:16384">
      <c r="A1006" s="508">
        <v>2140503</v>
      </c>
      <c r="B1006" s="518" t="s">
        <v>150</v>
      </c>
      <c r="C1006" s="351">
        <f t="shared" si="15"/>
        <v>0</v>
      </c>
      <c r="F1006" s="506">
        <v>0</v>
      </c>
      <c r="H1006" s="506">
        <v>0</v>
      </c>
      <c r="K1006" s="506">
        <v>0</v>
      </c>
      <c r="L1006" s="506">
        <v>0</v>
      </c>
      <c r="N1006" s="506">
        <v>0</v>
      </c>
      <c r="XEL1006" s="289"/>
      <c r="XEM1006" s="289"/>
      <c r="XEN1006" s="289"/>
      <c r="XEO1006" s="289"/>
      <c r="XEP1006" s="289"/>
      <c r="XEQ1006" s="289"/>
      <c r="XER1006" s="289"/>
      <c r="XES1006" s="289"/>
      <c r="XET1006" s="289"/>
      <c r="XEU1006" s="289"/>
      <c r="XEV1006" s="289"/>
      <c r="XEW1006" s="289"/>
      <c r="XEX1006" s="289"/>
      <c r="XEY1006" s="289"/>
      <c r="XEZ1006" s="289"/>
      <c r="XFA1006" s="289"/>
      <c r="XFB1006" s="289"/>
      <c r="XFC1006" s="289"/>
      <c r="XFD1006" s="289"/>
    </row>
    <row r="1007" s="506" customFormat="1" ht="21" hidden="1" customHeight="1" spans="1:16384">
      <c r="A1007" s="508">
        <v>2140504</v>
      </c>
      <c r="B1007" s="519" t="s">
        <v>895</v>
      </c>
      <c r="C1007" s="351">
        <f t="shared" si="15"/>
        <v>0</v>
      </c>
      <c r="F1007" s="506">
        <v>0</v>
      </c>
      <c r="H1007" s="506">
        <v>0</v>
      </c>
      <c r="K1007" s="506">
        <v>0</v>
      </c>
      <c r="L1007" s="506">
        <v>0</v>
      </c>
      <c r="N1007" s="506">
        <v>0</v>
      </c>
      <c r="XEL1007" s="289"/>
      <c r="XEM1007" s="289"/>
      <c r="XEN1007" s="289"/>
      <c r="XEO1007" s="289"/>
      <c r="XEP1007" s="289"/>
      <c r="XEQ1007" s="289"/>
      <c r="XER1007" s="289"/>
      <c r="XES1007" s="289"/>
      <c r="XET1007" s="289"/>
      <c r="XEU1007" s="289"/>
      <c r="XEV1007" s="289"/>
      <c r="XEW1007" s="289"/>
      <c r="XEX1007" s="289"/>
      <c r="XEY1007" s="289"/>
      <c r="XEZ1007" s="289"/>
      <c r="XFA1007" s="289"/>
      <c r="XFB1007" s="289"/>
      <c r="XFC1007" s="289"/>
      <c r="XFD1007" s="289"/>
    </row>
    <row r="1008" s="506" customFormat="1" ht="21" hidden="1" customHeight="1" spans="1:16384">
      <c r="A1008" s="508">
        <v>2140505</v>
      </c>
      <c r="B1008" s="519" t="s">
        <v>905</v>
      </c>
      <c r="C1008" s="351">
        <f t="shared" si="15"/>
        <v>0</v>
      </c>
      <c r="F1008" s="506">
        <v>0</v>
      </c>
      <c r="H1008" s="506">
        <v>0</v>
      </c>
      <c r="K1008" s="506">
        <v>0</v>
      </c>
      <c r="L1008" s="506">
        <v>0</v>
      </c>
      <c r="N1008" s="506">
        <v>0</v>
      </c>
      <c r="XEL1008" s="289"/>
      <c r="XEM1008" s="289"/>
      <c r="XEN1008" s="289"/>
      <c r="XEO1008" s="289"/>
      <c r="XEP1008" s="289"/>
      <c r="XEQ1008" s="289"/>
      <c r="XER1008" s="289"/>
      <c r="XES1008" s="289"/>
      <c r="XET1008" s="289"/>
      <c r="XEU1008" s="289"/>
      <c r="XEV1008" s="289"/>
      <c r="XEW1008" s="289"/>
      <c r="XEX1008" s="289"/>
      <c r="XEY1008" s="289"/>
      <c r="XEZ1008" s="289"/>
      <c r="XFA1008" s="289"/>
      <c r="XFB1008" s="289"/>
      <c r="XFC1008" s="289"/>
      <c r="XFD1008" s="289"/>
    </row>
    <row r="1009" s="506" customFormat="1" ht="21" hidden="1" customHeight="1" spans="1:16384">
      <c r="A1009" s="508">
        <v>2140599</v>
      </c>
      <c r="B1009" s="520" t="s">
        <v>906</v>
      </c>
      <c r="C1009" s="351">
        <f t="shared" si="15"/>
        <v>0</v>
      </c>
      <c r="F1009" s="506">
        <v>0</v>
      </c>
      <c r="H1009" s="506">
        <v>0</v>
      </c>
      <c r="K1009" s="506">
        <v>0</v>
      </c>
      <c r="L1009" s="506">
        <v>0</v>
      </c>
      <c r="N1009" s="506">
        <v>0</v>
      </c>
      <c r="XEL1009" s="289"/>
      <c r="XEM1009" s="289"/>
      <c r="XEN1009" s="289"/>
      <c r="XEO1009" s="289"/>
      <c r="XEP1009" s="289"/>
      <c r="XEQ1009" s="289"/>
      <c r="XER1009" s="289"/>
      <c r="XES1009" s="289"/>
      <c r="XET1009" s="289"/>
      <c r="XEU1009" s="289"/>
      <c r="XEV1009" s="289"/>
      <c r="XEW1009" s="289"/>
      <c r="XEX1009" s="289"/>
      <c r="XEY1009" s="289"/>
      <c r="XEZ1009" s="289"/>
      <c r="XFA1009" s="289"/>
      <c r="XFB1009" s="289"/>
      <c r="XFC1009" s="289"/>
      <c r="XFD1009" s="289"/>
    </row>
    <row r="1010" s="506" customFormat="1" ht="21" hidden="1" customHeight="1" spans="1:16384">
      <c r="A1010" s="508">
        <v>21406</v>
      </c>
      <c r="B1010" s="518" t="s">
        <v>907</v>
      </c>
      <c r="C1010" s="351">
        <f t="shared" si="15"/>
        <v>0</v>
      </c>
      <c r="F1010" s="506">
        <v>0</v>
      </c>
      <c r="H1010" s="506">
        <v>0</v>
      </c>
      <c r="K1010" s="506">
        <v>0</v>
      </c>
      <c r="L1010" s="506">
        <v>0</v>
      </c>
      <c r="N1010" s="506">
        <v>0</v>
      </c>
      <c r="XEL1010" s="289"/>
      <c r="XEM1010" s="289"/>
      <c r="XEN1010" s="289"/>
      <c r="XEO1010" s="289"/>
      <c r="XEP1010" s="289"/>
      <c r="XEQ1010" s="289"/>
      <c r="XER1010" s="289"/>
      <c r="XES1010" s="289"/>
      <c r="XET1010" s="289"/>
      <c r="XEU1010" s="289"/>
      <c r="XEV1010" s="289"/>
      <c r="XEW1010" s="289"/>
      <c r="XEX1010" s="289"/>
      <c r="XEY1010" s="289"/>
      <c r="XEZ1010" s="289"/>
      <c r="XFA1010" s="289"/>
      <c r="XFB1010" s="289"/>
      <c r="XFC1010" s="289"/>
      <c r="XFD1010" s="289"/>
    </row>
    <row r="1011" s="506" customFormat="1" ht="21" hidden="1" customHeight="1" spans="1:16384">
      <c r="A1011" s="508">
        <v>2140601</v>
      </c>
      <c r="B1011" s="519" t="s">
        <v>908</v>
      </c>
      <c r="C1011" s="351">
        <f t="shared" si="15"/>
        <v>0</v>
      </c>
      <c r="F1011" s="506">
        <v>0</v>
      </c>
      <c r="H1011" s="506">
        <v>0</v>
      </c>
      <c r="K1011" s="506">
        <v>0</v>
      </c>
      <c r="L1011" s="506">
        <v>0</v>
      </c>
      <c r="N1011" s="506">
        <v>0</v>
      </c>
      <c r="XEL1011" s="289"/>
      <c r="XEM1011" s="289"/>
      <c r="XEN1011" s="289"/>
      <c r="XEO1011" s="289"/>
      <c r="XEP1011" s="289"/>
      <c r="XEQ1011" s="289"/>
      <c r="XER1011" s="289"/>
      <c r="XES1011" s="289"/>
      <c r="XET1011" s="289"/>
      <c r="XEU1011" s="289"/>
      <c r="XEV1011" s="289"/>
      <c r="XEW1011" s="289"/>
      <c r="XEX1011" s="289"/>
      <c r="XEY1011" s="289"/>
      <c r="XEZ1011" s="289"/>
      <c r="XFA1011" s="289"/>
      <c r="XFB1011" s="289"/>
      <c r="XFC1011" s="289"/>
      <c r="XFD1011" s="289"/>
    </row>
    <row r="1012" s="506" customFormat="1" ht="21" hidden="1" customHeight="1" spans="1:16384">
      <c r="A1012" s="508">
        <v>2140602</v>
      </c>
      <c r="B1012" s="519" t="s">
        <v>909</v>
      </c>
      <c r="C1012" s="351">
        <f t="shared" si="15"/>
        <v>0</v>
      </c>
      <c r="F1012" s="506">
        <v>0</v>
      </c>
      <c r="H1012" s="506">
        <v>0</v>
      </c>
      <c r="K1012" s="506">
        <v>0</v>
      </c>
      <c r="L1012" s="506">
        <v>0</v>
      </c>
      <c r="N1012" s="506">
        <v>0</v>
      </c>
      <c r="XEL1012" s="289"/>
      <c r="XEM1012" s="289"/>
      <c r="XEN1012" s="289"/>
      <c r="XEO1012" s="289"/>
      <c r="XEP1012" s="289"/>
      <c r="XEQ1012" s="289"/>
      <c r="XER1012" s="289"/>
      <c r="XES1012" s="289"/>
      <c r="XET1012" s="289"/>
      <c r="XEU1012" s="289"/>
      <c r="XEV1012" s="289"/>
      <c r="XEW1012" s="289"/>
      <c r="XEX1012" s="289"/>
      <c r="XEY1012" s="289"/>
      <c r="XEZ1012" s="289"/>
      <c r="XFA1012" s="289"/>
      <c r="XFB1012" s="289"/>
      <c r="XFC1012" s="289"/>
      <c r="XFD1012" s="289"/>
    </row>
    <row r="1013" s="506" customFormat="1" ht="21" hidden="1" customHeight="1" spans="1:16384">
      <c r="A1013" s="508">
        <v>2140603</v>
      </c>
      <c r="B1013" s="519" t="s">
        <v>910</v>
      </c>
      <c r="C1013" s="351">
        <f t="shared" si="15"/>
        <v>0</v>
      </c>
      <c r="F1013" s="506">
        <v>0</v>
      </c>
      <c r="H1013" s="506">
        <v>0</v>
      </c>
      <c r="K1013" s="506">
        <v>0</v>
      </c>
      <c r="L1013" s="506">
        <v>0</v>
      </c>
      <c r="N1013" s="506">
        <v>0</v>
      </c>
      <c r="XEL1013" s="289"/>
      <c r="XEM1013" s="289"/>
      <c r="XEN1013" s="289"/>
      <c r="XEO1013" s="289"/>
      <c r="XEP1013" s="289"/>
      <c r="XEQ1013" s="289"/>
      <c r="XER1013" s="289"/>
      <c r="XES1013" s="289"/>
      <c r="XET1013" s="289"/>
      <c r="XEU1013" s="289"/>
      <c r="XEV1013" s="289"/>
      <c r="XEW1013" s="289"/>
      <c r="XEX1013" s="289"/>
      <c r="XEY1013" s="289"/>
      <c r="XEZ1013" s="289"/>
      <c r="XFA1013" s="289"/>
      <c r="XFB1013" s="289"/>
      <c r="XFC1013" s="289"/>
      <c r="XFD1013" s="289"/>
    </row>
    <row r="1014" s="506" customFormat="1" ht="21" hidden="1" customHeight="1" spans="1:16384">
      <c r="A1014" s="508">
        <v>2140699</v>
      </c>
      <c r="B1014" s="519" t="s">
        <v>911</v>
      </c>
      <c r="C1014" s="351">
        <f t="shared" si="15"/>
        <v>0</v>
      </c>
      <c r="F1014" s="506">
        <v>0</v>
      </c>
      <c r="H1014" s="506">
        <v>0</v>
      </c>
      <c r="K1014" s="506">
        <v>0</v>
      </c>
      <c r="L1014" s="506">
        <v>0</v>
      </c>
      <c r="N1014" s="506">
        <v>0</v>
      </c>
      <c r="XEL1014" s="289"/>
      <c r="XEM1014" s="289"/>
      <c r="XEN1014" s="289"/>
      <c r="XEO1014" s="289"/>
      <c r="XEP1014" s="289"/>
      <c r="XEQ1014" s="289"/>
      <c r="XER1014" s="289"/>
      <c r="XES1014" s="289"/>
      <c r="XET1014" s="289"/>
      <c r="XEU1014" s="289"/>
      <c r="XEV1014" s="289"/>
      <c r="XEW1014" s="289"/>
      <c r="XEX1014" s="289"/>
      <c r="XEY1014" s="289"/>
      <c r="XEZ1014" s="289"/>
      <c r="XFA1014" s="289"/>
      <c r="XFB1014" s="289"/>
      <c r="XFC1014" s="289"/>
      <c r="XFD1014" s="289"/>
    </row>
    <row r="1015" s="506" customFormat="1" ht="21" customHeight="1" spans="1:16384">
      <c r="A1015" s="508">
        <v>21499</v>
      </c>
      <c r="B1015" s="519" t="s">
        <v>912</v>
      </c>
      <c r="C1015" s="351">
        <f t="shared" si="15"/>
        <v>134</v>
      </c>
      <c r="F1015" s="506">
        <v>0</v>
      </c>
      <c r="H1015" s="506">
        <v>27</v>
      </c>
      <c r="K1015" s="506">
        <v>60</v>
      </c>
      <c r="L1015" s="506">
        <v>0</v>
      </c>
      <c r="N1015" s="506">
        <v>47</v>
      </c>
      <c r="XEL1015" s="289"/>
      <c r="XEM1015" s="289"/>
      <c r="XEN1015" s="289"/>
      <c r="XEO1015" s="289"/>
      <c r="XEP1015" s="289"/>
      <c r="XEQ1015" s="289"/>
      <c r="XER1015" s="289"/>
      <c r="XES1015" s="289"/>
      <c r="XET1015" s="289"/>
      <c r="XEU1015" s="289"/>
      <c r="XEV1015" s="289"/>
      <c r="XEW1015" s="289"/>
      <c r="XEX1015" s="289"/>
      <c r="XEY1015" s="289"/>
      <c r="XEZ1015" s="289"/>
      <c r="XFA1015" s="289"/>
      <c r="XFB1015" s="289"/>
      <c r="XFC1015" s="289"/>
      <c r="XFD1015" s="289"/>
    </row>
    <row r="1016" s="506" customFormat="1" ht="21" hidden="1" customHeight="1" spans="1:16384">
      <c r="A1016" s="508">
        <v>2149901</v>
      </c>
      <c r="B1016" s="519" t="s">
        <v>913</v>
      </c>
      <c r="C1016" s="351">
        <f t="shared" si="15"/>
        <v>0</v>
      </c>
      <c r="F1016" s="506">
        <v>0</v>
      </c>
      <c r="H1016" s="506">
        <v>0</v>
      </c>
      <c r="K1016" s="506">
        <v>0</v>
      </c>
      <c r="L1016" s="506">
        <v>0</v>
      </c>
      <c r="N1016" s="506">
        <v>0</v>
      </c>
      <c r="XEL1016" s="289"/>
      <c r="XEM1016" s="289"/>
      <c r="XEN1016" s="289"/>
      <c r="XEO1016" s="289"/>
      <c r="XEP1016" s="289"/>
      <c r="XEQ1016" s="289"/>
      <c r="XER1016" s="289"/>
      <c r="XES1016" s="289"/>
      <c r="XET1016" s="289"/>
      <c r="XEU1016" s="289"/>
      <c r="XEV1016" s="289"/>
      <c r="XEW1016" s="289"/>
      <c r="XEX1016" s="289"/>
      <c r="XEY1016" s="289"/>
      <c r="XEZ1016" s="289"/>
      <c r="XFA1016" s="289"/>
      <c r="XFB1016" s="289"/>
      <c r="XFC1016" s="289"/>
      <c r="XFD1016" s="289"/>
    </row>
    <row r="1017" s="506" customFormat="1" ht="21" customHeight="1" spans="1:16384">
      <c r="A1017" s="508">
        <v>2149999</v>
      </c>
      <c r="B1017" s="519" t="s">
        <v>914</v>
      </c>
      <c r="C1017" s="351">
        <f t="shared" si="15"/>
        <v>134</v>
      </c>
      <c r="F1017" s="506">
        <v>0</v>
      </c>
      <c r="H1017" s="506">
        <v>27</v>
      </c>
      <c r="K1017" s="506">
        <v>60</v>
      </c>
      <c r="L1017" s="506">
        <v>0</v>
      </c>
      <c r="N1017" s="506">
        <v>47</v>
      </c>
      <c r="XEL1017" s="289"/>
      <c r="XEM1017" s="289"/>
      <c r="XEN1017" s="289"/>
      <c r="XEO1017" s="289"/>
      <c r="XEP1017" s="289"/>
      <c r="XEQ1017" s="289"/>
      <c r="XER1017" s="289"/>
      <c r="XES1017" s="289"/>
      <c r="XET1017" s="289"/>
      <c r="XEU1017" s="289"/>
      <c r="XEV1017" s="289"/>
      <c r="XEW1017" s="289"/>
      <c r="XEX1017" s="289"/>
      <c r="XEY1017" s="289"/>
      <c r="XEZ1017" s="289"/>
      <c r="XFA1017" s="289"/>
      <c r="XFB1017" s="289"/>
      <c r="XFC1017" s="289"/>
      <c r="XFD1017" s="289"/>
    </row>
    <row r="1018" s="506" customFormat="1" ht="21" customHeight="1" spans="1:16384">
      <c r="A1018" s="508">
        <v>215</v>
      </c>
      <c r="B1018" s="517" t="s">
        <v>915</v>
      </c>
      <c r="C1018" s="351">
        <f t="shared" si="15"/>
        <v>3508.595383</v>
      </c>
      <c r="F1018" s="508">
        <v>1797.020975</v>
      </c>
      <c r="H1018" s="506">
        <v>0</v>
      </c>
      <c r="I1018" s="506">
        <v>782</v>
      </c>
      <c r="K1018" s="506">
        <v>500</v>
      </c>
      <c r="L1018" s="506">
        <v>29.574408</v>
      </c>
      <c r="N1018" s="506">
        <v>400</v>
      </c>
      <c r="XEL1018" s="289"/>
      <c r="XEM1018" s="289"/>
      <c r="XEN1018" s="289"/>
      <c r="XEO1018" s="289"/>
      <c r="XEP1018" s="289"/>
      <c r="XEQ1018" s="289"/>
      <c r="XER1018" s="289"/>
      <c r="XES1018" s="289"/>
      <c r="XET1018" s="289"/>
      <c r="XEU1018" s="289"/>
      <c r="XEV1018" s="289"/>
      <c r="XEW1018" s="289"/>
      <c r="XEX1018" s="289"/>
      <c r="XEY1018" s="289"/>
      <c r="XEZ1018" s="289"/>
      <c r="XFA1018" s="289"/>
      <c r="XFB1018" s="289"/>
      <c r="XFC1018" s="289"/>
      <c r="XFD1018" s="289"/>
    </row>
    <row r="1019" s="506" customFormat="1" ht="21" customHeight="1" spans="1:16384">
      <c r="A1019" s="508">
        <v>21501</v>
      </c>
      <c r="B1019" s="519" t="s">
        <v>916</v>
      </c>
      <c r="C1019" s="351">
        <f t="shared" si="15"/>
        <v>1419.296315</v>
      </c>
      <c r="F1019" s="508">
        <v>989.721907</v>
      </c>
      <c r="H1019" s="506">
        <v>0</v>
      </c>
      <c r="K1019" s="506">
        <v>0</v>
      </c>
      <c r="L1019" s="506">
        <v>29.574408</v>
      </c>
      <c r="N1019" s="506">
        <v>400</v>
      </c>
      <c r="XEL1019" s="289"/>
      <c r="XEM1019" s="289"/>
      <c r="XEN1019" s="289"/>
      <c r="XEO1019" s="289"/>
      <c r="XEP1019" s="289"/>
      <c r="XEQ1019" s="289"/>
      <c r="XER1019" s="289"/>
      <c r="XES1019" s="289"/>
      <c r="XET1019" s="289"/>
      <c r="XEU1019" s="289"/>
      <c r="XEV1019" s="289"/>
      <c r="XEW1019" s="289"/>
      <c r="XEX1019" s="289"/>
      <c r="XEY1019" s="289"/>
      <c r="XEZ1019" s="289"/>
      <c r="XFA1019" s="289"/>
      <c r="XFB1019" s="289"/>
      <c r="XFC1019" s="289"/>
      <c r="XFD1019" s="289"/>
    </row>
    <row r="1020" s="506" customFormat="1" ht="21" customHeight="1" spans="1:16384">
      <c r="A1020" s="508">
        <v>2150101</v>
      </c>
      <c r="B1020" s="519" t="s">
        <v>148</v>
      </c>
      <c r="C1020" s="351">
        <f t="shared" si="15"/>
        <v>279.951119</v>
      </c>
      <c r="F1020" s="508">
        <v>279.951119</v>
      </c>
      <c r="H1020" s="506">
        <v>0</v>
      </c>
      <c r="K1020" s="506">
        <v>0</v>
      </c>
      <c r="L1020" s="506">
        <v>0</v>
      </c>
      <c r="N1020" s="506">
        <v>0</v>
      </c>
      <c r="XEL1020" s="289"/>
      <c r="XEM1020" s="289"/>
      <c r="XEN1020" s="289"/>
      <c r="XEO1020" s="289"/>
      <c r="XEP1020" s="289"/>
      <c r="XEQ1020" s="289"/>
      <c r="XER1020" s="289"/>
      <c r="XES1020" s="289"/>
      <c r="XET1020" s="289"/>
      <c r="XEU1020" s="289"/>
      <c r="XEV1020" s="289"/>
      <c r="XEW1020" s="289"/>
      <c r="XEX1020" s="289"/>
      <c r="XEY1020" s="289"/>
      <c r="XEZ1020" s="289"/>
      <c r="XFA1020" s="289"/>
      <c r="XFB1020" s="289"/>
      <c r="XFC1020" s="289"/>
      <c r="XFD1020" s="289"/>
    </row>
    <row r="1021" s="506" customFormat="1" ht="21" hidden="1" customHeight="1" spans="1:16384">
      <c r="A1021" s="508">
        <v>2150102</v>
      </c>
      <c r="B1021" s="519" t="s">
        <v>149</v>
      </c>
      <c r="C1021" s="351">
        <f t="shared" si="15"/>
        <v>0</v>
      </c>
      <c r="F1021" s="506">
        <v>0</v>
      </c>
      <c r="H1021" s="506">
        <v>0</v>
      </c>
      <c r="K1021" s="506">
        <v>0</v>
      </c>
      <c r="L1021" s="506">
        <v>0</v>
      </c>
      <c r="N1021" s="506">
        <v>0</v>
      </c>
      <c r="XEL1021" s="289"/>
      <c r="XEM1021" s="289"/>
      <c r="XEN1021" s="289"/>
      <c r="XEO1021" s="289"/>
      <c r="XEP1021" s="289"/>
      <c r="XEQ1021" s="289"/>
      <c r="XER1021" s="289"/>
      <c r="XES1021" s="289"/>
      <c r="XET1021" s="289"/>
      <c r="XEU1021" s="289"/>
      <c r="XEV1021" s="289"/>
      <c r="XEW1021" s="289"/>
      <c r="XEX1021" s="289"/>
      <c r="XEY1021" s="289"/>
      <c r="XEZ1021" s="289"/>
      <c r="XFA1021" s="289"/>
      <c r="XFB1021" s="289"/>
      <c r="XFC1021" s="289"/>
      <c r="XFD1021" s="289"/>
    </row>
    <row r="1022" s="506" customFormat="1" ht="21" hidden="1" customHeight="1" spans="1:16384">
      <c r="A1022" s="508">
        <v>2150103</v>
      </c>
      <c r="B1022" s="519" t="s">
        <v>150</v>
      </c>
      <c r="C1022" s="351">
        <f t="shared" si="15"/>
        <v>0</v>
      </c>
      <c r="F1022" s="506">
        <v>0</v>
      </c>
      <c r="H1022" s="506">
        <v>0</v>
      </c>
      <c r="K1022" s="506">
        <v>0</v>
      </c>
      <c r="L1022" s="506">
        <v>0</v>
      </c>
      <c r="N1022" s="506">
        <v>0</v>
      </c>
      <c r="XEL1022" s="289"/>
      <c r="XEM1022" s="289"/>
      <c r="XEN1022" s="289"/>
      <c r="XEO1022" s="289"/>
      <c r="XEP1022" s="289"/>
      <c r="XEQ1022" s="289"/>
      <c r="XER1022" s="289"/>
      <c r="XES1022" s="289"/>
      <c r="XET1022" s="289"/>
      <c r="XEU1022" s="289"/>
      <c r="XEV1022" s="289"/>
      <c r="XEW1022" s="289"/>
      <c r="XEX1022" s="289"/>
      <c r="XEY1022" s="289"/>
      <c r="XEZ1022" s="289"/>
      <c r="XFA1022" s="289"/>
      <c r="XFB1022" s="289"/>
      <c r="XFC1022" s="289"/>
      <c r="XFD1022" s="289"/>
    </row>
    <row r="1023" s="506" customFormat="1" ht="21" hidden="1" customHeight="1" spans="1:16384">
      <c r="A1023" s="508">
        <v>2150104</v>
      </c>
      <c r="B1023" s="519" t="s">
        <v>917</v>
      </c>
      <c r="C1023" s="351">
        <f t="shared" si="15"/>
        <v>0</v>
      </c>
      <c r="F1023" s="506">
        <v>0</v>
      </c>
      <c r="H1023" s="506">
        <v>0</v>
      </c>
      <c r="K1023" s="506">
        <v>0</v>
      </c>
      <c r="L1023" s="506">
        <v>0</v>
      </c>
      <c r="N1023" s="506">
        <v>0</v>
      </c>
      <c r="XEL1023" s="289"/>
      <c r="XEM1023" s="289"/>
      <c r="XEN1023" s="289"/>
      <c r="XEO1023" s="289"/>
      <c r="XEP1023" s="289"/>
      <c r="XEQ1023" s="289"/>
      <c r="XER1023" s="289"/>
      <c r="XES1023" s="289"/>
      <c r="XET1023" s="289"/>
      <c r="XEU1023" s="289"/>
      <c r="XEV1023" s="289"/>
      <c r="XEW1023" s="289"/>
      <c r="XEX1023" s="289"/>
      <c r="XEY1023" s="289"/>
      <c r="XEZ1023" s="289"/>
      <c r="XFA1023" s="289"/>
      <c r="XFB1023" s="289"/>
      <c r="XFC1023" s="289"/>
      <c r="XFD1023" s="289"/>
    </row>
    <row r="1024" s="506" customFormat="1" ht="21" hidden="1" customHeight="1" spans="1:16384">
      <c r="A1024" s="508">
        <v>2150105</v>
      </c>
      <c r="B1024" s="519" t="s">
        <v>918</v>
      </c>
      <c r="C1024" s="351">
        <f t="shared" si="15"/>
        <v>0</v>
      </c>
      <c r="F1024" s="506">
        <v>0</v>
      </c>
      <c r="H1024" s="506">
        <v>0</v>
      </c>
      <c r="K1024" s="506">
        <v>0</v>
      </c>
      <c r="L1024" s="506">
        <v>0</v>
      </c>
      <c r="N1024" s="506">
        <v>0</v>
      </c>
      <c r="XEL1024" s="289"/>
      <c r="XEM1024" s="289"/>
      <c r="XEN1024" s="289"/>
      <c r="XEO1024" s="289"/>
      <c r="XEP1024" s="289"/>
      <c r="XEQ1024" s="289"/>
      <c r="XER1024" s="289"/>
      <c r="XES1024" s="289"/>
      <c r="XET1024" s="289"/>
      <c r="XEU1024" s="289"/>
      <c r="XEV1024" s="289"/>
      <c r="XEW1024" s="289"/>
      <c r="XEX1024" s="289"/>
      <c r="XEY1024" s="289"/>
      <c r="XEZ1024" s="289"/>
      <c r="XFA1024" s="289"/>
      <c r="XFB1024" s="289"/>
      <c r="XFC1024" s="289"/>
      <c r="XFD1024" s="289"/>
    </row>
    <row r="1025" s="506" customFormat="1" ht="21" hidden="1" customHeight="1" spans="1:16384">
      <c r="A1025" s="508">
        <v>2150106</v>
      </c>
      <c r="B1025" s="519" t="s">
        <v>919</v>
      </c>
      <c r="C1025" s="351">
        <f t="shared" si="15"/>
        <v>0</v>
      </c>
      <c r="F1025" s="506">
        <v>0</v>
      </c>
      <c r="H1025" s="506">
        <v>0</v>
      </c>
      <c r="K1025" s="506">
        <v>0</v>
      </c>
      <c r="L1025" s="506">
        <v>0</v>
      </c>
      <c r="N1025" s="506">
        <v>0</v>
      </c>
      <c r="XEL1025" s="289"/>
      <c r="XEM1025" s="289"/>
      <c r="XEN1025" s="289"/>
      <c r="XEO1025" s="289"/>
      <c r="XEP1025" s="289"/>
      <c r="XEQ1025" s="289"/>
      <c r="XER1025" s="289"/>
      <c r="XES1025" s="289"/>
      <c r="XET1025" s="289"/>
      <c r="XEU1025" s="289"/>
      <c r="XEV1025" s="289"/>
      <c r="XEW1025" s="289"/>
      <c r="XEX1025" s="289"/>
      <c r="XEY1025" s="289"/>
      <c r="XEZ1025" s="289"/>
      <c r="XFA1025" s="289"/>
      <c r="XFB1025" s="289"/>
      <c r="XFC1025" s="289"/>
      <c r="XFD1025" s="289"/>
    </row>
    <row r="1026" s="506" customFormat="1" ht="21" hidden="1" customHeight="1" spans="1:16384">
      <c r="A1026" s="508">
        <v>2150107</v>
      </c>
      <c r="B1026" s="519" t="s">
        <v>920</v>
      </c>
      <c r="C1026" s="351">
        <f t="shared" si="15"/>
        <v>0</v>
      </c>
      <c r="F1026" s="506">
        <v>0</v>
      </c>
      <c r="H1026" s="506">
        <v>0</v>
      </c>
      <c r="K1026" s="506">
        <v>0</v>
      </c>
      <c r="L1026" s="506">
        <v>0</v>
      </c>
      <c r="N1026" s="506">
        <v>0</v>
      </c>
      <c r="XEL1026" s="289"/>
      <c r="XEM1026" s="289"/>
      <c r="XEN1026" s="289"/>
      <c r="XEO1026" s="289"/>
      <c r="XEP1026" s="289"/>
      <c r="XEQ1026" s="289"/>
      <c r="XER1026" s="289"/>
      <c r="XES1026" s="289"/>
      <c r="XET1026" s="289"/>
      <c r="XEU1026" s="289"/>
      <c r="XEV1026" s="289"/>
      <c r="XEW1026" s="289"/>
      <c r="XEX1026" s="289"/>
      <c r="XEY1026" s="289"/>
      <c r="XEZ1026" s="289"/>
      <c r="XFA1026" s="289"/>
      <c r="XFB1026" s="289"/>
      <c r="XFC1026" s="289"/>
      <c r="XFD1026" s="289"/>
    </row>
    <row r="1027" s="506" customFormat="1" ht="21" hidden="1" customHeight="1" spans="1:16384">
      <c r="A1027" s="508">
        <v>2150108</v>
      </c>
      <c r="B1027" s="519" t="s">
        <v>921</v>
      </c>
      <c r="C1027" s="351">
        <f t="shared" si="15"/>
        <v>0</v>
      </c>
      <c r="F1027" s="506">
        <v>0</v>
      </c>
      <c r="H1027" s="506">
        <v>0</v>
      </c>
      <c r="K1027" s="506">
        <v>0</v>
      </c>
      <c r="L1027" s="506">
        <v>0</v>
      </c>
      <c r="N1027" s="506">
        <v>0</v>
      </c>
      <c r="XEL1027" s="289"/>
      <c r="XEM1027" s="289"/>
      <c r="XEN1027" s="289"/>
      <c r="XEO1027" s="289"/>
      <c r="XEP1027" s="289"/>
      <c r="XEQ1027" s="289"/>
      <c r="XER1027" s="289"/>
      <c r="XES1027" s="289"/>
      <c r="XET1027" s="289"/>
      <c r="XEU1027" s="289"/>
      <c r="XEV1027" s="289"/>
      <c r="XEW1027" s="289"/>
      <c r="XEX1027" s="289"/>
      <c r="XEY1027" s="289"/>
      <c r="XEZ1027" s="289"/>
      <c r="XFA1027" s="289"/>
      <c r="XFB1027" s="289"/>
      <c r="XFC1027" s="289"/>
      <c r="XFD1027" s="289"/>
    </row>
    <row r="1028" s="506" customFormat="1" ht="21" customHeight="1" spans="1:16384">
      <c r="A1028" s="508">
        <v>2150199</v>
      </c>
      <c r="B1028" s="519" t="s">
        <v>922</v>
      </c>
      <c r="C1028" s="351">
        <f t="shared" si="15"/>
        <v>1139.345196</v>
      </c>
      <c r="F1028" s="508">
        <v>709.770788</v>
      </c>
      <c r="H1028" s="506">
        <v>0</v>
      </c>
      <c r="K1028" s="506">
        <v>0</v>
      </c>
      <c r="L1028" s="506">
        <v>29.574408</v>
      </c>
      <c r="N1028" s="506">
        <v>400</v>
      </c>
      <c r="XEL1028" s="289"/>
      <c r="XEM1028" s="289"/>
      <c r="XEN1028" s="289"/>
      <c r="XEO1028" s="289"/>
      <c r="XEP1028" s="289"/>
      <c r="XEQ1028" s="289"/>
      <c r="XER1028" s="289"/>
      <c r="XES1028" s="289"/>
      <c r="XET1028" s="289"/>
      <c r="XEU1028" s="289"/>
      <c r="XEV1028" s="289"/>
      <c r="XEW1028" s="289"/>
      <c r="XEX1028" s="289"/>
      <c r="XEY1028" s="289"/>
      <c r="XEZ1028" s="289"/>
      <c r="XFA1028" s="289"/>
      <c r="XFB1028" s="289"/>
      <c r="XFC1028" s="289"/>
      <c r="XFD1028" s="289"/>
    </row>
    <row r="1029" s="506" customFormat="1" ht="21" customHeight="1" spans="1:16384">
      <c r="A1029" s="508">
        <v>21502</v>
      </c>
      <c r="B1029" s="519" t="s">
        <v>923</v>
      </c>
      <c r="C1029" s="351">
        <f t="shared" si="15"/>
        <v>300</v>
      </c>
      <c r="F1029" s="506">
        <v>0</v>
      </c>
      <c r="H1029" s="506">
        <v>0</v>
      </c>
      <c r="K1029" s="506">
        <v>300</v>
      </c>
      <c r="L1029" s="506">
        <v>0</v>
      </c>
      <c r="N1029" s="506">
        <v>0</v>
      </c>
      <c r="XEL1029" s="289"/>
      <c r="XEM1029" s="289"/>
      <c r="XEN1029" s="289"/>
      <c r="XEO1029" s="289"/>
      <c r="XEP1029" s="289"/>
      <c r="XEQ1029" s="289"/>
      <c r="XER1029" s="289"/>
      <c r="XES1029" s="289"/>
      <c r="XET1029" s="289"/>
      <c r="XEU1029" s="289"/>
      <c r="XEV1029" s="289"/>
      <c r="XEW1029" s="289"/>
      <c r="XEX1029" s="289"/>
      <c r="XEY1029" s="289"/>
      <c r="XEZ1029" s="289"/>
      <c r="XFA1029" s="289"/>
      <c r="XFB1029" s="289"/>
      <c r="XFC1029" s="289"/>
      <c r="XFD1029" s="289"/>
    </row>
    <row r="1030" s="506" customFormat="1" ht="21" hidden="1" customHeight="1" spans="1:16384">
      <c r="A1030" s="508">
        <v>2150201</v>
      </c>
      <c r="B1030" s="519" t="s">
        <v>148</v>
      </c>
      <c r="C1030" s="351">
        <f t="shared" ref="C1030:C1093" si="16">D1030+E1030+F1030+G1030+H1030+I1030+J1030+K1030+L1030+M1030+N1030</f>
        <v>0</v>
      </c>
      <c r="F1030" s="506">
        <v>0</v>
      </c>
      <c r="H1030" s="506">
        <v>0</v>
      </c>
      <c r="K1030" s="506">
        <v>0</v>
      </c>
      <c r="L1030" s="506">
        <v>0</v>
      </c>
      <c r="N1030" s="506">
        <v>0</v>
      </c>
      <c r="XEL1030" s="289"/>
      <c r="XEM1030" s="289"/>
      <c r="XEN1030" s="289"/>
      <c r="XEO1030" s="289"/>
      <c r="XEP1030" s="289"/>
      <c r="XEQ1030" s="289"/>
      <c r="XER1030" s="289"/>
      <c r="XES1030" s="289"/>
      <c r="XET1030" s="289"/>
      <c r="XEU1030" s="289"/>
      <c r="XEV1030" s="289"/>
      <c r="XEW1030" s="289"/>
      <c r="XEX1030" s="289"/>
      <c r="XEY1030" s="289"/>
      <c r="XEZ1030" s="289"/>
      <c r="XFA1030" s="289"/>
      <c r="XFB1030" s="289"/>
      <c r="XFC1030" s="289"/>
      <c r="XFD1030" s="289"/>
    </row>
    <row r="1031" s="506" customFormat="1" ht="21" hidden="1" customHeight="1" spans="1:16384">
      <c r="A1031" s="508">
        <v>2150202</v>
      </c>
      <c r="B1031" s="519" t="s">
        <v>149</v>
      </c>
      <c r="C1031" s="351">
        <f t="shared" si="16"/>
        <v>0</v>
      </c>
      <c r="F1031" s="506">
        <v>0</v>
      </c>
      <c r="H1031" s="506">
        <v>0</v>
      </c>
      <c r="K1031" s="506">
        <v>0</v>
      </c>
      <c r="L1031" s="506">
        <v>0</v>
      </c>
      <c r="N1031" s="506">
        <v>0</v>
      </c>
      <c r="XEL1031" s="289"/>
      <c r="XEM1031" s="289"/>
      <c r="XEN1031" s="289"/>
      <c r="XEO1031" s="289"/>
      <c r="XEP1031" s="289"/>
      <c r="XEQ1031" s="289"/>
      <c r="XER1031" s="289"/>
      <c r="XES1031" s="289"/>
      <c r="XET1031" s="289"/>
      <c r="XEU1031" s="289"/>
      <c r="XEV1031" s="289"/>
      <c r="XEW1031" s="289"/>
      <c r="XEX1031" s="289"/>
      <c r="XEY1031" s="289"/>
      <c r="XEZ1031" s="289"/>
      <c r="XFA1031" s="289"/>
      <c r="XFB1031" s="289"/>
      <c r="XFC1031" s="289"/>
      <c r="XFD1031" s="289"/>
    </row>
    <row r="1032" s="506" customFormat="1" ht="21" hidden="1" customHeight="1" spans="1:16384">
      <c r="A1032" s="508">
        <v>2150203</v>
      </c>
      <c r="B1032" s="519" t="s">
        <v>150</v>
      </c>
      <c r="C1032" s="351">
        <f t="shared" si="16"/>
        <v>0</v>
      </c>
      <c r="F1032" s="506">
        <v>0</v>
      </c>
      <c r="H1032" s="506">
        <v>0</v>
      </c>
      <c r="K1032" s="506">
        <v>0</v>
      </c>
      <c r="L1032" s="506">
        <v>0</v>
      </c>
      <c r="N1032" s="506">
        <v>0</v>
      </c>
      <c r="XEL1032" s="289"/>
      <c r="XEM1032" s="289"/>
      <c r="XEN1032" s="289"/>
      <c r="XEO1032" s="289"/>
      <c r="XEP1032" s="289"/>
      <c r="XEQ1032" s="289"/>
      <c r="XER1032" s="289"/>
      <c r="XES1032" s="289"/>
      <c r="XET1032" s="289"/>
      <c r="XEU1032" s="289"/>
      <c r="XEV1032" s="289"/>
      <c r="XEW1032" s="289"/>
      <c r="XEX1032" s="289"/>
      <c r="XEY1032" s="289"/>
      <c r="XEZ1032" s="289"/>
      <c r="XFA1032" s="289"/>
      <c r="XFB1032" s="289"/>
      <c r="XFC1032" s="289"/>
      <c r="XFD1032" s="289"/>
    </row>
    <row r="1033" s="506" customFormat="1" ht="21" hidden="1" customHeight="1" spans="1:16384">
      <c r="A1033" s="508">
        <v>2150204</v>
      </c>
      <c r="B1033" s="518" t="s">
        <v>924</v>
      </c>
      <c r="C1033" s="351">
        <f t="shared" si="16"/>
        <v>0</v>
      </c>
      <c r="F1033" s="506">
        <v>0</v>
      </c>
      <c r="H1033" s="506">
        <v>0</v>
      </c>
      <c r="K1033" s="506">
        <v>0</v>
      </c>
      <c r="L1033" s="506">
        <v>0</v>
      </c>
      <c r="N1033" s="506">
        <v>0</v>
      </c>
      <c r="XEL1033" s="289"/>
      <c r="XEM1033" s="289"/>
      <c r="XEN1033" s="289"/>
      <c r="XEO1033" s="289"/>
      <c r="XEP1033" s="289"/>
      <c r="XEQ1033" s="289"/>
      <c r="XER1033" s="289"/>
      <c r="XES1033" s="289"/>
      <c r="XET1033" s="289"/>
      <c r="XEU1033" s="289"/>
      <c r="XEV1033" s="289"/>
      <c r="XEW1033" s="289"/>
      <c r="XEX1033" s="289"/>
      <c r="XEY1033" s="289"/>
      <c r="XEZ1033" s="289"/>
      <c r="XFA1033" s="289"/>
      <c r="XFB1033" s="289"/>
      <c r="XFC1033" s="289"/>
      <c r="XFD1033" s="289"/>
    </row>
    <row r="1034" s="506" customFormat="1" ht="21" hidden="1" customHeight="1" spans="1:16384">
      <c r="A1034" s="508">
        <v>2150205</v>
      </c>
      <c r="B1034" s="519" t="s">
        <v>925</v>
      </c>
      <c r="C1034" s="351">
        <f t="shared" si="16"/>
        <v>0</v>
      </c>
      <c r="F1034" s="506">
        <v>0</v>
      </c>
      <c r="H1034" s="506">
        <v>0</v>
      </c>
      <c r="K1034" s="506">
        <v>0</v>
      </c>
      <c r="L1034" s="506">
        <v>0</v>
      </c>
      <c r="N1034" s="506">
        <v>0</v>
      </c>
      <c r="XEL1034" s="289"/>
      <c r="XEM1034" s="289"/>
      <c r="XEN1034" s="289"/>
      <c r="XEO1034" s="289"/>
      <c r="XEP1034" s="289"/>
      <c r="XEQ1034" s="289"/>
      <c r="XER1034" s="289"/>
      <c r="XES1034" s="289"/>
      <c r="XET1034" s="289"/>
      <c r="XEU1034" s="289"/>
      <c r="XEV1034" s="289"/>
      <c r="XEW1034" s="289"/>
      <c r="XEX1034" s="289"/>
      <c r="XEY1034" s="289"/>
      <c r="XEZ1034" s="289"/>
      <c r="XFA1034" s="289"/>
      <c r="XFB1034" s="289"/>
      <c r="XFC1034" s="289"/>
      <c r="XFD1034" s="289"/>
    </row>
    <row r="1035" s="506" customFormat="1" ht="21" hidden="1" customHeight="1" spans="1:16384">
      <c r="A1035" s="508">
        <v>2150206</v>
      </c>
      <c r="B1035" s="519" t="s">
        <v>926</v>
      </c>
      <c r="C1035" s="351">
        <f t="shared" si="16"/>
        <v>0</v>
      </c>
      <c r="F1035" s="506">
        <v>0</v>
      </c>
      <c r="H1035" s="506">
        <v>0</v>
      </c>
      <c r="K1035" s="506">
        <v>0</v>
      </c>
      <c r="L1035" s="506">
        <v>0</v>
      </c>
      <c r="N1035" s="506">
        <v>0</v>
      </c>
      <c r="XEL1035" s="289"/>
      <c r="XEM1035" s="289"/>
      <c r="XEN1035" s="289"/>
      <c r="XEO1035" s="289"/>
      <c r="XEP1035" s="289"/>
      <c r="XEQ1035" s="289"/>
      <c r="XER1035" s="289"/>
      <c r="XES1035" s="289"/>
      <c r="XET1035" s="289"/>
      <c r="XEU1035" s="289"/>
      <c r="XEV1035" s="289"/>
      <c r="XEW1035" s="289"/>
      <c r="XEX1035" s="289"/>
      <c r="XEY1035" s="289"/>
      <c r="XEZ1035" s="289"/>
      <c r="XFA1035" s="289"/>
      <c r="XFB1035" s="289"/>
      <c r="XFC1035" s="289"/>
      <c r="XFD1035" s="289"/>
    </row>
    <row r="1036" s="506" customFormat="1" ht="21" hidden="1" customHeight="1" spans="1:16384">
      <c r="A1036" s="508">
        <v>2150207</v>
      </c>
      <c r="B1036" s="519" t="s">
        <v>927</v>
      </c>
      <c r="C1036" s="351">
        <f t="shared" si="16"/>
        <v>0</v>
      </c>
      <c r="F1036" s="506">
        <v>0</v>
      </c>
      <c r="H1036" s="506">
        <v>0</v>
      </c>
      <c r="K1036" s="506">
        <v>0</v>
      </c>
      <c r="L1036" s="506">
        <v>0</v>
      </c>
      <c r="N1036" s="506">
        <v>0</v>
      </c>
      <c r="XEL1036" s="289"/>
      <c r="XEM1036" s="289"/>
      <c r="XEN1036" s="289"/>
      <c r="XEO1036" s="289"/>
      <c r="XEP1036" s="289"/>
      <c r="XEQ1036" s="289"/>
      <c r="XER1036" s="289"/>
      <c r="XES1036" s="289"/>
      <c r="XET1036" s="289"/>
      <c r="XEU1036" s="289"/>
      <c r="XEV1036" s="289"/>
      <c r="XEW1036" s="289"/>
      <c r="XEX1036" s="289"/>
      <c r="XEY1036" s="289"/>
      <c r="XEZ1036" s="289"/>
      <c r="XFA1036" s="289"/>
      <c r="XFB1036" s="289"/>
      <c r="XFC1036" s="289"/>
      <c r="XFD1036" s="289"/>
    </row>
    <row r="1037" s="506" customFormat="1" ht="21" hidden="1" customHeight="1" spans="1:16384">
      <c r="A1037" s="508">
        <v>2150208</v>
      </c>
      <c r="B1037" s="519" t="s">
        <v>928</v>
      </c>
      <c r="C1037" s="351">
        <f t="shared" si="16"/>
        <v>0</v>
      </c>
      <c r="F1037" s="506">
        <v>0</v>
      </c>
      <c r="H1037" s="506">
        <v>0</v>
      </c>
      <c r="K1037" s="506">
        <v>0</v>
      </c>
      <c r="L1037" s="506">
        <v>0</v>
      </c>
      <c r="N1037" s="506">
        <v>0</v>
      </c>
      <c r="XEL1037" s="289"/>
      <c r="XEM1037" s="289"/>
      <c r="XEN1037" s="289"/>
      <c r="XEO1037" s="289"/>
      <c r="XEP1037" s="289"/>
      <c r="XEQ1037" s="289"/>
      <c r="XER1037" s="289"/>
      <c r="XES1037" s="289"/>
      <c r="XET1037" s="289"/>
      <c r="XEU1037" s="289"/>
      <c r="XEV1037" s="289"/>
      <c r="XEW1037" s="289"/>
      <c r="XEX1037" s="289"/>
      <c r="XEY1037" s="289"/>
      <c r="XEZ1037" s="289"/>
      <c r="XFA1037" s="289"/>
      <c r="XFB1037" s="289"/>
      <c r="XFC1037" s="289"/>
      <c r="XFD1037" s="289"/>
    </row>
    <row r="1038" s="506" customFormat="1" ht="21" hidden="1" customHeight="1" spans="1:16384">
      <c r="A1038" s="508">
        <v>2150209</v>
      </c>
      <c r="B1038" s="519" t="s">
        <v>929</v>
      </c>
      <c r="C1038" s="351">
        <f t="shared" si="16"/>
        <v>0</v>
      </c>
      <c r="F1038" s="506">
        <v>0</v>
      </c>
      <c r="H1038" s="506">
        <v>0</v>
      </c>
      <c r="K1038" s="506">
        <v>0</v>
      </c>
      <c r="L1038" s="506">
        <v>0</v>
      </c>
      <c r="N1038" s="506">
        <v>0</v>
      </c>
      <c r="XEL1038" s="289"/>
      <c r="XEM1038" s="289"/>
      <c r="XEN1038" s="289"/>
      <c r="XEO1038" s="289"/>
      <c r="XEP1038" s="289"/>
      <c r="XEQ1038" s="289"/>
      <c r="XER1038" s="289"/>
      <c r="XES1038" s="289"/>
      <c r="XET1038" s="289"/>
      <c r="XEU1038" s="289"/>
      <c r="XEV1038" s="289"/>
      <c r="XEW1038" s="289"/>
      <c r="XEX1038" s="289"/>
      <c r="XEY1038" s="289"/>
      <c r="XEZ1038" s="289"/>
      <c r="XFA1038" s="289"/>
      <c r="XFB1038" s="289"/>
      <c r="XFC1038" s="289"/>
      <c r="XFD1038" s="289"/>
    </row>
    <row r="1039" s="506" customFormat="1" ht="21" hidden="1" customHeight="1" spans="1:16384">
      <c r="A1039" s="508">
        <v>2150210</v>
      </c>
      <c r="B1039" s="519" t="s">
        <v>930</v>
      </c>
      <c r="C1039" s="351">
        <f t="shared" si="16"/>
        <v>0</v>
      </c>
      <c r="F1039" s="506">
        <v>0</v>
      </c>
      <c r="H1039" s="506">
        <v>0</v>
      </c>
      <c r="K1039" s="506">
        <v>0</v>
      </c>
      <c r="L1039" s="506">
        <v>0</v>
      </c>
      <c r="N1039" s="506">
        <v>0</v>
      </c>
      <c r="XEL1039" s="289"/>
      <c r="XEM1039" s="289"/>
      <c r="XEN1039" s="289"/>
      <c r="XEO1039" s="289"/>
      <c r="XEP1039" s="289"/>
      <c r="XEQ1039" s="289"/>
      <c r="XER1039" s="289"/>
      <c r="XES1039" s="289"/>
      <c r="XET1039" s="289"/>
      <c r="XEU1039" s="289"/>
      <c r="XEV1039" s="289"/>
      <c r="XEW1039" s="289"/>
      <c r="XEX1039" s="289"/>
      <c r="XEY1039" s="289"/>
      <c r="XEZ1039" s="289"/>
      <c r="XFA1039" s="289"/>
      <c r="XFB1039" s="289"/>
      <c r="XFC1039" s="289"/>
      <c r="XFD1039" s="289"/>
    </row>
    <row r="1040" s="506" customFormat="1" ht="21" hidden="1" customHeight="1" spans="1:16384">
      <c r="A1040" s="508">
        <v>2150212</v>
      </c>
      <c r="B1040" s="519" t="s">
        <v>931</v>
      </c>
      <c r="C1040" s="351">
        <f t="shared" si="16"/>
        <v>0</v>
      </c>
      <c r="F1040" s="506">
        <v>0</v>
      </c>
      <c r="H1040" s="506">
        <v>0</v>
      </c>
      <c r="K1040" s="506">
        <v>0</v>
      </c>
      <c r="L1040" s="506">
        <v>0</v>
      </c>
      <c r="N1040" s="506">
        <v>0</v>
      </c>
      <c r="XEL1040" s="289"/>
      <c r="XEM1040" s="289"/>
      <c r="XEN1040" s="289"/>
      <c r="XEO1040" s="289"/>
      <c r="XEP1040" s="289"/>
      <c r="XEQ1040" s="289"/>
      <c r="XER1040" s="289"/>
      <c r="XES1040" s="289"/>
      <c r="XET1040" s="289"/>
      <c r="XEU1040" s="289"/>
      <c r="XEV1040" s="289"/>
      <c r="XEW1040" s="289"/>
      <c r="XEX1040" s="289"/>
      <c r="XEY1040" s="289"/>
      <c r="XEZ1040" s="289"/>
      <c r="XFA1040" s="289"/>
      <c r="XFB1040" s="289"/>
      <c r="XFC1040" s="289"/>
      <c r="XFD1040" s="289"/>
    </row>
    <row r="1041" s="506" customFormat="1" ht="21" hidden="1" customHeight="1" spans="1:16384">
      <c r="A1041" s="508">
        <v>2150213</v>
      </c>
      <c r="B1041" s="519" t="s">
        <v>932</v>
      </c>
      <c r="C1041" s="351">
        <f t="shared" si="16"/>
        <v>0</v>
      </c>
      <c r="F1041" s="506">
        <v>0</v>
      </c>
      <c r="H1041" s="506">
        <v>0</v>
      </c>
      <c r="K1041" s="506">
        <v>0</v>
      </c>
      <c r="L1041" s="506">
        <v>0</v>
      </c>
      <c r="N1041" s="506">
        <v>0</v>
      </c>
      <c r="XEL1041" s="289"/>
      <c r="XEM1041" s="289"/>
      <c r="XEN1041" s="289"/>
      <c r="XEO1041" s="289"/>
      <c r="XEP1041" s="289"/>
      <c r="XEQ1041" s="289"/>
      <c r="XER1041" s="289"/>
      <c r="XES1041" s="289"/>
      <c r="XET1041" s="289"/>
      <c r="XEU1041" s="289"/>
      <c r="XEV1041" s="289"/>
      <c r="XEW1041" s="289"/>
      <c r="XEX1041" s="289"/>
      <c r="XEY1041" s="289"/>
      <c r="XEZ1041" s="289"/>
      <c r="XFA1041" s="289"/>
      <c r="XFB1041" s="289"/>
      <c r="XFC1041" s="289"/>
      <c r="XFD1041" s="289"/>
    </row>
    <row r="1042" s="506" customFormat="1" ht="21" hidden="1" customHeight="1" spans="1:16384">
      <c r="A1042" s="508">
        <v>2150214</v>
      </c>
      <c r="B1042" s="519" t="s">
        <v>933</v>
      </c>
      <c r="C1042" s="351">
        <f t="shared" si="16"/>
        <v>0</v>
      </c>
      <c r="F1042" s="506">
        <v>0</v>
      </c>
      <c r="H1042" s="506">
        <v>0</v>
      </c>
      <c r="K1042" s="506">
        <v>0</v>
      </c>
      <c r="L1042" s="506">
        <v>0</v>
      </c>
      <c r="N1042" s="506">
        <v>0</v>
      </c>
      <c r="XEL1042" s="289"/>
      <c r="XEM1042" s="289"/>
      <c r="XEN1042" s="289"/>
      <c r="XEO1042" s="289"/>
      <c r="XEP1042" s="289"/>
      <c r="XEQ1042" s="289"/>
      <c r="XER1042" s="289"/>
      <c r="XES1042" s="289"/>
      <c r="XET1042" s="289"/>
      <c r="XEU1042" s="289"/>
      <c r="XEV1042" s="289"/>
      <c r="XEW1042" s="289"/>
      <c r="XEX1042" s="289"/>
      <c r="XEY1042" s="289"/>
      <c r="XEZ1042" s="289"/>
      <c r="XFA1042" s="289"/>
      <c r="XFB1042" s="289"/>
      <c r="XFC1042" s="289"/>
      <c r="XFD1042" s="289"/>
    </row>
    <row r="1043" s="506" customFormat="1" ht="21" hidden="1" customHeight="1" spans="1:16384">
      <c r="A1043" s="508">
        <v>2150215</v>
      </c>
      <c r="B1043" s="518" t="s">
        <v>934</v>
      </c>
      <c r="C1043" s="351">
        <f t="shared" si="16"/>
        <v>0</v>
      </c>
      <c r="F1043" s="506">
        <v>0</v>
      </c>
      <c r="H1043" s="506">
        <v>0</v>
      </c>
      <c r="K1043" s="506">
        <v>0</v>
      </c>
      <c r="L1043" s="506">
        <v>0</v>
      </c>
      <c r="N1043" s="506">
        <v>0</v>
      </c>
      <c r="XEL1043" s="289"/>
      <c r="XEM1043" s="289"/>
      <c r="XEN1043" s="289"/>
      <c r="XEO1043" s="289"/>
      <c r="XEP1043" s="289"/>
      <c r="XEQ1043" s="289"/>
      <c r="XER1043" s="289"/>
      <c r="XES1043" s="289"/>
      <c r="XET1043" s="289"/>
      <c r="XEU1043" s="289"/>
      <c r="XEV1043" s="289"/>
      <c r="XEW1043" s="289"/>
      <c r="XEX1043" s="289"/>
      <c r="XEY1043" s="289"/>
      <c r="XEZ1043" s="289"/>
      <c r="XFA1043" s="289"/>
      <c r="XFB1043" s="289"/>
      <c r="XFC1043" s="289"/>
      <c r="XFD1043" s="289"/>
    </row>
    <row r="1044" s="506" customFormat="1" ht="21" customHeight="1" spans="1:16384">
      <c r="A1044" s="508">
        <v>2150299</v>
      </c>
      <c r="B1044" s="519" t="s">
        <v>935</v>
      </c>
      <c r="C1044" s="351">
        <f t="shared" si="16"/>
        <v>300</v>
      </c>
      <c r="F1044" s="506">
        <v>0</v>
      </c>
      <c r="H1044" s="506">
        <v>0</v>
      </c>
      <c r="K1044" s="506">
        <v>300</v>
      </c>
      <c r="L1044" s="506">
        <v>0</v>
      </c>
      <c r="N1044" s="506">
        <v>0</v>
      </c>
      <c r="XEL1044" s="289"/>
      <c r="XEM1044" s="289"/>
      <c r="XEN1044" s="289"/>
      <c r="XEO1044" s="289"/>
      <c r="XEP1044" s="289"/>
      <c r="XEQ1044" s="289"/>
      <c r="XER1044" s="289"/>
      <c r="XES1044" s="289"/>
      <c r="XET1044" s="289"/>
      <c r="XEU1044" s="289"/>
      <c r="XEV1044" s="289"/>
      <c r="XEW1044" s="289"/>
      <c r="XEX1044" s="289"/>
      <c r="XEY1044" s="289"/>
      <c r="XEZ1044" s="289"/>
      <c r="XFA1044" s="289"/>
      <c r="XFB1044" s="289"/>
      <c r="XFC1044" s="289"/>
      <c r="XFD1044" s="289"/>
    </row>
    <row r="1045" s="506" customFormat="1" ht="21" hidden="1" customHeight="1" spans="1:16384">
      <c r="A1045" s="508">
        <v>21503</v>
      </c>
      <c r="B1045" s="519" t="s">
        <v>936</v>
      </c>
      <c r="C1045" s="351">
        <f t="shared" si="16"/>
        <v>0</v>
      </c>
      <c r="F1045" s="506">
        <v>0</v>
      </c>
      <c r="H1045" s="506">
        <v>0</v>
      </c>
      <c r="K1045" s="506">
        <v>0</v>
      </c>
      <c r="L1045" s="506">
        <v>0</v>
      </c>
      <c r="N1045" s="506">
        <v>0</v>
      </c>
      <c r="XEL1045" s="289"/>
      <c r="XEM1045" s="289"/>
      <c r="XEN1045" s="289"/>
      <c r="XEO1045" s="289"/>
      <c r="XEP1045" s="289"/>
      <c r="XEQ1045" s="289"/>
      <c r="XER1045" s="289"/>
      <c r="XES1045" s="289"/>
      <c r="XET1045" s="289"/>
      <c r="XEU1045" s="289"/>
      <c r="XEV1045" s="289"/>
      <c r="XEW1045" s="289"/>
      <c r="XEX1045" s="289"/>
      <c r="XEY1045" s="289"/>
      <c r="XEZ1045" s="289"/>
      <c r="XFA1045" s="289"/>
      <c r="XFB1045" s="289"/>
      <c r="XFC1045" s="289"/>
      <c r="XFD1045" s="289"/>
    </row>
    <row r="1046" s="506" customFormat="1" ht="21" hidden="1" customHeight="1" spans="1:16384">
      <c r="A1046" s="508">
        <v>2150301</v>
      </c>
      <c r="B1046" s="519" t="s">
        <v>148</v>
      </c>
      <c r="C1046" s="351">
        <f t="shared" si="16"/>
        <v>0</v>
      </c>
      <c r="F1046" s="506">
        <v>0</v>
      </c>
      <c r="H1046" s="506">
        <v>0</v>
      </c>
      <c r="K1046" s="506">
        <v>0</v>
      </c>
      <c r="L1046" s="506">
        <v>0</v>
      </c>
      <c r="N1046" s="506">
        <v>0</v>
      </c>
      <c r="XEL1046" s="289"/>
      <c r="XEM1046" s="289"/>
      <c r="XEN1046" s="289"/>
      <c r="XEO1046" s="289"/>
      <c r="XEP1046" s="289"/>
      <c r="XEQ1046" s="289"/>
      <c r="XER1046" s="289"/>
      <c r="XES1046" s="289"/>
      <c r="XET1046" s="289"/>
      <c r="XEU1046" s="289"/>
      <c r="XEV1046" s="289"/>
      <c r="XEW1046" s="289"/>
      <c r="XEX1046" s="289"/>
      <c r="XEY1046" s="289"/>
      <c r="XEZ1046" s="289"/>
      <c r="XFA1046" s="289"/>
      <c r="XFB1046" s="289"/>
      <c r="XFC1046" s="289"/>
      <c r="XFD1046" s="289"/>
    </row>
    <row r="1047" s="506" customFormat="1" ht="21" hidden="1" customHeight="1" spans="1:16384">
      <c r="A1047" s="508">
        <v>2150302</v>
      </c>
      <c r="B1047" s="519" t="s">
        <v>149</v>
      </c>
      <c r="C1047" s="351">
        <f t="shared" si="16"/>
        <v>0</v>
      </c>
      <c r="F1047" s="506">
        <v>0</v>
      </c>
      <c r="H1047" s="506">
        <v>0</v>
      </c>
      <c r="K1047" s="506">
        <v>0</v>
      </c>
      <c r="L1047" s="506">
        <v>0</v>
      </c>
      <c r="N1047" s="506">
        <v>0</v>
      </c>
      <c r="XEL1047" s="289"/>
      <c r="XEM1047" s="289"/>
      <c r="XEN1047" s="289"/>
      <c r="XEO1047" s="289"/>
      <c r="XEP1047" s="289"/>
      <c r="XEQ1047" s="289"/>
      <c r="XER1047" s="289"/>
      <c r="XES1047" s="289"/>
      <c r="XET1047" s="289"/>
      <c r="XEU1047" s="289"/>
      <c r="XEV1047" s="289"/>
      <c r="XEW1047" s="289"/>
      <c r="XEX1047" s="289"/>
      <c r="XEY1047" s="289"/>
      <c r="XEZ1047" s="289"/>
      <c r="XFA1047" s="289"/>
      <c r="XFB1047" s="289"/>
      <c r="XFC1047" s="289"/>
      <c r="XFD1047" s="289"/>
    </row>
    <row r="1048" s="506" customFormat="1" ht="21" hidden="1" customHeight="1" spans="1:16384">
      <c r="A1048" s="508">
        <v>2150303</v>
      </c>
      <c r="B1048" s="519" t="s">
        <v>150</v>
      </c>
      <c r="C1048" s="351">
        <f t="shared" si="16"/>
        <v>0</v>
      </c>
      <c r="F1048" s="506">
        <v>0</v>
      </c>
      <c r="H1048" s="506">
        <v>0</v>
      </c>
      <c r="K1048" s="506">
        <v>0</v>
      </c>
      <c r="L1048" s="506">
        <v>0</v>
      </c>
      <c r="N1048" s="506">
        <v>0</v>
      </c>
      <c r="XEL1048" s="289"/>
      <c r="XEM1048" s="289"/>
      <c r="XEN1048" s="289"/>
      <c r="XEO1048" s="289"/>
      <c r="XEP1048" s="289"/>
      <c r="XEQ1048" s="289"/>
      <c r="XER1048" s="289"/>
      <c r="XES1048" s="289"/>
      <c r="XET1048" s="289"/>
      <c r="XEU1048" s="289"/>
      <c r="XEV1048" s="289"/>
      <c r="XEW1048" s="289"/>
      <c r="XEX1048" s="289"/>
      <c r="XEY1048" s="289"/>
      <c r="XEZ1048" s="289"/>
      <c r="XFA1048" s="289"/>
      <c r="XFB1048" s="289"/>
      <c r="XFC1048" s="289"/>
      <c r="XFD1048" s="289"/>
    </row>
    <row r="1049" s="506" customFormat="1" ht="21" hidden="1" customHeight="1" spans="1:16384">
      <c r="A1049" s="508">
        <v>2150399</v>
      </c>
      <c r="B1049" s="519" t="s">
        <v>937</v>
      </c>
      <c r="C1049" s="351">
        <f t="shared" si="16"/>
        <v>0</v>
      </c>
      <c r="F1049" s="506">
        <v>0</v>
      </c>
      <c r="H1049" s="506">
        <v>0</v>
      </c>
      <c r="K1049" s="506">
        <v>0</v>
      </c>
      <c r="L1049" s="506">
        <v>0</v>
      </c>
      <c r="N1049" s="506">
        <v>0</v>
      </c>
      <c r="XEL1049" s="289"/>
      <c r="XEM1049" s="289"/>
      <c r="XEN1049" s="289"/>
      <c r="XEO1049" s="289"/>
      <c r="XEP1049" s="289"/>
      <c r="XEQ1049" s="289"/>
      <c r="XER1049" s="289"/>
      <c r="XES1049" s="289"/>
      <c r="XET1049" s="289"/>
      <c r="XEU1049" s="289"/>
      <c r="XEV1049" s="289"/>
      <c r="XEW1049" s="289"/>
      <c r="XEX1049" s="289"/>
      <c r="XEY1049" s="289"/>
      <c r="XEZ1049" s="289"/>
      <c r="XFA1049" s="289"/>
      <c r="XFB1049" s="289"/>
      <c r="XFC1049" s="289"/>
      <c r="XFD1049" s="289"/>
    </row>
    <row r="1050" s="506" customFormat="1" ht="21" customHeight="1" spans="1:16384">
      <c r="A1050" s="508">
        <v>21505</v>
      </c>
      <c r="B1050" s="519" t="s">
        <v>938</v>
      </c>
      <c r="C1050" s="351">
        <f t="shared" si="16"/>
        <v>1362.863061</v>
      </c>
      <c r="F1050" s="508">
        <v>580.863061</v>
      </c>
      <c r="H1050" s="506">
        <v>0</v>
      </c>
      <c r="I1050" s="506">
        <v>782</v>
      </c>
      <c r="K1050" s="506">
        <v>0</v>
      </c>
      <c r="L1050" s="506">
        <v>0</v>
      </c>
      <c r="N1050" s="506">
        <v>0</v>
      </c>
      <c r="XEL1050" s="289"/>
      <c r="XEM1050" s="289"/>
      <c r="XEN1050" s="289"/>
      <c r="XEO1050" s="289"/>
      <c r="XEP1050" s="289"/>
      <c r="XEQ1050" s="289"/>
      <c r="XER1050" s="289"/>
      <c r="XES1050" s="289"/>
      <c r="XET1050" s="289"/>
      <c r="XEU1050" s="289"/>
      <c r="XEV1050" s="289"/>
      <c r="XEW1050" s="289"/>
      <c r="XEX1050" s="289"/>
      <c r="XEY1050" s="289"/>
      <c r="XEZ1050" s="289"/>
      <c r="XFA1050" s="289"/>
      <c r="XFB1050" s="289"/>
      <c r="XFC1050" s="289"/>
      <c r="XFD1050" s="289"/>
    </row>
    <row r="1051" s="506" customFormat="1" ht="21" customHeight="1" spans="1:16384">
      <c r="A1051" s="508">
        <v>2150501</v>
      </c>
      <c r="B1051" s="519" t="s">
        <v>148</v>
      </c>
      <c r="C1051" s="351">
        <f t="shared" si="16"/>
        <v>309.336841</v>
      </c>
      <c r="F1051" s="508">
        <v>309.336841</v>
      </c>
      <c r="H1051" s="506">
        <v>0</v>
      </c>
      <c r="K1051" s="506">
        <v>0</v>
      </c>
      <c r="L1051" s="506">
        <v>0</v>
      </c>
      <c r="N1051" s="506">
        <v>0</v>
      </c>
      <c r="XEL1051" s="289"/>
      <c r="XEM1051" s="289"/>
      <c r="XEN1051" s="289"/>
      <c r="XEO1051" s="289"/>
      <c r="XEP1051" s="289"/>
      <c r="XEQ1051" s="289"/>
      <c r="XER1051" s="289"/>
      <c r="XES1051" s="289"/>
      <c r="XET1051" s="289"/>
      <c r="XEU1051" s="289"/>
      <c r="XEV1051" s="289"/>
      <c r="XEW1051" s="289"/>
      <c r="XEX1051" s="289"/>
      <c r="XEY1051" s="289"/>
      <c r="XEZ1051" s="289"/>
      <c r="XFA1051" s="289"/>
      <c r="XFB1051" s="289"/>
      <c r="XFC1051" s="289"/>
      <c r="XFD1051" s="289"/>
    </row>
    <row r="1052" s="506" customFormat="1" ht="21" hidden="1" customHeight="1" spans="1:16384">
      <c r="A1052" s="508">
        <v>2150502</v>
      </c>
      <c r="B1052" s="519" t="s">
        <v>149</v>
      </c>
      <c r="C1052" s="351">
        <f t="shared" si="16"/>
        <v>0</v>
      </c>
      <c r="F1052" s="506">
        <v>0</v>
      </c>
      <c r="H1052" s="506">
        <v>0</v>
      </c>
      <c r="K1052" s="506">
        <v>0</v>
      </c>
      <c r="L1052" s="506">
        <v>0</v>
      </c>
      <c r="N1052" s="506">
        <v>0</v>
      </c>
      <c r="XEL1052" s="289"/>
      <c r="XEM1052" s="289"/>
      <c r="XEN1052" s="289"/>
      <c r="XEO1052" s="289"/>
      <c r="XEP1052" s="289"/>
      <c r="XEQ1052" s="289"/>
      <c r="XER1052" s="289"/>
      <c r="XES1052" s="289"/>
      <c r="XET1052" s="289"/>
      <c r="XEU1052" s="289"/>
      <c r="XEV1052" s="289"/>
      <c r="XEW1052" s="289"/>
      <c r="XEX1052" s="289"/>
      <c r="XEY1052" s="289"/>
      <c r="XEZ1052" s="289"/>
      <c r="XFA1052" s="289"/>
      <c r="XFB1052" s="289"/>
      <c r="XFC1052" s="289"/>
      <c r="XFD1052" s="289"/>
    </row>
    <row r="1053" s="506" customFormat="1" ht="21" hidden="1" customHeight="1" spans="1:16384">
      <c r="A1053" s="508">
        <v>2150503</v>
      </c>
      <c r="B1053" s="518" t="s">
        <v>150</v>
      </c>
      <c r="C1053" s="351">
        <f t="shared" si="16"/>
        <v>0</v>
      </c>
      <c r="F1053" s="506">
        <v>0</v>
      </c>
      <c r="H1053" s="506">
        <v>0</v>
      </c>
      <c r="K1053" s="506">
        <v>0</v>
      </c>
      <c r="L1053" s="506">
        <v>0</v>
      </c>
      <c r="N1053" s="506">
        <v>0</v>
      </c>
      <c r="XEL1053" s="289"/>
      <c r="XEM1053" s="289"/>
      <c r="XEN1053" s="289"/>
      <c r="XEO1053" s="289"/>
      <c r="XEP1053" s="289"/>
      <c r="XEQ1053" s="289"/>
      <c r="XER1053" s="289"/>
      <c r="XES1053" s="289"/>
      <c r="XET1053" s="289"/>
      <c r="XEU1053" s="289"/>
      <c r="XEV1053" s="289"/>
      <c r="XEW1053" s="289"/>
      <c r="XEX1053" s="289"/>
      <c r="XEY1053" s="289"/>
      <c r="XEZ1053" s="289"/>
      <c r="XFA1053" s="289"/>
      <c r="XFB1053" s="289"/>
      <c r="XFC1053" s="289"/>
      <c r="XFD1053" s="289"/>
    </row>
    <row r="1054" s="506" customFormat="1" ht="21" hidden="1" customHeight="1" spans="1:16384">
      <c r="A1054" s="508">
        <v>2150505</v>
      </c>
      <c r="B1054" s="519" t="s">
        <v>939</v>
      </c>
      <c r="C1054" s="351">
        <f t="shared" si="16"/>
        <v>0</v>
      </c>
      <c r="F1054" s="506">
        <v>0</v>
      </c>
      <c r="H1054" s="506">
        <v>0</v>
      </c>
      <c r="K1054" s="506">
        <v>0</v>
      </c>
      <c r="L1054" s="506">
        <v>0</v>
      </c>
      <c r="N1054" s="506">
        <v>0</v>
      </c>
      <c r="XEL1054" s="289"/>
      <c r="XEM1054" s="289"/>
      <c r="XEN1054" s="289"/>
      <c r="XEO1054" s="289"/>
      <c r="XEP1054" s="289"/>
      <c r="XEQ1054" s="289"/>
      <c r="XER1054" s="289"/>
      <c r="XES1054" s="289"/>
      <c r="XET1054" s="289"/>
      <c r="XEU1054" s="289"/>
      <c r="XEV1054" s="289"/>
      <c r="XEW1054" s="289"/>
      <c r="XEX1054" s="289"/>
      <c r="XEY1054" s="289"/>
      <c r="XEZ1054" s="289"/>
      <c r="XFA1054" s="289"/>
      <c r="XFB1054" s="289"/>
      <c r="XFC1054" s="289"/>
      <c r="XFD1054" s="289"/>
    </row>
    <row r="1055" s="506" customFormat="1" ht="21" hidden="1" customHeight="1" spans="1:16384">
      <c r="A1055" s="508">
        <v>2150507</v>
      </c>
      <c r="B1055" s="519" t="s">
        <v>940</v>
      </c>
      <c r="C1055" s="351">
        <f t="shared" si="16"/>
        <v>0</v>
      </c>
      <c r="F1055" s="506">
        <v>0</v>
      </c>
      <c r="H1055" s="506">
        <v>0</v>
      </c>
      <c r="K1055" s="506">
        <v>0</v>
      </c>
      <c r="L1055" s="506">
        <v>0</v>
      </c>
      <c r="N1055" s="506">
        <v>0</v>
      </c>
      <c r="XEL1055" s="289"/>
      <c r="XEM1055" s="289"/>
      <c r="XEN1055" s="289"/>
      <c r="XEO1055" s="289"/>
      <c r="XEP1055" s="289"/>
      <c r="XEQ1055" s="289"/>
      <c r="XER1055" s="289"/>
      <c r="XES1055" s="289"/>
      <c r="XET1055" s="289"/>
      <c r="XEU1055" s="289"/>
      <c r="XEV1055" s="289"/>
      <c r="XEW1055" s="289"/>
      <c r="XEX1055" s="289"/>
      <c r="XEY1055" s="289"/>
      <c r="XEZ1055" s="289"/>
      <c r="XFA1055" s="289"/>
      <c r="XFB1055" s="289"/>
      <c r="XFC1055" s="289"/>
      <c r="XFD1055" s="289"/>
    </row>
    <row r="1056" s="506" customFormat="1" ht="21" hidden="1" customHeight="1" spans="1:16384">
      <c r="A1056" s="508">
        <v>2150508</v>
      </c>
      <c r="B1056" s="519" t="s">
        <v>941</v>
      </c>
      <c r="C1056" s="351">
        <f t="shared" si="16"/>
        <v>0</v>
      </c>
      <c r="F1056" s="506">
        <v>0</v>
      </c>
      <c r="H1056" s="506">
        <v>0</v>
      </c>
      <c r="K1056" s="506">
        <v>0</v>
      </c>
      <c r="L1056" s="506">
        <v>0</v>
      </c>
      <c r="N1056" s="506">
        <v>0</v>
      </c>
      <c r="XEL1056" s="289"/>
      <c r="XEM1056" s="289"/>
      <c r="XEN1056" s="289"/>
      <c r="XEO1056" s="289"/>
      <c r="XEP1056" s="289"/>
      <c r="XEQ1056" s="289"/>
      <c r="XER1056" s="289"/>
      <c r="XES1056" s="289"/>
      <c r="XET1056" s="289"/>
      <c r="XEU1056" s="289"/>
      <c r="XEV1056" s="289"/>
      <c r="XEW1056" s="289"/>
      <c r="XEX1056" s="289"/>
      <c r="XEY1056" s="289"/>
      <c r="XEZ1056" s="289"/>
      <c r="XFA1056" s="289"/>
      <c r="XFB1056" s="289"/>
      <c r="XFC1056" s="289"/>
      <c r="XFD1056" s="289"/>
    </row>
    <row r="1057" s="506" customFormat="1" ht="21" hidden="1" customHeight="1" spans="1:16384">
      <c r="A1057" s="508">
        <v>2150516</v>
      </c>
      <c r="B1057" s="519" t="s">
        <v>942</v>
      </c>
      <c r="C1057" s="351">
        <f t="shared" si="16"/>
        <v>0</v>
      </c>
      <c r="F1057" s="506">
        <v>0</v>
      </c>
      <c r="H1057" s="506">
        <v>0</v>
      </c>
      <c r="K1057" s="506">
        <v>0</v>
      </c>
      <c r="L1057" s="506">
        <v>0</v>
      </c>
      <c r="N1057" s="506">
        <v>0</v>
      </c>
      <c r="XEL1057" s="289"/>
      <c r="XEM1057" s="289"/>
      <c r="XEN1057" s="289"/>
      <c r="XEO1057" s="289"/>
      <c r="XEP1057" s="289"/>
      <c r="XEQ1057" s="289"/>
      <c r="XER1057" s="289"/>
      <c r="XES1057" s="289"/>
      <c r="XET1057" s="289"/>
      <c r="XEU1057" s="289"/>
      <c r="XEV1057" s="289"/>
      <c r="XEW1057" s="289"/>
      <c r="XEX1057" s="289"/>
      <c r="XEY1057" s="289"/>
      <c r="XEZ1057" s="289"/>
      <c r="XFA1057" s="289"/>
      <c r="XFB1057" s="289"/>
      <c r="XFC1057" s="289"/>
      <c r="XFD1057" s="289"/>
    </row>
    <row r="1058" s="506" customFormat="1" ht="21" customHeight="1" spans="1:16384">
      <c r="A1058" s="508">
        <v>2150517</v>
      </c>
      <c r="B1058" s="518" t="s">
        <v>943</v>
      </c>
      <c r="C1058" s="351">
        <f t="shared" si="16"/>
        <v>782</v>
      </c>
      <c r="F1058" s="506">
        <v>0</v>
      </c>
      <c r="H1058" s="506">
        <v>0</v>
      </c>
      <c r="I1058" s="506">
        <v>782</v>
      </c>
      <c r="K1058" s="506">
        <v>0</v>
      </c>
      <c r="L1058" s="506">
        <v>0</v>
      </c>
      <c r="N1058" s="506">
        <v>0</v>
      </c>
      <c r="XEL1058" s="289"/>
      <c r="XEM1058" s="289"/>
      <c r="XEN1058" s="289"/>
      <c r="XEO1058" s="289"/>
      <c r="XEP1058" s="289"/>
      <c r="XEQ1058" s="289"/>
      <c r="XER1058" s="289"/>
      <c r="XES1058" s="289"/>
      <c r="XET1058" s="289"/>
      <c r="XEU1058" s="289"/>
      <c r="XEV1058" s="289"/>
      <c r="XEW1058" s="289"/>
      <c r="XEX1058" s="289"/>
      <c r="XEY1058" s="289"/>
      <c r="XEZ1058" s="289"/>
      <c r="XFA1058" s="289"/>
      <c r="XFB1058" s="289"/>
      <c r="XFC1058" s="289"/>
      <c r="XFD1058" s="289"/>
    </row>
    <row r="1059" s="506" customFormat="1" ht="21" customHeight="1" spans="1:16384">
      <c r="A1059" s="508">
        <v>2150550</v>
      </c>
      <c r="B1059" s="519" t="s">
        <v>157</v>
      </c>
      <c r="C1059" s="351">
        <f t="shared" si="16"/>
        <v>271.52622</v>
      </c>
      <c r="F1059" s="508">
        <v>271.52622</v>
      </c>
      <c r="H1059" s="506">
        <v>0</v>
      </c>
      <c r="K1059" s="506">
        <v>0</v>
      </c>
      <c r="L1059" s="506">
        <v>0</v>
      </c>
      <c r="N1059" s="506">
        <v>0</v>
      </c>
      <c r="XEL1059" s="289"/>
      <c r="XEM1059" s="289"/>
      <c r="XEN1059" s="289"/>
      <c r="XEO1059" s="289"/>
      <c r="XEP1059" s="289"/>
      <c r="XEQ1059" s="289"/>
      <c r="XER1059" s="289"/>
      <c r="XES1059" s="289"/>
      <c r="XET1059" s="289"/>
      <c r="XEU1059" s="289"/>
      <c r="XEV1059" s="289"/>
      <c r="XEW1059" s="289"/>
      <c r="XEX1059" s="289"/>
      <c r="XEY1059" s="289"/>
      <c r="XEZ1059" s="289"/>
      <c r="XFA1059" s="289"/>
      <c r="XFB1059" s="289"/>
      <c r="XFC1059" s="289"/>
      <c r="XFD1059" s="289"/>
    </row>
    <row r="1060" s="506" customFormat="1" ht="21" hidden="1" customHeight="1" spans="1:16384">
      <c r="A1060" s="508">
        <v>2150599</v>
      </c>
      <c r="B1060" s="519" t="s">
        <v>944</v>
      </c>
      <c r="C1060" s="351">
        <f t="shared" si="16"/>
        <v>0</v>
      </c>
      <c r="F1060" s="506">
        <v>0</v>
      </c>
      <c r="H1060" s="506">
        <v>0</v>
      </c>
      <c r="K1060" s="506">
        <v>0</v>
      </c>
      <c r="L1060" s="506">
        <v>0</v>
      </c>
      <c r="N1060" s="506">
        <v>0</v>
      </c>
      <c r="XEL1060" s="289"/>
      <c r="XEM1060" s="289"/>
      <c r="XEN1060" s="289"/>
      <c r="XEO1060" s="289"/>
      <c r="XEP1060" s="289"/>
      <c r="XEQ1060" s="289"/>
      <c r="XER1060" s="289"/>
      <c r="XES1060" s="289"/>
      <c r="XET1060" s="289"/>
      <c r="XEU1060" s="289"/>
      <c r="XEV1060" s="289"/>
      <c r="XEW1060" s="289"/>
      <c r="XEX1060" s="289"/>
      <c r="XEY1060" s="289"/>
      <c r="XEZ1060" s="289"/>
      <c r="XFA1060" s="289"/>
      <c r="XFB1060" s="289"/>
      <c r="XFC1060" s="289"/>
      <c r="XFD1060" s="289"/>
    </row>
    <row r="1061" s="506" customFormat="1" ht="21" customHeight="1" spans="1:16384">
      <c r="A1061" s="508">
        <v>21507</v>
      </c>
      <c r="B1061" s="519" t="s">
        <v>945</v>
      </c>
      <c r="C1061" s="351">
        <f t="shared" si="16"/>
        <v>226.436007</v>
      </c>
      <c r="F1061" s="508">
        <v>226.436007</v>
      </c>
      <c r="H1061" s="506">
        <v>0</v>
      </c>
      <c r="K1061" s="506">
        <v>0</v>
      </c>
      <c r="L1061" s="506">
        <v>0</v>
      </c>
      <c r="N1061" s="506">
        <v>0</v>
      </c>
      <c r="XEL1061" s="289"/>
      <c r="XEM1061" s="289"/>
      <c r="XEN1061" s="289"/>
      <c r="XEO1061" s="289"/>
      <c r="XEP1061" s="289"/>
      <c r="XEQ1061" s="289"/>
      <c r="XER1061" s="289"/>
      <c r="XES1061" s="289"/>
      <c r="XET1061" s="289"/>
      <c r="XEU1061" s="289"/>
      <c r="XEV1061" s="289"/>
      <c r="XEW1061" s="289"/>
      <c r="XEX1061" s="289"/>
      <c r="XEY1061" s="289"/>
      <c r="XEZ1061" s="289"/>
      <c r="XFA1061" s="289"/>
      <c r="XFB1061" s="289"/>
      <c r="XFC1061" s="289"/>
      <c r="XFD1061" s="289"/>
    </row>
    <row r="1062" s="506" customFormat="1" ht="21" customHeight="1" spans="1:16384">
      <c r="A1062" s="508">
        <v>2150701</v>
      </c>
      <c r="B1062" s="519" t="s">
        <v>148</v>
      </c>
      <c r="C1062" s="351">
        <f t="shared" si="16"/>
        <v>226.436007</v>
      </c>
      <c r="F1062" s="508">
        <v>226.436007</v>
      </c>
      <c r="H1062" s="506">
        <v>0</v>
      </c>
      <c r="K1062" s="506">
        <v>0</v>
      </c>
      <c r="L1062" s="506">
        <v>0</v>
      </c>
      <c r="N1062" s="506">
        <v>0</v>
      </c>
      <c r="XEL1062" s="289"/>
      <c r="XEM1062" s="289"/>
      <c r="XEN1062" s="289"/>
      <c r="XEO1062" s="289"/>
      <c r="XEP1062" s="289"/>
      <c r="XEQ1062" s="289"/>
      <c r="XER1062" s="289"/>
      <c r="XES1062" s="289"/>
      <c r="XET1062" s="289"/>
      <c r="XEU1062" s="289"/>
      <c r="XEV1062" s="289"/>
      <c r="XEW1062" s="289"/>
      <c r="XEX1062" s="289"/>
      <c r="XEY1062" s="289"/>
      <c r="XEZ1062" s="289"/>
      <c r="XFA1062" s="289"/>
      <c r="XFB1062" s="289"/>
      <c r="XFC1062" s="289"/>
      <c r="XFD1062" s="289"/>
    </row>
    <row r="1063" s="506" customFormat="1" ht="21" hidden="1" customHeight="1" spans="1:16384">
      <c r="A1063" s="508">
        <v>2150702</v>
      </c>
      <c r="B1063" s="519" t="s">
        <v>149</v>
      </c>
      <c r="C1063" s="351">
        <f t="shared" si="16"/>
        <v>0</v>
      </c>
      <c r="F1063" s="506">
        <v>0</v>
      </c>
      <c r="H1063" s="506">
        <v>0</v>
      </c>
      <c r="K1063" s="506">
        <v>0</v>
      </c>
      <c r="L1063" s="506">
        <v>0</v>
      </c>
      <c r="N1063" s="506">
        <v>0</v>
      </c>
      <c r="XEL1063" s="289"/>
      <c r="XEM1063" s="289"/>
      <c r="XEN1063" s="289"/>
      <c r="XEO1063" s="289"/>
      <c r="XEP1063" s="289"/>
      <c r="XEQ1063" s="289"/>
      <c r="XER1063" s="289"/>
      <c r="XES1063" s="289"/>
      <c r="XET1063" s="289"/>
      <c r="XEU1063" s="289"/>
      <c r="XEV1063" s="289"/>
      <c r="XEW1063" s="289"/>
      <c r="XEX1063" s="289"/>
      <c r="XEY1063" s="289"/>
      <c r="XEZ1063" s="289"/>
      <c r="XFA1063" s="289"/>
      <c r="XFB1063" s="289"/>
      <c r="XFC1063" s="289"/>
      <c r="XFD1063" s="289"/>
    </row>
    <row r="1064" s="506" customFormat="1" ht="21" hidden="1" customHeight="1" spans="1:16384">
      <c r="A1064" s="508">
        <v>2150703</v>
      </c>
      <c r="B1064" s="519" t="s">
        <v>150</v>
      </c>
      <c r="C1064" s="351">
        <f t="shared" si="16"/>
        <v>0</v>
      </c>
      <c r="F1064" s="506">
        <v>0</v>
      </c>
      <c r="H1064" s="506">
        <v>0</v>
      </c>
      <c r="K1064" s="506">
        <v>0</v>
      </c>
      <c r="L1064" s="506">
        <v>0</v>
      </c>
      <c r="N1064" s="506">
        <v>0</v>
      </c>
      <c r="XEL1064" s="289"/>
      <c r="XEM1064" s="289"/>
      <c r="XEN1064" s="289"/>
      <c r="XEO1064" s="289"/>
      <c r="XEP1064" s="289"/>
      <c r="XEQ1064" s="289"/>
      <c r="XER1064" s="289"/>
      <c r="XES1064" s="289"/>
      <c r="XET1064" s="289"/>
      <c r="XEU1064" s="289"/>
      <c r="XEV1064" s="289"/>
      <c r="XEW1064" s="289"/>
      <c r="XEX1064" s="289"/>
      <c r="XEY1064" s="289"/>
      <c r="XEZ1064" s="289"/>
      <c r="XFA1064" s="289"/>
      <c r="XFB1064" s="289"/>
      <c r="XFC1064" s="289"/>
      <c r="XFD1064" s="289"/>
    </row>
    <row r="1065" s="506" customFormat="1" ht="21" hidden="1" customHeight="1" spans="1:16384">
      <c r="A1065" s="508">
        <v>2150704</v>
      </c>
      <c r="B1065" s="518" t="s">
        <v>946</v>
      </c>
      <c r="C1065" s="351">
        <f t="shared" si="16"/>
        <v>0</v>
      </c>
      <c r="F1065" s="506">
        <v>0</v>
      </c>
      <c r="H1065" s="506">
        <v>0</v>
      </c>
      <c r="K1065" s="506">
        <v>0</v>
      </c>
      <c r="L1065" s="506">
        <v>0</v>
      </c>
      <c r="N1065" s="506">
        <v>0</v>
      </c>
      <c r="XEL1065" s="289"/>
      <c r="XEM1065" s="289"/>
      <c r="XEN1065" s="289"/>
      <c r="XEO1065" s="289"/>
      <c r="XEP1065" s="289"/>
      <c r="XEQ1065" s="289"/>
      <c r="XER1065" s="289"/>
      <c r="XES1065" s="289"/>
      <c r="XET1065" s="289"/>
      <c r="XEU1065" s="289"/>
      <c r="XEV1065" s="289"/>
      <c r="XEW1065" s="289"/>
      <c r="XEX1065" s="289"/>
      <c r="XEY1065" s="289"/>
      <c r="XEZ1065" s="289"/>
      <c r="XFA1065" s="289"/>
      <c r="XFB1065" s="289"/>
      <c r="XFC1065" s="289"/>
      <c r="XFD1065" s="289"/>
    </row>
    <row r="1066" s="506" customFormat="1" ht="21" hidden="1" customHeight="1" spans="1:16384">
      <c r="A1066" s="508">
        <v>2150705</v>
      </c>
      <c r="B1066" s="519" t="s">
        <v>947</v>
      </c>
      <c r="C1066" s="351">
        <f t="shared" si="16"/>
        <v>0</v>
      </c>
      <c r="F1066" s="506">
        <v>0</v>
      </c>
      <c r="H1066" s="506">
        <v>0</v>
      </c>
      <c r="K1066" s="506">
        <v>0</v>
      </c>
      <c r="L1066" s="506">
        <v>0</v>
      </c>
      <c r="N1066" s="506">
        <v>0</v>
      </c>
      <c r="XEL1066" s="289"/>
      <c r="XEM1066" s="289"/>
      <c r="XEN1066" s="289"/>
      <c r="XEO1066" s="289"/>
      <c r="XEP1066" s="289"/>
      <c r="XEQ1066" s="289"/>
      <c r="XER1066" s="289"/>
      <c r="XES1066" s="289"/>
      <c r="XET1066" s="289"/>
      <c r="XEU1066" s="289"/>
      <c r="XEV1066" s="289"/>
      <c r="XEW1066" s="289"/>
      <c r="XEX1066" s="289"/>
      <c r="XEY1066" s="289"/>
      <c r="XEZ1066" s="289"/>
      <c r="XFA1066" s="289"/>
      <c r="XFB1066" s="289"/>
      <c r="XFC1066" s="289"/>
      <c r="XFD1066" s="289"/>
    </row>
    <row r="1067" s="506" customFormat="1" ht="21" hidden="1" customHeight="1" spans="1:16384">
      <c r="A1067" s="508">
        <v>2150799</v>
      </c>
      <c r="B1067" s="519" t="s">
        <v>948</v>
      </c>
      <c r="C1067" s="351">
        <f t="shared" si="16"/>
        <v>0</v>
      </c>
      <c r="F1067" s="506">
        <v>0</v>
      </c>
      <c r="H1067" s="506">
        <v>0</v>
      </c>
      <c r="K1067" s="506">
        <v>0</v>
      </c>
      <c r="L1067" s="506">
        <v>0</v>
      </c>
      <c r="N1067" s="506">
        <v>0</v>
      </c>
      <c r="XEL1067" s="289"/>
      <c r="XEM1067" s="289"/>
      <c r="XEN1067" s="289"/>
      <c r="XEO1067" s="289"/>
      <c r="XEP1067" s="289"/>
      <c r="XEQ1067" s="289"/>
      <c r="XER1067" s="289"/>
      <c r="XES1067" s="289"/>
      <c r="XET1067" s="289"/>
      <c r="XEU1067" s="289"/>
      <c r="XEV1067" s="289"/>
      <c r="XEW1067" s="289"/>
      <c r="XEX1067" s="289"/>
      <c r="XEY1067" s="289"/>
      <c r="XEZ1067" s="289"/>
      <c r="XFA1067" s="289"/>
      <c r="XFB1067" s="289"/>
      <c r="XFC1067" s="289"/>
      <c r="XFD1067" s="289"/>
    </row>
    <row r="1068" s="506" customFormat="1" ht="21" customHeight="1" spans="1:16384">
      <c r="A1068" s="508">
        <v>21508</v>
      </c>
      <c r="B1068" s="519" t="s">
        <v>949</v>
      </c>
      <c r="C1068" s="351">
        <f t="shared" si="16"/>
        <v>200</v>
      </c>
      <c r="F1068" s="506">
        <v>0</v>
      </c>
      <c r="H1068" s="506">
        <v>0</v>
      </c>
      <c r="K1068" s="506">
        <v>200</v>
      </c>
      <c r="L1068" s="506">
        <v>0</v>
      </c>
      <c r="N1068" s="506">
        <v>0</v>
      </c>
      <c r="XEL1068" s="289"/>
      <c r="XEM1068" s="289"/>
      <c r="XEN1068" s="289"/>
      <c r="XEO1068" s="289"/>
      <c r="XEP1068" s="289"/>
      <c r="XEQ1068" s="289"/>
      <c r="XER1068" s="289"/>
      <c r="XES1068" s="289"/>
      <c r="XET1068" s="289"/>
      <c r="XEU1068" s="289"/>
      <c r="XEV1068" s="289"/>
      <c r="XEW1068" s="289"/>
      <c r="XEX1068" s="289"/>
      <c r="XEY1068" s="289"/>
      <c r="XEZ1068" s="289"/>
      <c r="XFA1068" s="289"/>
      <c r="XFB1068" s="289"/>
      <c r="XFC1068" s="289"/>
      <c r="XFD1068" s="289"/>
    </row>
    <row r="1069" s="506" customFormat="1" ht="21" hidden="1" customHeight="1" spans="1:16384">
      <c r="A1069" s="508">
        <v>2150801</v>
      </c>
      <c r="B1069" s="519" t="s">
        <v>148</v>
      </c>
      <c r="C1069" s="351">
        <f t="shared" si="16"/>
        <v>0</v>
      </c>
      <c r="F1069" s="506">
        <v>0</v>
      </c>
      <c r="H1069" s="506">
        <v>0</v>
      </c>
      <c r="K1069" s="506">
        <v>0</v>
      </c>
      <c r="L1069" s="506">
        <v>0</v>
      </c>
      <c r="N1069" s="506">
        <v>0</v>
      </c>
      <c r="XEL1069" s="289"/>
      <c r="XEM1069" s="289"/>
      <c r="XEN1069" s="289"/>
      <c r="XEO1069" s="289"/>
      <c r="XEP1069" s="289"/>
      <c r="XEQ1069" s="289"/>
      <c r="XER1069" s="289"/>
      <c r="XES1069" s="289"/>
      <c r="XET1069" s="289"/>
      <c r="XEU1069" s="289"/>
      <c r="XEV1069" s="289"/>
      <c r="XEW1069" s="289"/>
      <c r="XEX1069" s="289"/>
      <c r="XEY1069" s="289"/>
      <c r="XEZ1069" s="289"/>
      <c r="XFA1069" s="289"/>
      <c r="XFB1069" s="289"/>
      <c r="XFC1069" s="289"/>
      <c r="XFD1069" s="289"/>
    </row>
    <row r="1070" s="506" customFormat="1" ht="21" hidden="1" customHeight="1" spans="1:16384">
      <c r="A1070" s="508">
        <v>2150802</v>
      </c>
      <c r="B1070" s="518" t="s">
        <v>149</v>
      </c>
      <c r="C1070" s="351">
        <f t="shared" si="16"/>
        <v>0</v>
      </c>
      <c r="F1070" s="506">
        <v>0</v>
      </c>
      <c r="H1070" s="506">
        <v>0</v>
      </c>
      <c r="K1070" s="506">
        <v>0</v>
      </c>
      <c r="L1070" s="506">
        <v>0</v>
      </c>
      <c r="N1070" s="506">
        <v>0</v>
      </c>
      <c r="XEL1070" s="289"/>
      <c r="XEM1070" s="289"/>
      <c r="XEN1070" s="289"/>
      <c r="XEO1070" s="289"/>
      <c r="XEP1070" s="289"/>
      <c r="XEQ1070" s="289"/>
      <c r="XER1070" s="289"/>
      <c r="XES1070" s="289"/>
      <c r="XET1070" s="289"/>
      <c r="XEU1070" s="289"/>
      <c r="XEV1070" s="289"/>
      <c r="XEW1070" s="289"/>
      <c r="XEX1070" s="289"/>
      <c r="XEY1070" s="289"/>
      <c r="XEZ1070" s="289"/>
      <c r="XFA1070" s="289"/>
      <c r="XFB1070" s="289"/>
      <c r="XFC1070" s="289"/>
      <c r="XFD1070" s="289"/>
    </row>
    <row r="1071" s="506" customFormat="1" ht="21" hidden="1" customHeight="1" spans="1:16384">
      <c r="A1071" s="508">
        <v>2150803</v>
      </c>
      <c r="B1071" s="519" t="s">
        <v>150</v>
      </c>
      <c r="C1071" s="351">
        <f t="shared" si="16"/>
        <v>0</v>
      </c>
      <c r="F1071" s="506">
        <v>0</v>
      </c>
      <c r="H1071" s="506">
        <v>0</v>
      </c>
      <c r="K1071" s="506">
        <v>0</v>
      </c>
      <c r="L1071" s="506">
        <v>0</v>
      </c>
      <c r="N1071" s="506">
        <v>0</v>
      </c>
      <c r="XEL1071" s="289"/>
      <c r="XEM1071" s="289"/>
      <c r="XEN1071" s="289"/>
      <c r="XEO1071" s="289"/>
      <c r="XEP1071" s="289"/>
      <c r="XEQ1071" s="289"/>
      <c r="XER1071" s="289"/>
      <c r="XES1071" s="289"/>
      <c r="XET1071" s="289"/>
      <c r="XEU1071" s="289"/>
      <c r="XEV1071" s="289"/>
      <c r="XEW1071" s="289"/>
      <c r="XEX1071" s="289"/>
      <c r="XEY1071" s="289"/>
      <c r="XEZ1071" s="289"/>
      <c r="XFA1071" s="289"/>
      <c r="XFB1071" s="289"/>
      <c r="XFC1071" s="289"/>
      <c r="XFD1071" s="289"/>
    </row>
    <row r="1072" s="506" customFormat="1" ht="21" hidden="1" customHeight="1" spans="1:16384">
      <c r="A1072" s="508">
        <v>2150804</v>
      </c>
      <c r="B1072" s="519" t="s">
        <v>950</v>
      </c>
      <c r="C1072" s="351">
        <f t="shared" si="16"/>
        <v>0</v>
      </c>
      <c r="F1072" s="506">
        <v>0</v>
      </c>
      <c r="H1072" s="506">
        <v>0</v>
      </c>
      <c r="K1072" s="506">
        <v>0</v>
      </c>
      <c r="L1072" s="506">
        <v>0</v>
      </c>
      <c r="N1072" s="506">
        <v>0</v>
      </c>
      <c r="XEL1072" s="289"/>
      <c r="XEM1072" s="289"/>
      <c r="XEN1072" s="289"/>
      <c r="XEO1072" s="289"/>
      <c r="XEP1072" s="289"/>
      <c r="XEQ1072" s="289"/>
      <c r="XER1072" s="289"/>
      <c r="XES1072" s="289"/>
      <c r="XET1072" s="289"/>
      <c r="XEU1072" s="289"/>
      <c r="XEV1072" s="289"/>
      <c r="XEW1072" s="289"/>
      <c r="XEX1072" s="289"/>
      <c r="XEY1072" s="289"/>
      <c r="XEZ1072" s="289"/>
      <c r="XFA1072" s="289"/>
      <c r="XFB1072" s="289"/>
      <c r="XFC1072" s="289"/>
      <c r="XFD1072" s="289"/>
    </row>
    <row r="1073" s="506" customFormat="1" ht="21" customHeight="1" spans="1:16384">
      <c r="A1073" s="508">
        <v>2150805</v>
      </c>
      <c r="B1073" s="519" t="s">
        <v>951</v>
      </c>
      <c r="C1073" s="351">
        <f t="shared" si="16"/>
        <v>200</v>
      </c>
      <c r="F1073" s="506">
        <v>0</v>
      </c>
      <c r="H1073" s="506">
        <v>0</v>
      </c>
      <c r="K1073" s="506">
        <v>200</v>
      </c>
      <c r="L1073" s="506">
        <v>0</v>
      </c>
      <c r="N1073" s="506">
        <v>0</v>
      </c>
      <c r="XEL1073" s="289"/>
      <c r="XEM1073" s="289"/>
      <c r="XEN1073" s="289"/>
      <c r="XEO1073" s="289"/>
      <c r="XEP1073" s="289"/>
      <c r="XEQ1073" s="289"/>
      <c r="XER1073" s="289"/>
      <c r="XES1073" s="289"/>
      <c r="XET1073" s="289"/>
      <c r="XEU1073" s="289"/>
      <c r="XEV1073" s="289"/>
      <c r="XEW1073" s="289"/>
      <c r="XEX1073" s="289"/>
      <c r="XEY1073" s="289"/>
      <c r="XEZ1073" s="289"/>
      <c r="XFA1073" s="289"/>
      <c r="XFB1073" s="289"/>
      <c r="XFC1073" s="289"/>
      <c r="XFD1073" s="289"/>
    </row>
    <row r="1074" s="506" customFormat="1" ht="21" hidden="1" customHeight="1" spans="1:16384">
      <c r="A1074" s="508">
        <v>2150806</v>
      </c>
      <c r="B1074" s="519" t="s">
        <v>952</v>
      </c>
      <c r="C1074" s="351">
        <f t="shared" si="16"/>
        <v>0</v>
      </c>
      <c r="F1074" s="506">
        <v>0</v>
      </c>
      <c r="H1074" s="506">
        <v>0</v>
      </c>
      <c r="K1074" s="506">
        <v>0</v>
      </c>
      <c r="L1074" s="506">
        <v>0</v>
      </c>
      <c r="N1074" s="506">
        <v>0</v>
      </c>
      <c r="XEL1074" s="289"/>
      <c r="XEM1074" s="289"/>
      <c r="XEN1074" s="289"/>
      <c r="XEO1074" s="289"/>
      <c r="XEP1074" s="289"/>
      <c r="XEQ1074" s="289"/>
      <c r="XER1074" s="289"/>
      <c r="XES1074" s="289"/>
      <c r="XET1074" s="289"/>
      <c r="XEU1074" s="289"/>
      <c r="XEV1074" s="289"/>
      <c r="XEW1074" s="289"/>
      <c r="XEX1074" s="289"/>
      <c r="XEY1074" s="289"/>
      <c r="XEZ1074" s="289"/>
      <c r="XFA1074" s="289"/>
      <c r="XFB1074" s="289"/>
      <c r="XFC1074" s="289"/>
      <c r="XFD1074" s="289"/>
    </row>
    <row r="1075" s="506" customFormat="1" ht="21" hidden="1" customHeight="1" spans="1:16384">
      <c r="A1075" s="508">
        <v>2150899</v>
      </c>
      <c r="B1075" s="518" t="s">
        <v>953</v>
      </c>
      <c r="C1075" s="351">
        <f t="shared" si="16"/>
        <v>0</v>
      </c>
      <c r="F1075" s="506">
        <v>0</v>
      </c>
      <c r="H1075" s="506">
        <v>0</v>
      </c>
      <c r="K1075" s="506">
        <v>0</v>
      </c>
      <c r="L1075" s="506">
        <v>0</v>
      </c>
      <c r="N1075" s="506">
        <v>0</v>
      </c>
      <c r="XEL1075" s="289"/>
      <c r="XEM1075" s="289"/>
      <c r="XEN1075" s="289"/>
      <c r="XEO1075" s="289"/>
      <c r="XEP1075" s="289"/>
      <c r="XEQ1075" s="289"/>
      <c r="XER1075" s="289"/>
      <c r="XES1075" s="289"/>
      <c r="XET1075" s="289"/>
      <c r="XEU1075" s="289"/>
      <c r="XEV1075" s="289"/>
      <c r="XEW1075" s="289"/>
      <c r="XEX1075" s="289"/>
      <c r="XEY1075" s="289"/>
      <c r="XEZ1075" s="289"/>
      <c r="XFA1075" s="289"/>
      <c r="XFB1075" s="289"/>
      <c r="XFC1075" s="289"/>
      <c r="XFD1075" s="289"/>
    </row>
    <row r="1076" s="506" customFormat="1" ht="21" hidden="1" customHeight="1" spans="1:16384">
      <c r="A1076" s="508">
        <v>21599</v>
      </c>
      <c r="B1076" s="519" t="s">
        <v>954</v>
      </c>
      <c r="C1076" s="351">
        <f t="shared" si="16"/>
        <v>0</v>
      </c>
      <c r="F1076" s="506">
        <v>0</v>
      </c>
      <c r="H1076" s="506">
        <v>0</v>
      </c>
      <c r="K1076" s="506">
        <v>0</v>
      </c>
      <c r="L1076" s="506">
        <v>0</v>
      </c>
      <c r="N1076" s="506">
        <v>0</v>
      </c>
      <c r="XEL1076" s="289"/>
      <c r="XEM1076" s="289"/>
      <c r="XEN1076" s="289"/>
      <c r="XEO1076" s="289"/>
      <c r="XEP1076" s="289"/>
      <c r="XEQ1076" s="289"/>
      <c r="XER1076" s="289"/>
      <c r="XES1076" s="289"/>
      <c r="XET1076" s="289"/>
      <c r="XEU1076" s="289"/>
      <c r="XEV1076" s="289"/>
      <c r="XEW1076" s="289"/>
      <c r="XEX1076" s="289"/>
      <c r="XEY1076" s="289"/>
      <c r="XEZ1076" s="289"/>
      <c r="XFA1076" s="289"/>
      <c r="XFB1076" s="289"/>
      <c r="XFC1076" s="289"/>
      <c r="XFD1076" s="289"/>
    </row>
    <row r="1077" s="506" customFormat="1" ht="21" hidden="1" customHeight="1" spans="1:16384">
      <c r="A1077" s="508">
        <v>2159901</v>
      </c>
      <c r="B1077" s="519" t="s">
        <v>955</v>
      </c>
      <c r="C1077" s="351">
        <f t="shared" si="16"/>
        <v>0</v>
      </c>
      <c r="F1077" s="506">
        <v>0</v>
      </c>
      <c r="H1077" s="506">
        <v>0</v>
      </c>
      <c r="K1077" s="506">
        <v>0</v>
      </c>
      <c r="L1077" s="506">
        <v>0</v>
      </c>
      <c r="N1077" s="506">
        <v>0</v>
      </c>
      <c r="XEL1077" s="289"/>
      <c r="XEM1077" s="289"/>
      <c r="XEN1077" s="289"/>
      <c r="XEO1077" s="289"/>
      <c r="XEP1077" s="289"/>
      <c r="XEQ1077" s="289"/>
      <c r="XER1077" s="289"/>
      <c r="XES1077" s="289"/>
      <c r="XET1077" s="289"/>
      <c r="XEU1077" s="289"/>
      <c r="XEV1077" s="289"/>
      <c r="XEW1077" s="289"/>
      <c r="XEX1077" s="289"/>
      <c r="XEY1077" s="289"/>
      <c r="XEZ1077" s="289"/>
      <c r="XFA1077" s="289"/>
      <c r="XFB1077" s="289"/>
      <c r="XFC1077" s="289"/>
      <c r="XFD1077" s="289"/>
    </row>
    <row r="1078" s="506" customFormat="1" ht="21" hidden="1" customHeight="1" spans="1:16384">
      <c r="A1078" s="508">
        <v>2159904</v>
      </c>
      <c r="B1078" s="519" t="s">
        <v>956</v>
      </c>
      <c r="C1078" s="351">
        <f t="shared" si="16"/>
        <v>0</v>
      </c>
      <c r="F1078" s="506">
        <v>0</v>
      </c>
      <c r="H1078" s="506">
        <v>0</v>
      </c>
      <c r="K1078" s="506">
        <v>0</v>
      </c>
      <c r="L1078" s="506">
        <v>0</v>
      </c>
      <c r="N1078" s="506">
        <v>0</v>
      </c>
      <c r="XEL1078" s="289"/>
      <c r="XEM1078" s="289"/>
      <c r="XEN1078" s="289"/>
      <c r="XEO1078" s="289"/>
      <c r="XEP1078" s="289"/>
      <c r="XEQ1078" s="289"/>
      <c r="XER1078" s="289"/>
      <c r="XES1078" s="289"/>
      <c r="XET1078" s="289"/>
      <c r="XEU1078" s="289"/>
      <c r="XEV1078" s="289"/>
      <c r="XEW1078" s="289"/>
      <c r="XEX1078" s="289"/>
      <c r="XEY1078" s="289"/>
      <c r="XEZ1078" s="289"/>
      <c r="XFA1078" s="289"/>
      <c r="XFB1078" s="289"/>
      <c r="XFC1078" s="289"/>
      <c r="XFD1078" s="289"/>
    </row>
    <row r="1079" s="506" customFormat="1" ht="21" hidden="1" customHeight="1" spans="1:16384">
      <c r="A1079" s="508">
        <v>2159905</v>
      </c>
      <c r="B1079" s="519" t="s">
        <v>957</v>
      </c>
      <c r="C1079" s="351">
        <f t="shared" si="16"/>
        <v>0</v>
      </c>
      <c r="F1079" s="506">
        <v>0</v>
      </c>
      <c r="H1079" s="506">
        <v>0</v>
      </c>
      <c r="K1079" s="506">
        <v>0</v>
      </c>
      <c r="L1079" s="506">
        <v>0</v>
      </c>
      <c r="N1079" s="506">
        <v>0</v>
      </c>
      <c r="XEL1079" s="289"/>
      <c r="XEM1079" s="289"/>
      <c r="XEN1079" s="289"/>
      <c r="XEO1079" s="289"/>
      <c r="XEP1079" s="289"/>
      <c r="XEQ1079" s="289"/>
      <c r="XER1079" s="289"/>
      <c r="XES1079" s="289"/>
      <c r="XET1079" s="289"/>
      <c r="XEU1079" s="289"/>
      <c r="XEV1079" s="289"/>
      <c r="XEW1079" s="289"/>
      <c r="XEX1079" s="289"/>
      <c r="XEY1079" s="289"/>
      <c r="XEZ1079" s="289"/>
      <c r="XFA1079" s="289"/>
      <c r="XFB1079" s="289"/>
      <c r="XFC1079" s="289"/>
      <c r="XFD1079" s="289"/>
    </row>
    <row r="1080" s="506" customFormat="1" ht="21" hidden="1" customHeight="1" spans="1:16384">
      <c r="A1080" s="508">
        <v>2159906</v>
      </c>
      <c r="B1080" s="518" t="s">
        <v>958</v>
      </c>
      <c r="C1080" s="351">
        <f t="shared" si="16"/>
        <v>0</v>
      </c>
      <c r="F1080" s="506">
        <v>0</v>
      </c>
      <c r="H1080" s="506">
        <v>0</v>
      </c>
      <c r="K1080" s="506">
        <v>0</v>
      </c>
      <c r="L1080" s="506">
        <v>0</v>
      </c>
      <c r="N1080" s="506">
        <v>0</v>
      </c>
      <c r="XEL1080" s="289"/>
      <c r="XEM1080" s="289"/>
      <c r="XEN1080" s="289"/>
      <c r="XEO1080" s="289"/>
      <c r="XEP1080" s="289"/>
      <c r="XEQ1080" s="289"/>
      <c r="XER1080" s="289"/>
      <c r="XES1080" s="289"/>
      <c r="XET1080" s="289"/>
      <c r="XEU1080" s="289"/>
      <c r="XEV1080" s="289"/>
      <c r="XEW1080" s="289"/>
      <c r="XEX1080" s="289"/>
      <c r="XEY1080" s="289"/>
      <c r="XEZ1080" s="289"/>
      <c r="XFA1080" s="289"/>
      <c r="XFB1080" s="289"/>
      <c r="XFC1080" s="289"/>
      <c r="XFD1080" s="289"/>
    </row>
    <row r="1081" s="506" customFormat="1" ht="21" hidden="1" customHeight="1" spans="1:16384">
      <c r="A1081" s="508">
        <v>2159999</v>
      </c>
      <c r="B1081" s="519" t="s">
        <v>959</v>
      </c>
      <c r="C1081" s="351">
        <f t="shared" si="16"/>
        <v>0</v>
      </c>
      <c r="F1081" s="506">
        <v>0</v>
      </c>
      <c r="H1081" s="506">
        <v>0</v>
      </c>
      <c r="K1081" s="506">
        <v>0</v>
      </c>
      <c r="L1081" s="506">
        <v>0</v>
      </c>
      <c r="N1081" s="506">
        <v>0</v>
      </c>
      <c r="XEL1081" s="289"/>
      <c r="XEM1081" s="289"/>
      <c r="XEN1081" s="289"/>
      <c r="XEO1081" s="289"/>
      <c r="XEP1081" s="289"/>
      <c r="XEQ1081" s="289"/>
      <c r="XER1081" s="289"/>
      <c r="XES1081" s="289"/>
      <c r="XET1081" s="289"/>
      <c r="XEU1081" s="289"/>
      <c r="XEV1081" s="289"/>
      <c r="XEW1081" s="289"/>
      <c r="XEX1081" s="289"/>
      <c r="XEY1081" s="289"/>
      <c r="XEZ1081" s="289"/>
      <c r="XFA1081" s="289"/>
      <c r="XFB1081" s="289"/>
      <c r="XFC1081" s="289"/>
      <c r="XFD1081" s="289"/>
    </row>
    <row r="1082" s="506" customFormat="1" ht="21" customHeight="1" spans="1:16384">
      <c r="A1082" s="508">
        <v>216</v>
      </c>
      <c r="B1082" s="517" t="s">
        <v>960</v>
      </c>
      <c r="C1082" s="351">
        <f t="shared" si="16"/>
        <v>2414.289528</v>
      </c>
      <c r="F1082" s="508">
        <v>234.289528</v>
      </c>
      <c r="H1082" s="506">
        <v>50</v>
      </c>
      <c r="K1082" s="506">
        <v>740</v>
      </c>
      <c r="L1082" s="506">
        <v>0</v>
      </c>
      <c r="N1082" s="506">
        <v>1390</v>
      </c>
      <c r="XEL1082" s="289"/>
      <c r="XEM1082" s="289"/>
      <c r="XEN1082" s="289"/>
      <c r="XEO1082" s="289"/>
      <c r="XEP1082" s="289"/>
      <c r="XEQ1082" s="289"/>
      <c r="XER1082" s="289"/>
      <c r="XES1082" s="289"/>
      <c r="XET1082" s="289"/>
      <c r="XEU1082" s="289"/>
      <c r="XEV1082" s="289"/>
      <c r="XEW1082" s="289"/>
      <c r="XEX1082" s="289"/>
      <c r="XEY1082" s="289"/>
      <c r="XEZ1082" s="289"/>
      <c r="XFA1082" s="289"/>
      <c r="XFB1082" s="289"/>
      <c r="XFC1082" s="289"/>
      <c r="XFD1082" s="289"/>
    </row>
    <row r="1083" s="506" customFormat="1" ht="21" customHeight="1" spans="1:16384">
      <c r="A1083" s="508">
        <v>21602</v>
      </c>
      <c r="B1083" s="519" t="s">
        <v>961</v>
      </c>
      <c r="C1083" s="351">
        <f t="shared" si="16"/>
        <v>2114.289528</v>
      </c>
      <c r="F1083" s="508">
        <v>234.289528</v>
      </c>
      <c r="H1083" s="506">
        <v>50</v>
      </c>
      <c r="K1083" s="506">
        <v>490</v>
      </c>
      <c r="L1083" s="506">
        <v>0</v>
      </c>
      <c r="N1083" s="506">
        <v>1340</v>
      </c>
      <c r="XEL1083" s="289"/>
      <c r="XEM1083" s="289"/>
      <c r="XEN1083" s="289"/>
      <c r="XEO1083" s="289"/>
      <c r="XEP1083" s="289"/>
      <c r="XEQ1083" s="289"/>
      <c r="XER1083" s="289"/>
      <c r="XES1083" s="289"/>
      <c r="XET1083" s="289"/>
      <c r="XEU1083" s="289"/>
      <c r="XEV1083" s="289"/>
      <c r="XEW1083" s="289"/>
      <c r="XEX1083" s="289"/>
      <c r="XEY1083" s="289"/>
      <c r="XEZ1083" s="289"/>
      <c r="XFA1083" s="289"/>
      <c r="XFB1083" s="289"/>
      <c r="XFC1083" s="289"/>
      <c r="XFD1083" s="289"/>
    </row>
    <row r="1084" s="506" customFormat="1" ht="21" customHeight="1" spans="1:16384">
      <c r="A1084" s="508">
        <v>2160201</v>
      </c>
      <c r="B1084" s="519" t="s">
        <v>148</v>
      </c>
      <c r="C1084" s="351">
        <f t="shared" si="16"/>
        <v>234.289528</v>
      </c>
      <c r="F1084" s="508">
        <v>234.289528</v>
      </c>
      <c r="H1084" s="506">
        <v>0</v>
      </c>
      <c r="K1084" s="506">
        <v>0</v>
      </c>
      <c r="L1084" s="506">
        <v>0</v>
      </c>
      <c r="N1084" s="506">
        <v>0</v>
      </c>
      <c r="XEL1084" s="289"/>
      <c r="XEM1084" s="289"/>
      <c r="XEN1084" s="289"/>
      <c r="XEO1084" s="289"/>
      <c r="XEP1084" s="289"/>
      <c r="XEQ1084" s="289"/>
      <c r="XER1084" s="289"/>
      <c r="XES1084" s="289"/>
      <c r="XET1084" s="289"/>
      <c r="XEU1084" s="289"/>
      <c r="XEV1084" s="289"/>
      <c r="XEW1084" s="289"/>
      <c r="XEX1084" s="289"/>
      <c r="XEY1084" s="289"/>
      <c r="XEZ1084" s="289"/>
      <c r="XFA1084" s="289"/>
      <c r="XFB1084" s="289"/>
      <c r="XFC1084" s="289"/>
      <c r="XFD1084" s="289"/>
    </row>
    <row r="1085" s="506" customFormat="1" ht="21" hidden="1" customHeight="1" spans="1:16384">
      <c r="A1085" s="508">
        <v>2160202</v>
      </c>
      <c r="B1085" s="518" t="s">
        <v>149</v>
      </c>
      <c r="C1085" s="351">
        <f t="shared" si="16"/>
        <v>0</v>
      </c>
      <c r="F1085" s="506">
        <v>0</v>
      </c>
      <c r="H1085" s="506">
        <v>0</v>
      </c>
      <c r="K1085" s="506">
        <v>0</v>
      </c>
      <c r="L1085" s="506">
        <v>0</v>
      </c>
      <c r="N1085" s="506">
        <v>0</v>
      </c>
      <c r="XEL1085" s="289"/>
      <c r="XEM1085" s="289"/>
      <c r="XEN1085" s="289"/>
      <c r="XEO1085" s="289"/>
      <c r="XEP1085" s="289"/>
      <c r="XEQ1085" s="289"/>
      <c r="XER1085" s="289"/>
      <c r="XES1085" s="289"/>
      <c r="XET1085" s="289"/>
      <c r="XEU1085" s="289"/>
      <c r="XEV1085" s="289"/>
      <c r="XEW1085" s="289"/>
      <c r="XEX1085" s="289"/>
      <c r="XEY1085" s="289"/>
      <c r="XEZ1085" s="289"/>
      <c r="XFA1085" s="289"/>
      <c r="XFB1085" s="289"/>
      <c r="XFC1085" s="289"/>
      <c r="XFD1085" s="289"/>
    </row>
    <row r="1086" s="506" customFormat="1" ht="21" hidden="1" customHeight="1" spans="1:16384">
      <c r="A1086" s="508">
        <v>2160203</v>
      </c>
      <c r="B1086" s="519" t="s">
        <v>150</v>
      </c>
      <c r="C1086" s="351">
        <f t="shared" si="16"/>
        <v>0</v>
      </c>
      <c r="F1086" s="506">
        <v>0</v>
      </c>
      <c r="H1086" s="506">
        <v>0</v>
      </c>
      <c r="K1086" s="506">
        <v>0</v>
      </c>
      <c r="L1086" s="506">
        <v>0</v>
      </c>
      <c r="N1086" s="506">
        <v>0</v>
      </c>
      <c r="XEL1086" s="289"/>
      <c r="XEM1086" s="289"/>
      <c r="XEN1086" s="289"/>
      <c r="XEO1086" s="289"/>
      <c r="XEP1086" s="289"/>
      <c r="XEQ1086" s="289"/>
      <c r="XER1086" s="289"/>
      <c r="XES1086" s="289"/>
      <c r="XET1086" s="289"/>
      <c r="XEU1086" s="289"/>
      <c r="XEV1086" s="289"/>
      <c r="XEW1086" s="289"/>
      <c r="XEX1086" s="289"/>
      <c r="XEY1086" s="289"/>
      <c r="XEZ1086" s="289"/>
      <c r="XFA1086" s="289"/>
      <c r="XFB1086" s="289"/>
      <c r="XFC1086" s="289"/>
      <c r="XFD1086" s="289"/>
    </row>
    <row r="1087" s="506" customFormat="1" ht="21" hidden="1" customHeight="1" spans="1:16384">
      <c r="A1087" s="508">
        <v>2160216</v>
      </c>
      <c r="B1087" s="519" t="s">
        <v>962</v>
      </c>
      <c r="C1087" s="351">
        <f t="shared" si="16"/>
        <v>0</v>
      </c>
      <c r="F1087" s="506">
        <v>0</v>
      </c>
      <c r="H1087" s="506">
        <v>0</v>
      </c>
      <c r="K1087" s="506">
        <v>0</v>
      </c>
      <c r="L1087" s="506">
        <v>0</v>
      </c>
      <c r="N1087" s="506">
        <v>0</v>
      </c>
      <c r="XEL1087" s="289"/>
      <c r="XEM1087" s="289"/>
      <c r="XEN1087" s="289"/>
      <c r="XEO1087" s="289"/>
      <c r="XEP1087" s="289"/>
      <c r="XEQ1087" s="289"/>
      <c r="XER1087" s="289"/>
      <c r="XES1087" s="289"/>
      <c r="XET1087" s="289"/>
      <c r="XEU1087" s="289"/>
      <c r="XEV1087" s="289"/>
      <c r="XEW1087" s="289"/>
      <c r="XEX1087" s="289"/>
      <c r="XEY1087" s="289"/>
      <c r="XEZ1087" s="289"/>
      <c r="XFA1087" s="289"/>
      <c r="XFB1087" s="289"/>
      <c r="XFC1087" s="289"/>
      <c r="XFD1087" s="289"/>
    </row>
    <row r="1088" s="506" customFormat="1" ht="21" hidden="1" customHeight="1" spans="1:16384">
      <c r="A1088" s="508">
        <v>2160217</v>
      </c>
      <c r="B1088" s="519" t="s">
        <v>963</v>
      </c>
      <c r="C1088" s="351">
        <f t="shared" si="16"/>
        <v>0</v>
      </c>
      <c r="F1088" s="506">
        <v>0</v>
      </c>
      <c r="H1088" s="506">
        <v>0</v>
      </c>
      <c r="K1088" s="506">
        <v>0</v>
      </c>
      <c r="L1088" s="506">
        <v>0</v>
      </c>
      <c r="N1088" s="506">
        <v>0</v>
      </c>
      <c r="XEL1088" s="289"/>
      <c r="XEM1088" s="289"/>
      <c r="XEN1088" s="289"/>
      <c r="XEO1088" s="289"/>
      <c r="XEP1088" s="289"/>
      <c r="XEQ1088" s="289"/>
      <c r="XER1088" s="289"/>
      <c r="XES1088" s="289"/>
      <c r="XET1088" s="289"/>
      <c r="XEU1088" s="289"/>
      <c r="XEV1088" s="289"/>
      <c r="XEW1088" s="289"/>
      <c r="XEX1088" s="289"/>
      <c r="XEY1088" s="289"/>
      <c r="XEZ1088" s="289"/>
      <c r="XFA1088" s="289"/>
      <c r="XFB1088" s="289"/>
      <c r="XFC1088" s="289"/>
      <c r="XFD1088" s="289"/>
    </row>
    <row r="1089" s="506" customFormat="1" ht="21" hidden="1" customHeight="1" spans="1:16384">
      <c r="A1089" s="508">
        <v>2160218</v>
      </c>
      <c r="B1089" s="519" t="s">
        <v>964</v>
      </c>
      <c r="C1089" s="351">
        <f t="shared" si="16"/>
        <v>0</v>
      </c>
      <c r="F1089" s="506">
        <v>0</v>
      </c>
      <c r="H1089" s="506">
        <v>0</v>
      </c>
      <c r="K1089" s="506">
        <v>0</v>
      </c>
      <c r="L1089" s="506">
        <v>0</v>
      </c>
      <c r="N1089" s="506">
        <v>0</v>
      </c>
      <c r="XEL1089" s="289"/>
      <c r="XEM1089" s="289"/>
      <c r="XEN1089" s="289"/>
      <c r="XEO1089" s="289"/>
      <c r="XEP1089" s="289"/>
      <c r="XEQ1089" s="289"/>
      <c r="XER1089" s="289"/>
      <c r="XES1089" s="289"/>
      <c r="XET1089" s="289"/>
      <c r="XEU1089" s="289"/>
      <c r="XEV1089" s="289"/>
      <c r="XEW1089" s="289"/>
      <c r="XEX1089" s="289"/>
      <c r="XEY1089" s="289"/>
      <c r="XEZ1089" s="289"/>
      <c r="XFA1089" s="289"/>
      <c r="XFB1089" s="289"/>
      <c r="XFC1089" s="289"/>
      <c r="XFD1089" s="289"/>
    </row>
    <row r="1090" s="506" customFormat="1" ht="21" hidden="1" customHeight="1" spans="1:16384">
      <c r="A1090" s="508">
        <v>2160219</v>
      </c>
      <c r="B1090" s="519" t="s">
        <v>965</v>
      </c>
      <c r="C1090" s="351">
        <f t="shared" si="16"/>
        <v>0</v>
      </c>
      <c r="F1090" s="506">
        <v>0</v>
      </c>
      <c r="H1090" s="506">
        <v>0</v>
      </c>
      <c r="K1090" s="506">
        <v>0</v>
      </c>
      <c r="L1090" s="506">
        <v>0</v>
      </c>
      <c r="N1090" s="506">
        <v>0</v>
      </c>
      <c r="XEL1090" s="289"/>
      <c r="XEM1090" s="289"/>
      <c r="XEN1090" s="289"/>
      <c r="XEO1090" s="289"/>
      <c r="XEP1090" s="289"/>
      <c r="XEQ1090" s="289"/>
      <c r="XER1090" s="289"/>
      <c r="XES1090" s="289"/>
      <c r="XET1090" s="289"/>
      <c r="XEU1090" s="289"/>
      <c r="XEV1090" s="289"/>
      <c r="XEW1090" s="289"/>
      <c r="XEX1090" s="289"/>
      <c r="XEY1090" s="289"/>
      <c r="XEZ1090" s="289"/>
      <c r="XFA1090" s="289"/>
      <c r="XFB1090" s="289"/>
      <c r="XFC1090" s="289"/>
      <c r="XFD1090" s="289"/>
    </row>
    <row r="1091" s="506" customFormat="1" ht="21" hidden="1" customHeight="1" spans="1:16384">
      <c r="A1091" s="508">
        <v>2160250</v>
      </c>
      <c r="B1091" s="519" t="s">
        <v>157</v>
      </c>
      <c r="C1091" s="351">
        <f t="shared" si="16"/>
        <v>0</v>
      </c>
      <c r="F1091" s="506">
        <v>0</v>
      </c>
      <c r="H1091" s="506">
        <v>0</v>
      </c>
      <c r="K1091" s="506">
        <v>0</v>
      </c>
      <c r="L1091" s="506">
        <v>0</v>
      </c>
      <c r="N1091" s="506">
        <v>0</v>
      </c>
      <c r="XEL1091" s="289"/>
      <c r="XEM1091" s="289"/>
      <c r="XEN1091" s="289"/>
      <c r="XEO1091" s="289"/>
      <c r="XEP1091" s="289"/>
      <c r="XEQ1091" s="289"/>
      <c r="XER1091" s="289"/>
      <c r="XES1091" s="289"/>
      <c r="XET1091" s="289"/>
      <c r="XEU1091" s="289"/>
      <c r="XEV1091" s="289"/>
      <c r="XEW1091" s="289"/>
      <c r="XEX1091" s="289"/>
      <c r="XEY1091" s="289"/>
      <c r="XEZ1091" s="289"/>
      <c r="XFA1091" s="289"/>
      <c r="XFB1091" s="289"/>
      <c r="XFC1091" s="289"/>
      <c r="XFD1091" s="289"/>
    </row>
    <row r="1092" s="506" customFormat="1" ht="21" customHeight="1" spans="1:16384">
      <c r="A1092" s="508">
        <v>2160299</v>
      </c>
      <c r="B1092" s="519" t="s">
        <v>966</v>
      </c>
      <c r="C1092" s="351">
        <f t="shared" si="16"/>
        <v>1880</v>
      </c>
      <c r="F1092" s="506">
        <v>0</v>
      </c>
      <c r="H1092" s="506">
        <v>50</v>
      </c>
      <c r="K1092" s="506">
        <v>490</v>
      </c>
      <c r="L1092" s="506">
        <v>0</v>
      </c>
      <c r="N1092" s="506">
        <v>1340</v>
      </c>
      <c r="XEL1092" s="289"/>
      <c r="XEM1092" s="289"/>
      <c r="XEN1092" s="289"/>
      <c r="XEO1092" s="289"/>
      <c r="XEP1092" s="289"/>
      <c r="XEQ1092" s="289"/>
      <c r="XER1092" s="289"/>
      <c r="XES1092" s="289"/>
      <c r="XET1092" s="289"/>
      <c r="XEU1092" s="289"/>
      <c r="XEV1092" s="289"/>
      <c r="XEW1092" s="289"/>
      <c r="XEX1092" s="289"/>
      <c r="XEY1092" s="289"/>
      <c r="XEZ1092" s="289"/>
      <c r="XFA1092" s="289"/>
      <c r="XFB1092" s="289"/>
      <c r="XFC1092" s="289"/>
      <c r="XFD1092" s="289"/>
    </row>
    <row r="1093" s="506" customFormat="1" ht="21" customHeight="1" spans="1:16384">
      <c r="A1093" s="508">
        <v>21606</v>
      </c>
      <c r="B1093" s="519" t="s">
        <v>967</v>
      </c>
      <c r="C1093" s="351">
        <f t="shared" si="16"/>
        <v>300</v>
      </c>
      <c r="F1093" s="506">
        <v>0</v>
      </c>
      <c r="H1093" s="506">
        <v>0</v>
      </c>
      <c r="K1093" s="506">
        <v>250</v>
      </c>
      <c r="L1093" s="506">
        <v>0</v>
      </c>
      <c r="N1093" s="506">
        <v>50</v>
      </c>
      <c r="XEL1093" s="289"/>
      <c r="XEM1093" s="289"/>
      <c r="XEN1093" s="289"/>
      <c r="XEO1093" s="289"/>
      <c r="XEP1093" s="289"/>
      <c r="XEQ1093" s="289"/>
      <c r="XER1093" s="289"/>
      <c r="XES1093" s="289"/>
      <c r="XET1093" s="289"/>
      <c r="XEU1093" s="289"/>
      <c r="XEV1093" s="289"/>
      <c r="XEW1093" s="289"/>
      <c r="XEX1093" s="289"/>
      <c r="XEY1093" s="289"/>
      <c r="XEZ1093" s="289"/>
      <c r="XFA1093" s="289"/>
      <c r="XFB1093" s="289"/>
      <c r="XFC1093" s="289"/>
      <c r="XFD1093" s="289"/>
    </row>
    <row r="1094" s="506" customFormat="1" ht="21" hidden="1" customHeight="1" spans="1:16384">
      <c r="A1094" s="508">
        <v>2160601</v>
      </c>
      <c r="B1094" s="519" t="s">
        <v>148</v>
      </c>
      <c r="C1094" s="351">
        <f t="shared" ref="C1094:C1157" si="17">D1094+E1094+F1094+G1094+H1094+I1094+J1094+K1094+L1094+M1094+N1094</f>
        <v>0</v>
      </c>
      <c r="F1094" s="506">
        <v>0</v>
      </c>
      <c r="H1094" s="506">
        <v>0</v>
      </c>
      <c r="K1094" s="506">
        <v>0</v>
      </c>
      <c r="L1094" s="506">
        <v>0</v>
      </c>
      <c r="N1094" s="506">
        <v>0</v>
      </c>
      <c r="XEL1094" s="289"/>
      <c r="XEM1094" s="289"/>
      <c r="XEN1094" s="289"/>
      <c r="XEO1094" s="289"/>
      <c r="XEP1094" s="289"/>
      <c r="XEQ1094" s="289"/>
      <c r="XER1094" s="289"/>
      <c r="XES1094" s="289"/>
      <c r="XET1094" s="289"/>
      <c r="XEU1094" s="289"/>
      <c r="XEV1094" s="289"/>
      <c r="XEW1094" s="289"/>
      <c r="XEX1094" s="289"/>
      <c r="XEY1094" s="289"/>
      <c r="XEZ1094" s="289"/>
      <c r="XFA1094" s="289"/>
      <c r="XFB1094" s="289"/>
      <c r="XFC1094" s="289"/>
      <c r="XFD1094" s="289"/>
    </row>
    <row r="1095" s="506" customFormat="1" ht="21" hidden="1" customHeight="1" spans="1:16384">
      <c r="A1095" s="508">
        <v>2160602</v>
      </c>
      <c r="B1095" s="519" t="s">
        <v>149</v>
      </c>
      <c r="C1095" s="351">
        <f t="shared" si="17"/>
        <v>0</v>
      </c>
      <c r="F1095" s="506">
        <v>0</v>
      </c>
      <c r="H1095" s="506">
        <v>0</v>
      </c>
      <c r="K1095" s="506">
        <v>0</v>
      </c>
      <c r="L1095" s="506">
        <v>0</v>
      </c>
      <c r="N1095" s="506">
        <v>0</v>
      </c>
      <c r="XEL1095" s="289"/>
      <c r="XEM1095" s="289"/>
      <c r="XEN1095" s="289"/>
      <c r="XEO1095" s="289"/>
      <c r="XEP1095" s="289"/>
      <c r="XEQ1095" s="289"/>
      <c r="XER1095" s="289"/>
      <c r="XES1095" s="289"/>
      <c r="XET1095" s="289"/>
      <c r="XEU1095" s="289"/>
      <c r="XEV1095" s="289"/>
      <c r="XEW1095" s="289"/>
      <c r="XEX1095" s="289"/>
      <c r="XEY1095" s="289"/>
      <c r="XEZ1095" s="289"/>
      <c r="XFA1095" s="289"/>
      <c r="XFB1095" s="289"/>
      <c r="XFC1095" s="289"/>
      <c r="XFD1095" s="289"/>
    </row>
    <row r="1096" s="506" customFormat="1" ht="21" hidden="1" customHeight="1" spans="1:16384">
      <c r="A1096" s="508">
        <v>2160603</v>
      </c>
      <c r="B1096" s="519" t="s">
        <v>150</v>
      </c>
      <c r="C1096" s="351">
        <f t="shared" si="17"/>
        <v>0</v>
      </c>
      <c r="F1096" s="506">
        <v>0</v>
      </c>
      <c r="H1096" s="506">
        <v>0</v>
      </c>
      <c r="K1096" s="506">
        <v>0</v>
      </c>
      <c r="L1096" s="506">
        <v>0</v>
      </c>
      <c r="N1096" s="506">
        <v>0</v>
      </c>
      <c r="XEL1096" s="289"/>
      <c r="XEM1096" s="289"/>
      <c r="XEN1096" s="289"/>
      <c r="XEO1096" s="289"/>
      <c r="XEP1096" s="289"/>
      <c r="XEQ1096" s="289"/>
      <c r="XER1096" s="289"/>
      <c r="XES1096" s="289"/>
      <c r="XET1096" s="289"/>
      <c r="XEU1096" s="289"/>
      <c r="XEV1096" s="289"/>
      <c r="XEW1096" s="289"/>
      <c r="XEX1096" s="289"/>
      <c r="XEY1096" s="289"/>
      <c r="XEZ1096" s="289"/>
      <c r="XFA1096" s="289"/>
      <c r="XFB1096" s="289"/>
      <c r="XFC1096" s="289"/>
      <c r="XFD1096" s="289"/>
    </row>
    <row r="1097" s="506" customFormat="1" ht="21" hidden="1" customHeight="1" spans="1:16384">
      <c r="A1097" s="508">
        <v>2160607</v>
      </c>
      <c r="B1097" s="519" t="s">
        <v>968</v>
      </c>
      <c r="C1097" s="351">
        <f t="shared" si="17"/>
        <v>0</v>
      </c>
      <c r="F1097" s="506">
        <v>0</v>
      </c>
      <c r="H1097" s="506">
        <v>0</v>
      </c>
      <c r="K1097" s="506">
        <v>0</v>
      </c>
      <c r="L1097" s="506">
        <v>0</v>
      </c>
      <c r="N1097" s="506">
        <v>0</v>
      </c>
      <c r="XEL1097" s="289"/>
      <c r="XEM1097" s="289"/>
      <c r="XEN1097" s="289"/>
      <c r="XEO1097" s="289"/>
      <c r="XEP1097" s="289"/>
      <c r="XEQ1097" s="289"/>
      <c r="XER1097" s="289"/>
      <c r="XES1097" s="289"/>
      <c r="XET1097" s="289"/>
      <c r="XEU1097" s="289"/>
      <c r="XEV1097" s="289"/>
      <c r="XEW1097" s="289"/>
      <c r="XEX1097" s="289"/>
      <c r="XEY1097" s="289"/>
      <c r="XEZ1097" s="289"/>
      <c r="XFA1097" s="289"/>
      <c r="XFB1097" s="289"/>
      <c r="XFC1097" s="289"/>
      <c r="XFD1097" s="289"/>
    </row>
    <row r="1098" s="506" customFormat="1" ht="21" customHeight="1" spans="1:16384">
      <c r="A1098" s="508">
        <v>2160699</v>
      </c>
      <c r="B1098" s="519" t="s">
        <v>969</v>
      </c>
      <c r="C1098" s="351">
        <f t="shared" si="17"/>
        <v>300</v>
      </c>
      <c r="F1098" s="506">
        <v>0</v>
      </c>
      <c r="H1098" s="506">
        <v>0</v>
      </c>
      <c r="K1098" s="506">
        <v>250</v>
      </c>
      <c r="L1098" s="506">
        <v>0</v>
      </c>
      <c r="N1098" s="506">
        <v>50</v>
      </c>
      <c r="XEL1098" s="289"/>
      <c r="XEM1098" s="289"/>
      <c r="XEN1098" s="289"/>
      <c r="XEO1098" s="289"/>
      <c r="XEP1098" s="289"/>
      <c r="XEQ1098" s="289"/>
      <c r="XER1098" s="289"/>
      <c r="XES1098" s="289"/>
      <c r="XET1098" s="289"/>
      <c r="XEU1098" s="289"/>
      <c r="XEV1098" s="289"/>
      <c r="XEW1098" s="289"/>
      <c r="XEX1098" s="289"/>
      <c r="XEY1098" s="289"/>
      <c r="XEZ1098" s="289"/>
      <c r="XFA1098" s="289"/>
      <c r="XFB1098" s="289"/>
      <c r="XFC1098" s="289"/>
      <c r="XFD1098" s="289"/>
    </row>
    <row r="1099" s="506" customFormat="1" ht="21" hidden="1" customHeight="1" spans="1:16384">
      <c r="A1099" s="508">
        <v>21699</v>
      </c>
      <c r="B1099" s="519" t="s">
        <v>970</v>
      </c>
      <c r="C1099" s="351">
        <f t="shared" si="17"/>
        <v>0</v>
      </c>
      <c r="F1099" s="506">
        <v>0</v>
      </c>
      <c r="H1099" s="506">
        <v>0</v>
      </c>
      <c r="K1099" s="506">
        <v>0</v>
      </c>
      <c r="L1099" s="506">
        <v>0</v>
      </c>
      <c r="N1099" s="506">
        <v>0</v>
      </c>
      <c r="XEL1099" s="289"/>
      <c r="XEM1099" s="289"/>
      <c r="XEN1099" s="289"/>
      <c r="XEO1099" s="289"/>
      <c r="XEP1099" s="289"/>
      <c r="XEQ1099" s="289"/>
      <c r="XER1099" s="289"/>
      <c r="XES1099" s="289"/>
      <c r="XET1099" s="289"/>
      <c r="XEU1099" s="289"/>
      <c r="XEV1099" s="289"/>
      <c r="XEW1099" s="289"/>
      <c r="XEX1099" s="289"/>
      <c r="XEY1099" s="289"/>
      <c r="XEZ1099" s="289"/>
      <c r="XFA1099" s="289"/>
      <c r="XFB1099" s="289"/>
      <c r="XFC1099" s="289"/>
      <c r="XFD1099" s="289"/>
    </row>
    <row r="1100" s="506" customFormat="1" ht="21" hidden="1" customHeight="1" spans="1:16384">
      <c r="A1100" s="508">
        <v>2169901</v>
      </c>
      <c r="B1100" s="519" t="s">
        <v>971</v>
      </c>
      <c r="C1100" s="351">
        <f t="shared" si="17"/>
        <v>0</v>
      </c>
      <c r="F1100" s="506">
        <v>0</v>
      </c>
      <c r="H1100" s="506">
        <v>0</v>
      </c>
      <c r="K1100" s="506">
        <v>0</v>
      </c>
      <c r="L1100" s="506">
        <v>0</v>
      </c>
      <c r="N1100" s="506">
        <v>0</v>
      </c>
      <c r="XEL1100" s="289"/>
      <c r="XEM1100" s="289"/>
      <c r="XEN1100" s="289"/>
      <c r="XEO1100" s="289"/>
      <c r="XEP1100" s="289"/>
      <c r="XEQ1100" s="289"/>
      <c r="XER1100" s="289"/>
      <c r="XES1100" s="289"/>
      <c r="XET1100" s="289"/>
      <c r="XEU1100" s="289"/>
      <c r="XEV1100" s="289"/>
      <c r="XEW1100" s="289"/>
      <c r="XEX1100" s="289"/>
      <c r="XEY1100" s="289"/>
      <c r="XEZ1100" s="289"/>
      <c r="XFA1100" s="289"/>
      <c r="XFB1100" s="289"/>
      <c r="XFC1100" s="289"/>
      <c r="XFD1100" s="289"/>
    </row>
    <row r="1101" s="506" customFormat="1" ht="21" hidden="1" customHeight="1" spans="1:16384">
      <c r="A1101" s="508">
        <v>2169999</v>
      </c>
      <c r="B1101" s="518" t="s">
        <v>972</v>
      </c>
      <c r="C1101" s="351">
        <f t="shared" si="17"/>
        <v>0</v>
      </c>
      <c r="F1101" s="506">
        <v>0</v>
      </c>
      <c r="H1101" s="506">
        <v>0</v>
      </c>
      <c r="K1101" s="506">
        <v>0</v>
      </c>
      <c r="L1101" s="506">
        <v>0</v>
      </c>
      <c r="N1101" s="506">
        <v>0</v>
      </c>
      <c r="XEL1101" s="289"/>
      <c r="XEM1101" s="289"/>
      <c r="XEN1101" s="289"/>
      <c r="XEO1101" s="289"/>
      <c r="XEP1101" s="289"/>
      <c r="XEQ1101" s="289"/>
      <c r="XER1101" s="289"/>
      <c r="XES1101" s="289"/>
      <c r="XET1101" s="289"/>
      <c r="XEU1101" s="289"/>
      <c r="XEV1101" s="289"/>
      <c r="XEW1101" s="289"/>
      <c r="XEX1101" s="289"/>
      <c r="XEY1101" s="289"/>
      <c r="XEZ1101" s="289"/>
      <c r="XFA1101" s="289"/>
      <c r="XFB1101" s="289"/>
      <c r="XFC1101" s="289"/>
      <c r="XFD1101" s="289"/>
    </row>
    <row r="1102" s="506" customFormat="1" ht="21" hidden="1" customHeight="1" spans="1:16384">
      <c r="A1102" s="508">
        <v>217</v>
      </c>
      <c r="B1102" s="517" t="s">
        <v>973</v>
      </c>
      <c r="C1102" s="351">
        <f t="shared" si="17"/>
        <v>0</v>
      </c>
      <c r="F1102" s="506">
        <v>0</v>
      </c>
      <c r="H1102" s="506">
        <v>0</v>
      </c>
      <c r="K1102" s="506">
        <v>0</v>
      </c>
      <c r="L1102" s="506">
        <v>0</v>
      </c>
      <c r="N1102" s="506">
        <v>0</v>
      </c>
      <c r="XEL1102" s="289"/>
      <c r="XEM1102" s="289"/>
      <c r="XEN1102" s="289"/>
      <c r="XEO1102" s="289"/>
      <c r="XEP1102" s="289"/>
      <c r="XEQ1102" s="289"/>
      <c r="XER1102" s="289"/>
      <c r="XES1102" s="289"/>
      <c r="XET1102" s="289"/>
      <c r="XEU1102" s="289"/>
      <c r="XEV1102" s="289"/>
      <c r="XEW1102" s="289"/>
      <c r="XEX1102" s="289"/>
      <c r="XEY1102" s="289"/>
      <c r="XEZ1102" s="289"/>
      <c r="XFA1102" s="289"/>
      <c r="XFB1102" s="289"/>
      <c r="XFC1102" s="289"/>
      <c r="XFD1102" s="289"/>
    </row>
    <row r="1103" s="506" customFormat="1" ht="21" hidden="1" customHeight="1" spans="1:16384">
      <c r="A1103" s="508">
        <v>21701</v>
      </c>
      <c r="B1103" s="519" t="s">
        <v>974</v>
      </c>
      <c r="C1103" s="351">
        <f t="shared" si="17"/>
        <v>0</v>
      </c>
      <c r="F1103" s="506">
        <v>0</v>
      </c>
      <c r="H1103" s="506">
        <v>0</v>
      </c>
      <c r="K1103" s="506">
        <v>0</v>
      </c>
      <c r="L1103" s="506">
        <v>0</v>
      </c>
      <c r="N1103" s="506">
        <v>0</v>
      </c>
      <c r="XEL1103" s="289"/>
      <c r="XEM1103" s="289"/>
      <c r="XEN1103" s="289"/>
      <c r="XEO1103" s="289"/>
      <c r="XEP1103" s="289"/>
      <c r="XEQ1103" s="289"/>
      <c r="XER1103" s="289"/>
      <c r="XES1103" s="289"/>
      <c r="XET1103" s="289"/>
      <c r="XEU1103" s="289"/>
      <c r="XEV1103" s="289"/>
      <c r="XEW1103" s="289"/>
      <c r="XEX1103" s="289"/>
      <c r="XEY1103" s="289"/>
      <c r="XEZ1103" s="289"/>
      <c r="XFA1103" s="289"/>
      <c r="XFB1103" s="289"/>
      <c r="XFC1103" s="289"/>
      <c r="XFD1103" s="289"/>
    </row>
    <row r="1104" s="506" customFormat="1" ht="21" hidden="1" customHeight="1" spans="1:16384">
      <c r="A1104" s="508">
        <v>2170101</v>
      </c>
      <c r="B1104" s="519" t="s">
        <v>148</v>
      </c>
      <c r="C1104" s="351">
        <f t="shared" si="17"/>
        <v>0</v>
      </c>
      <c r="F1104" s="506">
        <v>0</v>
      </c>
      <c r="H1104" s="506">
        <v>0</v>
      </c>
      <c r="K1104" s="506">
        <v>0</v>
      </c>
      <c r="L1104" s="506">
        <v>0</v>
      </c>
      <c r="N1104" s="506">
        <v>0</v>
      </c>
      <c r="XEL1104" s="289"/>
      <c r="XEM1104" s="289"/>
      <c r="XEN1104" s="289"/>
      <c r="XEO1104" s="289"/>
      <c r="XEP1104" s="289"/>
      <c r="XEQ1104" s="289"/>
      <c r="XER1104" s="289"/>
      <c r="XES1104" s="289"/>
      <c r="XET1104" s="289"/>
      <c r="XEU1104" s="289"/>
      <c r="XEV1104" s="289"/>
      <c r="XEW1104" s="289"/>
      <c r="XEX1104" s="289"/>
      <c r="XEY1104" s="289"/>
      <c r="XEZ1104" s="289"/>
      <c r="XFA1104" s="289"/>
      <c r="XFB1104" s="289"/>
      <c r="XFC1104" s="289"/>
      <c r="XFD1104" s="289"/>
    </row>
    <row r="1105" s="506" customFormat="1" ht="21" hidden="1" customHeight="1" spans="1:16384">
      <c r="A1105" s="508">
        <v>2170102</v>
      </c>
      <c r="B1105" s="519" t="s">
        <v>149</v>
      </c>
      <c r="C1105" s="351">
        <f t="shared" si="17"/>
        <v>0</v>
      </c>
      <c r="F1105" s="506">
        <v>0</v>
      </c>
      <c r="H1105" s="506">
        <v>0</v>
      </c>
      <c r="K1105" s="506">
        <v>0</v>
      </c>
      <c r="L1105" s="506">
        <v>0</v>
      </c>
      <c r="N1105" s="506">
        <v>0</v>
      </c>
      <c r="XEL1105" s="289"/>
      <c r="XEM1105" s="289"/>
      <c r="XEN1105" s="289"/>
      <c r="XEO1105" s="289"/>
      <c r="XEP1105" s="289"/>
      <c r="XEQ1105" s="289"/>
      <c r="XER1105" s="289"/>
      <c r="XES1105" s="289"/>
      <c r="XET1105" s="289"/>
      <c r="XEU1105" s="289"/>
      <c r="XEV1105" s="289"/>
      <c r="XEW1105" s="289"/>
      <c r="XEX1105" s="289"/>
      <c r="XEY1105" s="289"/>
      <c r="XEZ1105" s="289"/>
      <c r="XFA1105" s="289"/>
      <c r="XFB1105" s="289"/>
      <c r="XFC1105" s="289"/>
      <c r="XFD1105" s="289"/>
    </row>
    <row r="1106" s="506" customFormat="1" ht="21" hidden="1" customHeight="1" spans="1:16384">
      <c r="A1106" s="508">
        <v>2170103</v>
      </c>
      <c r="B1106" s="519" t="s">
        <v>150</v>
      </c>
      <c r="C1106" s="351">
        <f t="shared" si="17"/>
        <v>0</v>
      </c>
      <c r="F1106" s="506">
        <v>0</v>
      </c>
      <c r="H1106" s="506">
        <v>0</v>
      </c>
      <c r="K1106" s="506">
        <v>0</v>
      </c>
      <c r="L1106" s="506">
        <v>0</v>
      </c>
      <c r="N1106" s="506">
        <v>0</v>
      </c>
      <c r="XEL1106" s="289"/>
      <c r="XEM1106" s="289"/>
      <c r="XEN1106" s="289"/>
      <c r="XEO1106" s="289"/>
      <c r="XEP1106" s="289"/>
      <c r="XEQ1106" s="289"/>
      <c r="XER1106" s="289"/>
      <c r="XES1106" s="289"/>
      <c r="XET1106" s="289"/>
      <c r="XEU1106" s="289"/>
      <c r="XEV1106" s="289"/>
      <c r="XEW1106" s="289"/>
      <c r="XEX1106" s="289"/>
      <c r="XEY1106" s="289"/>
      <c r="XEZ1106" s="289"/>
      <c r="XFA1106" s="289"/>
      <c r="XFB1106" s="289"/>
      <c r="XFC1106" s="289"/>
      <c r="XFD1106" s="289"/>
    </row>
    <row r="1107" s="506" customFormat="1" ht="21" hidden="1" customHeight="1" spans="1:16384">
      <c r="A1107" s="508">
        <v>2170104</v>
      </c>
      <c r="B1107" s="519" t="s">
        <v>975</v>
      </c>
      <c r="C1107" s="351">
        <f t="shared" si="17"/>
        <v>0</v>
      </c>
      <c r="F1107" s="506">
        <v>0</v>
      </c>
      <c r="H1107" s="506">
        <v>0</v>
      </c>
      <c r="K1107" s="506">
        <v>0</v>
      </c>
      <c r="L1107" s="506">
        <v>0</v>
      </c>
      <c r="N1107" s="506">
        <v>0</v>
      </c>
      <c r="XEL1107" s="289"/>
      <c r="XEM1107" s="289"/>
      <c r="XEN1107" s="289"/>
      <c r="XEO1107" s="289"/>
      <c r="XEP1107" s="289"/>
      <c r="XEQ1107" s="289"/>
      <c r="XER1107" s="289"/>
      <c r="XES1107" s="289"/>
      <c r="XET1107" s="289"/>
      <c r="XEU1107" s="289"/>
      <c r="XEV1107" s="289"/>
      <c r="XEW1107" s="289"/>
      <c r="XEX1107" s="289"/>
      <c r="XEY1107" s="289"/>
      <c r="XEZ1107" s="289"/>
      <c r="XFA1107" s="289"/>
      <c r="XFB1107" s="289"/>
      <c r="XFC1107" s="289"/>
      <c r="XFD1107" s="289"/>
    </row>
    <row r="1108" s="506" customFormat="1" ht="21" hidden="1" customHeight="1" spans="1:16384">
      <c r="A1108" s="508">
        <v>2170150</v>
      </c>
      <c r="B1108" s="519" t="s">
        <v>157</v>
      </c>
      <c r="C1108" s="351">
        <f t="shared" si="17"/>
        <v>0</v>
      </c>
      <c r="F1108" s="506">
        <v>0</v>
      </c>
      <c r="H1108" s="506">
        <v>0</v>
      </c>
      <c r="K1108" s="506">
        <v>0</v>
      </c>
      <c r="L1108" s="506">
        <v>0</v>
      </c>
      <c r="N1108" s="506">
        <v>0</v>
      </c>
      <c r="XEL1108" s="289"/>
      <c r="XEM1108" s="289"/>
      <c r="XEN1108" s="289"/>
      <c r="XEO1108" s="289"/>
      <c r="XEP1108" s="289"/>
      <c r="XEQ1108" s="289"/>
      <c r="XER1108" s="289"/>
      <c r="XES1108" s="289"/>
      <c r="XET1108" s="289"/>
      <c r="XEU1108" s="289"/>
      <c r="XEV1108" s="289"/>
      <c r="XEW1108" s="289"/>
      <c r="XEX1108" s="289"/>
      <c r="XEY1108" s="289"/>
      <c r="XEZ1108" s="289"/>
      <c r="XFA1108" s="289"/>
      <c r="XFB1108" s="289"/>
      <c r="XFC1108" s="289"/>
      <c r="XFD1108" s="289"/>
    </row>
    <row r="1109" s="506" customFormat="1" ht="21" hidden="1" customHeight="1" spans="1:16384">
      <c r="A1109" s="508">
        <v>2170199</v>
      </c>
      <c r="B1109" s="519" t="s">
        <v>976</v>
      </c>
      <c r="C1109" s="351">
        <f t="shared" si="17"/>
        <v>0</v>
      </c>
      <c r="F1109" s="506">
        <v>0</v>
      </c>
      <c r="H1109" s="506">
        <v>0</v>
      </c>
      <c r="K1109" s="506">
        <v>0</v>
      </c>
      <c r="L1109" s="506">
        <v>0</v>
      </c>
      <c r="N1109" s="506">
        <v>0</v>
      </c>
      <c r="XEL1109" s="289"/>
      <c r="XEM1109" s="289"/>
      <c r="XEN1109" s="289"/>
      <c r="XEO1109" s="289"/>
      <c r="XEP1109" s="289"/>
      <c r="XEQ1109" s="289"/>
      <c r="XER1109" s="289"/>
      <c r="XES1109" s="289"/>
      <c r="XET1109" s="289"/>
      <c r="XEU1109" s="289"/>
      <c r="XEV1109" s="289"/>
      <c r="XEW1109" s="289"/>
      <c r="XEX1109" s="289"/>
      <c r="XEY1109" s="289"/>
      <c r="XEZ1109" s="289"/>
      <c r="XFA1109" s="289"/>
      <c r="XFB1109" s="289"/>
      <c r="XFC1109" s="289"/>
      <c r="XFD1109" s="289"/>
    </row>
    <row r="1110" s="506" customFormat="1" ht="21" hidden="1" customHeight="1" spans="1:16384">
      <c r="A1110" s="508">
        <v>21702</v>
      </c>
      <c r="B1110" s="518" t="s">
        <v>977</v>
      </c>
      <c r="C1110" s="351">
        <f t="shared" si="17"/>
        <v>0</v>
      </c>
      <c r="F1110" s="506">
        <v>0</v>
      </c>
      <c r="H1110" s="506">
        <v>0</v>
      </c>
      <c r="K1110" s="506">
        <v>0</v>
      </c>
      <c r="L1110" s="506">
        <v>0</v>
      </c>
      <c r="N1110" s="506">
        <v>0</v>
      </c>
      <c r="XEL1110" s="289"/>
      <c r="XEM1110" s="289"/>
      <c r="XEN1110" s="289"/>
      <c r="XEO1110" s="289"/>
      <c r="XEP1110" s="289"/>
      <c r="XEQ1110" s="289"/>
      <c r="XER1110" s="289"/>
      <c r="XES1110" s="289"/>
      <c r="XET1110" s="289"/>
      <c r="XEU1110" s="289"/>
      <c r="XEV1110" s="289"/>
      <c r="XEW1110" s="289"/>
      <c r="XEX1110" s="289"/>
      <c r="XEY1110" s="289"/>
      <c r="XEZ1110" s="289"/>
      <c r="XFA1110" s="289"/>
      <c r="XFB1110" s="289"/>
      <c r="XFC1110" s="289"/>
      <c r="XFD1110" s="289"/>
    </row>
    <row r="1111" s="506" customFormat="1" ht="21" hidden="1" customHeight="1" spans="1:16384">
      <c r="A1111" s="508">
        <v>2170201</v>
      </c>
      <c r="B1111" s="519" t="s">
        <v>978</v>
      </c>
      <c r="C1111" s="351">
        <f t="shared" si="17"/>
        <v>0</v>
      </c>
      <c r="F1111" s="506">
        <v>0</v>
      </c>
      <c r="H1111" s="506">
        <v>0</v>
      </c>
      <c r="K1111" s="506">
        <v>0</v>
      </c>
      <c r="L1111" s="506">
        <v>0</v>
      </c>
      <c r="N1111" s="506">
        <v>0</v>
      </c>
      <c r="XEL1111" s="289"/>
      <c r="XEM1111" s="289"/>
      <c r="XEN1111" s="289"/>
      <c r="XEO1111" s="289"/>
      <c r="XEP1111" s="289"/>
      <c r="XEQ1111" s="289"/>
      <c r="XER1111" s="289"/>
      <c r="XES1111" s="289"/>
      <c r="XET1111" s="289"/>
      <c r="XEU1111" s="289"/>
      <c r="XEV1111" s="289"/>
      <c r="XEW1111" s="289"/>
      <c r="XEX1111" s="289"/>
      <c r="XEY1111" s="289"/>
      <c r="XEZ1111" s="289"/>
      <c r="XFA1111" s="289"/>
      <c r="XFB1111" s="289"/>
      <c r="XFC1111" s="289"/>
      <c r="XFD1111" s="289"/>
    </row>
    <row r="1112" s="506" customFormat="1" ht="21" hidden="1" customHeight="1" spans="1:16384">
      <c r="A1112" s="508">
        <v>2170202</v>
      </c>
      <c r="B1112" s="519" t="s">
        <v>979</v>
      </c>
      <c r="C1112" s="351">
        <f t="shared" si="17"/>
        <v>0</v>
      </c>
      <c r="F1112" s="506">
        <v>0</v>
      </c>
      <c r="H1112" s="506">
        <v>0</v>
      </c>
      <c r="K1112" s="506">
        <v>0</v>
      </c>
      <c r="L1112" s="506">
        <v>0</v>
      </c>
      <c r="N1112" s="506">
        <v>0</v>
      </c>
      <c r="XEL1112" s="289"/>
      <c r="XEM1112" s="289"/>
      <c r="XEN1112" s="289"/>
      <c r="XEO1112" s="289"/>
      <c r="XEP1112" s="289"/>
      <c r="XEQ1112" s="289"/>
      <c r="XER1112" s="289"/>
      <c r="XES1112" s="289"/>
      <c r="XET1112" s="289"/>
      <c r="XEU1112" s="289"/>
      <c r="XEV1112" s="289"/>
      <c r="XEW1112" s="289"/>
      <c r="XEX1112" s="289"/>
      <c r="XEY1112" s="289"/>
      <c r="XEZ1112" s="289"/>
      <c r="XFA1112" s="289"/>
      <c r="XFB1112" s="289"/>
      <c r="XFC1112" s="289"/>
      <c r="XFD1112" s="289"/>
    </row>
    <row r="1113" s="506" customFormat="1" ht="21" hidden="1" customHeight="1" spans="1:16384">
      <c r="A1113" s="508">
        <v>2170203</v>
      </c>
      <c r="B1113" s="518" t="s">
        <v>980</v>
      </c>
      <c r="C1113" s="351">
        <f t="shared" si="17"/>
        <v>0</v>
      </c>
      <c r="F1113" s="506">
        <v>0</v>
      </c>
      <c r="H1113" s="506">
        <v>0</v>
      </c>
      <c r="K1113" s="506">
        <v>0</v>
      </c>
      <c r="L1113" s="506">
        <v>0</v>
      </c>
      <c r="N1113" s="506">
        <v>0</v>
      </c>
      <c r="XEL1113" s="289"/>
      <c r="XEM1113" s="289"/>
      <c r="XEN1113" s="289"/>
      <c r="XEO1113" s="289"/>
      <c r="XEP1113" s="289"/>
      <c r="XEQ1113" s="289"/>
      <c r="XER1113" s="289"/>
      <c r="XES1113" s="289"/>
      <c r="XET1113" s="289"/>
      <c r="XEU1113" s="289"/>
      <c r="XEV1113" s="289"/>
      <c r="XEW1113" s="289"/>
      <c r="XEX1113" s="289"/>
      <c r="XEY1113" s="289"/>
      <c r="XEZ1113" s="289"/>
      <c r="XFA1113" s="289"/>
      <c r="XFB1113" s="289"/>
      <c r="XFC1113" s="289"/>
      <c r="XFD1113" s="289"/>
    </row>
    <row r="1114" s="506" customFormat="1" ht="21" hidden="1" customHeight="1" spans="1:16384">
      <c r="A1114" s="508">
        <v>2170204</v>
      </c>
      <c r="B1114" s="519" t="s">
        <v>981</v>
      </c>
      <c r="C1114" s="351">
        <f t="shared" si="17"/>
        <v>0</v>
      </c>
      <c r="F1114" s="506">
        <v>0</v>
      </c>
      <c r="H1114" s="506">
        <v>0</v>
      </c>
      <c r="K1114" s="506">
        <v>0</v>
      </c>
      <c r="L1114" s="506">
        <v>0</v>
      </c>
      <c r="N1114" s="506">
        <v>0</v>
      </c>
      <c r="XEL1114" s="289"/>
      <c r="XEM1114" s="289"/>
      <c r="XEN1114" s="289"/>
      <c r="XEO1114" s="289"/>
      <c r="XEP1114" s="289"/>
      <c r="XEQ1114" s="289"/>
      <c r="XER1114" s="289"/>
      <c r="XES1114" s="289"/>
      <c r="XET1114" s="289"/>
      <c r="XEU1114" s="289"/>
      <c r="XEV1114" s="289"/>
      <c r="XEW1114" s="289"/>
      <c r="XEX1114" s="289"/>
      <c r="XEY1114" s="289"/>
      <c r="XEZ1114" s="289"/>
      <c r="XFA1114" s="289"/>
      <c r="XFB1114" s="289"/>
      <c r="XFC1114" s="289"/>
      <c r="XFD1114" s="289"/>
    </row>
    <row r="1115" s="506" customFormat="1" ht="21" hidden="1" customHeight="1" spans="1:16384">
      <c r="A1115" s="508">
        <v>2170205</v>
      </c>
      <c r="B1115" s="519" t="s">
        <v>982</v>
      </c>
      <c r="C1115" s="351">
        <f t="shared" si="17"/>
        <v>0</v>
      </c>
      <c r="F1115" s="506">
        <v>0</v>
      </c>
      <c r="H1115" s="506">
        <v>0</v>
      </c>
      <c r="K1115" s="506">
        <v>0</v>
      </c>
      <c r="L1115" s="506">
        <v>0</v>
      </c>
      <c r="N1115" s="506">
        <v>0</v>
      </c>
      <c r="XEL1115" s="289"/>
      <c r="XEM1115" s="289"/>
      <c r="XEN1115" s="289"/>
      <c r="XEO1115" s="289"/>
      <c r="XEP1115" s="289"/>
      <c r="XEQ1115" s="289"/>
      <c r="XER1115" s="289"/>
      <c r="XES1115" s="289"/>
      <c r="XET1115" s="289"/>
      <c r="XEU1115" s="289"/>
      <c r="XEV1115" s="289"/>
      <c r="XEW1115" s="289"/>
      <c r="XEX1115" s="289"/>
      <c r="XEY1115" s="289"/>
      <c r="XEZ1115" s="289"/>
      <c r="XFA1115" s="289"/>
      <c r="XFB1115" s="289"/>
      <c r="XFC1115" s="289"/>
      <c r="XFD1115" s="289"/>
    </row>
    <row r="1116" s="506" customFormat="1" ht="21" hidden="1" customHeight="1" spans="1:16384">
      <c r="A1116" s="508">
        <v>2170206</v>
      </c>
      <c r="B1116" s="518" t="s">
        <v>983</v>
      </c>
      <c r="C1116" s="351">
        <f t="shared" si="17"/>
        <v>0</v>
      </c>
      <c r="F1116" s="506">
        <v>0</v>
      </c>
      <c r="H1116" s="506">
        <v>0</v>
      </c>
      <c r="K1116" s="506">
        <v>0</v>
      </c>
      <c r="L1116" s="506">
        <v>0</v>
      </c>
      <c r="N1116" s="506">
        <v>0</v>
      </c>
      <c r="XEL1116" s="289"/>
      <c r="XEM1116" s="289"/>
      <c r="XEN1116" s="289"/>
      <c r="XEO1116" s="289"/>
      <c r="XEP1116" s="289"/>
      <c r="XEQ1116" s="289"/>
      <c r="XER1116" s="289"/>
      <c r="XES1116" s="289"/>
      <c r="XET1116" s="289"/>
      <c r="XEU1116" s="289"/>
      <c r="XEV1116" s="289"/>
      <c r="XEW1116" s="289"/>
      <c r="XEX1116" s="289"/>
      <c r="XEY1116" s="289"/>
      <c r="XEZ1116" s="289"/>
      <c r="XFA1116" s="289"/>
      <c r="XFB1116" s="289"/>
      <c r="XFC1116" s="289"/>
      <c r="XFD1116" s="289"/>
    </row>
    <row r="1117" s="506" customFormat="1" ht="21" hidden="1" customHeight="1" spans="1:16384">
      <c r="A1117" s="508">
        <v>2170207</v>
      </c>
      <c r="B1117" s="518" t="s">
        <v>984</v>
      </c>
      <c r="C1117" s="351">
        <f t="shared" si="17"/>
        <v>0</v>
      </c>
      <c r="F1117" s="506">
        <v>0</v>
      </c>
      <c r="H1117" s="506">
        <v>0</v>
      </c>
      <c r="K1117" s="506">
        <v>0</v>
      </c>
      <c r="L1117" s="506">
        <v>0</v>
      </c>
      <c r="N1117" s="506">
        <v>0</v>
      </c>
      <c r="XEL1117" s="289"/>
      <c r="XEM1117" s="289"/>
      <c r="XEN1117" s="289"/>
      <c r="XEO1117" s="289"/>
      <c r="XEP1117" s="289"/>
      <c r="XEQ1117" s="289"/>
      <c r="XER1117" s="289"/>
      <c r="XES1117" s="289"/>
      <c r="XET1117" s="289"/>
      <c r="XEU1117" s="289"/>
      <c r="XEV1117" s="289"/>
      <c r="XEW1117" s="289"/>
      <c r="XEX1117" s="289"/>
      <c r="XEY1117" s="289"/>
      <c r="XEZ1117" s="289"/>
      <c r="XFA1117" s="289"/>
      <c r="XFB1117" s="289"/>
      <c r="XFC1117" s="289"/>
      <c r="XFD1117" s="289"/>
    </row>
    <row r="1118" s="506" customFormat="1" ht="21" hidden="1" customHeight="1" spans="1:16384">
      <c r="A1118" s="508">
        <v>2170208</v>
      </c>
      <c r="B1118" s="519" t="s">
        <v>985</v>
      </c>
      <c r="C1118" s="351">
        <f t="shared" si="17"/>
        <v>0</v>
      </c>
      <c r="F1118" s="506">
        <v>0</v>
      </c>
      <c r="H1118" s="506">
        <v>0</v>
      </c>
      <c r="K1118" s="506">
        <v>0</v>
      </c>
      <c r="L1118" s="506">
        <v>0</v>
      </c>
      <c r="N1118" s="506">
        <v>0</v>
      </c>
      <c r="XEL1118" s="289"/>
      <c r="XEM1118" s="289"/>
      <c r="XEN1118" s="289"/>
      <c r="XEO1118" s="289"/>
      <c r="XEP1118" s="289"/>
      <c r="XEQ1118" s="289"/>
      <c r="XER1118" s="289"/>
      <c r="XES1118" s="289"/>
      <c r="XET1118" s="289"/>
      <c r="XEU1118" s="289"/>
      <c r="XEV1118" s="289"/>
      <c r="XEW1118" s="289"/>
      <c r="XEX1118" s="289"/>
      <c r="XEY1118" s="289"/>
      <c r="XEZ1118" s="289"/>
      <c r="XFA1118" s="289"/>
      <c r="XFB1118" s="289"/>
      <c r="XFC1118" s="289"/>
      <c r="XFD1118" s="289"/>
    </row>
    <row r="1119" s="506" customFormat="1" ht="21" hidden="1" customHeight="1" spans="1:16384">
      <c r="A1119" s="508">
        <v>2170299</v>
      </c>
      <c r="B1119" s="519" t="s">
        <v>986</v>
      </c>
      <c r="C1119" s="351">
        <f t="shared" si="17"/>
        <v>0</v>
      </c>
      <c r="F1119" s="506">
        <v>0</v>
      </c>
      <c r="H1119" s="506">
        <v>0</v>
      </c>
      <c r="K1119" s="506">
        <v>0</v>
      </c>
      <c r="L1119" s="506">
        <v>0</v>
      </c>
      <c r="N1119" s="506">
        <v>0</v>
      </c>
      <c r="XEL1119" s="289"/>
      <c r="XEM1119" s="289"/>
      <c r="XEN1119" s="289"/>
      <c r="XEO1119" s="289"/>
      <c r="XEP1119" s="289"/>
      <c r="XEQ1119" s="289"/>
      <c r="XER1119" s="289"/>
      <c r="XES1119" s="289"/>
      <c r="XET1119" s="289"/>
      <c r="XEU1119" s="289"/>
      <c r="XEV1119" s="289"/>
      <c r="XEW1119" s="289"/>
      <c r="XEX1119" s="289"/>
      <c r="XEY1119" s="289"/>
      <c r="XEZ1119" s="289"/>
      <c r="XFA1119" s="289"/>
      <c r="XFB1119" s="289"/>
      <c r="XFC1119" s="289"/>
      <c r="XFD1119" s="289"/>
    </row>
    <row r="1120" s="506" customFormat="1" ht="21" hidden="1" customHeight="1" spans="1:16384">
      <c r="A1120" s="508">
        <v>21703</v>
      </c>
      <c r="B1120" s="519" t="s">
        <v>987</v>
      </c>
      <c r="C1120" s="351">
        <f t="shared" si="17"/>
        <v>0</v>
      </c>
      <c r="F1120" s="506">
        <v>0</v>
      </c>
      <c r="H1120" s="506">
        <v>0</v>
      </c>
      <c r="K1120" s="506">
        <v>0</v>
      </c>
      <c r="L1120" s="506">
        <v>0</v>
      </c>
      <c r="N1120" s="506">
        <v>0</v>
      </c>
      <c r="XEL1120" s="289"/>
      <c r="XEM1120" s="289"/>
      <c r="XEN1120" s="289"/>
      <c r="XEO1120" s="289"/>
      <c r="XEP1120" s="289"/>
      <c r="XEQ1120" s="289"/>
      <c r="XER1120" s="289"/>
      <c r="XES1120" s="289"/>
      <c r="XET1120" s="289"/>
      <c r="XEU1120" s="289"/>
      <c r="XEV1120" s="289"/>
      <c r="XEW1120" s="289"/>
      <c r="XEX1120" s="289"/>
      <c r="XEY1120" s="289"/>
      <c r="XEZ1120" s="289"/>
      <c r="XFA1120" s="289"/>
      <c r="XFB1120" s="289"/>
      <c r="XFC1120" s="289"/>
      <c r="XFD1120" s="289"/>
    </row>
    <row r="1121" s="506" customFormat="1" ht="21" hidden="1" customHeight="1" spans="1:16384">
      <c r="A1121" s="508">
        <v>2170301</v>
      </c>
      <c r="B1121" s="518" t="s">
        <v>988</v>
      </c>
      <c r="C1121" s="351">
        <f t="shared" si="17"/>
        <v>0</v>
      </c>
      <c r="F1121" s="506">
        <v>0</v>
      </c>
      <c r="H1121" s="506">
        <v>0</v>
      </c>
      <c r="K1121" s="506">
        <v>0</v>
      </c>
      <c r="L1121" s="506">
        <v>0</v>
      </c>
      <c r="N1121" s="506">
        <v>0</v>
      </c>
      <c r="XEL1121" s="289"/>
      <c r="XEM1121" s="289"/>
      <c r="XEN1121" s="289"/>
      <c r="XEO1121" s="289"/>
      <c r="XEP1121" s="289"/>
      <c r="XEQ1121" s="289"/>
      <c r="XER1121" s="289"/>
      <c r="XES1121" s="289"/>
      <c r="XET1121" s="289"/>
      <c r="XEU1121" s="289"/>
      <c r="XEV1121" s="289"/>
      <c r="XEW1121" s="289"/>
      <c r="XEX1121" s="289"/>
      <c r="XEY1121" s="289"/>
      <c r="XEZ1121" s="289"/>
      <c r="XFA1121" s="289"/>
      <c r="XFB1121" s="289"/>
      <c r="XFC1121" s="289"/>
      <c r="XFD1121" s="289"/>
    </row>
    <row r="1122" s="506" customFormat="1" ht="21" hidden="1" customHeight="1" spans="1:16384">
      <c r="A1122" s="508">
        <v>2170302</v>
      </c>
      <c r="B1122" s="519" t="s">
        <v>989</v>
      </c>
      <c r="C1122" s="351">
        <f t="shared" si="17"/>
        <v>0</v>
      </c>
      <c r="F1122" s="506">
        <v>0</v>
      </c>
      <c r="H1122" s="506">
        <v>0</v>
      </c>
      <c r="K1122" s="506">
        <v>0</v>
      </c>
      <c r="L1122" s="506">
        <v>0</v>
      </c>
      <c r="N1122" s="506">
        <v>0</v>
      </c>
      <c r="XEL1122" s="289"/>
      <c r="XEM1122" s="289"/>
      <c r="XEN1122" s="289"/>
      <c r="XEO1122" s="289"/>
      <c r="XEP1122" s="289"/>
      <c r="XEQ1122" s="289"/>
      <c r="XER1122" s="289"/>
      <c r="XES1122" s="289"/>
      <c r="XET1122" s="289"/>
      <c r="XEU1122" s="289"/>
      <c r="XEV1122" s="289"/>
      <c r="XEW1122" s="289"/>
      <c r="XEX1122" s="289"/>
      <c r="XEY1122" s="289"/>
      <c r="XEZ1122" s="289"/>
      <c r="XFA1122" s="289"/>
      <c r="XFB1122" s="289"/>
      <c r="XFC1122" s="289"/>
      <c r="XFD1122" s="289"/>
    </row>
    <row r="1123" s="506" customFormat="1" ht="21" hidden="1" customHeight="1" spans="1:16384">
      <c r="A1123" s="508">
        <v>2170303</v>
      </c>
      <c r="B1123" s="519" t="s">
        <v>990</v>
      </c>
      <c r="C1123" s="351">
        <f t="shared" si="17"/>
        <v>0</v>
      </c>
      <c r="F1123" s="506">
        <v>0</v>
      </c>
      <c r="H1123" s="506">
        <v>0</v>
      </c>
      <c r="K1123" s="506">
        <v>0</v>
      </c>
      <c r="L1123" s="506">
        <v>0</v>
      </c>
      <c r="N1123" s="506">
        <v>0</v>
      </c>
      <c r="XEL1123" s="289"/>
      <c r="XEM1123" s="289"/>
      <c r="XEN1123" s="289"/>
      <c r="XEO1123" s="289"/>
      <c r="XEP1123" s="289"/>
      <c r="XEQ1123" s="289"/>
      <c r="XER1123" s="289"/>
      <c r="XES1123" s="289"/>
      <c r="XET1123" s="289"/>
      <c r="XEU1123" s="289"/>
      <c r="XEV1123" s="289"/>
      <c r="XEW1123" s="289"/>
      <c r="XEX1123" s="289"/>
      <c r="XEY1123" s="289"/>
      <c r="XEZ1123" s="289"/>
      <c r="XFA1123" s="289"/>
      <c r="XFB1123" s="289"/>
      <c r="XFC1123" s="289"/>
      <c r="XFD1123" s="289"/>
    </row>
    <row r="1124" s="506" customFormat="1" ht="21" hidden="1" customHeight="1" spans="1:16384">
      <c r="A1124" s="508">
        <v>2170304</v>
      </c>
      <c r="B1124" s="520" t="s">
        <v>991</v>
      </c>
      <c r="C1124" s="351">
        <f t="shared" si="17"/>
        <v>0</v>
      </c>
      <c r="F1124" s="506">
        <v>0</v>
      </c>
      <c r="H1124" s="506">
        <v>0</v>
      </c>
      <c r="K1124" s="506">
        <v>0</v>
      </c>
      <c r="L1124" s="506">
        <v>0</v>
      </c>
      <c r="N1124" s="506">
        <v>0</v>
      </c>
      <c r="XEL1124" s="289"/>
      <c r="XEM1124" s="289"/>
      <c r="XEN1124" s="289"/>
      <c r="XEO1124" s="289"/>
      <c r="XEP1124" s="289"/>
      <c r="XEQ1124" s="289"/>
      <c r="XER1124" s="289"/>
      <c r="XES1124" s="289"/>
      <c r="XET1124" s="289"/>
      <c r="XEU1124" s="289"/>
      <c r="XEV1124" s="289"/>
      <c r="XEW1124" s="289"/>
      <c r="XEX1124" s="289"/>
      <c r="XEY1124" s="289"/>
      <c r="XEZ1124" s="289"/>
      <c r="XFA1124" s="289"/>
      <c r="XFB1124" s="289"/>
      <c r="XFC1124" s="289"/>
      <c r="XFD1124" s="289"/>
    </row>
    <row r="1125" s="506" customFormat="1" ht="21" hidden="1" customHeight="1" spans="1:16384">
      <c r="A1125" s="508">
        <v>2170399</v>
      </c>
      <c r="B1125" s="518" t="s">
        <v>992</v>
      </c>
      <c r="C1125" s="351">
        <f t="shared" si="17"/>
        <v>0</v>
      </c>
      <c r="F1125" s="506">
        <v>0</v>
      </c>
      <c r="H1125" s="506">
        <v>0</v>
      </c>
      <c r="K1125" s="506">
        <v>0</v>
      </c>
      <c r="L1125" s="506">
        <v>0</v>
      </c>
      <c r="N1125" s="506">
        <v>0</v>
      </c>
      <c r="XEL1125" s="289"/>
      <c r="XEM1125" s="289"/>
      <c r="XEN1125" s="289"/>
      <c r="XEO1125" s="289"/>
      <c r="XEP1125" s="289"/>
      <c r="XEQ1125" s="289"/>
      <c r="XER1125" s="289"/>
      <c r="XES1125" s="289"/>
      <c r="XET1125" s="289"/>
      <c r="XEU1125" s="289"/>
      <c r="XEV1125" s="289"/>
      <c r="XEW1125" s="289"/>
      <c r="XEX1125" s="289"/>
      <c r="XEY1125" s="289"/>
      <c r="XEZ1125" s="289"/>
      <c r="XFA1125" s="289"/>
      <c r="XFB1125" s="289"/>
      <c r="XFC1125" s="289"/>
      <c r="XFD1125" s="289"/>
    </row>
    <row r="1126" s="506" customFormat="1" ht="21" hidden="1" customHeight="1" spans="1:16384">
      <c r="A1126" s="508">
        <v>21704</v>
      </c>
      <c r="B1126" s="519" t="s">
        <v>993</v>
      </c>
      <c r="C1126" s="351">
        <f t="shared" si="17"/>
        <v>0</v>
      </c>
      <c r="F1126" s="506">
        <v>0</v>
      </c>
      <c r="H1126" s="506">
        <v>0</v>
      </c>
      <c r="K1126" s="506">
        <v>0</v>
      </c>
      <c r="L1126" s="506">
        <v>0</v>
      </c>
      <c r="N1126" s="506">
        <v>0</v>
      </c>
      <c r="XEL1126" s="289"/>
      <c r="XEM1126" s="289"/>
      <c r="XEN1126" s="289"/>
      <c r="XEO1126" s="289"/>
      <c r="XEP1126" s="289"/>
      <c r="XEQ1126" s="289"/>
      <c r="XER1126" s="289"/>
      <c r="XES1126" s="289"/>
      <c r="XET1126" s="289"/>
      <c r="XEU1126" s="289"/>
      <c r="XEV1126" s="289"/>
      <c r="XEW1126" s="289"/>
      <c r="XEX1126" s="289"/>
      <c r="XEY1126" s="289"/>
      <c r="XEZ1126" s="289"/>
      <c r="XFA1126" s="289"/>
      <c r="XFB1126" s="289"/>
      <c r="XFC1126" s="289"/>
      <c r="XFD1126" s="289"/>
    </row>
    <row r="1127" s="506" customFormat="1" ht="21" hidden="1" customHeight="1" spans="1:16384">
      <c r="A1127" s="508">
        <v>2170401</v>
      </c>
      <c r="B1127" s="519" t="s">
        <v>994</v>
      </c>
      <c r="C1127" s="351">
        <f t="shared" si="17"/>
        <v>0</v>
      </c>
      <c r="F1127" s="506">
        <v>0</v>
      </c>
      <c r="H1127" s="506">
        <v>0</v>
      </c>
      <c r="K1127" s="506">
        <v>0</v>
      </c>
      <c r="L1127" s="506">
        <v>0</v>
      </c>
      <c r="N1127" s="506">
        <v>0</v>
      </c>
      <c r="XEL1127" s="289"/>
      <c r="XEM1127" s="289"/>
      <c r="XEN1127" s="289"/>
      <c r="XEO1127" s="289"/>
      <c r="XEP1127" s="289"/>
      <c r="XEQ1127" s="289"/>
      <c r="XER1127" s="289"/>
      <c r="XES1127" s="289"/>
      <c r="XET1127" s="289"/>
      <c r="XEU1127" s="289"/>
      <c r="XEV1127" s="289"/>
      <c r="XEW1127" s="289"/>
      <c r="XEX1127" s="289"/>
      <c r="XEY1127" s="289"/>
      <c r="XEZ1127" s="289"/>
      <c r="XFA1127" s="289"/>
      <c r="XFB1127" s="289"/>
      <c r="XFC1127" s="289"/>
      <c r="XFD1127" s="289"/>
    </row>
    <row r="1128" s="506" customFormat="1" ht="21" hidden="1" customHeight="1" spans="1:16384">
      <c r="A1128" s="508">
        <v>2170499</v>
      </c>
      <c r="B1128" s="519" t="s">
        <v>995</v>
      </c>
      <c r="C1128" s="351">
        <f t="shared" si="17"/>
        <v>0</v>
      </c>
      <c r="F1128" s="506">
        <v>0</v>
      </c>
      <c r="H1128" s="506">
        <v>0</v>
      </c>
      <c r="K1128" s="506">
        <v>0</v>
      </c>
      <c r="L1128" s="506">
        <v>0</v>
      </c>
      <c r="N1128" s="506">
        <v>0</v>
      </c>
      <c r="XEL1128" s="289"/>
      <c r="XEM1128" s="289"/>
      <c r="XEN1128" s="289"/>
      <c r="XEO1128" s="289"/>
      <c r="XEP1128" s="289"/>
      <c r="XEQ1128" s="289"/>
      <c r="XER1128" s="289"/>
      <c r="XES1128" s="289"/>
      <c r="XET1128" s="289"/>
      <c r="XEU1128" s="289"/>
      <c r="XEV1128" s="289"/>
      <c r="XEW1128" s="289"/>
      <c r="XEX1128" s="289"/>
      <c r="XEY1128" s="289"/>
      <c r="XEZ1128" s="289"/>
      <c r="XFA1128" s="289"/>
      <c r="XFB1128" s="289"/>
      <c r="XFC1128" s="289"/>
      <c r="XFD1128" s="289"/>
    </row>
    <row r="1129" s="506" customFormat="1" ht="21" hidden="1" customHeight="1" spans="1:16384">
      <c r="A1129" s="508">
        <v>21799</v>
      </c>
      <c r="B1129" s="519" t="s">
        <v>996</v>
      </c>
      <c r="C1129" s="351">
        <f t="shared" si="17"/>
        <v>0</v>
      </c>
      <c r="F1129" s="506">
        <v>0</v>
      </c>
      <c r="H1129" s="506">
        <v>0</v>
      </c>
      <c r="K1129" s="506">
        <v>0</v>
      </c>
      <c r="L1129" s="506">
        <v>0</v>
      </c>
      <c r="N1129" s="506">
        <v>0</v>
      </c>
      <c r="XEL1129" s="289"/>
      <c r="XEM1129" s="289"/>
      <c r="XEN1129" s="289"/>
      <c r="XEO1129" s="289"/>
      <c r="XEP1129" s="289"/>
      <c r="XEQ1129" s="289"/>
      <c r="XER1129" s="289"/>
      <c r="XES1129" s="289"/>
      <c r="XET1129" s="289"/>
      <c r="XEU1129" s="289"/>
      <c r="XEV1129" s="289"/>
      <c r="XEW1129" s="289"/>
      <c r="XEX1129" s="289"/>
      <c r="XEY1129" s="289"/>
      <c r="XEZ1129" s="289"/>
      <c r="XFA1129" s="289"/>
      <c r="XFB1129" s="289"/>
      <c r="XFC1129" s="289"/>
      <c r="XFD1129" s="289"/>
    </row>
    <row r="1130" s="506" customFormat="1" ht="21" hidden="1" customHeight="1" spans="1:16384">
      <c r="A1130" s="508">
        <v>2179902</v>
      </c>
      <c r="B1130" s="519" t="s">
        <v>997</v>
      </c>
      <c r="C1130" s="351">
        <f t="shared" si="17"/>
        <v>0</v>
      </c>
      <c r="F1130" s="506">
        <v>0</v>
      </c>
      <c r="H1130" s="506">
        <v>0</v>
      </c>
      <c r="K1130" s="506">
        <v>0</v>
      </c>
      <c r="L1130" s="506">
        <v>0</v>
      </c>
      <c r="N1130" s="506">
        <v>0</v>
      </c>
      <c r="XEL1130" s="289"/>
      <c r="XEM1130" s="289"/>
      <c r="XEN1130" s="289"/>
      <c r="XEO1130" s="289"/>
      <c r="XEP1130" s="289"/>
      <c r="XEQ1130" s="289"/>
      <c r="XER1130" s="289"/>
      <c r="XES1130" s="289"/>
      <c r="XET1130" s="289"/>
      <c r="XEU1130" s="289"/>
      <c r="XEV1130" s="289"/>
      <c r="XEW1130" s="289"/>
      <c r="XEX1130" s="289"/>
      <c r="XEY1130" s="289"/>
      <c r="XEZ1130" s="289"/>
      <c r="XFA1130" s="289"/>
      <c r="XFB1130" s="289"/>
      <c r="XFC1130" s="289"/>
      <c r="XFD1130" s="289"/>
    </row>
    <row r="1131" s="506" customFormat="1" ht="21" hidden="1" customHeight="1" spans="1:16384">
      <c r="A1131" s="508">
        <v>2179999</v>
      </c>
      <c r="B1131" s="519" t="s">
        <v>998</v>
      </c>
      <c r="C1131" s="351">
        <f t="shared" si="17"/>
        <v>0</v>
      </c>
      <c r="F1131" s="506">
        <v>0</v>
      </c>
      <c r="H1131" s="506">
        <v>0</v>
      </c>
      <c r="K1131" s="506">
        <v>0</v>
      </c>
      <c r="L1131" s="506">
        <v>0</v>
      </c>
      <c r="N1131" s="506">
        <v>0</v>
      </c>
      <c r="XEL1131" s="289"/>
      <c r="XEM1131" s="289"/>
      <c r="XEN1131" s="289"/>
      <c r="XEO1131" s="289"/>
      <c r="XEP1131" s="289"/>
      <c r="XEQ1131" s="289"/>
      <c r="XER1131" s="289"/>
      <c r="XES1131" s="289"/>
      <c r="XET1131" s="289"/>
      <c r="XEU1131" s="289"/>
      <c r="XEV1131" s="289"/>
      <c r="XEW1131" s="289"/>
      <c r="XEX1131" s="289"/>
      <c r="XEY1131" s="289"/>
      <c r="XEZ1131" s="289"/>
      <c r="XFA1131" s="289"/>
      <c r="XFB1131" s="289"/>
      <c r="XFC1131" s="289"/>
      <c r="XFD1131" s="289"/>
    </row>
    <row r="1132" s="506" customFormat="1" ht="21" hidden="1" customHeight="1" spans="1:16384">
      <c r="A1132" s="508">
        <v>219</v>
      </c>
      <c r="B1132" s="517" t="s">
        <v>999</v>
      </c>
      <c r="C1132" s="351">
        <f t="shared" si="17"/>
        <v>0</v>
      </c>
      <c r="F1132" s="506">
        <v>0</v>
      </c>
      <c r="H1132" s="506">
        <v>0</v>
      </c>
      <c r="K1132" s="506">
        <v>0</v>
      </c>
      <c r="L1132" s="506">
        <v>0</v>
      </c>
      <c r="N1132" s="506">
        <v>0</v>
      </c>
      <c r="XEL1132" s="289"/>
      <c r="XEM1132" s="289"/>
      <c r="XEN1132" s="289"/>
      <c r="XEO1132" s="289"/>
      <c r="XEP1132" s="289"/>
      <c r="XEQ1132" s="289"/>
      <c r="XER1132" s="289"/>
      <c r="XES1132" s="289"/>
      <c r="XET1132" s="289"/>
      <c r="XEU1132" s="289"/>
      <c r="XEV1132" s="289"/>
      <c r="XEW1132" s="289"/>
      <c r="XEX1132" s="289"/>
      <c r="XEY1132" s="289"/>
      <c r="XEZ1132" s="289"/>
      <c r="XFA1132" s="289"/>
      <c r="XFB1132" s="289"/>
      <c r="XFC1132" s="289"/>
      <c r="XFD1132" s="289"/>
    </row>
    <row r="1133" s="506" customFormat="1" ht="21" hidden="1" customHeight="1" spans="1:16384">
      <c r="A1133" s="508">
        <v>21901</v>
      </c>
      <c r="B1133" s="519" t="s">
        <v>1000</v>
      </c>
      <c r="C1133" s="351">
        <f t="shared" si="17"/>
        <v>0</v>
      </c>
      <c r="F1133" s="506">
        <v>0</v>
      </c>
      <c r="H1133" s="506">
        <v>0</v>
      </c>
      <c r="K1133" s="506">
        <v>0</v>
      </c>
      <c r="L1133" s="506">
        <v>0</v>
      </c>
      <c r="N1133" s="506">
        <v>0</v>
      </c>
      <c r="XEL1133" s="289"/>
      <c r="XEM1133" s="289"/>
      <c r="XEN1133" s="289"/>
      <c r="XEO1133" s="289"/>
      <c r="XEP1133" s="289"/>
      <c r="XEQ1133" s="289"/>
      <c r="XER1133" s="289"/>
      <c r="XES1133" s="289"/>
      <c r="XET1133" s="289"/>
      <c r="XEU1133" s="289"/>
      <c r="XEV1133" s="289"/>
      <c r="XEW1133" s="289"/>
      <c r="XEX1133" s="289"/>
      <c r="XEY1133" s="289"/>
      <c r="XEZ1133" s="289"/>
      <c r="XFA1133" s="289"/>
      <c r="XFB1133" s="289"/>
      <c r="XFC1133" s="289"/>
      <c r="XFD1133" s="289"/>
    </row>
    <row r="1134" s="506" customFormat="1" ht="21" hidden="1" customHeight="1" spans="1:16384">
      <c r="A1134" s="508">
        <v>21902</v>
      </c>
      <c r="B1134" s="519" t="s">
        <v>1001</v>
      </c>
      <c r="C1134" s="351">
        <f t="shared" si="17"/>
        <v>0</v>
      </c>
      <c r="F1134" s="506">
        <v>0</v>
      </c>
      <c r="H1134" s="506">
        <v>0</v>
      </c>
      <c r="K1134" s="506">
        <v>0</v>
      </c>
      <c r="L1134" s="506">
        <v>0</v>
      </c>
      <c r="N1134" s="506">
        <v>0</v>
      </c>
      <c r="XEL1134" s="289"/>
      <c r="XEM1134" s="289"/>
      <c r="XEN1134" s="289"/>
      <c r="XEO1134" s="289"/>
      <c r="XEP1134" s="289"/>
      <c r="XEQ1134" s="289"/>
      <c r="XER1134" s="289"/>
      <c r="XES1134" s="289"/>
      <c r="XET1134" s="289"/>
      <c r="XEU1134" s="289"/>
      <c r="XEV1134" s="289"/>
      <c r="XEW1134" s="289"/>
      <c r="XEX1134" s="289"/>
      <c r="XEY1134" s="289"/>
      <c r="XEZ1134" s="289"/>
      <c r="XFA1134" s="289"/>
      <c r="XFB1134" s="289"/>
      <c r="XFC1134" s="289"/>
      <c r="XFD1134" s="289"/>
    </row>
    <row r="1135" s="506" customFormat="1" ht="21" hidden="1" customHeight="1" spans="1:16384">
      <c r="A1135" s="508">
        <v>21903</v>
      </c>
      <c r="B1135" s="518" t="s">
        <v>1002</v>
      </c>
      <c r="C1135" s="351">
        <f t="shared" si="17"/>
        <v>0</v>
      </c>
      <c r="F1135" s="506">
        <v>0</v>
      </c>
      <c r="H1135" s="506">
        <v>0</v>
      </c>
      <c r="K1135" s="506">
        <v>0</v>
      </c>
      <c r="L1135" s="506">
        <v>0</v>
      </c>
      <c r="N1135" s="506">
        <v>0</v>
      </c>
      <c r="XEL1135" s="289"/>
      <c r="XEM1135" s="289"/>
      <c r="XEN1135" s="289"/>
      <c r="XEO1135" s="289"/>
      <c r="XEP1135" s="289"/>
      <c r="XEQ1135" s="289"/>
      <c r="XER1135" s="289"/>
      <c r="XES1135" s="289"/>
      <c r="XET1135" s="289"/>
      <c r="XEU1135" s="289"/>
      <c r="XEV1135" s="289"/>
      <c r="XEW1135" s="289"/>
      <c r="XEX1135" s="289"/>
      <c r="XEY1135" s="289"/>
      <c r="XEZ1135" s="289"/>
      <c r="XFA1135" s="289"/>
      <c r="XFB1135" s="289"/>
      <c r="XFC1135" s="289"/>
      <c r="XFD1135" s="289"/>
    </row>
    <row r="1136" s="506" customFormat="1" ht="21" hidden="1" customHeight="1" spans="1:16384">
      <c r="A1136" s="508">
        <v>21904</v>
      </c>
      <c r="B1136" s="519" t="s">
        <v>1003</v>
      </c>
      <c r="C1136" s="351">
        <f t="shared" si="17"/>
        <v>0</v>
      </c>
      <c r="F1136" s="506">
        <v>0</v>
      </c>
      <c r="H1136" s="506">
        <v>0</v>
      </c>
      <c r="K1136" s="506">
        <v>0</v>
      </c>
      <c r="L1136" s="506">
        <v>0</v>
      </c>
      <c r="N1136" s="506">
        <v>0</v>
      </c>
      <c r="XEL1136" s="289"/>
      <c r="XEM1136" s="289"/>
      <c r="XEN1136" s="289"/>
      <c r="XEO1136" s="289"/>
      <c r="XEP1136" s="289"/>
      <c r="XEQ1136" s="289"/>
      <c r="XER1136" s="289"/>
      <c r="XES1136" s="289"/>
      <c r="XET1136" s="289"/>
      <c r="XEU1136" s="289"/>
      <c r="XEV1136" s="289"/>
      <c r="XEW1136" s="289"/>
      <c r="XEX1136" s="289"/>
      <c r="XEY1136" s="289"/>
      <c r="XEZ1136" s="289"/>
      <c r="XFA1136" s="289"/>
      <c r="XFB1136" s="289"/>
      <c r="XFC1136" s="289"/>
      <c r="XFD1136" s="289"/>
    </row>
    <row r="1137" s="506" customFormat="1" ht="21" hidden="1" customHeight="1" spans="1:16384">
      <c r="A1137" s="508">
        <v>21905</v>
      </c>
      <c r="B1137" s="519" t="s">
        <v>1004</v>
      </c>
      <c r="C1137" s="351">
        <f t="shared" si="17"/>
        <v>0</v>
      </c>
      <c r="F1137" s="506">
        <v>0</v>
      </c>
      <c r="H1137" s="506">
        <v>0</v>
      </c>
      <c r="K1137" s="506">
        <v>0</v>
      </c>
      <c r="L1137" s="506">
        <v>0</v>
      </c>
      <c r="N1137" s="506">
        <v>0</v>
      </c>
      <c r="XEL1137" s="289"/>
      <c r="XEM1137" s="289"/>
      <c r="XEN1137" s="289"/>
      <c r="XEO1137" s="289"/>
      <c r="XEP1137" s="289"/>
      <c r="XEQ1137" s="289"/>
      <c r="XER1137" s="289"/>
      <c r="XES1137" s="289"/>
      <c r="XET1137" s="289"/>
      <c r="XEU1137" s="289"/>
      <c r="XEV1137" s="289"/>
      <c r="XEW1137" s="289"/>
      <c r="XEX1137" s="289"/>
      <c r="XEY1137" s="289"/>
      <c r="XEZ1137" s="289"/>
      <c r="XFA1137" s="289"/>
      <c r="XFB1137" s="289"/>
      <c r="XFC1137" s="289"/>
      <c r="XFD1137" s="289"/>
    </row>
    <row r="1138" s="506" customFormat="1" ht="21" hidden="1" customHeight="1" spans="1:16384">
      <c r="A1138" s="508">
        <v>21906</v>
      </c>
      <c r="B1138" s="519" t="s">
        <v>780</v>
      </c>
      <c r="C1138" s="351">
        <f t="shared" si="17"/>
        <v>0</v>
      </c>
      <c r="F1138" s="506">
        <v>0</v>
      </c>
      <c r="H1138" s="506">
        <v>0</v>
      </c>
      <c r="K1138" s="506">
        <v>0</v>
      </c>
      <c r="L1138" s="506">
        <v>0</v>
      </c>
      <c r="N1138" s="506">
        <v>0</v>
      </c>
      <c r="XEL1138" s="289"/>
      <c r="XEM1138" s="289"/>
      <c r="XEN1138" s="289"/>
      <c r="XEO1138" s="289"/>
      <c r="XEP1138" s="289"/>
      <c r="XEQ1138" s="289"/>
      <c r="XER1138" s="289"/>
      <c r="XES1138" s="289"/>
      <c r="XET1138" s="289"/>
      <c r="XEU1138" s="289"/>
      <c r="XEV1138" s="289"/>
      <c r="XEW1138" s="289"/>
      <c r="XEX1138" s="289"/>
      <c r="XEY1138" s="289"/>
      <c r="XEZ1138" s="289"/>
      <c r="XFA1138" s="289"/>
      <c r="XFB1138" s="289"/>
      <c r="XFC1138" s="289"/>
      <c r="XFD1138" s="289"/>
    </row>
    <row r="1139" s="506" customFormat="1" ht="21" hidden="1" customHeight="1" spans="1:16384">
      <c r="A1139" s="508">
        <v>21907</v>
      </c>
      <c r="B1139" s="519" t="s">
        <v>1005</v>
      </c>
      <c r="C1139" s="351">
        <f t="shared" si="17"/>
        <v>0</v>
      </c>
      <c r="F1139" s="506">
        <v>0</v>
      </c>
      <c r="H1139" s="506">
        <v>0</v>
      </c>
      <c r="K1139" s="506">
        <v>0</v>
      </c>
      <c r="L1139" s="506">
        <v>0</v>
      </c>
      <c r="N1139" s="506">
        <v>0</v>
      </c>
      <c r="XEL1139" s="289"/>
      <c r="XEM1139" s="289"/>
      <c r="XEN1139" s="289"/>
      <c r="XEO1139" s="289"/>
      <c r="XEP1139" s="289"/>
      <c r="XEQ1139" s="289"/>
      <c r="XER1139" s="289"/>
      <c r="XES1139" s="289"/>
      <c r="XET1139" s="289"/>
      <c r="XEU1139" s="289"/>
      <c r="XEV1139" s="289"/>
      <c r="XEW1139" s="289"/>
      <c r="XEX1139" s="289"/>
      <c r="XEY1139" s="289"/>
      <c r="XEZ1139" s="289"/>
      <c r="XFA1139" s="289"/>
      <c r="XFB1139" s="289"/>
      <c r="XFC1139" s="289"/>
      <c r="XFD1139" s="289"/>
    </row>
    <row r="1140" s="506" customFormat="1" ht="21" hidden="1" customHeight="1" spans="1:16384">
      <c r="A1140" s="508">
        <v>21908</v>
      </c>
      <c r="B1140" s="519" t="s">
        <v>1006</v>
      </c>
      <c r="C1140" s="351">
        <f t="shared" si="17"/>
        <v>0</v>
      </c>
      <c r="F1140" s="506">
        <v>0</v>
      </c>
      <c r="H1140" s="506">
        <v>0</v>
      </c>
      <c r="K1140" s="506">
        <v>0</v>
      </c>
      <c r="L1140" s="506">
        <v>0</v>
      </c>
      <c r="N1140" s="506">
        <v>0</v>
      </c>
      <c r="XEL1140" s="289"/>
      <c r="XEM1140" s="289"/>
      <c r="XEN1140" s="289"/>
      <c r="XEO1140" s="289"/>
      <c r="XEP1140" s="289"/>
      <c r="XEQ1140" s="289"/>
      <c r="XER1140" s="289"/>
      <c r="XES1140" s="289"/>
      <c r="XET1140" s="289"/>
      <c r="XEU1140" s="289"/>
      <c r="XEV1140" s="289"/>
      <c r="XEW1140" s="289"/>
      <c r="XEX1140" s="289"/>
      <c r="XEY1140" s="289"/>
      <c r="XEZ1140" s="289"/>
      <c r="XFA1140" s="289"/>
      <c r="XFB1140" s="289"/>
      <c r="XFC1140" s="289"/>
      <c r="XFD1140" s="289"/>
    </row>
    <row r="1141" s="506" customFormat="1" ht="21" hidden="1" customHeight="1" spans="1:16384">
      <c r="A1141" s="508">
        <v>21999</v>
      </c>
      <c r="B1141" s="519" t="s">
        <v>1007</v>
      </c>
      <c r="C1141" s="351">
        <f t="shared" si="17"/>
        <v>0</v>
      </c>
      <c r="F1141" s="506">
        <v>0</v>
      </c>
      <c r="H1141" s="506">
        <v>0</v>
      </c>
      <c r="K1141" s="506">
        <v>0</v>
      </c>
      <c r="L1141" s="506">
        <v>0</v>
      </c>
      <c r="N1141" s="506">
        <v>0</v>
      </c>
      <c r="XEL1141" s="289"/>
      <c r="XEM1141" s="289"/>
      <c r="XEN1141" s="289"/>
      <c r="XEO1141" s="289"/>
      <c r="XEP1141" s="289"/>
      <c r="XEQ1141" s="289"/>
      <c r="XER1141" s="289"/>
      <c r="XES1141" s="289"/>
      <c r="XET1141" s="289"/>
      <c r="XEU1141" s="289"/>
      <c r="XEV1141" s="289"/>
      <c r="XEW1141" s="289"/>
      <c r="XEX1141" s="289"/>
      <c r="XEY1141" s="289"/>
      <c r="XEZ1141" s="289"/>
      <c r="XFA1141" s="289"/>
      <c r="XFB1141" s="289"/>
      <c r="XFC1141" s="289"/>
      <c r="XFD1141" s="289"/>
    </row>
    <row r="1142" s="506" customFormat="1" ht="21" customHeight="1" spans="1:16384">
      <c r="A1142" s="508">
        <v>220</v>
      </c>
      <c r="B1142" s="517" t="s">
        <v>1008</v>
      </c>
      <c r="C1142" s="351">
        <f t="shared" si="17"/>
        <v>6906.687688</v>
      </c>
      <c r="F1142" s="508">
        <v>5147.567688</v>
      </c>
      <c r="H1142" s="506">
        <v>187.12</v>
      </c>
      <c r="K1142" s="506">
        <v>600</v>
      </c>
      <c r="L1142" s="506">
        <v>0</v>
      </c>
      <c r="N1142" s="506">
        <f>672+300</f>
        <v>972</v>
      </c>
      <c r="XEL1142" s="289"/>
      <c r="XEM1142" s="289"/>
      <c r="XEN1142" s="289"/>
      <c r="XEO1142" s="289"/>
      <c r="XEP1142" s="289"/>
      <c r="XEQ1142" s="289"/>
      <c r="XER1142" s="289"/>
      <c r="XES1142" s="289"/>
      <c r="XET1142" s="289"/>
      <c r="XEU1142" s="289"/>
      <c r="XEV1142" s="289"/>
      <c r="XEW1142" s="289"/>
      <c r="XEX1142" s="289"/>
      <c r="XEY1142" s="289"/>
      <c r="XEZ1142" s="289"/>
      <c r="XFA1142" s="289"/>
      <c r="XFB1142" s="289"/>
      <c r="XFC1142" s="289"/>
      <c r="XFD1142" s="289"/>
    </row>
    <row r="1143" s="506" customFormat="1" ht="21" customHeight="1" spans="1:16384">
      <c r="A1143" s="508">
        <v>22001</v>
      </c>
      <c r="B1143" s="519" t="s">
        <v>1009</v>
      </c>
      <c r="C1143" s="351">
        <f t="shared" si="17"/>
        <v>6663.167138</v>
      </c>
      <c r="F1143" s="508">
        <v>5091.167138</v>
      </c>
      <c r="H1143" s="506">
        <v>0</v>
      </c>
      <c r="K1143" s="506">
        <v>600</v>
      </c>
      <c r="L1143" s="506">
        <v>0</v>
      </c>
      <c r="N1143" s="506">
        <f>672+300</f>
        <v>972</v>
      </c>
      <c r="XEL1143" s="289"/>
      <c r="XEM1143" s="289"/>
      <c r="XEN1143" s="289"/>
      <c r="XEO1143" s="289"/>
      <c r="XEP1143" s="289"/>
      <c r="XEQ1143" s="289"/>
      <c r="XER1143" s="289"/>
      <c r="XES1143" s="289"/>
      <c r="XET1143" s="289"/>
      <c r="XEU1143" s="289"/>
      <c r="XEV1143" s="289"/>
      <c r="XEW1143" s="289"/>
      <c r="XEX1143" s="289"/>
      <c r="XEY1143" s="289"/>
      <c r="XEZ1143" s="289"/>
      <c r="XFA1143" s="289"/>
      <c r="XFB1143" s="289"/>
      <c r="XFC1143" s="289"/>
      <c r="XFD1143" s="289"/>
    </row>
    <row r="1144" s="506" customFormat="1" ht="21" customHeight="1" spans="1:16384">
      <c r="A1144" s="508">
        <v>2200101</v>
      </c>
      <c r="B1144" s="519" t="s">
        <v>148</v>
      </c>
      <c r="C1144" s="351">
        <f t="shared" si="17"/>
        <v>819.858042</v>
      </c>
      <c r="F1144" s="508">
        <v>819.858042</v>
      </c>
      <c r="H1144" s="506">
        <v>0</v>
      </c>
      <c r="K1144" s="506">
        <v>0</v>
      </c>
      <c r="L1144" s="506">
        <v>0</v>
      </c>
      <c r="N1144" s="506">
        <v>0</v>
      </c>
      <c r="XEL1144" s="289"/>
      <c r="XEM1144" s="289"/>
      <c r="XEN1144" s="289"/>
      <c r="XEO1144" s="289"/>
      <c r="XEP1144" s="289"/>
      <c r="XEQ1144" s="289"/>
      <c r="XER1144" s="289"/>
      <c r="XES1144" s="289"/>
      <c r="XET1144" s="289"/>
      <c r="XEU1144" s="289"/>
      <c r="XEV1144" s="289"/>
      <c r="XEW1144" s="289"/>
      <c r="XEX1144" s="289"/>
      <c r="XEY1144" s="289"/>
      <c r="XEZ1144" s="289"/>
      <c r="XFA1144" s="289"/>
      <c r="XFB1144" s="289"/>
      <c r="XFC1144" s="289"/>
      <c r="XFD1144" s="289"/>
    </row>
    <row r="1145" s="506" customFormat="1" ht="21" hidden="1" customHeight="1" spans="1:16384">
      <c r="A1145" s="508">
        <v>2200102</v>
      </c>
      <c r="B1145" s="519" t="s">
        <v>149</v>
      </c>
      <c r="C1145" s="351">
        <f t="shared" si="17"/>
        <v>0</v>
      </c>
      <c r="F1145" s="506">
        <v>0</v>
      </c>
      <c r="H1145" s="506">
        <v>0</v>
      </c>
      <c r="K1145" s="506">
        <v>0</v>
      </c>
      <c r="L1145" s="506">
        <v>0</v>
      </c>
      <c r="N1145" s="506">
        <v>0</v>
      </c>
      <c r="XEL1145" s="289"/>
      <c r="XEM1145" s="289"/>
      <c r="XEN1145" s="289"/>
      <c r="XEO1145" s="289"/>
      <c r="XEP1145" s="289"/>
      <c r="XEQ1145" s="289"/>
      <c r="XER1145" s="289"/>
      <c r="XES1145" s="289"/>
      <c r="XET1145" s="289"/>
      <c r="XEU1145" s="289"/>
      <c r="XEV1145" s="289"/>
      <c r="XEW1145" s="289"/>
      <c r="XEX1145" s="289"/>
      <c r="XEY1145" s="289"/>
      <c r="XEZ1145" s="289"/>
      <c r="XFA1145" s="289"/>
      <c r="XFB1145" s="289"/>
      <c r="XFC1145" s="289"/>
      <c r="XFD1145" s="289"/>
    </row>
    <row r="1146" s="506" customFormat="1" ht="21" hidden="1" customHeight="1" spans="1:16384">
      <c r="A1146" s="508">
        <v>2200103</v>
      </c>
      <c r="B1146" s="519" t="s">
        <v>150</v>
      </c>
      <c r="C1146" s="351">
        <f t="shared" si="17"/>
        <v>0</v>
      </c>
      <c r="F1146" s="506">
        <v>0</v>
      </c>
      <c r="H1146" s="506">
        <v>0</v>
      </c>
      <c r="K1146" s="506">
        <v>0</v>
      </c>
      <c r="L1146" s="506">
        <v>0</v>
      </c>
      <c r="N1146" s="506">
        <v>0</v>
      </c>
      <c r="XEL1146" s="289"/>
      <c r="XEM1146" s="289"/>
      <c r="XEN1146" s="289"/>
      <c r="XEO1146" s="289"/>
      <c r="XEP1146" s="289"/>
      <c r="XEQ1146" s="289"/>
      <c r="XER1146" s="289"/>
      <c r="XES1146" s="289"/>
      <c r="XET1146" s="289"/>
      <c r="XEU1146" s="289"/>
      <c r="XEV1146" s="289"/>
      <c r="XEW1146" s="289"/>
      <c r="XEX1146" s="289"/>
      <c r="XEY1146" s="289"/>
      <c r="XEZ1146" s="289"/>
      <c r="XFA1146" s="289"/>
      <c r="XFB1146" s="289"/>
      <c r="XFC1146" s="289"/>
      <c r="XFD1146" s="289"/>
    </row>
    <row r="1147" s="506" customFormat="1" ht="21" hidden="1" customHeight="1" spans="1:16384">
      <c r="A1147" s="508">
        <v>2200104</v>
      </c>
      <c r="B1147" s="519" t="s">
        <v>1010</v>
      </c>
      <c r="C1147" s="351">
        <f t="shared" si="17"/>
        <v>0</v>
      </c>
      <c r="F1147" s="506">
        <v>0</v>
      </c>
      <c r="H1147" s="506">
        <v>0</v>
      </c>
      <c r="K1147" s="506">
        <v>0</v>
      </c>
      <c r="L1147" s="506">
        <v>0</v>
      </c>
      <c r="N1147" s="506">
        <v>0</v>
      </c>
      <c r="XEL1147" s="289"/>
      <c r="XEM1147" s="289"/>
      <c r="XEN1147" s="289"/>
      <c r="XEO1147" s="289"/>
      <c r="XEP1147" s="289"/>
      <c r="XEQ1147" s="289"/>
      <c r="XER1147" s="289"/>
      <c r="XES1147" s="289"/>
      <c r="XET1147" s="289"/>
      <c r="XEU1147" s="289"/>
      <c r="XEV1147" s="289"/>
      <c r="XEW1147" s="289"/>
      <c r="XEX1147" s="289"/>
      <c r="XEY1147" s="289"/>
      <c r="XEZ1147" s="289"/>
      <c r="XFA1147" s="289"/>
      <c r="XFB1147" s="289"/>
      <c r="XFC1147" s="289"/>
      <c r="XFD1147" s="289"/>
    </row>
    <row r="1148" s="506" customFormat="1" ht="21" customHeight="1" spans="1:16384">
      <c r="A1148" s="508">
        <v>2200106</v>
      </c>
      <c r="B1148" s="519" t="s">
        <v>1011</v>
      </c>
      <c r="C1148" s="351">
        <f t="shared" si="17"/>
        <v>1572</v>
      </c>
      <c r="F1148" s="506">
        <v>0</v>
      </c>
      <c r="H1148" s="506">
        <v>0</v>
      </c>
      <c r="K1148" s="506">
        <v>600</v>
      </c>
      <c r="L1148" s="506">
        <v>0</v>
      </c>
      <c r="N1148" s="506">
        <f>672+300</f>
        <v>972</v>
      </c>
      <c r="XEL1148" s="289"/>
      <c r="XEM1148" s="289"/>
      <c r="XEN1148" s="289"/>
      <c r="XEO1148" s="289"/>
      <c r="XEP1148" s="289"/>
      <c r="XEQ1148" s="289"/>
      <c r="XER1148" s="289"/>
      <c r="XES1148" s="289"/>
      <c r="XET1148" s="289"/>
      <c r="XEU1148" s="289"/>
      <c r="XEV1148" s="289"/>
      <c r="XEW1148" s="289"/>
      <c r="XEX1148" s="289"/>
      <c r="XEY1148" s="289"/>
      <c r="XEZ1148" s="289"/>
      <c r="XFA1148" s="289"/>
      <c r="XFB1148" s="289"/>
      <c r="XFC1148" s="289"/>
      <c r="XFD1148" s="289"/>
    </row>
    <row r="1149" s="506" customFormat="1" ht="21" hidden="1" customHeight="1" spans="1:16384">
      <c r="A1149" s="508">
        <v>2200107</v>
      </c>
      <c r="B1149" s="519" t="s">
        <v>1012</v>
      </c>
      <c r="C1149" s="351">
        <f t="shared" si="17"/>
        <v>0</v>
      </c>
      <c r="F1149" s="506">
        <v>0</v>
      </c>
      <c r="H1149" s="506">
        <v>0</v>
      </c>
      <c r="K1149" s="506">
        <v>0</v>
      </c>
      <c r="L1149" s="506">
        <v>0</v>
      </c>
      <c r="N1149" s="506">
        <v>0</v>
      </c>
      <c r="XEL1149" s="289"/>
      <c r="XEM1149" s="289"/>
      <c r="XEN1149" s="289"/>
      <c r="XEO1149" s="289"/>
      <c r="XEP1149" s="289"/>
      <c r="XEQ1149" s="289"/>
      <c r="XER1149" s="289"/>
      <c r="XES1149" s="289"/>
      <c r="XET1149" s="289"/>
      <c r="XEU1149" s="289"/>
      <c r="XEV1149" s="289"/>
      <c r="XEW1149" s="289"/>
      <c r="XEX1149" s="289"/>
      <c r="XEY1149" s="289"/>
      <c r="XEZ1149" s="289"/>
      <c r="XFA1149" s="289"/>
      <c r="XFB1149" s="289"/>
      <c r="XFC1149" s="289"/>
      <c r="XFD1149" s="289"/>
    </row>
    <row r="1150" s="506" customFormat="1" ht="21" hidden="1" customHeight="1" spans="1:16384">
      <c r="A1150" s="508">
        <v>2200108</v>
      </c>
      <c r="B1150" s="519" t="s">
        <v>1013</v>
      </c>
      <c r="C1150" s="351">
        <f t="shared" si="17"/>
        <v>0</v>
      </c>
      <c r="F1150" s="506">
        <v>0</v>
      </c>
      <c r="H1150" s="506">
        <v>0</v>
      </c>
      <c r="K1150" s="506">
        <v>0</v>
      </c>
      <c r="L1150" s="506">
        <v>0</v>
      </c>
      <c r="N1150" s="506">
        <v>0</v>
      </c>
      <c r="XEL1150" s="289"/>
      <c r="XEM1150" s="289"/>
      <c r="XEN1150" s="289"/>
      <c r="XEO1150" s="289"/>
      <c r="XEP1150" s="289"/>
      <c r="XEQ1150" s="289"/>
      <c r="XER1150" s="289"/>
      <c r="XES1150" s="289"/>
      <c r="XET1150" s="289"/>
      <c r="XEU1150" s="289"/>
      <c r="XEV1150" s="289"/>
      <c r="XEW1150" s="289"/>
      <c r="XEX1150" s="289"/>
      <c r="XEY1150" s="289"/>
      <c r="XEZ1150" s="289"/>
      <c r="XFA1150" s="289"/>
      <c r="XFB1150" s="289"/>
      <c r="XFC1150" s="289"/>
      <c r="XFD1150" s="289"/>
    </row>
    <row r="1151" s="506" customFormat="1" ht="21" hidden="1" customHeight="1" spans="1:16384">
      <c r="A1151" s="508">
        <v>2200109</v>
      </c>
      <c r="B1151" s="518" t="s">
        <v>1014</v>
      </c>
      <c r="C1151" s="351">
        <f t="shared" si="17"/>
        <v>0</v>
      </c>
      <c r="F1151" s="506">
        <v>0</v>
      </c>
      <c r="H1151" s="506">
        <v>0</v>
      </c>
      <c r="K1151" s="506">
        <v>0</v>
      </c>
      <c r="L1151" s="506">
        <v>0</v>
      </c>
      <c r="N1151" s="506">
        <v>0</v>
      </c>
      <c r="XEL1151" s="289"/>
      <c r="XEM1151" s="289"/>
      <c r="XEN1151" s="289"/>
      <c r="XEO1151" s="289"/>
      <c r="XEP1151" s="289"/>
      <c r="XEQ1151" s="289"/>
      <c r="XER1151" s="289"/>
      <c r="XES1151" s="289"/>
      <c r="XET1151" s="289"/>
      <c r="XEU1151" s="289"/>
      <c r="XEV1151" s="289"/>
      <c r="XEW1151" s="289"/>
      <c r="XEX1151" s="289"/>
      <c r="XEY1151" s="289"/>
      <c r="XEZ1151" s="289"/>
      <c r="XFA1151" s="289"/>
      <c r="XFB1151" s="289"/>
      <c r="XFC1151" s="289"/>
      <c r="XFD1151" s="289"/>
    </row>
    <row r="1152" s="506" customFormat="1" ht="21" hidden="1" customHeight="1" spans="1:16384">
      <c r="A1152" s="508">
        <v>2200112</v>
      </c>
      <c r="B1152" s="519" t="s">
        <v>1015</v>
      </c>
      <c r="C1152" s="351">
        <f t="shared" si="17"/>
        <v>0</v>
      </c>
      <c r="F1152" s="506">
        <v>0</v>
      </c>
      <c r="H1152" s="506">
        <v>0</v>
      </c>
      <c r="K1152" s="506">
        <v>0</v>
      </c>
      <c r="L1152" s="506">
        <v>0</v>
      </c>
      <c r="N1152" s="506">
        <v>0</v>
      </c>
      <c r="XEL1152" s="289"/>
      <c r="XEM1152" s="289"/>
      <c r="XEN1152" s="289"/>
      <c r="XEO1152" s="289"/>
      <c r="XEP1152" s="289"/>
      <c r="XEQ1152" s="289"/>
      <c r="XER1152" s="289"/>
      <c r="XES1152" s="289"/>
      <c r="XET1152" s="289"/>
      <c r="XEU1152" s="289"/>
      <c r="XEV1152" s="289"/>
      <c r="XEW1152" s="289"/>
      <c r="XEX1152" s="289"/>
      <c r="XEY1152" s="289"/>
      <c r="XEZ1152" s="289"/>
      <c r="XFA1152" s="289"/>
      <c r="XFB1152" s="289"/>
      <c r="XFC1152" s="289"/>
      <c r="XFD1152" s="289"/>
    </row>
    <row r="1153" s="506" customFormat="1" ht="21" hidden="1" customHeight="1" spans="1:16384">
      <c r="A1153" s="508">
        <v>2200113</v>
      </c>
      <c r="B1153" s="519" t="s">
        <v>1016</v>
      </c>
      <c r="C1153" s="351">
        <f t="shared" si="17"/>
        <v>0</v>
      </c>
      <c r="F1153" s="506">
        <v>0</v>
      </c>
      <c r="H1153" s="506">
        <v>0</v>
      </c>
      <c r="K1153" s="506">
        <v>0</v>
      </c>
      <c r="L1153" s="506">
        <v>0</v>
      </c>
      <c r="N1153" s="506">
        <v>0</v>
      </c>
      <c r="XEL1153" s="289"/>
      <c r="XEM1153" s="289"/>
      <c r="XEN1153" s="289"/>
      <c r="XEO1153" s="289"/>
      <c r="XEP1153" s="289"/>
      <c r="XEQ1153" s="289"/>
      <c r="XER1153" s="289"/>
      <c r="XES1153" s="289"/>
      <c r="XET1153" s="289"/>
      <c r="XEU1153" s="289"/>
      <c r="XEV1153" s="289"/>
      <c r="XEW1153" s="289"/>
      <c r="XEX1153" s="289"/>
      <c r="XEY1153" s="289"/>
      <c r="XEZ1153" s="289"/>
      <c r="XFA1153" s="289"/>
      <c r="XFB1153" s="289"/>
      <c r="XFC1153" s="289"/>
      <c r="XFD1153" s="289"/>
    </row>
    <row r="1154" s="506" customFormat="1" ht="21" hidden="1" customHeight="1" spans="1:16384">
      <c r="A1154" s="508">
        <v>2200114</v>
      </c>
      <c r="B1154" s="519" t="s">
        <v>1017</v>
      </c>
      <c r="C1154" s="351">
        <f t="shared" si="17"/>
        <v>0</v>
      </c>
      <c r="F1154" s="506">
        <v>0</v>
      </c>
      <c r="H1154" s="506">
        <v>0</v>
      </c>
      <c r="K1154" s="506">
        <v>0</v>
      </c>
      <c r="L1154" s="506">
        <v>0</v>
      </c>
      <c r="N1154" s="506">
        <v>0</v>
      </c>
      <c r="XEL1154" s="289"/>
      <c r="XEM1154" s="289"/>
      <c r="XEN1154" s="289"/>
      <c r="XEO1154" s="289"/>
      <c r="XEP1154" s="289"/>
      <c r="XEQ1154" s="289"/>
      <c r="XER1154" s="289"/>
      <c r="XES1154" s="289"/>
      <c r="XET1154" s="289"/>
      <c r="XEU1154" s="289"/>
      <c r="XEV1154" s="289"/>
      <c r="XEW1154" s="289"/>
      <c r="XEX1154" s="289"/>
      <c r="XEY1154" s="289"/>
      <c r="XEZ1154" s="289"/>
      <c r="XFA1154" s="289"/>
      <c r="XFB1154" s="289"/>
      <c r="XFC1154" s="289"/>
      <c r="XFD1154" s="289"/>
    </row>
    <row r="1155" s="506" customFormat="1" ht="21" hidden="1" customHeight="1" spans="1:16384">
      <c r="A1155" s="508">
        <v>2200115</v>
      </c>
      <c r="B1155" s="519" t="s">
        <v>1018</v>
      </c>
      <c r="C1155" s="351">
        <f t="shared" si="17"/>
        <v>0</v>
      </c>
      <c r="F1155" s="506">
        <v>0</v>
      </c>
      <c r="H1155" s="506">
        <v>0</v>
      </c>
      <c r="K1155" s="506">
        <v>0</v>
      </c>
      <c r="L1155" s="506">
        <v>0</v>
      </c>
      <c r="N1155" s="506">
        <v>0</v>
      </c>
      <c r="XEL1155" s="289"/>
      <c r="XEM1155" s="289"/>
      <c r="XEN1155" s="289"/>
      <c r="XEO1155" s="289"/>
      <c r="XEP1155" s="289"/>
      <c r="XEQ1155" s="289"/>
      <c r="XER1155" s="289"/>
      <c r="XES1155" s="289"/>
      <c r="XET1155" s="289"/>
      <c r="XEU1155" s="289"/>
      <c r="XEV1155" s="289"/>
      <c r="XEW1155" s="289"/>
      <c r="XEX1155" s="289"/>
      <c r="XEY1155" s="289"/>
      <c r="XEZ1155" s="289"/>
      <c r="XFA1155" s="289"/>
      <c r="XFB1155" s="289"/>
      <c r="XFC1155" s="289"/>
      <c r="XFD1155" s="289"/>
    </row>
    <row r="1156" s="506" customFormat="1" ht="21" hidden="1" customHeight="1" spans="1:16384">
      <c r="A1156" s="508">
        <v>2200116</v>
      </c>
      <c r="B1156" s="518" t="s">
        <v>1019</v>
      </c>
      <c r="C1156" s="351">
        <f t="shared" si="17"/>
        <v>0</v>
      </c>
      <c r="F1156" s="506">
        <v>0</v>
      </c>
      <c r="H1156" s="506">
        <v>0</v>
      </c>
      <c r="K1156" s="506">
        <v>0</v>
      </c>
      <c r="L1156" s="506">
        <v>0</v>
      </c>
      <c r="N1156" s="506">
        <v>0</v>
      </c>
      <c r="XEL1156" s="289"/>
      <c r="XEM1156" s="289"/>
      <c r="XEN1156" s="289"/>
      <c r="XEO1156" s="289"/>
      <c r="XEP1156" s="289"/>
      <c r="XEQ1156" s="289"/>
      <c r="XER1156" s="289"/>
      <c r="XES1156" s="289"/>
      <c r="XET1156" s="289"/>
      <c r="XEU1156" s="289"/>
      <c r="XEV1156" s="289"/>
      <c r="XEW1156" s="289"/>
      <c r="XEX1156" s="289"/>
      <c r="XEY1156" s="289"/>
      <c r="XEZ1156" s="289"/>
      <c r="XFA1156" s="289"/>
      <c r="XFB1156" s="289"/>
      <c r="XFC1156" s="289"/>
      <c r="XFD1156" s="289"/>
    </row>
    <row r="1157" s="506" customFormat="1" ht="21" hidden="1" customHeight="1" spans="1:16384">
      <c r="A1157" s="508">
        <v>2200119</v>
      </c>
      <c r="B1157" s="519" t="s">
        <v>1020</v>
      </c>
      <c r="C1157" s="351">
        <f t="shared" si="17"/>
        <v>0</v>
      </c>
      <c r="F1157" s="506">
        <v>0</v>
      </c>
      <c r="H1157" s="506">
        <v>0</v>
      </c>
      <c r="K1157" s="506">
        <v>0</v>
      </c>
      <c r="L1157" s="506">
        <v>0</v>
      </c>
      <c r="N1157" s="506">
        <v>0</v>
      </c>
      <c r="XEL1157" s="289"/>
      <c r="XEM1157" s="289"/>
      <c r="XEN1157" s="289"/>
      <c r="XEO1157" s="289"/>
      <c r="XEP1157" s="289"/>
      <c r="XEQ1157" s="289"/>
      <c r="XER1157" s="289"/>
      <c r="XES1157" s="289"/>
      <c r="XET1157" s="289"/>
      <c r="XEU1157" s="289"/>
      <c r="XEV1157" s="289"/>
      <c r="XEW1157" s="289"/>
      <c r="XEX1157" s="289"/>
      <c r="XEY1157" s="289"/>
      <c r="XEZ1157" s="289"/>
      <c r="XFA1157" s="289"/>
      <c r="XFB1157" s="289"/>
      <c r="XFC1157" s="289"/>
      <c r="XFD1157" s="289"/>
    </row>
    <row r="1158" s="506" customFormat="1" ht="21" hidden="1" customHeight="1" spans="1:16384">
      <c r="A1158" s="508">
        <v>2200120</v>
      </c>
      <c r="B1158" s="519" t="s">
        <v>1021</v>
      </c>
      <c r="C1158" s="351">
        <f t="shared" ref="C1158:C1221" si="18">D1158+E1158+F1158+G1158+H1158+I1158+J1158+K1158+L1158+M1158+N1158</f>
        <v>0</v>
      </c>
      <c r="F1158" s="506">
        <v>0</v>
      </c>
      <c r="H1158" s="506">
        <v>0</v>
      </c>
      <c r="K1158" s="506">
        <v>0</v>
      </c>
      <c r="L1158" s="506">
        <v>0</v>
      </c>
      <c r="N1158" s="506">
        <v>0</v>
      </c>
      <c r="XEL1158" s="289"/>
      <c r="XEM1158" s="289"/>
      <c r="XEN1158" s="289"/>
      <c r="XEO1158" s="289"/>
      <c r="XEP1158" s="289"/>
      <c r="XEQ1158" s="289"/>
      <c r="XER1158" s="289"/>
      <c r="XES1158" s="289"/>
      <c r="XET1158" s="289"/>
      <c r="XEU1158" s="289"/>
      <c r="XEV1158" s="289"/>
      <c r="XEW1158" s="289"/>
      <c r="XEX1158" s="289"/>
      <c r="XEY1158" s="289"/>
      <c r="XEZ1158" s="289"/>
      <c r="XFA1158" s="289"/>
      <c r="XFB1158" s="289"/>
      <c r="XFC1158" s="289"/>
      <c r="XFD1158" s="289"/>
    </row>
    <row r="1159" s="506" customFormat="1" ht="21" hidden="1" customHeight="1" spans="1:16384">
      <c r="A1159" s="508">
        <v>2200121</v>
      </c>
      <c r="B1159" s="519" t="s">
        <v>1022</v>
      </c>
      <c r="C1159" s="351">
        <f t="shared" si="18"/>
        <v>0</v>
      </c>
      <c r="F1159" s="506">
        <v>0</v>
      </c>
      <c r="H1159" s="506">
        <v>0</v>
      </c>
      <c r="K1159" s="506">
        <v>0</v>
      </c>
      <c r="L1159" s="506">
        <v>0</v>
      </c>
      <c r="N1159" s="506">
        <v>0</v>
      </c>
      <c r="XEL1159" s="289"/>
      <c r="XEM1159" s="289"/>
      <c r="XEN1159" s="289"/>
      <c r="XEO1159" s="289"/>
      <c r="XEP1159" s="289"/>
      <c r="XEQ1159" s="289"/>
      <c r="XER1159" s="289"/>
      <c r="XES1159" s="289"/>
      <c r="XET1159" s="289"/>
      <c r="XEU1159" s="289"/>
      <c r="XEV1159" s="289"/>
      <c r="XEW1159" s="289"/>
      <c r="XEX1159" s="289"/>
      <c r="XEY1159" s="289"/>
      <c r="XEZ1159" s="289"/>
      <c r="XFA1159" s="289"/>
      <c r="XFB1159" s="289"/>
      <c r="XFC1159" s="289"/>
      <c r="XFD1159" s="289"/>
    </row>
    <row r="1160" s="506" customFormat="1" ht="21" hidden="1" customHeight="1" spans="1:16384">
      <c r="A1160" s="508">
        <v>2200122</v>
      </c>
      <c r="B1160" s="519" t="s">
        <v>1023</v>
      </c>
      <c r="C1160" s="351">
        <f t="shared" si="18"/>
        <v>0</v>
      </c>
      <c r="F1160" s="506">
        <v>0</v>
      </c>
      <c r="H1160" s="506">
        <v>0</v>
      </c>
      <c r="K1160" s="506">
        <v>0</v>
      </c>
      <c r="L1160" s="506">
        <v>0</v>
      </c>
      <c r="N1160" s="506">
        <v>0</v>
      </c>
      <c r="XEL1160" s="289"/>
      <c r="XEM1160" s="289"/>
      <c r="XEN1160" s="289"/>
      <c r="XEO1160" s="289"/>
      <c r="XEP1160" s="289"/>
      <c r="XEQ1160" s="289"/>
      <c r="XER1160" s="289"/>
      <c r="XES1160" s="289"/>
      <c r="XET1160" s="289"/>
      <c r="XEU1160" s="289"/>
      <c r="XEV1160" s="289"/>
      <c r="XEW1160" s="289"/>
      <c r="XEX1160" s="289"/>
      <c r="XEY1160" s="289"/>
      <c r="XEZ1160" s="289"/>
      <c r="XFA1160" s="289"/>
      <c r="XFB1160" s="289"/>
      <c r="XFC1160" s="289"/>
      <c r="XFD1160" s="289"/>
    </row>
    <row r="1161" s="506" customFormat="1" ht="21" hidden="1" customHeight="1" spans="1:16384">
      <c r="A1161" s="508">
        <v>2200123</v>
      </c>
      <c r="B1161" s="519" t="s">
        <v>1024</v>
      </c>
      <c r="C1161" s="351">
        <f t="shared" si="18"/>
        <v>0</v>
      </c>
      <c r="F1161" s="506">
        <v>0</v>
      </c>
      <c r="H1161" s="506">
        <v>0</v>
      </c>
      <c r="K1161" s="506">
        <v>0</v>
      </c>
      <c r="L1161" s="506">
        <v>0</v>
      </c>
      <c r="N1161" s="506">
        <v>0</v>
      </c>
      <c r="XEL1161" s="289"/>
      <c r="XEM1161" s="289"/>
      <c r="XEN1161" s="289"/>
      <c r="XEO1161" s="289"/>
      <c r="XEP1161" s="289"/>
      <c r="XEQ1161" s="289"/>
      <c r="XER1161" s="289"/>
      <c r="XES1161" s="289"/>
      <c r="XET1161" s="289"/>
      <c r="XEU1161" s="289"/>
      <c r="XEV1161" s="289"/>
      <c r="XEW1161" s="289"/>
      <c r="XEX1161" s="289"/>
      <c r="XEY1161" s="289"/>
      <c r="XEZ1161" s="289"/>
      <c r="XFA1161" s="289"/>
      <c r="XFB1161" s="289"/>
      <c r="XFC1161" s="289"/>
      <c r="XFD1161" s="289"/>
    </row>
    <row r="1162" s="506" customFormat="1" ht="21" hidden="1" customHeight="1" spans="1:16384">
      <c r="A1162" s="508">
        <v>2200124</v>
      </c>
      <c r="B1162" s="519" t="s">
        <v>1025</v>
      </c>
      <c r="C1162" s="351">
        <f t="shared" si="18"/>
        <v>0</v>
      </c>
      <c r="F1162" s="506">
        <v>0</v>
      </c>
      <c r="H1162" s="506">
        <v>0</v>
      </c>
      <c r="K1162" s="506">
        <v>0</v>
      </c>
      <c r="L1162" s="506">
        <v>0</v>
      </c>
      <c r="N1162" s="506">
        <v>0</v>
      </c>
      <c r="XEL1162" s="289"/>
      <c r="XEM1162" s="289"/>
      <c r="XEN1162" s="289"/>
      <c r="XEO1162" s="289"/>
      <c r="XEP1162" s="289"/>
      <c r="XEQ1162" s="289"/>
      <c r="XER1162" s="289"/>
      <c r="XES1162" s="289"/>
      <c r="XET1162" s="289"/>
      <c r="XEU1162" s="289"/>
      <c r="XEV1162" s="289"/>
      <c r="XEW1162" s="289"/>
      <c r="XEX1162" s="289"/>
      <c r="XEY1162" s="289"/>
      <c r="XEZ1162" s="289"/>
      <c r="XFA1162" s="289"/>
      <c r="XFB1162" s="289"/>
      <c r="XFC1162" s="289"/>
      <c r="XFD1162" s="289"/>
    </row>
    <row r="1163" s="506" customFormat="1" ht="21" hidden="1" customHeight="1" spans="1:16384">
      <c r="A1163" s="508">
        <v>2200125</v>
      </c>
      <c r="B1163" s="519" t="s">
        <v>1026</v>
      </c>
      <c r="C1163" s="351">
        <f t="shared" si="18"/>
        <v>0</v>
      </c>
      <c r="F1163" s="506">
        <v>0</v>
      </c>
      <c r="H1163" s="506">
        <v>0</v>
      </c>
      <c r="K1163" s="506">
        <v>0</v>
      </c>
      <c r="L1163" s="506">
        <v>0</v>
      </c>
      <c r="N1163" s="506">
        <v>0</v>
      </c>
      <c r="XEL1163" s="289"/>
      <c r="XEM1163" s="289"/>
      <c r="XEN1163" s="289"/>
      <c r="XEO1163" s="289"/>
      <c r="XEP1163" s="289"/>
      <c r="XEQ1163" s="289"/>
      <c r="XER1163" s="289"/>
      <c r="XES1163" s="289"/>
      <c r="XET1163" s="289"/>
      <c r="XEU1163" s="289"/>
      <c r="XEV1163" s="289"/>
      <c r="XEW1163" s="289"/>
      <c r="XEX1163" s="289"/>
      <c r="XEY1163" s="289"/>
      <c r="XEZ1163" s="289"/>
      <c r="XFA1163" s="289"/>
      <c r="XFB1163" s="289"/>
      <c r="XFC1163" s="289"/>
      <c r="XFD1163" s="289"/>
    </row>
    <row r="1164" s="506" customFormat="1" ht="21" hidden="1" customHeight="1" spans="1:16384">
      <c r="A1164" s="508">
        <v>2200126</v>
      </c>
      <c r="B1164" s="519" t="s">
        <v>1027</v>
      </c>
      <c r="C1164" s="351">
        <f t="shared" si="18"/>
        <v>0</v>
      </c>
      <c r="F1164" s="506">
        <v>0</v>
      </c>
      <c r="H1164" s="506">
        <v>0</v>
      </c>
      <c r="K1164" s="506">
        <v>0</v>
      </c>
      <c r="L1164" s="506">
        <v>0</v>
      </c>
      <c r="N1164" s="506">
        <v>0</v>
      </c>
      <c r="XEL1164" s="289"/>
      <c r="XEM1164" s="289"/>
      <c r="XEN1164" s="289"/>
      <c r="XEO1164" s="289"/>
      <c r="XEP1164" s="289"/>
      <c r="XEQ1164" s="289"/>
      <c r="XER1164" s="289"/>
      <c r="XES1164" s="289"/>
      <c r="XET1164" s="289"/>
      <c r="XEU1164" s="289"/>
      <c r="XEV1164" s="289"/>
      <c r="XEW1164" s="289"/>
      <c r="XEX1164" s="289"/>
      <c r="XEY1164" s="289"/>
      <c r="XEZ1164" s="289"/>
      <c r="XFA1164" s="289"/>
      <c r="XFB1164" s="289"/>
      <c r="XFC1164" s="289"/>
      <c r="XFD1164" s="289"/>
    </row>
    <row r="1165" s="506" customFormat="1" ht="21" hidden="1" customHeight="1" spans="1:16384">
      <c r="A1165" s="508">
        <v>2200127</v>
      </c>
      <c r="B1165" s="519" t="s">
        <v>1028</v>
      </c>
      <c r="C1165" s="351">
        <f t="shared" si="18"/>
        <v>0</v>
      </c>
      <c r="F1165" s="506">
        <v>0</v>
      </c>
      <c r="H1165" s="506">
        <v>0</v>
      </c>
      <c r="K1165" s="506">
        <v>0</v>
      </c>
      <c r="L1165" s="506">
        <v>0</v>
      </c>
      <c r="N1165" s="506">
        <v>0</v>
      </c>
      <c r="XEL1165" s="289"/>
      <c r="XEM1165" s="289"/>
      <c r="XEN1165" s="289"/>
      <c r="XEO1165" s="289"/>
      <c r="XEP1165" s="289"/>
      <c r="XEQ1165" s="289"/>
      <c r="XER1165" s="289"/>
      <c r="XES1165" s="289"/>
      <c r="XET1165" s="289"/>
      <c r="XEU1165" s="289"/>
      <c r="XEV1165" s="289"/>
      <c r="XEW1165" s="289"/>
      <c r="XEX1165" s="289"/>
      <c r="XEY1165" s="289"/>
      <c r="XEZ1165" s="289"/>
      <c r="XFA1165" s="289"/>
      <c r="XFB1165" s="289"/>
      <c r="XFC1165" s="289"/>
      <c r="XFD1165" s="289"/>
    </row>
    <row r="1166" s="506" customFormat="1" ht="21" hidden="1" customHeight="1" spans="1:16384">
      <c r="A1166" s="508">
        <v>2200128</v>
      </c>
      <c r="B1166" s="519" t="s">
        <v>1029</v>
      </c>
      <c r="C1166" s="351">
        <f t="shared" si="18"/>
        <v>0</v>
      </c>
      <c r="F1166" s="506">
        <v>0</v>
      </c>
      <c r="H1166" s="506">
        <v>0</v>
      </c>
      <c r="K1166" s="506">
        <v>0</v>
      </c>
      <c r="L1166" s="506">
        <v>0</v>
      </c>
      <c r="N1166" s="506">
        <v>0</v>
      </c>
      <c r="XEL1166" s="289"/>
      <c r="XEM1166" s="289"/>
      <c r="XEN1166" s="289"/>
      <c r="XEO1166" s="289"/>
      <c r="XEP1166" s="289"/>
      <c r="XEQ1166" s="289"/>
      <c r="XER1166" s="289"/>
      <c r="XES1166" s="289"/>
      <c r="XET1166" s="289"/>
      <c r="XEU1166" s="289"/>
      <c r="XEV1166" s="289"/>
      <c r="XEW1166" s="289"/>
      <c r="XEX1166" s="289"/>
      <c r="XEY1166" s="289"/>
      <c r="XEZ1166" s="289"/>
      <c r="XFA1166" s="289"/>
      <c r="XFB1166" s="289"/>
      <c r="XFC1166" s="289"/>
      <c r="XFD1166" s="289"/>
    </row>
    <row r="1167" s="506" customFormat="1" ht="21" hidden="1" customHeight="1" spans="1:16384">
      <c r="A1167" s="508">
        <v>2200129</v>
      </c>
      <c r="B1167" s="519" t="s">
        <v>1030</v>
      </c>
      <c r="C1167" s="351">
        <f t="shared" si="18"/>
        <v>0</v>
      </c>
      <c r="F1167" s="506">
        <v>0</v>
      </c>
      <c r="H1167" s="506">
        <v>0</v>
      </c>
      <c r="K1167" s="506">
        <v>0</v>
      </c>
      <c r="L1167" s="506">
        <v>0</v>
      </c>
      <c r="N1167" s="506">
        <v>0</v>
      </c>
      <c r="XEL1167" s="289"/>
      <c r="XEM1167" s="289"/>
      <c r="XEN1167" s="289"/>
      <c r="XEO1167" s="289"/>
      <c r="XEP1167" s="289"/>
      <c r="XEQ1167" s="289"/>
      <c r="XER1167" s="289"/>
      <c r="XES1167" s="289"/>
      <c r="XET1167" s="289"/>
      <c r="XEU1167" s="289"/>
      <c r="XEV1167" s="289"/>
      <c r="XEW1167" s="289"/>
      <c r="XEX1167" s="289"/>
      <c r="XEY1167" s="289"/>
      <c r="XEZ1167" s="289"/>
      <c r="XFA1167" s="289"/>
      <c r="XFB1167" s="289"/>
      <c r="XFC1167" s="289"/>
      <c r="XFD1167" s="289"/>
    </row>
    <row r="1168" s="506" customFormat="1" ht="21" customHeight="1" spans="1:16384">
      <c r="A1168" s="508">
        <v>2200150</v>
      </c>
      <c r="B1168" s="519" t="s">
        <v>157</v>
      </c>
      <c r="C1168" s="351">
        <f t="shared" si="18"/>
        <v>4271.309096</v>
      </c>
      <c r="F1168" s="508">
        <v>4271.309096</v>
      </c>
      <c r="H1168" s="506">
        <v>0</v>
      </c>
      <c r="K1168" s="506">
        <v>0</v>
      </c>
      <c r="L1168" s="506">
        <v>0</v>
      </c>
      <c r="N1168" s="506">
        <v>0</v>
      </c>
      <c r="XEL1168" s="289"/>
      <c r="XEM1168" s="289"/>
      <c r="XEN1168" s="289"/>
      <c r="XEO1168" s="289"/>
      <c r="XEP1168" s="289"/>
      <c r="XEQ1168" s="289"/>
      <c r="XER1168" s="289"/>
      <c r="XES1168" s="289"/>
      <c r="XET1168" s="289"/>
      <c r="XEU1168" s="289"/>
      <c r="XEV1168" s="289"/>
      <c r="XEW1168" s="289"/>
      <c r="XEX1168" s="289"/>
      <c r="XEY1168" s="289"/>
      <c r="XEZ1168" s="289"/>
      <c r="XFA1168" s="289"/>
      <c r="XFB1168" s="289"/>
      <c r="XFC1168" s="289"/>
      <c r="XFD1168" s="289"/>
    </row>
    <row r="1169" s="506" customFormat="1" ht="21" hidden="1" customHeight="1" spans="1:16384">
      <c r="A1169" s="508">
        <v>2200199</v>
      </c>
      <c r="B1169" s="519" t="s">
        <v>1031</v>
      </c>
      <c r="C1169" s="351">
        <f t="shared" si="18"/>
        <v>0</v>
      </c>
      <c r="F1169" s="506">
        <v>0</v>
      </c>
      <c r="H1169" s="506">
        <v>0</v>
      </c>
      <c r="K1169" s="506">
        <v>0</v>
      </c>
      <c r="L1169" s="506">
        <v>0</v>
      </c>
      <c r="N1169" s="506">
        <v>0</v>
      </c>
      <c r="XEL1169" s="289"/>
      <c r="XEM1169" s="289"/>
      <c r="XEN1169" s="289"/>
      <c r="XEO1169" s="289"/>
      <c r="XEP1169" s="289"/>
      <c r="XEQ1169" s="289"/>
      <c r="XER1169" s="289"/>
      <c r="XES1169" s="289"/>
      <c r="XET1169" s="289"/>
      <c r="XEU1169" s="289"/>
      <c r="XEV1169" s="289"/>
      <c r="XEW1169" s="289"/>
      <c r="XEX1169" s="289"/>
      <c r="XEY1169" s="289"/>
      <c r="XEZ1169" s="289"/>
      <c r="XFA1169" s="289"/>
      <c r="XFB1169" s="289"/>
      <c r="XFC1169" s="289"/>
      <c r="XFD1169" s="289"/>
    </row>
    <row r="1170" s="506" customFormat="1" ht="21" customHeight="1" spans="1:16384">
      <c r="A1170" s="508">
        <v>22005</v>
      </c>
      <c r="B1170" s="518" t="s">
        <v>1032</v>
      </c>
      <c r="C1170" s="351">
        <f t="shared" si="18"/>
        <v>56.40055</v>
      </c>
      <c r="F1170" s="508">
        <v>56.40055</v>
      </c>
      <c r="H1170" s="506">
        <v>0</v>
      </c>
      <c r="K1170" s="506">
        <v>0</v>
      </c>
      <c r="L1170" s="506">
        <v>0</v>
      </c>
      <c r="N1170" s="506">
        <v>0</v>
      </c>
      <c r="XEL1170" s="289"/>
      <c r="XEM1170" s="289"/>
      <c r="XEN1170" s="289"/>
      <c r="XEO1170" s="289"/>
      <c r="XEP1170" s="289"/>
      <c r="XEQ1170" s="289"/>
      <c r="XER1170" s="289"/>
      <c r="XES1170" s="289"/>
      <c r="XET1170" s="289"/>
      <c r="XEU1170" s="289"/>
      <c r="XEV1170" s="289"/>
      <c r="XEW1170" s="289"/>
      <c r="XEX1170" s="289"/>
      <c r="XEY1170" s="289"/>
      <c r="XEZ1170" s="289"/>
      <c r="XFA1170" s="289"/>
      <c r="XFB1170" s="289"/>
      <c r="XFC1170" s="289"/>
      <c r="XFD1170" s="289"/>
    </row>
    <row r="1171" s="506" customFormat="1" ht="21" hidden="1" customHeight="1" spans="1:16384">
      <c r="A1171" s="508">
        <v>2200501</v>
      </c>
      <c r="B1171" s="519" t="s">
        <v>148</v>
      </c>
      <c r="C1171" s="351">
        <f t="shared" si="18"/>
        <v>0</v>
      </c>
      <c r="F1171" s="506">
        <v>0</v>
      </c>
      <c r="H1171" s="506">
        <v>0</v>
      </c>
      <c r="K1171" s="506">
        <v>0</v>
      </c>
      <c r="L1171" s="506">
        <v>0</v>
      </c>
      <c r="N1171" s="506">
        <v>0</v>
      </c>
      <c r="XEL1171" s="289"/>
      <c r="XEM1171" s="289"/>
      <c r="XEN1171" s="289"/>
      <c r="XEO1171" s="289"/>
      <c r="XEP1171" s="289"/>
      <c r="XEQ1171" s="289"/>
      <c r="XER1171" s="289"/>
      <c r="XES1171" s="289"/>
      <c r="XET1171" s="289"/>
      <c r="XEU1171" s="289"/>
      <c r="XEV1171" s="289"/>
      <c r="XEW1171" s="289"/>
      <c r="XEX1171" s="289"/>
      <c r="XEY1171" s="289"/>
      <c r="XEZ1171" s="289"/>
      <c r="XFA1171" s="289"/>
      <c r="XFB1171" s="289"/>
      <c r="XFC1171" s="289"/>
      <c r="XFD1171" s="289"/>
    </row>
    <row r="1172" s="506" customFormat="1" ht="21" hidden="1" customHeight="1" spans="1:16384">
      <c r="A1172" s="508">
        <v>2200502</v>
      </c>
      <c r="B1172" s="519" t="s">
        <v>149</v>
      </c>
      <c r="C1172" s="351">
        <f t="shared" si="18"/>
        <v>0</v>
      </c>
      <c r="F1172" s="506">
        <v>0</v>
      </c>
      <c r="H1172" s="506">
        <v>0</v>
      </c>
      <c r="K1172" s="506">
        <v>0</v>
      </c>
      <c r="L1172" s="506">
        <v>0</v>
      </c>
      <c r="N1172" s="506">
        <v>0</v>
      </c>
      <c r="XEL1172" s="289"/>
      <c r="XEM1172" s="289"/>
      <c r="XEN1172" s="289"/>
      <c r="XEO1172" s="289"/>
      <c r="XEP1172" s="289"/>
      <c r="XEQ1172" s="289"/>
      <c r="XER1172" s="289"/>
      <c r="XES1172" s="289"/>
      <c r="XET1172" s="289"/>
      <c r="XEU1172" s="289"/>
      <c r="XEV1172" s="289"/>
      <c r="XEW1172" s="289"/>
      <c r="XEX1172" s="289"/>
      <c r="XEY1172" s="289"/>
      <c r="XEZ1172" s="289"/>
      <c r="XFA1172" s="289"/>
      <c r="XFB1172" s="289"/>
      <c r="XFC1172" s="289"/>
      <c r="XFD1172" s="289"/>
    </row>
    <row r="1173" s="506" customFormat="1" ht="21" hidden="1" customHeight="1" spans="1:16384">
      <c r="A1173" s="508">
        <v>2200503</v>
      </c>
      <c r="B1173" s="519" t="s">
        <v>150</v>
      </c>
      <c r="C1173" s="351">
        <f t="shared" si="18"/>
        <v>0</v>
      </c>
      <c r="F1173" s="506">
        <v>0</v>
      </c>
      <c r="H1173" s="506">
        <v>0</v>
      </c>
      <c r="K1173" s="506">
        <v>0</v>
      </c>
      <c r="L1173" s="506">
        <v>0</v>
      </c>
      <c r="N1173" s="506">
        <v>0</v>
      </c>
      <c r="XEL1173" s="289"/>
      <c r="XEM1173" s="289"/>
      <c r="XEN1173" s="289"/>
      <c r="XEO1173" s="289"/>
      <c r="XEP1173" s="289"/>
      <c r="XEQ1173" s="289"/>
      <c r="XER1173" s="289"/>
      <c r="XES1173" s="289"/>
      <c r="XET1173" s="289"/>
      <c r="XEU1173" s="289"/>
      <c r="XEV1173" s="289"/>
      <c r="XEW1173" s="289"/>
      <c r="XEX1173" s="289"/>
      <c r="XEY1173" s="289"/>
      <c r="XEZ1173" s="289"/>
      <c r="XFA1173" s="289"/>
      <c r="XFB1173" s="289"/>
      <c r="XFC1173" s="289"/>
      <c r="XFD1173" s="289"/>
    </row>
    <row r="1174" s="506" customFormat="1" ht="21" customHeight="1" spans="1:16384">
      <c r="A1174" s="508">
        <v>2200504</v>
      </c>
      <c r="B1174" s="519" t="s">
        <v>1033</v>
      </c>
      <c r="C1174" s="351">
        <f t="shared" si="18"/>
        <v>56.40055</v>
      </c>
      <c r="F1174" s="508">
        <v>56.40055</v>
      </c>
      <c r="H1174" s="506">
        <v>0</v>
      </c>
      <c r="K1174" s="506">
        <v>0</v>
      </c>
      <c r="L1174" s="506">
        <v>0</v>
      </c>
      <c r="N1174" s="506">
        <v>0</v>
      </c>
      <c r="XEL1174" s="289"/>
      <c r="XEM1174" s="289"/>
      <c r="XEN1174" s="289"/>
      <c r="XEO1174" s="289"/>
      <c r="XEP1174" s="289"/>
      <c r="XEQ1174" s="289"/>
      <c r="XER1174" s="289"/>
      <c r="XES1174" s="289"/>
      <c r="XET1174" s="289"/>
      <c r="XEU1174" s="289"/>
      <c r="XEV1174" s="289"/>
      <c r="XEW1174" s="289"/>
      <c r="XEX1174" s="289"/>
      <c r="XEY1174" s="289"/>
      <c r="XEZ1174" s="289"/>
      <c r="XFA1174" s="289"/>
      <c r="XFB1174" s="289"/>
      <c r="XFC1174" s="289"/>
      <c r="XFD1174" s="289"/>
    </row>
    <row r="1175" s="506" customFormat="1" ht="21" hidden="1" customHeight="1" spans="1:16384">
      <c r="A1175" s="508">
        <v>2200506</v>
      </c>
      <c r="B1175" s="519" t="s">
        <v>1034</v>
      </c>
      <c r="C1175" s="351">
        <f t="shared" si="18"/>
        <v>0</v>
      </c>
      <c r="F1175" s="506">
        <v>0</v>
      </c>
      <c r="H1175" s="506">
        <v>0</v>
      </c>
      <c r="K1175" s="506">
        <v>0</v>
      </c>
      <c r="L1175" s="506">
        <v>0</v>
      </c>
      <c r="N1175" s="506">
        <v>0</v>
      </c>
      <c r="XEL1175" s="289"/>
      <c r="XEM1175" s="289"/>
      <c r="XEN1175" s="289"/>
      <c r="XEO1175" s="289"/>
      <c r="XEP1175" s="289"/>
      <c r="XEQ1175" s="289"/>
      <c r="XER1175" s="289"/>
      <c r="XES1175" s="289"/>
      <c r="XET1175" s="289"/>
      <c r="XEU1175" s="289"/>
      <c r="XEV1175" s="289"/>
      <c r="XEW1175" s="289"/>
      <c r="XEX1175" s="289"/>
      <c r="XEY1175" s="289"/>
      <c r="XEZ1175" s="289"/>
      <c r="XFA1175" s="289"/>
      <c r="XFB1175" s="289"/>
      <c r="XFC1175" s="289"/>
      <c r="XFD1175" s="289"/>
    </row>
    <row r="1176" s="506" customFormat="1" ht="21" hidden="1" customHeight="1" spans="1:16384">
      <c r="A1176" s="508">
        <v>2200507</v>
      </c>
      <c r="B1176" s="519" t="s">
        <v>1035</v>
      </c>
      <c r="C1176" s="351">
        <f t="shared" si="18"/>
        <v>0</v>
      </c>
      <c r="F1176" s="506">
        <v>0</v>
      </c>
      <c r="H1176" s="506">
        <v>0</v>
      </c>
      <c r="K1176" s="506">
        <v>0</v>
      </c>
      <c r="L1176" s="506">
        <v>0</v>
      </c>
      <c r="N1176" s="506">
        <v>0</v>
      </c>
      <c r="XEL1176" s="289"/>
      <c r="XEM1176" s="289"/>
      <c r="XEN1176" s="289"/>
      <c r="XEO1176" s="289"/>
      <c r="XEP1176" s="289"/>
      <c r="XEQ1176" s="289"/>
      <c r="XER1176" s="289"/>
      <c r="XES1176" s="289"/>
      <c r="XET1176" s="289"/>
      <c r="XEU1176" s="289"/>
      <c r="XEV1176" s="289"/>
      <c r="XEW1176" s="289"/>
      <c r="XEX1176" s="289"/>
      <c r="XEY1176" s="289"/>
      <c r="XEZ1176" s="289"/>
      <c r="XFA1176" s="289"/>
      <c r="XFB1176" s="289"/>
      <c r="XFC1176" s="289"/>
      <c r="XFD1176" s="289"/>
    </row>
    <row r="1177" s="506" customFormat="1" ht="21" hidden="1" customHeight="1" spans="1:16384">
      <c r="A1177" s="508">
        <v>2200508</v>
      </c>
      <c r="B1177" s="518" t="s">
        <v>1036</v>
      </c>
      <c r="C1177" s="351">
        <f t="shared" si="18"/>
        <v>0</v>
      </c>
      <c r="F1177" s="506">
        <v>0</v>
      </c>
      <c r="H1177" s="506">
        <v>0</v>
      </c>
      <c r="K1177" s="506">
        <v>0</v>
      </c>
      <c r="L1177" s="506">
        <v>0</v>
      </c>
      <c r="N1177" s="506">
        <v>0</v>
      </c>
      <c r="XEL1177" s="289"/>
      <c r="XEM1177" s="289"/>
      <c r="XEN1177" s="289"/>
      <c r="XEO1177" s="289"/>
      <c r="XEP1177" s="289"/>
      <c r="XEQ1177" s="289"/>
      <c r="XER1177" s="289"/>
      <c r="XES1177" s="289"/>
      <c r="XET1177" s="289"/>
      <c r="XEU1177" s="289"/>
      <c r="XEV1177" s="289"/>
      <c r="XEW1177" s="289"/>
      <c r="XEX1177" s="289"/>
      <c r="XEY1177" s="289"/>
      <c r="XEZ1177" s="289"/>
      <c r="XFA1177" s="289"/>
      <c r="XFB1177" s="289"/>
      <c r="XFC1177" s="289"/>
      <c r="XFD1177" s="289"/>
    </row>
    <row r="1178" s="506" customFormat="1" ht="21" hidden="1" customHeight="1" spans="1:16384">
      <c r="A1178" s="508">
        <v>2200509</v>
      </c>
      <c r="B1178" s="519" t="s">
        <v>1037</v>
      </c>
      <c r="C1178" s="351">
        <f t="shared" si="18"/>
        <v>0</v>
      </c>
      <c r="F1178" s="506">
        <v>0</v>
      </c>
      <c r="H1178" s="506">
        <v>0</v>
      </c>
      <c r="K1178" s="506">
        <v>0</v>
      </c>
      <c r="L1178" s="506">
        <v>0</v>
      </c>
      <c r="N1178" s="506">
        <v>0</v>
      </c>
      <c r="XEL1178" s="289"/>
      <c r="XEM1178" s="289"/>
      <c r="XEN1178" s="289"/>
      <c r="XEO1178" s="289"/>
      <c r="XEP1178" s="289"/>
      <c r="XEQ1178" s="289"/>
      <c r="XER1178" s="289"/>
      <c r="XES1178" s="289"/>
      <c r="XET1178" s="289"/>
      <c r="XEU1178" s="289"/>
      <c r="XEV1178" s="289"/>
      <c r="XEW1178" s="289"/>
      <c r="XEX1178" s="289"/>
      <c r="XEY1178" s="289"/>
      <c r="XEZ1178" s="289"/>
      <c r="XFA1178" s="289"/>
      <c r="XFB1178" s="289"/>
      <c r="XFC1178" s="289"/>
      <c r="XFD1178" s="289"/>
    </row>
    <row r="1179" s="506" customFormat="1" ht="21" hidden="1" customHeight="1" spans="1:16384">
      <c r="A1179" s="508">
        <v>2200510</v>
      </c>
      <c r="B1179" s="519" t="s">
        <v>1038</v>
      </c>
      <c r="C1179" s="351">
        <f t="shared" si="18"/>
        <v>0</v>
      </c>
      <c r="F1179" s="506">
        <v>0</v>
      </c>
      <c r="H1179" s="506">
        <v>0</v>
      </c>
      <c r="K1179" s="506">
        <v>0</v>
      </c>
      <c r="L1179" s="506">
        <v>0</v>
      </c>
      <c r="N1179" s="506">
        <v>0</v>
      </c>
      <c r="XEL1179" s="289"/>
      <c r="XEM1179" s="289"/>
      <c r="XEN1179" s="289"/>
      <c r="XEO1179" s="289"/>
      <c r="XEP1179" s="289"/>
      <c r="XEQ1179" s="289"/>
      <c r="XER1179" s="289"/>
      <c r="XES1179" s="289"/>
      <c r="XET1179" s="289"/>
      <c r="XEU1179" s="289"/>
      <c r="XEV1179" s="289"/>
      <c r="XEW1179" s="289"/>
      <c r="XEX1179" s="289"/>
      <c r="XEY1179" s="289"/>
      <c r="XEZ1179" s="289"/>
      <c r="XFA1179" s="289"/>
      <c r="XFB1179" s="289"/>
      <c r="XFC1179" s="289"/>
      <c r="XFD1179" s="289"/>
    </row>
    <row r="1180" s="506" customFormat="1" ht="21" hidden="1" customHeight="1" spans="1:16384">
      <c r="A1180" s="508">
        <v>2200511</v>
      </c>
      <c r="B1180" s="519" t="s">
        <v>1039</v>
      </c>
      <c r="C1180" s="351">
        <f t="shared" si="18"/>
        <v>0</v>
      </c>
      <c r="F1180" s="506">
        <v>0</v>
      </c>
      <c r="H1180" s="506">
        <v>0</v>
      </c>
      <c r="K1180" s="506">
        <v>0</v>
      </c>
      <c r="L1180" s="506">
        <v>0</v>
      </c>
      <c r="N1180" s="506">
        <v>0</v>
      </c>
      <c r="XEL1180" s="289"/>
      <c r="XEM1180" s="289"/>
      <c r="XEN1180" s="289"/>
      <c r="XEO1180" s="289"/>
      <c r="XEP1180" s="289"/>
      <c r="XEQ1180" s="289"/>
      <c r="XER1180" s="289"/>
      <c r="XES1180" s="289"/>
      <c r="XET1180" s="289"/>
      <c r="XEU1180" s="289"/>
      <c r="XEV1180" s="289"/>
      <c r="XEW1180" s="289"/>
      <c r="XEX1180" s="289"/>
      <c r="XEY1180" s="289"/>
      <c r="XEZ1180" s="289"/>
      <c r="XFA1180" s="289"/>
      <c r="XFB1180" s="289"/>
      <c r="XFC1180" s="289"/>
      <c r="XFD1180" s="289"/>
    </row>
    <row r="1181" s="506" customFormat="1" ht="21" hidden="1" customHeight="1" spans="1:16384">
      <c r="A1181" s="508">
        <v>2200512</v>
      </c>
      <c r="B1181" s="519" t="s">
        <v>1040</v>
      </c>
      <c r="C1181" s="351">
        <f t="shared" si="18"/>
        <v>0</v>
      </c>
      <c r="F1181" s="506">
        <v>0</v>
      </c>
      <c r="H1181" s="506">
        <v>0</v>
      </c>
      <c r="K1181" s="506">
        <v>0</v>
      </c>
      <c r="L1181" s="506">
        <v>0</v>
      </c>
      <c r="N1181" s="506">
        <v>0</v>
      </c>
      <c r="XEL1181" s="289"/>
      <c r="XEM1181" s="289"/>
      <c r="XEN1181" s="289"/>
      <c r="XEO1181" s="289"/>
      <c r="XEP1181" s="289"/>
      <c r="XEQ1181" s="289"/>
      <c r="XER1181" s="289"/>
      <c r="XES1181" s="289"/>
      <c r="XET1181" s="289"/>
      <c r="XEU1181" s="289"/>
      <c r="XEV1181" s="289"/>
      <c r="XEW1181" s="289"/>
      <c r="XEX1181" s="289"/>
      <c r="XEY1181" s="289"/>
      <c r="XEZ1181" s="289"/>
      <c r="XFA1181" s="289"/>
      <c r="XFB1181" s="289"/>
      <c r="XFC1181" s="289"/>
      <c r="XFD1181" s="289"/>
    </row>
    <row r="1182" s="506" customFormat="1" ht="21" hidden="1" customHeight="1" spans="1:16384">
      <c r="A1182" s="508">
        <v>2200513</v>
      </c>
      <c r="B1182" s="519" t="s">
        <v>1041</v>
      </c>
      <c r="C1182" s="351">
        <f t="shared" si="18"/>
        <v>0</v>
      </c>
      <c r="F1182" s="506">
        <v>0</v>
      </c>
      <c r="H1182" s="506">
        <v>0</v>
      </c>
      <c r="K1182" s="506">
        <v>0</v>
      </c>
      <c r="L1182" s="506">
        <v>0</v>
      </c>
      <c r="N1182" s="506">
        <v>0</v>
      </c>
      <c r="XEL1182" s="289"/>
      <c r="XEM1182" s="289"/>
      <c r="XEN1182" s="289"/>
      <c r="XEO1182" s="289"/>
      <c r="XEP1182" s="289"/>
      <c r="XEQ1182" s="289"/>
      <c r="XER1182" s="289"/>
      <c r="XES1182" s="289"/>
      <c r="XET1182" s="289"/>
      <c r="XEU1182" s="289"/>
      <c r="XEV1182" s="289"/>
      <c r="XEW1182" s="289"/>
      <c r="XEX1182" s="289"/>
      <c r="XEY1182" s="289"/>
      <c r="XEZ1182" s="289"/>
      <c r="XFA1182" s="289"/>
      <c r="XFB1182" s="289"/>
      <c r="XFC1182" s="289"/>
      <c r="XFD1182" s="289"/>
    </row>
    <row r="1183" s="506" customFormat="1" ht="21" hidden="1" customHeight="1" spans="1:16384">
      <c r="A1183" s="508">
        <v>2200514</v>
      </c>
      <c r="B1183" s="519" t="s">
        <v>1042</v>
      </c>
      <c r="C1183" s="351">
        <f t="shared" si="18"/>
        <v>0</v>
      </c>
      <c r="F1183" s="506">
        <v>0</v>
      </c>
      <c r="H1183" s="506">
        <v>0</v>
      </c>
      <c r="K1183" s="506">
        <v>0</v>
      </c>
      <c r="L1183" s="506">
        <v>0</v>
      </c>
      <c r="N1183" s="506">
        <v>0</v>
      </c>
      <c r="XEL1183" s="289"/>
      <c r="XEM1183" s="289"/>
      <c r="XEN1183" s="289"/>
      <c r="XEO1183" s="289"/>
      <c r="XEP1183" s="289"/>
      <c r="XEQ1183" s="289"/>
      <c r="XER1183" s="289"/>
      <c r="XES1183" s="289"/>
      <c r="XET1183" s="289"/>
      <c r="XEU1183" s="289"/>
      <c r="XEV1183" s="289"/>
      <c r="XEW1183" s="289"/>
      <c r="XEX1183" s="289"/>
      <c r="XEY1183" s="289"/>
      <c r="XEZ1183" s="289"/>
      <c r="XFA1183" s="289"/>
      <c r="XFB1183" s="289"/>
      <c r="XFC1183" s="289"/>
      <c r="XFD1183" s="289"/>
    </row>
    <row r="1184" s="506" customFormat="1" ht="21" hidden="1" customHeight="1" spans="1:16384">
      <c r="A1184" s="508">
        <v>2200599</v>
      </c>
      <c r="B1184" s="518" t="s">
        <v>1043</v>
      </c>
      <c r="C1184" s="351">
        <f t="shared" si="18"/>
        <v>0</v>
      </c>
      <c r="F1184" s="506">
        <v>0</v>
      </c>
      <c r="H1184" s="506">
        <v>0</v>
      </c>
      <c r="K1184" s="506">
        <v>0</v>
      </c>
      <c r="L1184" s="506">
        <v>0</v>
      </c>
      <c r="N1184" s="506">
        <v>0</v>
      </c>
      <c r="XEL1184" s="289"/>
      <c r="XEM1184" s="289"/>
      <c r="XEN1184" s="289"/>
      <c r="XEO1184" s="289"/>
      <c r="XEP1184" s="289"/>
      <c r="XEQ1184" s="289"/>
      <c r="XER1184" s="289"/>
      <c r="XES1184" s="289"/>
      <c r="XET1184" s="289"/>
      <c r="XEU1184" s="289"/>
      <c r="XEV1184" s="289"/>
      <c r="XEW1184" s="289"/>
      <c r="XEX1184" s="289"/>
      <c r="XEY1184" s="289"/>
      <c r="XEZ1184" s="289"/>
      <c r="XFA1184" s="289"/>
      <c r="XFB1184" s="289"/>
      <c r="XFC1184" s="289"/>
      <c r="XFD1184" s="289"/>
    </row>
    <row r="1185" s="506" customFormat="1" ht="21" customHeight="1" spans="1:16384">
      <c r="A1185" s="508">
        <v>22099</v>
      </c>
      <c r="B1185" s="519" t="s">
        <v>1044</v>
      </c>
      <c r="C1185" s="351">
        <f t="shared" si="18"/>
        <v>187.12</v>
      </c>
      <c r="F1185" s="506">
        <v>0</v>
      </c>
      <c r="H1185" s="506">
        <v>187.12</v>
      </c>
      <c r="K1185" s="506">
        <v>0</v>
      </c>
      <c r="L1185" s="506">
        <v>0</v>
      </c>
      <c r="N1185" s="506">
        <v>0</v>
      </c>
      <c r="XEL1185" s="289"/>
      <c r="XEM1185" s="289"/>
      <c r="XEN1185" s="289"/>
      <c r="XEO1185" s="289"/>
      <c r="XEP1185" s="289"/>
      <c r="XEQ1185" s="289"/>
      <c r="XER1185" s="289"/>
      <c r="XES1185" s="289"/>
      <c r="XET1185" s="289"/>
      <c r="XEU1185" s="289"/>
      <c r="XEV1185" s="289"/>
      <c r="XEW1185" s="289"/>
      <c r="XEX1185" s="289"/>
      <c r="XEY1185" s="289"/>
      <c r="XEZ1185" s="289"/>
      <c r="XFA1185" s="289"/>
      <c r="XFB1185" s="289"/>
      <c r="XFC1185" s="289"/>
      <c r="XFD1185" s="289"/>
    </row>
    <row r="1186" s="506" customFormat="1" ht="21" customHeight="1" spans="1:16384">
      <c r="A1186" s="508">
        <v>2209999</v>
      </c>
      <c r="B1186" s="519" t="s">
        <v>1045</v>
      </c>
      <c r="C1186" s="351">
        <f t="shared" si="18"/>
        <v>187.12</v>
      </c>
      <c r="F1186" s="506">
        <v>0</v>
      </c>
      <c r="H1186" s="506">
        <v>187.12</v>
      </c>
      <c r="K1186" s="506">
        <v>0</v>
      </c>
      <c r="L1186" s="506">
        <v>0</v>
      </c>
      <c r="N1186" s="506">
        <v>0</v>
      </c>
      <c r="XEL1186" s="289"/>
      <c r="XEM1186" s="289"/>
      <c r="XEN1186" s="289"/>
      <c r="XEO1186" s="289"/>
      <c r="XEP1186" s="289"/>
      <c r="XEQ1186" s="289"/>
      <c r="XER1186" s="289"/>
      <c r="XES1186" s="289"/>
      <c r="XET1186" s="289"/>
      <c r="XEU1186" s="289"/>
      <c r="XEV1186" s="289"/>
      <c r="XEW1186" s="289"/>
      <c r="XEX1186" s="289"/>
      <c r="XEY1186" s="289"/>
      <c r="XEZ1186" s="289"/>
      <c r="XFA1186" s="289"/>
      <c r="XFB1186" s="289"/>
      <c r="XFC1186" s="289"/>
      <c r="XFD1186" s="289"/>
    </row>
    <row r="1187" s="506" customFormat="1" ht="21" customHeight="1" spans="1:16384">
      <c r="A1187" s="508">
        <v>221</v>
      </c>
      <c r="B1187" s="517" t="s">
        <v>1046</v>
      </c>
      <c r="C1187" s="351">
        <v>94933</v>
      </c>
      <c r="F1187" s="508">
        <v>22601.555268</v>
      </c>
      <c r="H1187" s="506">
        <v>0</v>
      </c>
      <c r="K1187" s="506">
        <v>10384</v>
      </c>
      <c r="L1187" s="506">
        <v>4207.930272</v>
      </c>
      <c r="N1187" s="506">
        <f>63339-300-4500-800</f>
        <v>57739</v>
      </c>
      <c r="XEL1187" s="289"/>
      <c r="XEM1187" s="289"/>
      <c r="XEN1187" s="289"/>
      <c r="XEO1187" s="289"/>
      <c r="XEP1187" s="289"/>
      <c r="XEQ1187" s="289"/>
      <c r="XER1187" s="289"/>
      <c r="XES1187" s="289"/>
      <c r="XET1187" s="289"/>
      <c r="XEU1187" s="289"/>
      <c r="XEV1187" s="289"/>
      <c r="XEW1187" s="289"/>
      <c r="XEX1187" s="289"/>
      <c r="XEY1187" s="289"/>
      <c r="XEZ1187" s="289"/>
      <c r="XFA1187" s="289"/>
      <c r="XFB1187" s="289"/>
      <c r="XFC1187" s="289"/>
      <c r="XFD1187" s="289"/>
    </row>
    <row r="1188" s="506" customFormat="1" ht="21" customHeight="1" spans="1:16384">
      <c r="A1188" s="508">
        <v>22101</v>
      </c>
      <c r="B1188" s="518" t="s">
        <v>1047</v>
      </c>
      <c r="C1188" s="351">
        <f t="shared" si="18"/>
        <v>68123</v>
      </c>
      <c r="F1188" s="506">
        <v>0</v>
      </c>
      <c r="H1188" s="506">
        <v>0</v>
      </c>
      <c r="K1188" s="506">
        <v>10384</v>
      </c>
      <c r="L1188" s="506">
        <v>0</v>
      </c>
      <c r="N1188" s="506">
        <f>63339-300-4500-800</f>
        <v>57739</v>
      </c>
      <c r="XEL1188" s="289"/>
      <c r="XEM1188" s="289"/>
      <c r="XEN1188" s="289"/>
      <c r="XEO1188" s="289"/>
      <c r="XEP1188" s="289"/>
      <c r="XEQ1188" s="289"/>
      <c r="XER1188" s="289"/>
      <c r="XES1188" s="289"/>
      <c r="XET1188" s="289"/>
      <c r="XEU1188" s="289"/>
      <c r="XEV1188" s="289"/>
      <c r="XEW1188" s="289"/>
      <c r="XEX1188" s="289"/>
      <c r="XEY1188" s="289"/>
      <c r="XEZ1188" s="289"/>
      <c r="XFA1188" s="289"/>
      <c r="XFB1188" s="289"/>
      <c r="XFC1188" s="289"/>
      <c r="XFD1188" s="289"/>
    </row>
    <row r="1189" s="506" customFormat="1" ht="21" hidden="1" customHeight="1" spans="1:16384">
      <c r="A1189" s="508">
        <v>2210101</v>
      </c>
      <c r="B1189" s="519" t="s">
        <v>1048</v>
      </c>
      <c r="C1189" s="351">
        <f t="shared" si="18"/>
        <v>0</v>
      </c>
      <c r="F1189" s="506">
        <v>0</v>
      </c>
      <c r="H1189" s="506">
        <v>0</v>
      </c>
      <c r="K1189" s="506">
        <v>0</v>
      </c>
      <c r="L1189" s="506">
        <v>0</v>
      </c>
      <c r="N1189" s="506">
        <v>0</v>
      </c>
      <c r="XEL1189" s="289"/>
      <c r="XEM1189" s="289"/>
      <c r="XEN1189" s="289"/>
      <c r="XEO1189" s="289"/>
      <c r="XEP1189" s="289"/>
      <c r="XEQ1189" s="289"/>
      <c r="XER1189" s="289"/>
      <c r="XES1189" s="289"/>
      <c r="XET1189" s="289"/>
      <c r="XEU1189" s="289"/>
      <c r="XEV1189" s="289"/>
      <c r="XEW1189" s="289"/>
      <c r="XEX1189" s="289"/>
      <c r="XEY1189" s="289"/>
      <c r="XEZ1189" s="289"/>
      <c r="XFA1189" s="289"/>
      <c r="XFB1189" s="289"/>
      <c r="XFC1189" s="289"/>
      <c r="XFD1189" s="289"/>
    </row>
    <row r="1190" s="506" customFormat="1" ht="21" hidden="1" customHeight="1" spans="1:16384">
      <c r="A1190" s="508">
        <v>2210102</v>
      </c>
      <c r="B1190" s="519" t="s">
        <v>1049</v>
      </c>
      <c r="C1190" s="351">
        <f t="shared" si="18"/>
        <v>0</v>
      </c>
      <c r="F1190" s="506">
        <v>0</v>
      </c>
      <c r="H1190" s="506">
        <v>0</v>
      </c>
      <c r="K1190" s="506">
        <v>0</v>
      </c>
      <c r="L1190" s="506">
        <v>0</v>
      </c>
      <c r="N1190" s="506">
        <v>0</v>
      </c>
      <c r="XEL1190" s="289"/>
      <c r="XEM1190" s="289"/>
      <c r="XEN1190" s="289"/>
      <c r="XEO1190" s="289"/>
      <c r="XEP1190" s="289"/>
      <c r="XEQ1190" s="289"/>
      <c r="XER1190" s="289"/>
      <c r="XES1190" s="289"/>
      <c r="XET1190" s="289"/>
      <c r="XEU1190" s="289"/>
      <c r="XEV1190" s="289"/>
      <c r="XEW1190" s="289"/>
      <c r="XEX1190" s="289"/>
      <c r="XEY1190" s="289"/>
      <c r="XEZ1190" s="289"/>
      <c r="XFA1190" s="289"/>
      <c r="XFB1190" s="289"/>
      <c r="XFC1190" s="289"/>
      <c r="XFD1190" s="289"/>
    </row>
    <row r="1191" s="506" customFormat="1" ht="21" customHeight="1" spans="1:16384">
      <c r="A1191" s="508">
        <v>2210103</v>
      </c>
      <c r="B1191" s="519" t="s">
        <v>1050</v>
      </c>
      <c r="C1191" s="351">
        <f t="shared" si="18"/>
        <v>1734</v>
      </c>
      <c r="F1191" s="506">
        <v>0</v>
      </c>
      <c r="H1191" s="506">
        <v>0</v>
      </c>
      <c r="K1191" s="506">
        <v>1734</v>
      </c>
      <c r="L1191" s="506">
        <v>0</v>
      </c>
      <c r="N1191" s="506">
        <v>0</v>
      </c>
      <c r="XEL1191" s="289"/>
      <c r="XEM1191" s="289"/>
      <c r="XEN1191" s="289"/>
      <c r="XEO1191" s="289"/>
      <c r="XEP1191" s="289"/>
      <c r="XEQ1191" s="289"/>
      <c r="XER1191" s="289"/>
      <c r="XES1191" s="289"/>
      <c r="XET1191" s="289"/>
      <c r="XEU1191" s="289"/>
      <c r="XEV1191" s="289"/>
      <c r="XEW1191" s="289"/>
      <c r="XEX1191" s="289"/>
      <c r="XEY1191" s="289"/>
      <c r="XEZ1191" s="289"/>
      <c r="XFA1191" s="289"/>
      <c r="XFB1191" s="289"/>
      <c r="XFC1191" s="289"/>
      <c r="XFD1191" s="289"/>
    </row>
    <row r="1192" s="506" customFormat="1" ht="21" hidden="1" customHeight="1" spans="1:16384">
      <c r="A1192" s="508">
        <v>2210104</v>
      </c>
      <c r="B1192" s="519" t="s">
        <v>1051</v>
      </c>
      <c r="C1192" s="351">
        <f t="shared" si="18"/>
        <v>0</v>
      </c>
      <c r="F1192" s="506">
        <v>0</v>
      </c>
      <c r="H1192" s="506">
        <v>0</v>
      </c>
      <c r="K1192" s="506">
        <v>0</v>
      </c>
      <c r="L1192" s="506">
        <v>0</v>
      </c>
      <c r="N1192" s="506">
        <v>0</v>
      </c>
      <c r="XEL1192" s="289"/>
      <c r="XEM1192" s="289"/>
      <c r="XEN1192" s="289"/>
      <c r="XEO1192" s="289"/>
      <c r="XEP1192" s="289"/>
      <c r="XEQ1192" s="289"/>
      <c r="XER1192" s="289"/>
      <c r="XES1192" s="289"/>
      <c r="XET1192" s="289"/>
      <c r="XEU1192" s="289"/>
      <c r="XEV1192" s="289"/>
      <c r="XEW1192" s="289"/>
      <c r="XEX1192" s="289"/>
      <c r="XEY1192" s="289"/>
      <c r="XEZ1192" s="289"/>
      <c r="XFA1192" s="289"/>
      <c r="XFB1192" s="289"/>
      <c r="XFC1192" s="289"/>
      <c r="XFD1192" s="289"/>
    </row>
    <row r="1193" s="506" customFormat="1" ht="21" customHeight="1" spans="1:16384">
      <c r="A1193" s="508">
        <v>2210105</v>
      </c>
      <c r="B1193" s="519" t="s">
        <v>1052</v>
      </c>
      <c r="C1193" s="351">
        <f t="shared" si="18"/>
        <v>488</v>
      </c>
      <c r="F1193" s="506">
        <v>0</v>
      </c>
      <c r="H1193" s="506">
        <v>0</v>
      </c>
      <c r="K1193" s="506">
        <v>0</v>
      </c>
      <c r="L1193" s="506">
        <v>0</v>
      </c>
      <c r="N1193" s="506">
        <v>488</v>
      </c>
      <c r="XEL1193" s="289"/>
      <c r="XEM1193" s="289"/>
      <c r="XEN1193" s="289"/>
      <c r="XEO1193" s="289"/>
      <c r="XEP1193" s="289"/>
      <c r="XEQ1193" s="289"/>
      <c r="XER1193" s="289"/>
      <c r="XES1193" s="289"/>
      <c r="XET1193" s="289"/>
      <c r="XEU1193" s="289"/>
      <c r="XEV1193" s="289"/>
      <c r="XEW1193" s="289"/>
      <c r="XEX1193" s="289"/>
      <c r="XEY1193" s="289"/>
      <c r="XEZ1193" s="289"/>
      <c r="XFA1193" s="289"/>
      <c r="XFB1193" s="289"/>
      <c r="XFC1193" s="289"/>
      <c r="XFD1193" s="289"/>
    </row>
    <row r="1194" s="506" customFormat="1" ht="21" customHeight="1" spans="1:16384">
      <c r="A1194" s="508">
        <v>2210106</v>
      </c>
      <c r="B1194" s="520" t="s">
        <v>1053</v>
      </c>
      <c r="C1194" s="351">
        <f t="shared" si="18"/>
        <v>4793</v>
      </c>
      <c r="F1194" s="506">
        <v>0</v>
      </c>
      <c r="H1194" s="506">
        <v>0</v>
      </c>
      <c r="K1194" s="506">
        <v>0</v>
      </c>
      <c r="L1194" s="506">
        <v>0</v>
      </c>
      <c r="N1194" s="506">
        <v>4793</v>
      </c>
      <c r="XEL1194" s="289"/>
      <c r="XEM1194" s="289"/>
      <c r="XEN1194" s="289"/>
      <c r="XEO1194" s="289"/>
      <c r="XEP1194" s="289"/>
      <c r="XEQ1194" s="289"/>
      <c r="XER1194" s="289"/>
      <c r="XES1194" s="289"/>
      <c r="XET1194" s="289"/>
      <c r="XEU1194" s="289"/>
      <c r="XEV1194" s="289"/>
      <c r="XEW1194" s="289"/>
      <c r="XEX1194" s="289"/>
      <c r="XEY1194" s="289"/>
      <c r="XEZ1194" s="289"/>
      <c r="XFA1194" s="289"/>
      <c r="XFB1194" s="289"/>
      <c r="XFC1194" s="289"/>
      <c r="XFD1194" s="289"/>
    </row>
    <row r="1195" s="506" customFormat="1" ht="21" customHeight="1" spans="1:16384">
      <c r="A1195" s="508">
        <v>2210107</v>
      </c>
      <c r="B1195" s="518" t="s">
        <v>1054</v>
      </c>
      <c r="C1195" s="351">
        <f t="shared" si="18"/>
        <v>570</v>
      </c>
      <c r="F1195" s="506">
        <v>0</v>
      </c>
      <c r="H1195" s="506">
        <v>0</v>
      </c>
      <c r="K1195" s="506">
        <v>570</v>
      </c>
      <c r="L1195" s="506">
        <v>0</v>
      </c>
      <c r="N1195" s="506">
        <v>0</v>
      </c>
      <c r="XEL1195" s="289"/>
      <c r="XEM1195" s="289"/>
      <c r="XEN1195" s="289"/>
      <c r="XEO1195" s="289"/>
      <c r="XEP1195" s="289"/>
      <c r="XEQ1195" s="289"/>
      <c r="XER1195" s="289"/>
      <c r="XES1195" s="289"/>
      <c r="XET1195" s="289"/>
      <c r="XEU1195" s="289"/>
      <c r="XEV1195" s="289"/>
      <c r="XEW1195" s="289"/>
      <c r="XEX1195" s="289"/>
      <c r="XEY1195" s="289"/>
      <c r="XEZ1195" s="289"/>
      <c r="XFA1195" s="289"/>
      <c r="XFB1195" s="289"/>
      <c r="XFC1195" s="289"/>
      <c r="XFD1195" s="289"/>
    </row>
    <row r="1196" s="506" customFormat="1" ht="21" customHeight="1" spans="1:16384">
      <c r="A1196" s="508">
        <v>2210108</v>
      </c>
      <c r="B1196" s="519" t="s">
        <v>1055</v>
      </c>
      <c r="C1196" s="351">
        <f t="shared" si="18"/>
        <v>43861</v>
      </c>
      <c r="F1196" s="506">
        <v>0</v>
      </c>
      <c r="H1196" s="506">
        <v>0</v>
      </c>
      <c r="K1196" s="506">
        <v>3118</v>
      </c>
      <c r="L1196" s="506">
        <v>0</v>
      </c>
      <c r="N1196" s="506">
        <f>46343-300-4500-800</f>
        <v>40743</v>
      </c>
      <c r="XEL1196" s="289"/>
      <c r="XEM1196" s="289"/>
      <c r="XEN1196" s="289"/>
      <c r="XEO1196" s="289"/>
      <c r="XEP1196" s="289"/>
      <c r="XEQ1196" s="289"/>
      <c r="XER1196" s="289"/>
      <c r="XES1196" s="289"/>
      <c r="XET1196" s="289"/>
      <c r="XEU1196" s="289"/>
      <c r="XEV1196" s="289"/>
      <c r="XEW1196" s="289"/>
      <c r="XEX1196" s="289"/>
      <c r="XEY1196" s="289"/>
      <c r="XEZ1196" s="289"/>
      <c r="XFA1196" s="289"/>
      <c r="XFB1196" s="289"/>
      <c r="XFC1196" s="289"/>
      <c r="XFD1196" s="289"/>
    </row>
    <row r="1197" s="506" customFormat="1" ht="21" hidden="1" customHeight="1" spans="1:16384">
      <c r="A1197" s="508">
        <v>2210109</v>
      </c>
      <c r="B1197" s="519" t="s">
        <v>1056</v>
      </c>
      <c r="C1197" s="351">
        <f t="shared" si="18"/>
        <v>0</v>
      </c>
      <c r="F1197" s="506">
        <v>0</v>
      </c>
      <c r="H1197" s="506">
        <v>0</v>
      </c>
      <c r="K1197" s="506">
        <v>0</v>
      </c>
      <c r="L1197" s="506">
        <v>0</v>
      </c>
      <c r="N1197" s="506">
        <v>0</v>
      </c>
      <c r="XEL1197" s="289"/>
      <c r="XEM1197" s="289"/>
      <c r="XEN1197" s="289"/>
      <c r="XEO1197" s="289"/>
      <c r="XEP1197" s="289"/>
      <c r="XEQ1197" s="289"/>
      <c r="XER1197" s="289"/>
      <c r="XES1197" s="289"/>
      <c r="XET1197" s="289"/>
      <c r="XEU1197" s="289"/>
      <c r="XEV1197" s="289"/>
      <c r="XEW1197" s="289"/>
      <c r="XEX1197" s="289"/>
      <c r="XEY1197" s="289"/>
      <c r="XEZ1197" s="289"/>
      <c r="XFA1197" s="289"/>
      <c r="XFB1197" s="289"/>
      <c r="XFC1197" s="289"/>
      <c r="XFD1197" s="289"/>
    </row>
    <row r="1198" s="506" customFormat="1" ht="21" customHeight="1" spans="1:16384">
      <c r="A1198" s="508">
        <v>2210110</v>
      </c>
      <c r="B1198" s="519" t="s">
        <v>1057</v>
      </c>
      <c r="C1198" s="351">
        <f t="shared" si="18"/>
        <v>11010</v>
      </c>
      <c r="F1198" s="506">
        <v>0</v>
      </c>
      <c r="K1198" s="506">
        <v>4962</v>
      </c>
      <c r="L1198" s="506">
        <v>0</v>
      </c>
      <c r="N1198" s="506">
        <v>6048</v>
      </c>
      <c r="XEL1198" s="289"/>
      <c r="XEM1198" s="289"/>
      <c r="XEN1198" s="289"/>
      <c r="XEO1198" s="289"/>
      <c r="XEP1198" s="289"/>
      <c r="XEQ1198" s="289"/>
      <c r="XER1198" s="289"/>
      <c r="XES1198" s="289"/>
      <c r="XET1198" s="289"/>
      <c r="XEU1198" s="289"/>
      <c r="XEV1198" s="289"/>
      <c r="XEW1198" s="289"/>
      <c r="XEX1198" s="289"/>
      <c r="XEY1198" s="289"/>
      <c r="XEZ1198" s="289"/>
      <c r="XFA1198" s="289"/>
      <c r="XFB1198" s="289"/>
      <c r="XFC1198" s="289"/>
      <c r="XFD1198" s="289"/>
    </row>
    <row r="1199" s="506" customFormat="1" ht="21" customHeight="1" spans="1:16384">
      <c r="A1199" s="508">
        <v>2210199</v>
      </c>
      <c r="B1199" s="519" t="s">
        <v>1058</v>
      </c>
      <c r="C1199" s="351">
        <f t="shared" si="18"/>
        <v>5667</v>
      </c>
      <c r="F1199" s="506">
        <v>0</v>
      </c>
      <c r="H1199" s="506">
        <v>0</v>
      </c>
      <c r="K1199" s="506">
        <v>0</v>
      </c>
      <c r="L1199" s="506">
        <v>0</v>
      </c>
      <c r="N1199" s="506">
        <v>5667</v>
      </c>
      <c r="XEL1199" s="289"/>
      <c r="XEM1199" s="289"/>
      <c r="XEN1199" s="289"/>
      <c r="XEO1199" s="289"/>
      <c r="XEP1199" s="289"/>
      <c r="XEQ1199" s="289"/>
      <c r="XER1199" s="289"/>
      <c r="XES1199" s="289"/>
      <c r="XET1199" s="289"/>
      <c r="XEU1199" s="289"/>
      <c r="XEV1199" s="289"/>
      <c r="XEW1199" s="289"/>
      <c r="XEX1199" s="289"/>
      <c r="XEY1199" s="289"/>
      <c r="XEZ1199" s="289"/>
      <c r="XFA1199" s="289"/>
      <c r="XFB1199" s="289"/>
      <c r="XFC1199" s="289"/>
      <c r="XFD1199" s="289"/>
    </row>
    <row r="1200" s="506" customFormat="1" ht="21" customHeight="1" spans="1:16384">
      <c r="A1200" s="508">
        <v>22102</v>
      </c>
      <c r="B1200" s="519" t="s">
        <v>1059</v>
      </c>
      <c r="C1200" s="351">
        <f t="shared" si="18"/>
        <v>26809.48554</v>
      </c>
      <c r="F1200" s="508">
        <v>22601.555268</v>
      </c>
      <c r="H1200" s="506">
        <v>0</v>
      </c>
      <c r="K1200" s="506">
        <v>0</v>
      </c>
      <c r="L1200" s="506">
        <v>4207.930272</v>
      </c>
      <c r="N1200" s="506">
        <v>0</v>
      </c>
      <c r="XEL1200" s="289"/>
      <c r="XEM1200" s="289"/>
      <c r="XEN1200" s="289"/>
      <c r="XEO1200" s="289"/>
      <c r="XEP1200" s="289"/>
      <c r="XEQ1200" s="289"/>
      <c r="XER1200" s="289"/>
      <c r="XES1200" s="289"/>
      <c r="XET1200" s="289"/>
      <c r="XEU1200" s="289"/>
      <c r="XEV1200" s="289"/>
      <c r="XEW1200" s="289"/>
      <c r="XEX1200" s="289"/>
      <c r="XEY1200" s="289"/>
      <c r="XEZ1200" s="289"/>
      <c r="XFA1200" s="289"/>
      <c r="XFB1200" s="289"/>
      <c r="XFC1200" s="289"/>
      <c r="XFD1200" s="289"/>
    </row>
    <row r="1201" s="506" customFormat="1" ht="21" customHeight="1" spans="1:16384">
      <c r="A1201" s="508">
        <v>2210201</v>
      </c>
      <c r="B1201" s="519" t="s">
        <v>1060</v>
      </c>
      <c r="C1201" s="351">
        <f t="shared" si="18"/>
        <v>26809.48554</v>
      </c>
      <c r="F1201" s="508">
        <v>22601.555268</v>
      </c>
      <c r="H1201" s="506">
        <v>0</v>
      </c>
      <c r="K1201" s="506">
        <v>0</v>
      </c>
      <c r="L1201" s="506">
        <v>4207.930272</v>
      </c>
      <c r="N1201" s="506">
        <v>0</v>
      </c>
      <c r="XEL1201" s="289"/>
      <c r="XEM1201" s="289"/>
      <c r="XEN1201" s="289"/>
      <c r="XEO1201" s="289"/>
      <c r="XEP1201" s="289"/>
      <c r="XEQ1201" s="289"/>
      <c r="XER1201" s="289"/>
      <c r="XES1201" s="289"/>
      <c r="XET1201" s="289"/>
      <c r="XEU1201" s="289"/>
      <c r="XEV1201" s="289"/>
      <c r="XEW1201" s="289"/>
      <c r="XEX1201" s="289"/>
      <c r="XEY1201" s="289"/>
      <c r="XEZ1201" s="289"/>
      <c r="XFA1201" s="289"/>
      <c r="XFB1201" s="289"/>
      <c r="XFC1201" s="289"/>
      <c r="XFD1201" s="289"/>
    </row>
    <row r="1202" s="506" customFormat="1" ht="21" hidden="1" customHeight="1" spans="1:16384">
      <c r="A1202" s="508">
        <v>2210202</v>
      </c>
      <c r="B1202" s="519" t="s">
        <v>1061</v>
      </c>
      <c r="C1202" s="351">
        <f t="shared" si="18"/>
        <v>0</v>
      </c>
      <c r="F1202" s="506">
        <v>0</v>
      </c>
      <c r="H1202" s="506">
        <v>0</v>
      </c>
      <c r="K1202" s="506">
        <v>0</v>
      </c>
      <c r="L1202" s="506">
        <v>0</v>
      </c>
      <c r="N1202" s="506">
        <v>0</v>
      </c>
      <c r="XEL1202" s="289"/>
      <c r="XEM1202" s="289"/>
      <c r="XEN1202" s="289"/>
      <c r="XEO1202" s="289"/>
      <c r="XEP1202" s="289"/>
      <c r="XEQ1202" s="289"/>
      <c r="XER1202" s="289"/>
      <c r="XES1202" s="289"/>
      <c r="XET1202" s="289"/>
      <c r="XEU1202" s="289"/>
      <c r="XEV1202" s="289"/>
      <c r="XEW1202" s="289"/>
      <c r="XEX1202" s="289"/>
      <c r="XEY1202" s="289"/>
      <c r="XEZ1202" s="289"/>
      <c r="XFA1202" s="289"/>
      <c r="XFB1202" s="289"/>
      <c r="XFC1202" s="289"/>
      <c r="XFD1202" s="289"/>
    </row>
    <row r="1203" s="506" customFormat="1" ht="21" hidden="1" customHeight="1" spans="1:16384">
      <c r="A1203" s="508">
        <v>2210203</v>
      </c>
      <c r="B1203" s="519" t="s">
        <v>1062</v>
      </c>
      <c r="C1203" s="351">
        <f t="shared" si="18"/>
        <v>0</v>
      </c>
      <c r="F1203" s="506">
        <v>0</v>
      </c>
      <c r="H1203" s="506">
        <v>0</v>
      </c>
      <c r="K1203" s="506">
        <v>0</v>
      </c>
      <c r="L1203" s="506">
        <v>0</v>
      </c>
      <c r="N1203" s="506">
        <v>0</v>
      </c>
      <c r="XEL1203" s="289"/>
      <c r="XEM1203" s="289"/>
      <c r="XEN1203" s="289"/>
      <c r="XEO1203" s="289"/>
      <c r="XEP1203" s="289"/>
      <c r="XEQ1203" s="289"/>
      <c r="XER1203" s="289"/>
      <c r="XES1203" s="289"/>
      <c r="XET1203" s="289"/>
      <c r="XEU1203" s="289"/>
      <c r="XEV1203" s="289"/>
      <c r="XEW1203" s="289"/>
      <c r="XEX1203" s="289"/>
      <c r="XEY1203" s="289"/>
      <c r="XEZ1203" s="289"/>
      <c r="XFA1203" s="289"/>
      <c r="XFB1203" s="289"/>
      <c r="XFC1203" s="289"/>
      <c r="XFD1203" s="289"/>
    </row>
    <row r="1204" s="506" customFormat="1" ht="21" hidden="1" customHeight="1" spans="1:16384">
      <c r="A1204" s="508">
        <v>22103</v>
      </c>
      <c r="B1204" s="519" t="s">
        <v>1063</v>
      </c>
      <c r="C1204" s="351">
        <f t="shared" si="18"/>
        <v>0</v>
      </c>
      <c r="F1204" s="506">
        <v>0</v>
      </c>
      <c r="H1204" s="506">
        <v>0</v>
      </c>
      <c r="K1204" s="506">
        <v>0</v>
      </c>
      <c r="L1204" s="506">
        <v>0</v>
      </c>
      <c r="N1204" s="506">
        <v>0</v>
      </c>
      <c r="XEL1204" s="289"/>
      <c r="XEM1204" s="289"/>
      <c r="XEN1204" s="289"/>
      <c r="XEO1204" s="289"/>
      <c r="XEP1204" s="289"/>
      <c r="XEQ1204" s="289"/>
      <c r="XER1204" s="289"/>
      <c r="XES1204" s="289"/>
      <c r="XET1204" s="289"/>
      <c r="XEU1204" s="289"/>
      <c r="XEV1204" s="289"/>
      <c r="XEW1204" s="289"/>
      <c r="XEX1204" s="289"/>
      <c r="XEY1204" s="289"/>
      <c r="XEZ1204" s="289"/>
      <c r="XFA1204" s="289"/>
      <c r="XFB1204" s="289"/>
      <c r="XFC1204" s="289"/>
      <c r="XFD1204" s="289"/>
    </row>
    <row r="1205" s="506" customFormat="1" ht="21" hidden="1" customHeight="1" spans="1:16384">
      <c r="A1205" s="508">
        <v>2210301</v>
      </c>
      <c r="B1205" s="519" t="s">
        <v>1064</v>
      </c>
      <c r="C1205" s="351">
        <f t="shared" si="18"/>
        <v>0</v>
      </c>
      <c r="F1205" s="506">
        <v>0</v>
      </c>
      <c r="H1205" s="506">
        <v>0</v>
      </c>
      <c r="K1205" s="506">
        <v>0</v>
      </c>
      <c r="L1205" s="506">
        <v>0</v>
      </c>
      <c r="N1205" s="506">
        <v>0</v>
      </c>
      <c r="XEL1205" s="289"/>
      <c r="XEM1205" s="289"/>
      <c r="XEN1205" s="289"/>
      <c r="XEO1205" s="289"/>
      <c r="XEP1205" s="289"/>
      <c r="XEQ1205" s="289"/>
      <c r="XER1205" s="289"/>
      <c r="XES1205" s="289"/>
      <c r="XET1205" s="289"/>
      <c r="XEU1205" s="289"/>
      <c r="XEV1205" s="289"/>
      <c r="XEW1205" s="289"/>
      <c r="XEX1205" s="289"/>
      <c r="XEY1205" s="289"/>
      <c r="XEZ1205" s="289"/>
      <c r="XFA1205" s="289"/>
      <c r="XFB1205" s="289"/>
      <c r="XFC1205" s="289"/>
      <c r="XFD1205" s="289"/>
    </row>
    <row r="1206" s="506" customFormat="1" ht="21" hidden="1" customHeight="1" spans="1:16384">
      <c r="A1206" s="508">
        <v>2210302</v>
      </c>
      <c r="B1206" s="518" t="s">
        <v>1065</v>
      </c>
      <c r="C1206" s="351">
        <f t="shared" si="18"/>
        <v>0</v>
      </c>
      <c r="F1206" s="506">
        <v>0</v>
      </c>
      <c r="H1206" s="506">
        <v>0</v>
      </c>
      <c r="K1206" s="506">
        <v>0</v>
      </c>
      <c r="L1206" s="506">
        <v>0</v>
      </c>
      <c r="N1206" s="506">
        <v>0</v>
      </c>
      <c r="XEL1206" s="289"/>
      <c r="XEM1206" s="289"/>
      <c r="XEN1206" s="289"/>
      <c r="XEO1206" s="289"/>
      <c r="XEP1206" s="289"/>
      <c r="XEQ1206" s="289"/>
      <c r="XER1206" s="289"/>
      <c r="XES1206" s="289"/>
      <c r="XET1206" s="289"/>
      <c r="XEU1206" s="289"/>
      <c r="XEV1206" s="289"/>
      <c r="XEW1206" s="289"/>
      <c r="XEX1206" s="289"/>
      <c r="XEY1206" s="289"/>
      <c r="XEZ1206" s="289"/>
      <c r="XFA1206" s="289"/>
      <c r="XFB1206" s="289"/>
      <c r="XFC1206" s="289"/>
      <c r="XFD1206" s="289"/>
    </row>
    <row r="1207" s="506" customFormat="1" ht="21" hidden="1" customHeight="1" spans="1:16384">
      <c r="A1207" s="508">
        <v>2210399</v>
      </c>
      <c r="B1207" s="519" t="s">
        <v>1066</v>
      </c>
      <c r="C1207" s="351">
        <f t="shared" si="18"/>
        <v>0</v>
      </c>
      <c r="F1207" s="506">
        <v>0</v>
      </c>
      <c r="H1207" s="506">
        <v>0</v>
      </c>
      <c r="K1207" s="506">
        <v>0</v>
      </c>
      <c r="L1207" s="506">
        <v>0</v>
      </c>
      <c r="N1207" s="506">
        <v>0</v>
      </c>
      <c r="XEL1207" s="289"/>
      <c r="XEM1207" s="289"/>
      <c r="XEN1207" s="289"/>
      <c r="XEO1207" s="289"/>
      <c r="XEP1207" s="289"/>
      <c r="XEQ1207" s="289"/>
      <c r="XER1207" s="289"/>
      <c r="XES1207" s="289"/>
      <c r="XET1207" s="289"/>
      <c r="XEU1207" s="289"/>
      <c r="XEV1207" s="289"/>
      <c r="XEW1207" s="289"/>
      <c r="XEX1207" s="289"/>
      <c r="XEY1207" s="289"/>
      <c r="XEZ1207" s="289"/>
      <c r="XFA1207" s="289"/>
      <c r="XFB1207" s="289"/>
      <c r="XFC1207" s="289"/>
      <c r="XFD1207" s="289"/>
    </row>
    <row r="1208" s="506" customFormat="1" ht="21" customHeight="1" spans="1:16384">
      <c r="A1208" s="508">
        <v>222</v>
      </c>
      <c r="B1208" s="517" t="s">
        <v>1067</v>
      </c>
      <c r="C1208" s="351">
        <f t="shared" si="18"/>
        <v>680</v>
      </c>
      <c r="F1208" s="506">
        <v>0</v>
      </c>
      <c r="H1208" s="506">
        <v>680</v>
      </c>
      <c r="K1208" s="506">
        <v>0</v>
      </c>
      <c r="L1208" s="506">
        <v>0</v>
      </c>
      <c r="N1208" s="506">
        <v>0</v>
      </c>
      <c r="XEL1208" s="289"/>
      <c r="XEM1208" s="289"/>
      <c r="XEN1208" s="289"/>
      <c r="XEO1208" s="289"/>
      <c r="XEP1208" s="289"/>
      <c r="XEQ1208" s="289"/>
      <c r="XER1208" s="289"/>
      <c r="XES1208" s="289"/>
      <c r="XET1208" s="289"/>
      <c r="XEU1208" s="289"/>
      <c r="XEV1208" s="289"/>
      <c r="XEW1208" s="289"/>
      <c r="XEX1208" s="289"/>
      <c r="XEY1208" s="289"/>
      <c r="XEZ1208" s="289"/>
      <c r="XFA1208" s="289"/>
      <c r="XFB1208" s="289"/>
      <c r="XFC1208" s="289"/>
      <c r="XFD1208" s="289"/>
    </row>
    <row r="1209" s="506" customFormat="1" ht="21" hidden="1" customHeight="1" spans="1:16384">
      <c r="A1209" s="508">
        <v>22201</v>
      </c>
      <c r="B1209" s="519" t="s">
        <v>1068</v>
      </c>
      <c r="C1209" s="351">
        <f t="shared" si="18"/>
        <v>0</v>
      </c>
      <c r="F1209" s="506">
        <v>0</v>
      </c>
      <c r="H1209" s="506">
        <v>0</v>
      </c>
      <c r="K1209" s="506">
        <v>0</v>
      </c>
      <c r="L1209" s="506">
        <v>0</v>
      </c>
      <c r="N1209" s="506">
        <v>0</v>
      </c>
      <c r="XEL1209" s="289"/>
      <c r="XEM1209" s="289"/>
      <c r="XEN1209" s="289"/>
      <c r="XEO1209" s="289"/>
      <c r="XEP1209" s="289"/>
      <c r="XEQ1209" s="289"/>
      <c r="XER1209" s="289"/>
      <c r="XES1209" s="289"/>
      <c r="XET1209" s="289"/>
      <c r="XEU1209" s="289"/>
      <c r="XEV1209" s="289"/>
      <c r="XEW1209" s="289"/>
      <c r="XEX1209" s="289"/>
      <c r="XEY1209" s="289"/>
      <c r="XEZ1209" s="289"/>
      <c r="XFA1209" s="289"/>
      <c r="XFB1209" s="289"/>
      <c r="XFC1209" s="289"/>
      <c r="XFD1209" s="289"/>
    </row>
    <row r="1210" s="506" customFormat="1" ht="21" hidden="1" customHeight="1" spans="1:16384">
      <c r="A1210" s="508">
        <v>2220101</v>
      </c>
      <c r="B1210" s="519" t="s">
        <v>148</v>
      </c>
      <c r="C1210" s="351">
        <f t="shared" si="18"/>
        <v>0</v>
      </c>
      <c r="F1210" s="506">
        <v>0</v>
      </c>
      <c r="H1210" s="506">
        <v>0</v>
      </c>
      <c r="K1210" s="506">
        <v>0</v>
      </c>
      <c r="L1210" s="506">
        <v>0</v>
      </c>
      <c r="N1210" s="506">
        <v>0</v>
      </c>
      <c r="XEL1210" s="289"/>
      <c r="XEM1210" s="289"/>
      <c r="XEN1210" s="289"/>
      <c r="XEO1210" s="289"/>
      <c r="XEP1210" s="289"/>
      <c r="XEQ1210" s="289"/>
      <c r="XER1210" s="289"/>
      <c r="XES1210" s="289"/>
      <c r="XET1210" s="289"/>
      <c r="XEU1210" s="289"/>
      <c r="XEV1210" s="289"/>
      <c r="XEW1210" s="289"/>
      <c r="XEX1210" s="289"/>
      <c r="XEY1210" s="289"/>
      <c r="XEZ1210" s="289"/>
      <c r="XFA1210" s="289"/>
      <c r="XFB1210" s="289"/>
      <c r="XFC1210" s="289"/>
      <c r="XFD1210" s="289"/>
    </row>
    <row r="1211" s="506" customFormat="1" ht="21" hidden="1" customHeight="1" spans="1:16384">
      <c r="A1211" s="508">
        <v>2220102</v>
      </c>
      <c r="B1211" s="519" t="s">
        <v>149</v>
      </c>
      <c r="C1211" s="351">
        <f t="shared" si="18"/>
        <v>0</v>
      </c>
      <c r="F1211" s="506">
        <v>0</v>
      </c>
      <c r="H1211" s="506">
        <v>0</v>
      </c>
      <c r="K1211" s="506">
        <v>0</v>
      </c>
      <c r="L1211" s="506">
        <v>0</v>
      </c>
      <c r="N1211" s="506">
        <v>0</v>
      </c>
      <c r="XEL1211" s="289"/>
      <c r="XEM1211" s="289"/>
      <c r="XEN1211" s="289"/>
      <c r="XEO1211" s="289"/>
      <c r="XEP1211" s="289"/>
      <c r="XEQ1211" s="289"/>
      <c r="XER1211" s="289"/>
      <c r="XES1211" s="289"/>
      <c r="XET1211" s="289"/>
      <c r="XEU1211" s="289"/>
      <c r="XEV1211" s="289"/>
      <c r="XEW1211" s="289"/>
      <c r="XEX1211" s="289"/>
      <c r="XEY1211" s="289"/>
      <c r="XEZ1211" s="289"/>
      <c r="XFA1211" s="289"/>
      <c r="XFB1211" s="289"/>
      <c r="XFC1211" s="289"/>
      <c r="XFD1211" s="289"/>
    </row>
    <row r="1212" s="506" customFormat="1" ht="21" hidden="1" customHeight="1" spans="1:16384">
      <c r="A1212" s="508">
        <v>2220103</v>
      </c>
      <c r="B1212" s="518" t="s">
        <v>150</v>
      </c>
      <c r="C1212" s="351">
        <f t="shared" si="18"/>
        <v>0</v>
      </c>
      <c r="F1212" s="506">
        <v>0</v>
      </c>
      <c r="H1212" s="506">
        <v>0</v>
      </c>
      <c r="K1212" s="506">
        <v>0</v>
      </c>
      <c r="L1212" s="506">
        <v>0</v>
      </c>
      <c r="N1212" s="506">
        <v>0</v>
      </c>
      <c r="XEL1212" s="289"/>
      <c r="XEM1212" s="289"/>
      <c r="XEN1212" s="289"/>
      <c r="XEO1212" s="289"/>
      <c r="XEP1212" s="289"/>
      <c r="XEQ1212" s="289"/>
      <c r="XER1212" s="289"/>
      <c r="XES1212" s="289"/>
      <c r="XET1212" s="289"/>
      <c r="XEU1212" s="289"/>
      <c r="XEV1212" s="289"/>
      <c r="XEW1212" s="289"/>
      <c r="XEX1212" s="289"/>
      <c r="XEY1212" s="289"/>
      <c r="XEZ1212" s="289"/>
      <c r="XFA1212" s="289"/>
      <c r="XFB1212" s="289"/>
      <c r="XFC1212" s="289"/>
      <c r="XFD1212" s="289"/>
    </row>
    <row r="1213" s="506" customFormat="1" ht="21" hidden="1" customHeight="1" spans="1:16384">
      <c r="A1213" s="508">
        <v>2220104</v>
      </c>
      <c r="B1213" s="519" t="s">
        <v>1069</v>
      </c>
      <c r="C1213" s="351">
        <f t="shared" si="18"/>
        <v>0</v>
      </c>
      <c r="F1213" s="506">
        <v>0</v>
      </c>
      <c r="H1213" s="506">
        <v>0</v>
      </c>
      <c r="K1213" s="506">
        <v>0</v>
      </c>
      <c r="L1213" s="506">
        <v>0</v>
      </c>
      <c r="N1213" s="506">
        <v>0</v>
      </c>
      <c r="XEL1213" s="289"/>
      <c r="XEM1213" s="289"/>
      <c r="XEN1213" s="289"/>
      <c r="XEO1213" s="289"/>
      <c r="XEP1213" s="289"/>
      <c r="XEQ1213" s="289"/>
      <c r="XER1213" s="289"/>
      <c r="XES1213" s="289"/>
      <c r="XET1213" s="289"/>
      <c r="XEU1213" s="289"/>
      <c r="XEV1213" s="289"/>
      <c r="XEW1213" s="289"/>
      <c r="XEX1213" s="289"/>
      <c r="XEY1213" s="289"/>
      <c r="XEZ1213" s="289"/>
      <c r="XFA1213" s="289"/>
      <c r="XFB1213" s="289"/>
      <c r="XFC1213" s="289"/>
      <c r="XFD1213" s="289"/>
    </row>
    <row r="1214" s="506" customFormat="1" ht="21" hidden="1" customHeight="1" spans="1:16384">
      <c r="A1214" s="508">
        <v>2220105</v>
      </c>
      <c r="B1214" s="519" t="s">
        <v>1070</v>
      </c>
      <c r="C1214" s="351">
        <f t="shared" si="18"/>
        <v>0</v>
      </c>
      <c r="F1214" s="506">
        <v>0</v>
      </c>
      <c r="H1214" s="506">
        <v>0</v>
      </c>
      <c r="K1214" s="506">
        <v>0</v>
      </c>
      <c r="L1214" s="506">
        <v>0</v>
      </c>
      <c r="N1214" s="506">
        <v>0</v>
      </c>
      <c r="XEL1214" s="289"/>
      <c r="XEM1214" s="289"/>
      <c r="XEN1214" s="289"/>
      <c r="XEO1214" s="289"/>
      <c r="XEP1214" s="289"/>
      <c r="XEQ1214" s="289"/>
      <c r="XER1214" s="289"/>
      <c r="XES1214" s="289"/>
      <c r="XET1214" s="289"/>
      <c r="XEU1214" s="289"/>
      <c r="XEV1214" s="289"/>
      <c r="XEW1214" s="289"/>
      <c r="XEX1214" s="289"/>
      <c r="XEY1214" s="289"/>
      <c r="XEZ1214" s="289"/>
      <c r="XFA1214" s="289"/>
      <c r="XFB1214" s="289"/>
      <c r="XFC1214" s="289"/>
      <c r="XFD1214" s="289"/>
    </row>
    <row r="1215" s="506" customFormat="1" ht="21" hidden="1" customHeight="1" spans="1:16384">
      <c r="A1215" s="508">
        <v>2220106</v>
      </c>
      <c r="B1215" s="520" t="s">
        <v>1071</v>
      </c>
      <c r="C1215" s="351">
        <f t="shared" si="18"/>
        <v>0</v>
      </c>
      <c r="F1215" s="506">
        <v>0</v>
      </c>
      <c r="H1215" s="506">
        <v>0</v>
      </c>
      <c r="K1215" s="506">
        <v>0</v>
      </c>
      <c r="L1215" s="506">
        <v>0</v>
      </c>
      <c r="N1215" s="506">
        <v>0</v>
      </c>
      <c r="XEL1215" s="289"/>
      <c r="XEM1215" s="289"/>
      <c r="XEN1215" s="289"/>
      <c r="XEO1215" s="289"/>
      <c r="XEP1215" s="289"/>
      <c r="XEQ1215" s="289"/>
      <c r="XER1215" s="289"/>
      <c r="XES1215" s="289"/>
      <c r="XET1215" s="289"/>
      <c r="XEU1215" s="289"/>
      <c r="XEV1215" s="289"/>
      <c r="XEW1215" s="289"/>
      <c r="XEX1215" s="289"/>
      <c r="XEY1215" s="289"/>
      <c r="XEZ1215" s="289"/>
      <c r="XFA1215" s="289"/>
      <c r="XFB1215" s="289"/>
      <c r="XFC1215" s="289"/>
      <c r="XFD1215" s="289"/>
    </row>
    <row r="1216" s="506" customFormat="1" ht="21" hidden="1" customHeight="1" spans="1:16384">
      <c r="A1216" s="508">
        <v>2220107</v>
      </c>
      <c r="B1216" s="518" t="s">
        <v>1072</v>
      </c>
      <c r="C1216" s="351">
        <f t="shared" si="18"/>
        <v>0</v>
      </c>
      <c r="F1216" s="506">
        <v>0</v>
      </c>
      <c r="H1216" s="506">
        <v>0</v>
      </c>
      <c r="K1216" s="506">
        <v>0</v>
      </c>
      <c r="L1216" s="506">
        <v>0</v>
      </c>
      <c r="N1216" s="506">
        <v>0</v>
      </c>
      <c r="XEL1216" s="289"/>
      <c r="XEM1216" s="289"/>
      <c r="XEN1216" s="289"/>
      <c r="XEO1216" s="289"/>
      <c r="XEP1216" s="289"/>
      <c r="XEQ1216" s="289"/>
      <c r="XER1216" s="289"/>
      <c r="XES1216" s="289"/>
      <c r="XET1216" s="289"/>
      <c r="XEU1216" s="289"/>
      <c r="XEV1216" s="289"/>
      <c r="XEW1216" s="289"/>
      <c r="XEX1216" s="289"/>
      <c r="XEY1216" s="289"/>
      <c r="XEZ1216" s="289"/>
      <c r="XFA1216" s="289"/>
      <c r="XFB1216" s="289"/>
      <c r="XFC1216" s="289"/>
      <c r="XFD1216" s="289"/>
    </row>
    <row r="1217" s="506" customFormat="1" ht="21" hidden="1" customHeight="1" spans="1:16384">
      <c r="A1217" s="508">
        <v>2220112</v>
      </c>
      <c r="B1217" s="519" t="s">
        <v>1073</v>
      </c>
      <c r="C1217" s="351">
        <f t="shared" si="18"/>
        <v>0</v>
      </c>
      <c r="F1217" s="506">
        <v>0</v>
      </c>
      <c r="H1217" s="506">
        <v>0</v>
      </c>
      <c r="K1217" s="506">
        <v>0</v>
      </c>
      <c r="L1217" s="506">
        <v>0</v>
      </c>
      <c r="N1217" s="506">
        <v>0</v>
      </c>
      <c r="XEL1217" s="289"/>
      <c r="XEM1217" s="289"/>
      <c r="XEN1217" s="289"/>
      <c r="XEO1217" s="289"/>
      <c r="XEP1217" s="289"/>
      <c r="XEQ1217" s="289"/>
      <c r="XER1217" s="289"/>
      <c r="XES1217" s="289"/>
      <c r="XET1217" s="289"/>
      <c r="XEU1217" s="289"/>
      <c r="XEV1217" s="289"/>
      <c r="XEW1217" s="289"/>
      <c r="XEX1217" s="289"/>
      <c r="XEY1217" s="289"/>
      <c r="XEZ1217" s="289"/>
      <c r="XFA1217" s="289"/>
      <c r="XFB1217" s="289"/>
      <c r="XFC1217" s="289"/>
      <c r="XFD1217" s="289"/>
    </row>
    <row r="1218" s="506" customFormat="1" ht="21" hidden="1" customHeight="1" spans="1:16384">
      <c r="A1218" s="508">
        <v>2220113</v>
      </c>
      <c r="B1218" s="519" t="s">
        <v>1074</v>
      </c>
      <c r="C1218" s="351">
        <f t="shared" si="18"/>
        <v>0</v>
      </c>
      <c r="F1218" s="506">
        <v>0</v>
      </c>
      <c r="H1218" s="506">
        <v>0</v>
      </c>
      <c r="K1218" s="506">
        <v>0</v>
      </c>
      <c r="L1218" s="506">
        <v>0</v>
      </c>
      <c r="N1218" s="506">
        <v>0</v>
      </c>
      <c r="XEL1218" s="289"/>
      <c r="XEM1218" s="289"/>
      <c r="XEN1218" s="289"/>
      <c r="XEO1218" s="289"/>
      <c r="XEP1218" s="289"/>
      <c r="XEQ1218" s="289"/>
      <c r="XER1218" s="289"/>
      <c r="XES1218" s="289"/>
      <c r="XET1218" s="289"/>
      <c r="XEU1218" s="289"/>
      <c r="XEV1218" s="289"/>
      <c r="XEW1218" s="289"/>
      <c r="XEX1218" s="289"/>
      <c r="XEY1218" s="289"/>
      <c r="XEZ1218" s="289"/>
      <c r="XFA1218" s="289"/>
      <c r="XFB1218" s="289"/>
      <c r="XFC1218" s="289"/>
      <c r="XFD1218" s="289"/>
    </row>
    <row r="1219" s="506" customFormat="1" ht="21" hidden="1" customHeight="1" spans="1:16384">
      <c r="A1219" s="508">
        <v>2220114</v>
      </c>
      <c r="B1219" s="519" t="s">
        <v>1075</v>
      </c>
      <c r="C1219" s="351">
        <f t="shared" si="18"/>
        <v>0</v>
      </c>
      <c r="F1219" s="506">
        <v>0</v>
      </c>
      <c r="H1219" s="506">
        <v>0</v>
      </c>
      <c r="K1219" s="506">
        <v>0</v>
      </c>
      <c r="L1219" s="506">
        <v>0</v>
      </c>
      <c r="N1219" s="506">
        <v>0</v>
      </c>
      <c r="XEL1219" s="289"/>
      <c r="XEM1219" s="289"/>
      <c r="XEN1219" s="289"/>
      <c r="XEO1219" s="289"/>
      <c r="XEP1219" s="289"/>
      <c r="XEQ1219" s="289"/>
      <c r="XER1219" s="289"/>
      <c r="XES1219" s="289"/>
      <c r="XET1219" s="289"/>
      <c r="XEU1219" s="289"/>
      <c r="XEV1219" s="289"/>
      <c r="XEW1219" s="289"/>
      <c r="XEX1219" s="289"/>
      <c r="XEY1219" s="289"/>
      <c r="XEZ1219" s="289"/>
      <c r="XFA1219" s="289"/>
      <c r="XFB1219" s="289"/>
      <c r="XFC1219" s="289"/>
      <c r="XFD1219" s="289"/>
    </row>
    <row r="1220" s="506" customFormat="1" ht="21" hidden="1" customHeight="1" spans="1:16384">
      <c r="A1220" s="508">
        <v>2220115</v>
      </c>
      <c r="B1220" s="519" t="s">
        <v>1076</v>
      </c>
      <c r="C1220" s="351">
        <f t="shared" si="18"/>
        <v>0</v>
      </c>
      <c r="F1220" s="506">
        <v>0</v>
      </c>
      <c r="H1220" s="506">
        <v>0</v>
      </c>
      <c r="K1220" s="506">
        <v>0</v>
      </c>
      <c r="L1220" s="506">
        <v>0</v>
      </c>
      <c r="N1220" s="506">
        <v>0</v>
      </c>
      <c r="XEL1220" s="289"/>
      <c r="XEM1220" s="289"/>
      <c r="XEN1220" s="289"/>
      <c r="XEO1220" s="289"/>
      <c r="XEP1220" s="289"/>
      <c r="XEQ1220" s="289"/>
      <c r="XER1220" s="289"/>
      <c r="XES1220" s="289"/>
      <c r="XET1220" s="289"/>
      <c r="XEU1220" s="289"/>
      <c r="XEV1220" s="289"/>
      <c r="XEW1220" s="289"/>
      <c r="XEX1220" s="289"/>
      <c r="XEY1220" s="289"/>
      <c r="XEZ1220" s="289"/>
      <c r="XFA1220" s="289"/>
      <c r="XFB1220" s="289"/>
      <c r="XFC1220" s="289"/>
      <c r="XFD1220" s="289"/>
    </row>
    <row r="1221" s="506" customFormat="1" ht="21" hidden="1" customHeight="1" spans="1:16384">
      <c r="A1221" s="508">
        <v>2220118</v>
      </c>
      <c r="B1221" s="519" t="s">
        <v>1077</v>
      </c>
      <c r="C1221" s="351">
        <f t="shared" si="18"/>
        <v>0</v>
      </c>
      <c r="F1221" s="506">
        <v>0</v>
      </c>
      <c r="H1221" s="506">
        <v>0</v>
      </c>
      <c r="K1221" s="506">
        <v>0</v>
      </c>
      <c r="L1221" s="506">
        <v>0</v>
      </c>
      <c r="N1221" s="506">
        <v>0</v>
      </c>
      <c r="XEL1221" s="289"/>
      <c r="XEM1221" s="289"/>
      <c r="XEN1221" s="289"/>
      <c r="XEO1221" s="289"/>
      <c r="XEP1221" s="289"/>
      <c r="XEQ1221" s="289"/>
      <c r="XER1221" s="289"/>
      <c r="XES1221" s="289"/>
      <c r="XET1221" s="289"/>
      <c r="XEU1221" s="289"/>
      <c r="XEV1221" s="289"/>
      <c r="XEW1221" s="289"/>
      <c r="XEX1221" s="289"/>
      <c r="XEY1221" s="289"/>
      <c r="XEZ1221" s="289"/>
      <c r="XFA1221" s="289"/>
      <c r="XFB1221" s="289"/>
      <c r="XFC1221" s="289"/>
      <c r="XFD1221" s="289"/>
    </row>
    <row r="1222" s="506" customFormat="1" ht="21" hidden="1" customHeight="1" spans="1:16384">
      <c r="A1222" s="508">
        <v>2220119</v>
      </c>
      <c r="B1222" s="519" t="s">
        <v>1078</v>
      </c>
      <c r="C1222" s="351">
        <f t="shared" ref="C1222:C1285" si="19">D1222+E1222+F1222+G1222+H1222+I1222+J1222+K1222+L1222+M1222+N1222</f>
        <v>0</v>
      </c>
      <c r="F1222" s="506">
        <v>0</v>
      </c>
      <c r="H1222" s="506">
        <v>0</v>
      </c>
      <c r="K1222" s="506">
        <v>0</v>
      </c>
      <c r="L1222" s="506">
        <v>0</v>
      </c>
      <c r="N1222" s="506">
        <v>0</v>
      </c>
      <c r="XEL1222" s="289"/>
      <c r="XEM1222" s="289"/>
      <c r="XEN1222" s="289"/>
      <c r="XEO1222" s="289"/>
      <c r="XEP1222" s="289"/>
      <c r="XEQ1222" s="289"/>
      <c r="XER1222" s="289"/>
      <c r="XES1222" s="289"/>
      <c r="XET1222" s="289"/>
      <c r="XEU1222" s="289"/>
      <c r="XEV1222" s="289"/>
      <c r="XEW1222" s="289"/>
      <c r="XEX1222" s="289"/>
      <c r="XEY1222" s="289"/>
      <c r="XEZ1222" s="289"/>
      <c r="XFA1222" s="289"/>
      <c r="XFB1222" s="289"/>
      <c r="XFC1222" s="289"/>
      <c r="XFD1222" s="289"/>
    </row>
    <row r="1223" s="506" customFormat="1" ht="21" hidden="1" customHeight="1" spans="1:16384">
      <c r="A1223" s="508">
        <v>2220120</v>
      </c>
      <c r="B1223" s="518" t="s">
        <v>1079</v>
      </c>
      <c r="C1223" s="351">
        <f t="shared" si="19"/>
        <v>0</v>
      </c>
      <c r="F1223" s="506">
        <v>0</v>
      </c>
      <c r="H1223" s="506">
        <v>0</v>
      </c>
      <c r="K1223" s="506">
        <v>0</v>
      </c>
      <c r="L1223" s="506">
        <v>0</v>
      </c>
      <c r="N1223" s="506">
        <v>0</v>
      </c>
      <c r="XEL1223" s="289"/>
      <c r="XEM1223" s="289"/>
      <c r="XEN1223" s="289"/>
      <c r="XEO1223" s="289"/>
      <c r="XEP1223" s="289"/>
      <c r="XEQ1223" s="289"/>
      <c r="XER1223" s="289"/>
      <c r="XES1223" s="289"/>
      <c r="XET1223" s="289"/>
      <c r="XEU1223" s="289"/>
      <c r="XEV1223" s="289"/>
      <c r="XEW1223" s="289"/>
      <c r="XEX1223" s="289"/>
      <c r="XEY1223" s="289"/>
      <c r="XEZ1223" s="289"/>
      <c r="XFA1223" s="289"/>
      <c r="XFB1223" s="289"/>
      <c r="XFC1223" s="289"/>
      <c r="XFD1223" s="289"/>
    </row>
    <row r="1224" s="506" customFormat="1" ht="21" hidden="1" customHeight="1" spans="1:16384">
      <c r="A1224" s="508">
        <v>2220121</v>
      </c>
      <c r="B1224" s="519" t="s">
        <v>1080</v>
      </c>
      <c r="C1224" s="351">
        <f t="shared" si="19"/>
        <v>0</v>
      </c>
      <c r="F1224" s="506">
        <v>0</v>
      </c>
      <c r="H1224" s="506">
        <v>0</v>
      </c>
      <c r="K1224" s="506">
        <v>0</v>
      </c>
      <c r="L1224" s="506">
        <v>0</v>
      </c>
      <c r="N1224" s="506">
        <v>0</v>
      </c>
      <c r="XEL1224" s="289"/>
      <c r="XEM1224" s="289"/>
      <c r="XEN1224" s="289"/>
      <c r="XEO1224" s="289"/>
      <c r="XEP1224" s="289"/>
      <c r="XEQ1224" s="289"/>
      <c r="XER1224" s="289"/>
      <c r="XES1224" s="289"/>
      <c r="XET1224" s="289"/>
      <c r="XEU1224" s="289"/>
      <c r="XEV1224" s="289"/>
      <c r="XEW1224" s="289"/>
      <c r="XEX1224" s="289"/>
      <c r="XEY1224" s="289"/>
      <c r="XEZ1224" s="289"/>
      <c r="XFA1224" s="289"/>
      <c r="XFB1224" s="289"/>
      <c r="XFC1224" s="289"/>
      <c r="XFD1224" s="289"/>
    </row>
    <row r="1225" s="506" customFormat="1" ht="21" hidden="1" customHeight="1" spans="1:16384">
      <c r="A1225" s="508">
        <v>2220150</v>
      </c>
      <c r="B1225" s="519" t="s">
        <v>157</v>
      </c>
      <c r="C1225" s="351">
        <f t="shared" si="19"/>
        <v>0</v>
      </c>
      <c r="F1225" s="506">
        <v>0</v>
      </c>
      <c r="H1225" s="506">
        <v>0</v>
      </c>
      <c r="K1225" s="506">
        <v>0</v>
      </c>
      <c r="L1225" s="506">
        <v>0</v>
      </c>
      <c r="N1225" s="506">
        <v>0</v>
      </c>
      <c r="XEL1225" s="289"/>
      <c r="XEM1225" s="289"/>
      <c r="XEN1225" s="289"/>
      <c r="XEO1225" s="289"/>
      <c r="XEP1225" s="289"/>
      <c r="XEQ1225" s="289"/>
      <c r="XER1225" s="289"/>
      <c r="XES1225" s="289"/>
      <c r="XET1225" s="289"/>
      <c r="XEU1225" s="289"/>
      <c r="XEV1225" s="289"/>
      <c r="XEW1225" s="289"/>
      <c r="XEX1225" s="289"/>
      <c r="XEY1225" s="289"/>
      <c r="XEZ1225" s="289"/>
      <c r="XFA1225" s="289"/>
      <c r="XFB1225" s="289"/>
      <c r="XFC1225" s="289"/>
      <c r="XFD1225" s="289"/>
    </row>
    <row r="1226" s="506" customFormat="1" ht="21" hidden="1" customHeight="1" spans="1:16384">
      <c r="A1226" s="508">
        <v>2220199</v>
      </c>
      <c r="B1226" s="519" t="s">
        <v>1081</v>
      </c>
      <c r="C1226" s="351">
        <f t="shared" si="19"/>
        <v>0</v>
      </c>
      <c r="F1226" s="506">
        <v>0</v>
      </c>
      <c r="H1226" s="506">
        <v>0</v>
      </c>
      <c r="K1226" s="506">
        <v>0</v>
      </c>
      <c r="L1226" s="506">
        <v>0</v>
      </c>
      <c r="N1226" s="506">
        <v>0</v>
      </c>
      <c r="XEL1226" s="289"/>
      <c r="XEM1226" s="289"/>
      <c r="XEN1226" s="289"/>
      <c r="XEO1226" s="289"/>
      <c r="XEP1226" s="289"/>
      <c r="XEQ1226" s="289"/>
      <c r="XER1226" s="289"/>
      <c r="XES1226" s="289"/>
      <c r="XET1226" s="289"/>
      <c r="XEU1226" s="289"/>
      <c r="XEV1226" s="289"/>
      <c r="XEW1226" s="289"/>
      <c r="XEX1226" s="289"/>
      <c r="XEY1226" s="289"/>
      <c r="XEZ1226" s="289"/>
      <c r="XFA1226" s="289"/>
      <c r="XFB1226" s="289"/>
      <c r="XFC1226" s="289"/>
      <c r="XFD1226" s="289"/>
    </row>
    <row r="1227" s="506" customFormat="1" ht="21" hidden="1" customHeight="1" spans="1:16384">
      <c r="A1227" s="508">
        <v>22203</v>
      </c>
      <c r="B1227" s="519" t="s">
        <v>1082</v>
      </c>
      <c r="C1227" s="351">
        <f t="shared" si="19"/>
        <v>0</v>
      </c>
      <c r="F1227" s="506">
        <v>0</v>
      </c>
      <c r="H1227" s="506">
        <v>0</v>
      </c>
      <c r="K1227" s="506">
        <v>0</v>
      </c>
      <c r="L1227" s="506">
        <v>0</v>
      </c>
      <c r="N1227" s="506">
        <v>0</v>
      </c>
      <c r="XEL1227" s="289"/>
      <c r="XEM1227" s="289"/>
      <c r="XEN1227" s="289"/>
      <c r="XEO1227" s="289"/>
      <c r="XEP1227" s="289"/>
      <c r="XEQ1227" s="289"/>
      <c r="XER1227" s="289"/>
      <c r="XES1227" s="289"/>
      <c r="XET1227" s="289"/>
      <c r="XEU1227" s="289"/>
      <c r="XEV1227" s="289"/>
      <c r="XEW1227" s="289"/>
      <c r="XEX1227" s="289"/>
      <c r="XEY1227" s="289"/>
      <c r="XEZ1227" s="289"/>
      <c r="XFA1227" s="289"/>
      <c r="XFB1227" s="289"/>
      <c r="XFC1227" s="289"/>
      <c r="XFD1227" s="289"/>
    </row>
    <row r="1228" s="506" customFormat="1" ht="21" hidden="1" customHeight="1" spans="1:16384">
      <c r="A1228" s="508">
        <v>2220301</v>
      </c>
      <c r="B1228" s="519" t="s">
        <v>1083</v>
      </c>
      <c r="C1228" s="351">
        <f t="shared" si="19"/>
        <v>0</v>
      </c>
      <c r="F1228" s="506">
        <v>0</v>
      </c>
      <c r="H1228" s="506">
        <v>0</v>
      </c>
      <c r="K1228" s="506">
        <v>0</v>
      </c>
      <c r="L1228" s="506">
        <v>0</v>
      </c>
      <c r="N1228" s="506">
        <v>0</v>
      </c>
      <c r="XEL1228" s="289"/>
      <c r="XEM1228" s="289"/>
      <c r="XEN1228" s="289"/>
      <c r="XEO1228" s="289"/>
      <c r="XEP1228" s="289"/>
      <c r="XEQ1228" s="289"/>
      <c r="XER1228" s="289"/>
      <c r="XES1228" s="289"/>
      <c r="XET1228" s="289"/>
      <c r="XEU1228" s="289"/>
      <c r="XEV1228" s="289"/>
      <c r="XEW1228" s="289"/>
      <c r="XEX1228" s="289"/>
      <c r="XEY1228" s="289"/>
      <c r="XEZ1228" s="289"/>
      <c r="XFA1228" s="289"/>
      <c r="XFB1228" s="289"/>
      <c r="XFC1228" s="289"/>
      <c r="XFD1228" s="289"/>
    </row>
    <row r="1229" s="506" customFormat="1" ht="21" hidden="1" customHeight="1" spans="1:16384">
      <c r="A1229" s="508">
        <v>2220303</v>
      </c>
      <c r="B1229" s="519" t="s">
        <v>1084</v>
      </c>
      <c r="C1229" s="351">
        <f t="shared" si="19"/>
        <v>0</v>
      </c>
      <c r="F1229" s="506">
        <v>0</v>
      </c>
      <c r="H1229" s="506">
        <v>0</v>
      </c>
      <c r="K1229" s="506">
        <v>0</v>
      </c>
      <c r="L1229" s="506">
        <v>0</v>
      </c>
      <c r="N1229" s="506">
        <v>0</v>
      </c>
      <c r="XEL1229" s="289"/>
      <c r="XEM1229" s="289"/>
      <c r="XEN1229" s="289"/>
      <c r="XEO1229" s="289"/>
      <c r="XEP1229" s="289"/>
      <c r="XEQ1229" s="289"/>
      <c r="XER1229" s="289"/>
      <c r="XES1229" s="289"/>
      <c r="XET1229" s="289"/>
      <c r="XEU1229" s="289"/>
      <c r="XEV1229" s="289"/>
      <c r="XEW1229" s="289"/>
      <c r="XEX1229" s="289"/>
      <c r="XEY1229" s="289"/>
      <c r="XEZ1229" s="289"/>
      <c r="XFA1229" s="289"/>
      <c r="XFB1229" s="289"/>
      <c r="XFC1229" s="289"/>
      <c r="XFD1229" s="289"/>
    </row>
    <row r="1230" s="506" customFormat="1" ht="21" hidden="1" customHeight="1" spans="1:16384">
      <c r="A1230" s="508">
        <v>2220304</v>
      </c>
      <c r="B1230" s="519" t="s">
        <v>1085</v>
      </c>
      <c r="C1230" s="351">
        <f t="shared" si="19"/>
        <v>0</v>
      </c>
      <c r="F1230" s="506">
        <v>0</v>
      </c>
      <c r="H1230" s="506">
        <v>0</v>
      </c>
      <c r="K1230" s="506">
        <v>0</v>
      </c>
      <c r="L1230" s="506">
        <v>0</v>
      </c>
      <c r="N1230" s="506">
        <v>0</v>
      </c>
      <c r="XEL1230" s="289"/>
      <c r="XEM1230" s="289"/>
      <c r="XEN1230" s="289"/>
      <c r="XEO1230" s="289"/>
      <c r="XEP1230" s="289"/>
      <c r="XEQ1230" s="289"/>
      <c r="XER1230" s="289"/>
      <c r="XES1230" s="289"/>
      <c r="XET1230" s="289"/>
      <c r="XEU1230" s="289"/>
      <c r="XEV1230" s="289"/>
      <c r="XEW1230" s="289"/>
      <c r="XEX1230" s="289"/>
      <c r="XEY1230" s="289"/>
      <c r="XEZ1230" s="289"/>
      <c r="XFA1230" s="289"/>
      <c r="XFB1230" s="289"/>
      <c r="XFC1230" s="289"/>
      <c r="XFD1230" s="289"/>
    </row>
    <row r="1231" s="506" customFormat="1" ht="21" hidden="1" customHeight="1" spans="1:16384">
      <c r="A1231" s="508">
        <v>2220305</v>
      </c>
      <c r="B1231" s="519" t="s">
        <v>1086</v>
      </c>
      <c r="C1231" s="351">
        <f t="shared" si="19"/>
        <v>0</v>
      </c>
      <c r="F1231" s="506">
        <v>0</v>
      </c>
      <c r="H1231" s="506">
        <v>0</v>
      </c>
      <c r="K1231" s="506">
        <v>0</v>
      </c>
      <c r="L1231" s="506">
        <v>0</v>
      </c>
      <c r="N1231" s="506">
        <v>0</v>
      </c>
      <c r="XEL1231" s="289"/>
      <c r="XEM1231" s="289"/>
      <c r="XEN1231" s="289"/>
      <c r="XEO1231" s="289"/>
      <c r="XEP1231" s="289"/>
      <c r="XEQ1231" s="289"/>
      <c r="XER1231" s="289"/>
      <c r="XES1231" s="289"/>
      <c r="XET1231" s="289"/>
      <c r="XEU1231" s="289"/>
      <c r="XEV1231" s="289"/>
      <c r="XEW1231" s="289"/>
      <c r="XEX1231" s="289"/>
      <c r="XEY1231" s="289"/>
      <c r="XEZ1231" s="289"/>
      <c r="XFA1231" s="289"/>
      <c r="XFB1231" s="289"/>
      <c r="XFC1231" s="289"/>
      <c r="XFD1231" s="289"/>
    </row>
    <row r="1232" s="506" customFormat="1" ht="21" hidden="1" customHeight="1" spans="1:16384">
      <c r="A1232" s="508">
        <v>2220399</v>
      </c>
      <c r="B1232" s="519" t="s">
        <v>1087</v>
      </c>
      <c r="C1232" s="351">
        <f t="shared" si="19"/>
        <v>0</v>
      </c>
      <c r="F1232" s="506">
        <v>0</v>
      </c>
      <c r="H1232" s="506">
        <v>0</v>
      </c>
      <c r="K1232" s="506">
        <v>0</v>
      </c>
      <c r="L1232" s="506">
        <v>0</v>
      </c>
      <c r="N1232" s="506">
        <v>0</v>
      </c>
      <c r="XEL1232" s="289"/>
      <c r="XEM1232" s="289"/>
      <c r="XEN1232" s="289"/>
      <c r="XEO1232" s="289"/>
      <c r="XEP1232" s="289"/>
      <c r="XEQ1232" s="289"/>
      <c r="XER1232" s="289"/>
      <c r="XES1232" s="289"/>
      <c r="XET1232" s="289"/>
      <c r="XEU1232" s="289"/>
      <c r="XEV1232" s="289"/>
      <c r="XEW1232" s="289"/>
      <c r="XEX1232" s="289"/>
      <c r="XEY1232" s="289"/>
      <c r="XEZ1232" s="289"/>
      <c r="XFA1232" s="289"/>
      <c r="XFB1232" s="289"/>
      <c r="XFC1232" s="289"/>
      <c r="XFD1232" s="289"/>
    </row>
    <row r="1233" s="506" customFormat="1" ht="21" customHeight="1" spans="1:16384">
      <c r="A1233" s="508">
        <v>22204</v>
      </c>
      <c r="B1233" s="518" t="s">
        <v>1088</v>
      </c>
      <c r="C1233" s="351">
        <f t="shared" si="19"/>
        <v>680</v>
      </c>
      <c r="F1233" s="506">
        <v>0</v>
      </c>
      <c r="H1233" s="506">
        <v>680</v>
      </c>
      <c r="K1233" s="506">
        <v>0</v>
      </c>
      <c r="L1233" s="506">
        <v>0</v>
      </c>
      <c r="N1233" s="506">
        <v>0</v>
      </c>
      <c r="XEL1233" s="289"/>
      <c r="XEM1233" s="289"/>
      <c r="XEN1233" s="289"/>
      <c r="XEO1233" s="289"/>
      <c r="XEP1233" s="289"/>
      <c r="XEQ1233" s="289"/>
      <c r="XER1233" s="289"/>
      <c r="XES1233" s="289"/>
      <c r="XET1233" s="289"/>
      <c r="XEU1233" s="289"/>
      <c r="XEV1233" s="289"/>
      <c r="XEW1233" s="289"/>
      <c r="XEX1233" s="289"/>
      <c r="XEY1233" s="289"/>
      <c r="XEZ1233" s="289"/>
      <c r="XFA1233" s="289"/>
      <c r="XFB1233" s="289"/>
      <c r="XFC1233" s="289"/>
      <c r="XFD1233" s="289"/>
    </row>
    <row r="1234" s="506" customFormat="1" ht="21" hidden="1" customHeight="1" spans="1:16384">
      <c r="A1234" s="508">
        <v>2220401</v>
      </c>
      <c r="B1234" s="519" t="s">
        <v>1089</v>
      </c>
      <c r="C1234" s="351">
        <f t="shared" si="19"/>
        <v>0</v>
      </c>
      <c r="F1234" s="506">
        <v>0</v>
      </c>
      <c r="H1234" s="506">
        <v>0</v>
      </c>
      <c r="K1234" s="506">
        <v>0</v>
      </c>
      <c r="L1234" s="506">
        <v>0</v>
      </c>
      <c r="N1234" s="506">
        <v>0</v>
      </c>
      <c r="XEL1234" s="289"/>
      <c r="XEM1234" s="289"/>
      <c r="XEN1234" s="289"/>
      <c r="XEO1234" s="289"/>
      <c r="XEP1234" s="289"/>
      <c r="XEQ1234" s="289"/>
      <c r="XER1234" s="289"/>
      <c r="XES1234" s="289"/>
      <c r="XET1234" s="289"/>
      <c r="XEU1234" s="289"/>
      <c r="XEV1234" s="289"/>
      <c r="XEW1234" s="289"/>
      <c r="XEX1234" s="289"/>
      <c r="XEY1234" s="289"/>
      <c r="XEZ1234" s="289"/>
      <c r="XFA1234" s="289"/>
      <c r="XFB1234" s="289"/>
      <c r="XFC1234" s="289"/>
      <c r="XFD1234" s="289"/>
    </row>
    <row r="1235" s="506" customFormat="1" ht="21" hidden="1" customHeight="1" spans="1:16384">
      <c r="A1235" s="508">
        <v>2220402</v>
      </c>
      <c r="B1235" s="519" t="s">
        <v>1090</v>
      </c>
      <c r="C1235" s="351">
        <f t="shared" si="19"/>
        <v>0</v>
      </c>
      <c r="F1235" s="506">
        <v>0</v>
      </c>
      <c r="H1235" s="506">
        <v>0</v>
      </c>
      <c r="K1235" s="506">
        <v>0</v>
      </c>
      <c r="L1235" s="506">
        <v>0</v>
      </c>
      <c r="N1235" s="506">
        <v>0</v>
      </c>
      <c r="XEL1235" s="289"/>
      <c r="XEM1235" s="289"/>
      <c r="XEN1235" s="289"/>
      <c r="XEO1235" s="289"/>
      <c r="XEP1235" s="289"/>
      <c r="XEQ1235" s="289"/>
      <c r="XER1235" s="289"/>
      <c r="XES1235" s="289"/>
      <c r="XET1235" s="289"/>
      <c r="XEU1235" s="289"/>
      <c r="XEV1235" s="289"/>
      <c r="XEW1235" s="289"/>
      <c r="XEX1235" s="289"/>
      <c r="XEY1235" s="289"/>
      <c r="XEZ1235" s="289"/>
      <c r="XFA1235" s="289"/>
      <c r="XFB1235" s="289"/>
      <c r="XFC1235" s="289"/>
      <c r="XFD1235" s="289"/>
    </row>
    <row r="1236" s="506" customFormat="1" ht="21" hidden="1" customHeight="1" spans="1:16384">
      <c r="A1236" s="508">
        <v>2220403</v>
      </c>
      <c r="B1236" s="519" t="s">
        <v>1091</v>
      </c>
      <c r="C1236" s="351">
        <f t="shared" si="19"/>
        <v>0</v>
      </c>
      <c r="F1236" s="506">
        <v>0</v>
      </c>
      <c r="H1236" s="506">
        <v>0</v>
      </c>
      <c r="K1236" s="506">
        <v>0</v>
      </c>
      <c r="L1236" s="506">
        <v>0</v>
      </c>
      <c r="N1236" s="506">
        <v>0</v>
      </c>
      <c r="XEL1236" s="289"/>
      <c r="XEM1236" s="289"/>
      <c r="XEN1236" s="289"/>
      <c r="XEO1236" s="289"/>
      <c r="XEP1236" s="289"/>
      <c r="XEQ1236" s="289"/>
      <c r="XER1236" s="289"/>
      <c r="XES1236" s="289"/>
      <c r="XET1236" s="289"/>
      <c r="XEU1236" s="289"/>
      <c r="XEV1236" s="289"/>
      <c r="XEW1236" s="289"/>
      <c r="XEX1236" s="289"/>
      <c r="XEY1236" s="289"/>
      <c r="XEZ1236" s="289"/>
      <c r="XFA1236" s="289"/>
      <c r="XFB1236" s="289"/>
      <c r="XFC1236" s="289"/>
      <c r="XFD1236" s="289"/>
    </row>
    <row r="1237" s="506" customFormat="1" ht="21" hidden="1" customHeight="1" spans="1:16384">
      <c r="A1237" s="508">
        <v>2220404</v>
      </c>
      <c r="B1237" s="519" t="s">
        <v>1092</v>
      </c>
      <c r="C1237" s="351">
        <f t="shared" si="19"/>
        <v>0</v>
      </c>
      <c r="F1237" s="506">
        <v>0</v>
      </c>
      <c r="H1237" s="506">
        <v>0</v>
      </c>
      <c r="K1237" s="506">
        <v>0</v>
      </c>
      <c r="L1237" s="506">
        <v>0</v>
      </c>
      <c r="N1237" s="506">
        <v>0</v>
      </c>
      <c r="XEL1237" s="289"/>
      <c r="XEM1237" s="289"/>
      <c r="XEN1237" s="289"/>
      <c r="XEO1237" s="289"/>
      <c r="XEP1237" s="289"/>
      <c r="XEQ1237" s="289"/>
      <c r="XER1237" s="289"/>
      <c r="XES1237" s="289"/>
      <c r="XET1237" s="289"/>
      <c r="XEU1237" s="289"/>
      <c r="XEV1237" s="289"/>
      <c r="XEW1237" s="289"/>
      <c r="XEX1237" s="289"/>
      <c r="XEY1237" s="289"/>
      <c r="XEZ1237" s="289"/>
      <c r="XFA1237" s="289"/>
      <c r="XFB1237" s="289"/>
      <c r="XFC1237" s="289"/>
      <c r="XFD1237" s="289"/>
    </row>
    <row r="1238" s="506" customFormat="1" ht="21" customHeight="1" spans="1:16384">
      <c r="A1238" s="508">
        <v>2220499</v>
      </c>
      <c r="B1238" s="519" t="s">
        <v>1093</v>
      </c>
      <c r="C1238" s="351">
        <f t="shared" si="19"/>
        <v>680</v>
      </c>
      <c r="F1238" s="506">
        <v>0</v>
      </c>
      <c r="H1238" s="506">
        <v>680</v>
      </c>
      <c r="K1238" s="506">
        <v>0</v>
      </c>
      <c r="L1238" s="506">
        <v>0</v>
      </c>
      <c r="N1238" s="506">
        <v>0</v>
      </c>
      <c r="XEL1238" s="289"/>
      <c r="XEM1238" s="289"/>
      <c r="XEN1238" s="289"/>
      <c r="XEO1238" s="289"/>
      <c r="XEP1238" s="289"/>
      <c r="XEQ1238" s="289"/>
      <c r="XER1238" s="289"/>
      <c r="XES1238" s="289"/>
      <c r="XET1238" s="289"/>
      <c r="XEU1238" s="289"/>
      <c r="XEV1238" s="289"/>
      <c r="XEW1238" s="289"/>
      <c r="XEX1238" s="289"/>
      <c r="XEY1238" s="289"/>
      <c r="XEZ1238" s="289"/>
      <c r="XFA1238" s="289"/>
      <c r="XFB1238" s="289"/>
      <c r="XFC1238" s="289"/>
      <c r="XFD1238" s="289"/>
    </row>
    <row r="1239" s="506" customFormat="1" ht="21" hidden="1" customHeight="1" spans="1:16384">
      <c r="A1239" s="508">
        <v>22205</v>
      </c>
      <c r="B1239" s="518" t="s">
        <v>1094</v>
      </c>
      <c r="C1239" s="351">
        <f t="shared" si="19"/>
        <v>0</v>
      </c>
      <c r="F1239" s="506">
        <v>0</v>
      </c>
      <c r="H1239" s="506">
        <v>0</v>
      </c>
      <c r="K1239" s="506">
        <v>0</v>
      </c>
      <c r="L1239" s="506">
        <v>0</v>
      </c>
      <c r="N1239" s="506">
        <v>0</v>
      </c>
      <c r="XEL1239" s="289"/>
      <c r="XEM1239" s="289"/>
      <c r="XEN1239" s="289"/>
      <c r="XEO1239" s="289"/>
      <c r="XEP1239" s="289"/>
      <c r="XEQ1239" s="289"/>
      <c r="XER1239" s="289"/>
      <c r="XES1239" s="289"/>
      <c r="XET1239" s="289"/>
      <c r="XEU1239" s="289"/>
      <c r="XEV1239" s="289"/>
      <c r="XEW1239" s="289"/>
      <c r="XEX1239" s="289"/>
      <c r="XEY1239" s="289"/>
      <c r="XEZ1239" s="289"/>
      <c r="XFA1239" s="289"/>
      <c r="XFB1239" s="289"/>
      <c r="XFC1239" s="289"/>
      <c r="XFD1239" s="289"/>
    </row>
    <row r="1240" s="506" customFormat="1" ht="21" hidden="1" customHeight="1" spans="1:16384">
      <c r="A1240" s="508">
        <v>2220501</v>
      </c>
      <c r="B1240" s="519" t="s">
        <v>1095</v>
      </c>
      <c r="C1240" s="351">
        <f t="shared" si="19"/>
        <v>0</v>
      </c>
      <c r="F1240" s="506">
        <v>0</v>
      </c>
      <c r="H1240" s="506">
        <v>0</v>
      </c>
      <c r="K1240" s="506">
        <v>0</v>
      </c>
      <c r="L1240" s="506">
        <v>0</v>
      </c>
      <c r="N1240" s="506">
        <v>0</v>
      </c>
      <c r="XEL1240" s="289"/>
      <c r="XEM1240" s="289"/>
      <c r="XEN1240" s="289"/>
      <c r="XEO1240" s="289"/>
      <c r="XEP1240" s="289"/>
      <c r="XEQ1240" s="289"/>
      <c r="XER1240" s="289"/>
      <c r="XES1240" s="289"/>
      <c r="XET1240" s="289"/>
      <c r="XEU1240" s="289"/>
      <c r="XEV1240" s="289"/>
      <c r="XEW1240" s="289"/>
      <c r="XEX1240" s="289"/>
      <c r="XEY1240" s="289"/>
      <c r="XEZ1240" s="289"/>
      <c r="XFA1240" s="289"/>
      <c r="XFB1240" s="289"/>
      <c r="XFC1240" s="289"/>
      <c r="XFD1240" s="289"/>
    </row>
    <row r="1241" s="506" customFormat="1" ht="21" hidden="1" customHeight="1" spans="1:16384">
      <c r="A1241" s="508">
        <v>2220502</v>
      </c>
      <c r="B1241" s="519" t="s">
        <v>1096</v>
      </c>
      <c r="C1241" s="351">
        <f t="shared" si="19"/>
        <v>0</v>
      </c>
      <c r="F1241" s="506">
        <v>0</v>
      </c>
      <c r="H1241" s="506">
        <v>0</v>
      </c>
      <c r="K1241" s="506">
        <v>0</v>
      </c>
      <c r="L1241" s="506">
        <v>0</v>
      </c>
      <c r="N1241" s="506">
        <v>0</v>
      </c>
      <c r="XEL1241" s="289"/>
      <c r="XEM1241" s="289"/>
      <c r="XEN1241" s="289"/>
      <c r="XEO1241" s="289"/>
      <c r="XEP1241" s="289"/>
      <c r="XEQ1241" s="289"/>
      <c r="XER1241" s="289"/>
      <c r="XES1241" s="289"/>
      <c r="XET1241" s="289"/>
      <c r="XEU1241" s="289"/>
      <c r="XEV1241" s="289"/>
      <c r="XEW1241" s="289"/>
      <c r="XEX1241" s="289"/>
      <c r="XEY1241" s="289"/>
      <c r="XEZ1241" s="289"/>
      <c r="XFA1241" s="289"/>
      <c r="XFB1241" s="289"/>
      <c r="XFC1241" s="289"/>
      <c r="XFD1241" s="289"/>
    </row>
    <row r="1242" s="506" customFormat="1" ht="21" hidden="1" customHeight="1" spans="1:16384">
      <c r="A1242" s="508">
        <v>2220503</v>
      </c>
      <c r="B1242" s="519" t="s">
        <v>1097</v>
      </c>
      <c r="C1242" s="351">
        <f t="shared" si="19"/>
        <v>0</v>
      </c>
      <c r="F1242" s="506">
        <v>0</v>
      </c>
      <c r="H1242" s="506">
        <v>0</v>
      </c>
      <c r="K1242" s="506">
        <v>0</v>
      </c>
      <c r="L1242" s="506">
        <v>0</v>
      </c>
      <c r="N1242" s="506">
        <v>0</v>
      </c>
      <c r="XEL1242" s="289"/>
      <c r="XEM1242" s="289"/>
      <c r="XEN1242" s="289"/>
      <c r="XEO1242" s="289"/>
      <c r="XEP1242" s="289"/>
      <c r="XEQ1242" s="289"/>
      <c r="XER1242" s="289"/>
      <c r="XES1242" s="289"/>
      <c r="XET1242" s="289"/>
      <c r="XEU1242" s="289"/>
      <c r="XEV1242" s="289"/>
      <c r="XEW1242" s="289"/>
      <c r="XEX1242" s="289"/>
      <c r="XEY1242" s="289"/>
      <c r="XEZ1242" s="289"/>
      <c r="XFA1242" s="289"/>
      <c r="XFB1242" s="289"/>
      <c r="XFC1242" s="289"/>
      <c r="XFD1242" s="289"/>
    </row>
    <row r="1243" s="506" customFormat="1" ht="21" hidden="1" customHeight="1" spans="1:16384">
      <c r="A1243" s="508">
        <v>2220504</v>
      </c>
      <c r="B1243" s="519" t="s">
        <v>1098</v>
      </c>
      <c r="C1243" s="351">
        <f t="shared" si="19"/>
        <v>0</v>
      </c>
      <c r="F1243" s="506">
        <v>0</v>
      </c>
      <c r="H1243" s="506">
        <v>0</v>
      </c>
      <c r="K1243" s="506">
        <v>0</v>
      </c>
      <c r="L1243" s="506">
        <v>0</v>
      </c>
      <c r="N1243" s="506">
        <v>0</v>
      </c>
      <c r="XEL1243" s="289"/>
      <c r="XEM1243" s="289"/>
      <c r="XEN1243" s="289"/>
      <c r="XEO1243" s="289"/>
      <c r="XEP1243" s="289"/>
      <c r="XEQ1243" s="289"/>
      <c r="XER1243" s="289"/>
      <c r="XES1243" s="289"/>
      <c r="XET1243" s="289"/>
      <c r="XEU1243" s="289"/>
      <c r="XEV1243" s="289"/>
      <c r="XEW1243" s="289"/>
      <c r="XEX1243" s="289"/>
      <c r="XEY1243" s="289"/>
      <c r="XEZ1243" s="289"/>
      <c r="XFA1243" s="289"/>
      <c r="XFB1243" s="289"/>
      <c r="XFC1243" s="289"/>
      <c r="XFD1243" s="289"/>
    </row>
    <row r="1244" s="506" customFormat="1" ht="21" hidden="1" customHeight="1" spans="1:16384">
      <c r="A1244" s="508">
        <v>2220505</v>
      </c>
      <c r="B1244" s="518" t="s">
        <v>1099</v>
      </c>
      <c r="C1244" s="351">
        <f t="shared" si="19"/>
        <v>0</v>
      </c>
      <c r="F1244" s="506">
        <v>0</v>
      </c>
      <c r="H1244" s="506">
        <v>0</v>
      </c>
      <c r="K1244" s="506">
        <v>0</v>
      </c>
      <c r="L1244" s="506">
        <v>0</v>
      </c>
      <c r="N1244" s="506">
        <v>0</v>
      </c>
      <c r="XEL1244" s="289"/>
      <c r="XEM1244" s="289"/>
      <c r="XEN1244" s="289"/>
      <c r="XEO1244" s="289"/>
      <c r="XEP1244" s="289"/>
      <c r="XEQ1244" s="289"/>
      <c r="XER1244" s="289"/>
      <c r="XES1244" s="289"/>
      <c r="XET1244" s="289"/>
      <c r="XEU1244" s="289"/>
      <c r="XEV1244" s="289"/>
      <c r="XEW1244" s="289"/>
      <c r="XEX1244" s="289"/>
      <c r="XEY1244" s="289"/>
      <c r="XEZ1244" s="289"/>
      <c r="XFA1244" s="289"/>
      <c r="XFB1244" s="289"/>
      <c r="XFC1244" s="289"/>
      <c r="XFD1244" s="289"/>
    </row>
    <row r="1245" s="506" customFormat="1" ht="21" hidden="1" customHeight="1" spans="1:16384">
      <c r="A1245" s="508">
        <v>2220506</v>
      </c>
      <c r="B1245" s="519" t="s">
        <v>1100</v>
      </c>
      <c r="C1245" s="351">
        <f t="shared" si="19"/>
        <v>0</v>
      </c>
      <c r="F1245" s="506">
        <v>0</v>
      </c>
      <c r="H1245" s="506">
        <v>0</v>
      </c>
      <c r="K1245" s="506">
        <v>0</v>
      </c>
      <c r="L1245" s="506">
        <v>0</v>
      </c>
      <c r="N1245" s="506">
        <v>0</v>
      </c>
      <c r="XEL1245" s="289"/>
      <c r="XEM1245" s="289"/>
      <c r="XEN1245" s="289"/>
      <c r="XEO1245" s="289"/>
      <c r="XEP1245" s="289"/>
      <c r="XEQ1245" s="289"/>
      <c r="XER1245" s="289"/>
      <c r="XES1245" s="289"/>
      <c r="XET1245" s="289"/>
      <c r="XEU1245" s="289"/>
      <c r="XEV1245" s="289"/>
      <c r="XEW1245" s="289"/>
      <c r="XEX1245" s="289"/>
      <c r="XEY1245" s="289"/>
      <c r="XEZ1245" s="289"/>
      <c r="XFA1245" s="289"/>
      <c r="XFB1245" s="289"/>
      <c r="XFC1245" s="289"/>
      <c r="XFD1245" s="289"/>
    </row>
    <row r="1246" s="506" customFormat="1" ht="21" hidden="1" customHeight="1" spans="1:16384">
      <c r="A1246" s="508">
        <v>2220507</v>
      </c>
      <c r="B1246" s="520" t="s">
        <v>1101</v>
      </c>
      <c r="C1246" s="351">
        <f t="shared" si="19"/>
        <v>0</v>
      </c>
      <c r="F1246" s="506">
        <v>0</v>
      </c>
      <c r="H1246" s="506">
        <v>0</v>
      </c>
      <c r="K1246" s="506">
        <v>0</v>
      </c>
      <c r="L1246" s="506">
        <v>0</v>
      </c>
      <c r="N1246" s="506">
        <v>0</v>
      </c>
      <c r="XEL1246" s="289"/>
      <c r="XEM1246" s="289"/>
      <c r="XEN1246" s="289"/>
      <c r="XEO1246" s="289"/>
      <c r="XEP1246" s="289"/>
      <c r="XEQ1246" s="289"/>
      <c r="XER1246" s="289"/>
      <c r="XES1246" s="289"/>
      <c r="XET1246" s="289"/>
      <c r="XEU1246" s="289"/>
      <c r="XEV1246" s="289"/>
      <c r="XEW1246" s="289"/>
      <c r="XEX1246" s="289"/>
      <c r="XEY1246" s="289"/>
      <c r="XEZ1246" s="289"/>
      <c r="XFA1246" s="289"/>
      <c r="XFB1246" s="289"/>
      <c r="XFC1246" s="289"/>
      <c r="XFD1246" s="289"/>
    </row>
    <row r="1247" s="506" customFormat="1" ht="21" hidden="1" customHeight="1" spans="1:16384">
      <c r="A1247" s="508">
        <v>2220508</v>
      </c>
      <c r="B1247" s="518" t="s">
        <v>1102</v>
      </c>
      <c r="C1247" s="351">
        <f t="shared" si="19"/>
        <v>0</v>
      </c>
      <c r="F1247" s="506">
        <v>0</v>
      </c>
      <c r="H1247" s="506">
        <v>0</v>
      </c>
      <c r="K1247" s="506">
        <v>0</v>
      </c>
      <c r="L1247" s="506">
        <v>0</v>
      </c>
      <c r="N1247" s="506">
        <v>0</v>
      </c>
      <c r="XEL1247" s="289"/>
      <c r="XEM1247" s="289"/>
      <c r="XEN1247" s="289"/>
      <c r="XEO1247" s="289"/>
      <c r="XEP1247" s="289"/>
      <c r="XEQ1247" s="289"/>
      <c r="XER1247" s="289"/>
      <c r="XES1247" s="289"/>
      <c r="XET1247" s="289"/>
      <c r="XEU1247" s="289"/>
      <c r="XEV1247" s="289"/>
      <c r="XEW1247" s="289"/>
      <c r="XEX1247" s="289"/>
      <c r="XEY1247" s="289"/>
      <c r="XEZ1247" s="289"/>
      <c r="XFA1247" s="289"/>
      <c r="XFB1247" s="289"/>
      <c r="XFC1247" s="289"/>
      <c r="XFD1247" s="289"/>
    </row>
    <row r="1248" s="506" customFormat="1" ht="21" hidden="1" customHeight="1" spans="1:16384">
      <c r="A1248" s="508">
        <v>2220509</v>
      </c>
      <c r="B1248" s="518" t="s">
        <v>1103</v>
      </c>
      <c r="C1248" s="351">
        <f t="shared" si="19"/>
        <v>0</v>
      </c>
      <c r="F1248" s="506">
        <v>0</v>
      </c>
      <c r="H1248" s="506">
        <v>0</v>
      </c>
      <c r="K1248" s="506">
        <v>0</v>
      </c>
      <c r="L1248" s="506">
        <v>0</v>
      </c>
      <c r="N1248" s="506">
        <v>0</v>
      </c>
      <c r="XEL1248" s="289"/>
      <c r="XEM1248" s="289"/>
      <c r="XEN1248" s="289"/>
      <c r="XEO1248" s="289"/>
      <c r="XEP1248" s="289"/>
      <c r="XEQ1248" s="289"/>
      <c r="XER1248" s="289"/>
      <c r="XES1248" s="289"/>
      <c r="XET1248" s="289"/>
      <c r="XEU1248" s="289"/>
      <c r="XEV1248" s="289"/>
      <c r="XEW1248" s="289"/>
      <c r="XEX1248" s="289"/>
      <c r="XEY1248" s="289"/>
      <c r="XEZ1248" s="289"/>
      <c r="XFA1248" s="289"/>
      <c r="XFB1248" s="289"/>
      <c r="XFC1248" s="289"/>
      <c r="XFD1248" s="289"/>
    </row>
    <row r="1249" s="506" customFormat="1" ht="21" hidden="1" customHeight="1" spans="1:16384">
      <c r="A1249" s="508">
        <v>2220510</v>
      </c>
      <c r="B1249" s="518" t="s">
        <v>1104</v>
      </c>
      <c r="C1249" s="351">
        <f t="shared" si="19"/>
        <v>0</v>
      </c>
      <c r="F1249" s="506">
        <v>0</v>
      </c>
      <c r="H1249" s="506">
        <v>0</v>
      </c>
      <c r="K1249" s="506">
        <v>0</v>
      </c>
      <c r="L1249" s="506">
        <v>0</v>
      </c>
      <c r="N1249" s="506">
        <v>0</v>
      </c>
      <c r="XEL1249" s="289"/>
      <c r="XEM1249" s="289"/>
      <c r="XEN1249" s="289"/>
      <c r="XEO1249" s="289"/>
      <c r="XEP1249" s="289"/>
      <c r="XEQ1249" s="289"/>
      <c r="XER1249" s="289"/>
      <c r="XES1249" s="289"/>
      <c r="XET1249" s="289"/>
      <c r="XEU1249" s="289"/>
      <c r="XEV1249" s="289"/>
      <c r="XEW1249" s="289"/>
      <c r="XEX1249" s="289"/>
      <c r="XEY1249" s="289"/>
      <c r="XEZ1249" s="289"/>
      <c r="XFA1249" s="289"/>
      <c r="XFB1249" s="289"/>
      <c r="XFC1249" s="289"/>
      <c r="XFD1249" s="289"/>
    </row>
    <row r="1250" s="506" customFormat="1" ht="21" hidden="1" customHeight="1" spans="1:16384">
      <c r="A1250" s="508">
        <v>2220511</v>
      </c>
      <c r="B1250" s="518" t="s">
        <v>1105</v>
      </c>
      <c r="C1250" s="351">
        <f t="shared" si="19"/>
        <v>0</v>
      </c>
      <c r="F1250" s="506">
        <v>0</v>
      </c>
      <c r="H1250" s="506">
        <v>0</v>
      </c>
      <c r="K1250" s="506">
        <v>0</v>
      </c>
      <c r="L1250" s="506">
        <v>0</v>
      </c>
      <c r="N1250" s="506">
        <v>0</v>
      </c>
      <c r="XEL1250" s="289"/>
      <c r="XEM1250" s="289"/>
      <c r="XEN1250" s="289"/>
      <c r="XEO1250" s="289"/>
      <c r="XEP1250" s="289"/>
      <c r="XEQ1250" s="289"/>
      <c r="XER1250" s="289"/>
      <c r="XES1250" s="289"/>
      <c r="XET1250" s="289"/>
      <c r="XEU1250" s="289"/>
      <c r="XEV1250" s="289"/>
      <c r="XEW1250" s="289"/>
      <c r="XEX1250" s="289"/>
      <c r="XEY1250" s="289"/>
      <c r="XEZ1250" s="289"/>
      <c r="XFA1250" s="289"/>
      <c r="XFB1250" s="289"/>
      <c r="XFC1250" s="289"/>
      <c r="XFD1250" s="289"/>
    </row>
    <row r="1251" s="506" customFormat="1" ht="21" hidden="1" customHeight="1" spans="1:16384">
      <c r="A1251" s="508">
        <v>2220599</v>
      </c>
      <c r="B1251" s="518" t="s">
        <v>1106</v>
      </c>
      <c r="C1251" s="351">
        <f t="shared" si="19"/>
        <v>0</v>
      </c>
      <c r="F1251" s="506">
        <v>0</v>
      </c>
      <c r="H1251" s="506">
        <v>0</v>
      </c>
      <c r="K1251" s="506">
        <v>0</v>
      </c>
      <c r="L1251" s="506">
        <v>0</v>
      </c>
      <c r="N1251" s="506">
        <v>0</v>
      </c>
      <c r="XEL1251" s="289"/>
      <c r="XEM1251" s="289"/>
      <c r="XEN1251" s="289"/>
      <c r="XEO1251" s="289"/>
      <c r="XEP1251" s="289"/>
      <c r="XEQ1251" s="289"/>
      <c r="XER1251" s="289"/>
      <c r="XES1251" s="289"/>
      <c r="XET1251" s="289"/>
      <c r="XEU1251" s="289"/>
      <c r="XEV1251" s="289"/>
      <c r="XEW1251" s="289"/>
      <c r="XEX1251" s="289"/>
      <c r="XEY1251" s="289"/>
      <c r="XEZ1251" s="289"/>
      <c r="XFA1251" s="289"/>
      <c r="XFB1251" s="289"/>
      <c r="XFC1251" s="289"/>
      <c r="XFD1251" s="289"/>
    </row>
    <row r="1252" s="506" customFormat="1" ht="21" customHeight="1" spans="1:16384">
      <c r="A1252" s="508">
        <v>224</v>
      </c>
      <c r="B1252" s="517" t="s">
        <v>1107</v>
      </c>
      <c r="C1252" s="351">
        <f t="shared" si="19"/>
        <v>9765.833155</v>
      </c>
      <c r="F1252" s="508">
        <v>2710.833155</v>
      </c>
      <c r="H1252" s="506">
        <v>0</v>
      </c>
      <c r="K1252" s="506">
        <v>110</v>
      </c>
      <c r="L1252" s="506">
        <v>0</v>
      </c>
      <c r="N1252" s="506">
        <f>2445+4500</f>
        <v>6945</v>
      </c>
      <c r="XEL1252" s="289"/>
      <c r="XEM1252" s="289"/>
      <c r="XEN1252" s="289"/>
      <c r="XEO1252" s="289"/>
      <c r="XEP1252" s="289"/>
      <c r="XEQ1252" s="289"/>
      <c r="XER1252" s="289"/>
      <c r="XES1252" s="289"/>
      <c r="XET1252" s="289"/>
      <c r="XEU1252" s="289"/>
      <c r="XEV1252" s="289"/>
      <c r="XEW1252" s="289"/>
      <c r="XEX1252" s="289"/>
      <c r="XEY1252" s="289"/>
      <c r="XEZ1252" s="289"/>
      <c r="XFA1252" s="289"/>
      <c r="XFB1252" s="289"/>
      <c r="XFC1252" s="289"/>
      <c r="XFD1252" s="289"/>
    </row>
    <row r="1253" s="506" customFormat="1" ht="21" customHeight="1" spans="1:16384">
      <c r="A1253" s="508">
        <v>22401</v>
      </c>
      <c r="B1253" s="518" t="s">
        <v>1108</v>
      </c>
      <c r="C1253" s="351">
        <f t="shared" si="19"/>
        <v>4733.833155</v>
      </c>
      <c r="F1253" s="508">
        <v>2710.833155</v>
      </c>
      <c r="H1253" s="506">
        <v>0</v>
      </c>
      <c r="K1253" s="506">
        <v>110</v>
      </c>
      <c r="L1253" s="506">
        <v>0</v>
      </c>
      <c r="N1253" s="506">
        <v>1913</v>
      </c>
      <c r="XEL1253" s="289"/>
      <c r="XEM1253" s="289"/>
      <c r="XEN1253" s="289"/>
      <c r="XEO1253" s="289"/>
      <c r="XEP1253" s="289"/>
      <c r="XEQ1253" s="289"/>
      <c r="XER1253" s="289"/>
      <c r="XES1253" s="289"/>
      <c r="XET1253" s="289"/>
      <c r="XEU1253" s="289"/>
      <c r="XEV1253" s="289"/>
      <c r="XEW1253" s="289"/>
      <c r="XEX1253" s="289"/>
      <c r="XEY1253" s="289"/>
      <c r="XEZ1253" s="289"/>
      <c r="XFA1253" s="289"/>
      <c r="XFB1253" s="289"/>
      <c r="XFC1253" s="289"/>
      <c r="XFD1253" s="289"/>
    </row>
    <row r="1254" s="506" customFormat="1" ht="21" customHeight="1" spans="1:16384">
      <c r="A1254" s="508">
        <v>2240101</v>
      </c>
      <c r="B1254" s="518" t="s">
        <v>148</v>
      </c>
      <c r="C1254" s="351">
        <f t="shared" si="19"/>
        <v>1034.007672</v>
      </c>
      <c r="F1254" s="508">
        <v>1034.007672</v>
      </c>
      <c r="H1254" s="506">
        <v>0</v>
      </c>
      <c r="K1254" s="506">
        <v>0</v>
      </c>
      <c r="L1254" s="506">
        <v>0</v>
      </c>
      <c r="N1254" s="506">
        <v>0</v>
      </c>
      <c r="XEL1254" s="289"/>
      <c r="XEM1254" s="289"/>
      <c r="XEN1254" s="289"/>
      <c r="XEO1254" s="289"/>
      <c r="XEP1254" s="289"/>
      <c r="XEQ1254" s="289"/>
      <c r="XER1254" s="289"/>
      <c r="XES1254" s="289"/>
      <c r="XET1254" s="289"/>
      <c r="XEU1254" s="289"/>
      <c r="XEV1254" s="289"/>
      <c r="XEW1254" s="289"/>
      <c r="XEX1254" s="289"/>
      <c r="XEY1254" s="289"/>
      <c r="XEZ1254" s="289"/>
      <c r="XFA1254" s="289"/>
      <c r="XFB1254" s="289"/>
      <c r="XFC1254" s="289"/>
      <c r="XFD1254" s="289"/>
    </row>
    <row r="1255" s="506" customFormat="1" ht="21" hidden="1" customHeight="1" spans="1:16384">
      <c r="A1255" s="508">
        <v>2240102</v>
      </c>
      <c r="B1255" s="518" t="s">
        <v>149</v>
      </c>
      <c r="C1255" s="351">
        <f t="shared" si="19"/>
        <v>0</v>
      </c>
      <c r="F1255" s="506">
        <v>0</v>
      </c>
      <c r="H1255" s="506">
        <v>0</v>
      </c>
      <c r="K1255" s="506">
        <v>0</v>
      </c>
      <c r="L1255" s="506">
        <v>0</v>
      </c>
      <c r="N1255" s="506">
        <v>0</v>
      </c>
      <c r="XEL1255" s="289"/>
      <c r="XEM1255" s="289"/>
      <c r="XEN1255" s="289"/>
      <c r="XEO1255" s="289"/>
      <c r="XEP1255" s="289"/>
      <c r="XEQ1255" s="289"/>
      <c r="XER1255" s="289"/>
      <c r="XES1255" s="289"/>
      <c r="XET1255" s="289"/>
      <c r="XEU1255" s="289"/>
      <c r="XEV1255" s="289"/>
      <c r="XEW1255" s="289"/>
      <c r="XEX1255" s="289"/>
      <c r="XEY1255" s="289"/>
      <c r="XEZ1255" s="289"/>
      <c r="XFA1255" s="289"/>
      <c r="XFB1255" s="289"/>
      <c r="XFC1255" s="289"/>
      <c r="XFD1255" s="289"/>
    </row>
    <row r="1256" s="506" customFormat="1" ht="21" hidden="1" customHeight="1" spans="1:16384">
      <c r="A1256" s="508">
        <v>2240103</v>
      </c>
      <c r="B1256" s="518" t="s">
        <v>150</v>
      </c>
      <c r="C1256" s="351">
        <f t="shared" si="19"/>
        <v>0</v>
      </c>
      <c r="F1256" s="506">
        <v>0</v>
      </c>
      <c r="H1256" s="506">
        <v>0</v>
      </c>
      <c r="K1256" s="506">
        <v>0</v>
      </c>
      <c r="L1256" s="506">
        <v>0</v>
      </c>
      <c r="N1256" s="506">
        <v>0</v>
      </c>
      <c r="XEL1256" s="289"/>
      <c r="XEM1256" s="289"/>
      <c r="XEN1256" s="289"/>
      <c r="XEO1256" s="289"/>
      <c r="XEP1256" s="289"/>
      <c r="XEQ1256" s="289"/>
      <c r="XER1256" s="289"/>
      <c r="XES1256" s="289"/>
      <c r="XET1256" s="289"/>
      <c r="XEU1256" s="289"/>
      <c r="XEV1256" s="289"/>
      <c r="XEW1256" s="289"/>
      <c r="XEX1256" s="289"/>
      <c r="XEY1256" s="289"/>
      <c r="XEZ1256" s="289"/>
      <c r="XFA1256" s="289"/>
      <c r="XFB1256" s="289"/>
      <c r="XFC1256" s="289"/>
      <c r="XFD1256" s="289"/>
    </row>
    <row r="1257" s="506" customFormat="1" ht="21" hidden="1" customHeight="1" spans="1:16384">
      <c r="A1257" s="508">
        <v>2240104</v>
      </c>
      <c r="B1257" s="518" t="s">
        <v>1109</v>
      </c>
      <c r="C1257" s="351">
        <f t="shared" si="19"/>
        <v>0</v>
      </c>
      <c r="F1257" s="506">
        <v>0</v>
      </c>
      <c r="H1257" s="506">
        <v>0</v>
      </c>
      <c r="K1257" s="506">
        <v>0</v>
      </c>
      <c r="L1257" s="506">
        <v>0</v>
      </c>
      <c r="N1257" s="506">
        <v>0</v>
      </c>
      <c r="XEL1257" s="289"/>
      <c r="XEM1257" s="289"/>
      <c r="XEN1257" s="289"/>
      <c r="XEO1257" s="289"/>
      <c r="XEP1257" s="289"/>
      <c r="XEQ1257" s="289"/>
      <c r="XER1257" s="289"/>
      <c r="XES1257" s="289"/>
      <c r="XET1257" s="289"/>
      <c r="XEU1257" s="289"/>
      <c r="XEV1257" s="289"/>
      <c r="XEW1257" s="289"/>
      <c r="XEX1257" s="289"/>
      <c r="XEY1257" s="289"/>
      <c r="XEZ1257" s="289"/>
      <c r="XFA1257" s="289"/>
      <c r="XFB1257" s="289"/>
      <c r="XFC1257" s="289"/>
      <c r="XFD1257" s="289"/>
    </row>
    <row r="1258" s="506" customFormat="1" ht="21" hidden="1" customHeight="1" spans="1:16384">
      <c r="A1258" s="508">
        <v>2240105</v>
      </c>
      <c r="B1258" s="518" t="s">
        <v>1110</v>
      </c>
      <c r="C1258" s="351">
        <f t="shared" si="19"/>
        <v>0</v>
      </c>
      <c r="F1258" s="506">
        <v>0</v>
      </c>
      <c r="H1258" s="506">
        <v>0</v>
      </c>
      <c r="K1258" s="506">
        <v>0</v>
      </c>
      <c r="L1258" s="506">
        <v>0</v>
      </c>
      <c r="N1258" s="506">
        <v>0</v>
      </c>
      <c r="XEL1258" s="289"/>
      <c r="XEM1258" s="289"/>
      <c r="XEN1258" s="289"/>
      <c r="XEO1258" s="289"/>
      <c r="XEP1258" s="289"/>
      <c r="XEQ1258" s="289"/>
      <c r="XER1258" s="289"/>
      <c r="XES1258" s="289"/>
      <c r="XET1258" s="289"/>
      <c r="XEU1258" s="289"/>
      <c r="XEV1258" s="289"/>
      <c r="XEW1258" s="289"/>
      <c r="XEX1258" s="289"/>
      <c r="XEY1258" s="289"/>
      <c r="XEZ1258" s="289"/>
      <c r="XFA1258" s="289"/>
      <c r="XFB1258" s="289"/>
      <c r="XFC1258" s="289"/>
      <c r="XFD1258" s="289"/>
    </row>
    <row r="1259" s="506" customFormat="1" ht="21" customHeight="1" spans="1:16384">
      <c r="A1259" s="508">
        <v>2240106</v>
      </c>
      <c r="B1259" s="518" t="s">
        <v>1111</v>
      </c>
      <c r="C1259" s="351">
        <f t="shared" si="19"/>
        <v>10</v>
      </c>
      <c r="F1259" s="506">
        <v>0</v>
      </c>
      <c r="H1259" s="506">
        <v>0</v>
      </c>
      <c r="K1259" s="506">
        <v>10</v>
      </c>
      <c r="L1259" s="506">
        <v>0</v>
      </c>
      <c r="N1259" s="506">
        <v>0</v>
      </c>
      <c r="XEL1259" s="289"/>
      <c r="XEM1259" s="289"/>
      <c r="XEN1259" s="289"/>
      <c r="XEO1259" s="289"/>
      <c r="XEP1259" s="289"/>
      <c r="XEQ1259" s="289"/>
      <c r="XER1259" s="289"/>
      <c r="XES1259" s="289"/>
      <c r="XET1259" s="289"/>
      <c r="XEU1259" s="289"/>
      <c r="XEV1259" s="289"/>
      <c r="XEW1259" s="289"/>
      <c r="XEX1259" s="289"/>
      <c r="XEY1259" s="289"/>
      <c r="XEZ1259" s="289"/>
      <c r="XFA1259" s="289"/>
      <c r="XFB1259" s="289"/>
      <c r="XFC1259" s="289"/>
      <c r="XFD1259" s="289"/>
    </row>
    <row r="1260" s="506" customFormat="1" ht="21" hidden="1" customHeight="1" spans="1:16384">
      <c r="A1260" s="508">
        <v>2240108</v>
      </c>
      <c r="B1260" s="518" t="s">
        <v>1112</v>
      </c>
      <c r="C1260" s="351">
        <f t="shared" si="19"/>
        <v>0</v>
      </c>
      <c r="F1260" s="506">
        <v>0</v>
      </c>
      <c r="H1260" s="506">
        <v>0</v>
      </c>
      <c r="K1260" s="506">
        <v>0</v>
      </c>
      <c r="L1260" s="506">
        <v>0</v>
      </c>
      <c r="N1260" s="506">
        <v>0</v>
      </c>
      <c r="XEL1260" s="289"/>
      <c r="XEM1260" s="289"/>
      <c r="XEN1260" s="289"/>
      <c r="XEO1260" s="289"/>
      <c r="XEP1260" s="289"/>
      <c r="XEQ1260" s="289"/>
      <c r="XER1260" s="289"/>
      <c r="XES1260" s="289"/>
      <c r="XET1260" s="289"/>
      <c r="XEU1260" s="289"/>
      <c r="XEV1260" s="289"/>
      <c r="XEW1260" s="289"/>
      <c r="XEX1260" s="289"/>
      <c r="XEY1260" s="289"/>
      <c r="XEZ1260" s="289"/>
      <c r="XFA1260" s="289"/>
      <c r="XFB1260" s="289"/>
      <c r="XFC1260" s="289"/>
      <c r="XFD1260" s="289"/>
    </row>
    <row r="1261" s="506" customFormat="1" ht="21" hidden="1" customHeight="1" spans="1:16384">
      <c r="A1261" s="508">
        <v>2240109</v>
      </c>
      <c r="B1261" s="518" t="s">
        <v>1113</v>
      </c>
      <c r="C1261" s="351">
        <f t="shared" si="19"/>
        <v>0</v>
      </c>
      <c r="F1261" s="506">
        <v>0</v>
      </c>
      <c r="H1261" s="506">
        <v>0</v>
      </c>
      <c r="K1261" s="506">
        <v>0</v>
      </c>
      <c r="L1261" s="506">
        <v>0</v>
      </c>
      <c r="N1261" s="506">
        <v>0</v>
      </c>
      <c r="XEL1261" s="289"/>
      <c r="XEM1261" s="289"/>
      <c r="XEN1261" s="289"/>
      <c r="XEO1261" s="289"/>
      <c r="XEP1261" s="289"/>
      <c r="XEQ1261" s="289"/>
      <c r="XER1261" s="289"/>
      <c r="XES1261" s="289"/>
      <c r="XET1261" s="289"/>
      <c r="XEU1261" s="289"/>
      <c r="XEV1261" s="289"/>
      <c r="XEW1261" s="289"/>
      <c r="XEX1261" s="289"/>
      <c r="XEY1261" s="289"/>
      <c r="XEZ1261" s="289"/>
      <c r="XFA1261" s="289"/>
      <c r="XFB1261" s="289"/>
      <c r="XFC1261" s="289"/>
      <c r="XFD1261" s="289"/>
    </row>
    <row r="1262" s="506" customFormat="1" ht="21" customHeight="1" spans="1:16384">
      <c r="A1262" s="508">
        <v>2240150</v>
      </c>
      <c r="B1262" s="518" t="s">
        <v>157</v>
      </c>
      <c r="C1262" s="351">
        <f t="shared" si="19"/>
        <v>1676.825483</v>
      </c>
      <c r="F1262" s="508">
        <v>1676.825483</v>
      </c>
      <c r="H1262" s="506">
        <v>0</v>
      </c>
      <c r="K1262" s="506">
        <v>0</v>
      </c>
      <c r="L1262" s="506">
        <v>0</v>
      </c>
      <c r="N1262" s="506">
        <v>0</v>
      </c>
      <c r="XEL1262" s="289"/>
      <c r="XEM1262" s="289"/>
      <c r="XEN1262" s="289"/>
      <c r="XEO1262" s="289"/>
      <c r="XEP1262" s="289"/>
      <c r="XEQ1262" s="289"/>
      <c r="XER1262" s="289"/>
      <c r="XES1262" s="289"/>
      <c r="XET1262" s="289"/>
      <c r="XEU1262" s="289"/>
      <c r="XEV1262" s="289"/>
      <c r="XEW1262" s="289"/>
      <c r="XEX1262" s="289"/>
      <c r="XEY1262" s="289"/>
      <c r="XEZ1262" s="289"/>
      <c r="XFA1262" s="289"/>
      <c r="XFB1262" s="289"/>
      <c r="XFC1262" s="289"/>
      <c r="XFD1262" s="289"/>
    </row>
    <row r="1263" s="506" customFormat="1" ht="21" customHeight="1" spans="1:16384">
      <c r="A1263" s="508">
        <v>2240199</v>
      </c>
      <c r="B1263" s="518" t="s">
        <v>1114</v>
      </c>
      <c r="C1263" s="351">
        <f t="shared" si="19"/>
        <v>2013</v>
      </c>
      <c r="F1263" s="506">
        <v>0</v>
      </c>
      <c r="H1263" s="506">
        <v>0</v>
      </c>
      <c r="K1263" s="506">
        <v>100</v>
      </c>
      <c r="L1263" s="506">
        <v>0</v>
      </c>
      <c r="N1263" s="506">
        <f>913+1000</f>
        <v>1913</v>
      </c>
      <c r="XEL1263" s="289"/>
      <c r="XEM1263" s="289"/>
      <c r="XEN1263" s="289"/>
      <c r="XEO1263" s="289"/>
      <c r="XEP1263" s="289"/>
      <c r="XEQ1263" s="289"/>
      <c r="XER1263" s="289"/>
      <c r="XES1263" s="289"/>
      <c r="XET1263" s="289"/>
      <c r="XEU1263" s="289"/>
      <c r="XEV1263" s="289"/>
      <c r="XEW1263" s="289"/>
      <c r="XEX1263" s="289"/>
      <c r="XEY1263" s="289"/>
      <c r="XEZ1263" s="289"/>
      <c r="XFA1263" s="289"/>
      <c r="XFB1263" s="289"/>
      <c r="XFC1263" s="289"/>
      <c r="XFD1263" s="289"/>
    </row>
    <row r="1264" s="506" customFormat="1" ht="21" hidden="1" customHeight="1" spans="1:16384">
      <c r="A1264" s="508">
        <v>22402</v>
      </c>
      <c r="B1264" s="518" t="s">
        <v>1115</v>
      </c>
      <c r="C1264" s="351">
        <f t="shared" si="19"/>
        <v>0</v>
      </c>
      <c r="F1264" s="506">
        <v>0</v>
      </c>
      <c r="H1264" s="506">
        <v>0</v>
      </c>
      <c r="K1264" s="506">
        <v>0</v>
      </c>
      <c r="L1264" s="506">
        <v>0</v>
      </c>
      <c r="N1264" s="506">
        <v>0</v>
      </c>
      <c r="XEL1264" s="289"/>
      <c r="XEM1264" s="289"/>
      <c r="XEN1264" s="289"/>
      <c r="XEO1264" s="289"/>
      <c r="XEP1264" s="289"/>
      <c r="XEQ1264" s="289"/>
      <c r="XER1264" s="289"/>
      <c r="XES1264" s="289"/>
      <c r="XET1264" s="289"/>
      <c r="XEU1264" s="289"/>
      <c r="XEV1264" s="289"/>
      <c r="XEW1264" s="289"/>
      <c r="XEX1264" s="289"/>
      <c r="XEY1264" s="289"/>
      <c r="XEZ1264" s="289"/>
      <c r="XFA1264" s="289"/>
      <c r="XFB1264" s="289"/>
      <c r="XFC1264" s="289"/>
      <c r="XFD1264" s="289"/>
    </row>
    <row r="1265" s="506" customFormat="1" ht="21" hidden="1" customHeight="1" spans="1:16384">
      <c r="A1265" s="508">
        <v>2240201</v>
      </c>
      <c r="B1265" s="518" t="s">
        <v>148</v>
      </c>
      <c r="C1265" s="351">
        <f t="shared" si="19"/>
        <v>0</v>
      </c>
      <c r="F1265" s="506">
        <v>0</v>
      </c>
      <c r="H1265" s="506">
        <v>0</v>
      </c>
      <c r="K1265" s="506">
        <v>0</v>
      </c>
      <c r="L1265" s="506">
        <v>0</v>
      </c>
      <c r="N1265" s="506">
        <v>0</v>
      </c>
      <c r="XEL1265" s="289"/>
      <c r="XEM1265" s="289"/>
      <c r="XEN1265" s="289"/>
      <c r="XEO1265" s="289"/>
      <c r="XEP1265" s="289"/>
      <c r="XEQ1265" s="289"/>
      <c r="XER1265" s="289"/>
      <c r="XES1265" s="289"/>
      <c r="XET1265" s="289"/>
      <c r="XEU1265" s="289"/>
      <c r="XEV1265" s="289"/>
      <c r="XEW1265" s="289"/>
      <c r="XEX1265" s="289"/>
      <c r="XEY1265" s="289"/>
      <c r="XEZ1265" s="289"/>
      <c r="XFA1265" s="289"/>
      <c r="XFB1265" s="289"/>
      <c r="XFC1265" s="289"/>
      <c r="XFD1265" s="289"/>
    </row>
    <row r="1266" s="506" customFormat="1" ht="21" hidden="1" customHeight="1" spans="1:16384">
      <c r="A1266" s="508">
        <v>2240202</v>
      </c>
      <c r="B1266" s="518" t="s">
        <v>149</v>
      </c>
      <c r="C1266" s="351">
        <f t="shared" si="19"/>
        <v>0</v>
      </c>
      <c r="F1266" s="506">
        <v>0</v>
      </c>
      <c r="H1266" s="506">
        <v>0</v>
      </c>
      <c r="K1266" s="506">
        <v>0</v>
      </c>
      <c r="L1266" s="506">
        <v>0</v>
      </c>
      <c r="N1266" s="506">
        <v>0</v>
      </c>
      <c r="XEL1266" s="289"/>
      <c r="XEM1266" s="289"/>
      <c r="XEN1266" s="289"/>
      <c r="XEO1266" s="289"/>
      <c r="XEP1266" s="289"/>
      <c r="XEQ1266" s="289"/>
      <c r="XER1266" s="289"/>
      <c r="XES1266" s="289"/>
      <c r="XET1266" s="289"/>
      <c r="XEU1266" s="289"/>
      <c r="XEV1266" s="289"/>
      <c r="XEW1266" s="289"/>
      <c r="XEX1266" s="289"/>
      <c r="XEY1266" s="289"/>
      <c r="XEZ1266" s="289"/>
      <c r="XFA1266" s="289"/>
      <c r="XFB1266" s="289"/>
      <c r="XFC1266" s="289"/>
      <c r="XFD1266" s="289"/>
    </row>
    <row r="1267" s="506" customFormat="1" ht="21" hidden="1" customHeight="1" spans="1:16384">
      <c r="A1267" s="508">
        <v>2240203</v>
      </c>
      <c r="B1267" s="518" t="s">
        <v>150</v>
      </c>
      <c r="C1267" s="351">
        <f t="shared" si="19"/>
        <v>0</v>
      </c>
      <c r="F1267" s="506">
        <v>0</v>
      </c>
      <c r="H1267" s="506">
        <v>0</v>
      </c>
      <c r="K1267" s="506">
        <v>0</v>
      </c>
      <c r="L1267" s="506">
        <v>0</v>
      </c>
      <c r="N1267" s="506">
        <v>0</v>
      </c>
      <c r="XEL1267" s="289"/>
      <c r="XEM1267" s="289"/>
      <c r="XEN1267" s="289"/>
      <c r="XEO1267" s="289"/>
      <c r="XEP1267" s="289"/>
      <c r="XEQ1267" s="289"/>
      <c r="XER1267" s="289"/>
      <c r="XES1267" s="289"/>
      <c r="XET1267" s="289"/>
      <c r="XEU1267" s="289"/>
      <c r="XEV1267" s="289"/>
      <c r="XEW1267" s="289"/>
      <c r="XEX1267" s="289"/>
      <c r="XEY1267" s="289"/>
      <c r="XEZ1267" s="289"/>
      <c r="XFA1267" s="289"/>
      <c r="XFB1267" s="289"/>
      <c r="XFC1267" s="289"/>
      <c r="XFD1267" s="289"/>
    </row>
    <row r="1268" s="506" customFormat="1" ht="21" hidden="1" customHeight="1" spans="1:16384">
      <c r="A1268" s="508">
        <v>2240204</v>
      </c>
      <c r="B1268" s="518" t="s">
        <v>1116</v>
      </c>
      <c r="C1268" s="351">
        <f t="shared" si="19"/>
        <v>0</v>
      </c>
      <c r="F1268" s="506">
        <v>0</v>
      </c>
      <c r="H1268" s="506">
        <v>0</v>
      </c>
      <c r="K1268" s="506">
        <v>0</v>
      </c>
      <c r="L1268" s="506">
        <v>0</v>
      </c>
      <c r="N1268" s="506">
        <v>0</v>
      </c>
      <c r="XEL1268" s="289"/>
      <c r="XEM1268" s="289"/>
      <c r="XEN1268" s="289"/>
      <c r="XEO1268" s="289"/>
      <c r="XEP1268" s="289"/>
      <c r="XEQ1268" s="289"/>
      <c r="XER1268" s="289"/>
      <c r="XES1268" s="289"/>
      <c r="XET1268" s="289"/>
      <c r="XEU1268" s="289"/>
      <c r="XEV1268" s="289"/>
      <c r="XEW1268" s="289"/>
      <c r="XEX1268" s="289"/>
      <c r="XEY1268" s="289"/>
      <c r="XEZ1268" s="289"/>
      <c r="XFA1268" s="289"/>
      <c r="XFB1268" s="289"/>
      <c r="XFC1268" s="289"/>
      <c r="XFD1268" s="289"/>
    </row>
    <row r="1269" s="506" customFormat="1" ht="21" hidden="1" customHeight="1" spans="1:16384">
      <c r="A1269" s="508">
        <v>2240299</v>
      </c>
      <c r="B1269" s="518" t="s">
        <v>1117</v>
      </c>
      <c r="C1269" s="351">
        <f t="shared" si="19"/>
        <v>0</v>
      </c>
      <c r="F1269" s="506">
        <v>0</v>
      </c>
      <c r="H1269" s="506">
        <v>0</v>
      </c>
      <c r="K1269" s="506">
        <v>0</v>
      </c>
      <c r="L1269" s="506">
        <v>0</v>
      </c>
      <c r="N1269" s="506">
        <v>0</v>
      </c>
      <c r="XEL1269" s="289"/>
      <c r="XEM1269" s="289"/>
      <c r="XEN1269" s="289"/>
      <c r="XEO1269" s="289"/>
      <c r="XEP1269" s="289"/>
      <c r="XEQ1269" s="289"/>
      <c r="XER1269" s="289"/>
      <c r="XES1269" s="289"/>
      <c r="XET1269" s="289"/>
      <c r="XEU1269" s="289"/>
      <c r="XEV1269" s="289"/>
      <c r="XEW1269" s="289"/>
      <c r="XEX1269" s="289"/>
      <c r="XEY1269" s="289"/>
      <c r="XEZ1269" s="289"/>
      <c r="XFA1269" s="289"/>
      <c r="XFB1269" s="289"/>
      <c r="XFC1269" s="289"/>
      <c r="XFD1269" s="289"/>
    </row>
    <row r="1270" s="506" customFormat="1" ht="21" hidden="1" customHeight="1" spans="1:16384">
      <c r="A1270" s="508">
        <v>22404</v>
      </c>
      <c r="B1270" s="518" t="s">
        <v>1118</v>
      </c>
      <c r="C1270" s="351">
        <f t="shared" si="19"/>
        <v>0</v>
      </c>
      <c r="F1270" s="506">
        <v>0</v>
      </c>
      <c r="H1270" s="506">
        <v>0</v>
      </c>
      <c r="K1270" s="506">
        <v>0</v>
      </c>
      <c r="L1270" s="506">
        <v>0</v>
      </c>
      <c r="N1270" s="506">
        <v>0</v>
      </c>
      <c r="XEL1270" s="289"/>
      <c r="XEM1270" s="289"/>
      <c r="XEN1270" s="289"/>
      <c r="XEO1270" s="289"/>
      <c r="XEP1270" s="289"/>
      <c r="XEQ1270" s="289"/>
      <c r="XER1270" s="289"/>
      <c r="XES1270" s="289"/>
      <c r="XET1270" s="289"/>
      <c r="XEU1270" s="289"/>
      <c r="XEV1270" s="289"/>
      <c r="XEW1270" s="289"/>
      <c r="XEX1270" s="289"/>
      <c r="XEY1270" s="289"/>
      <c r="XEZ1270" s="289"/>
      <c r="XFA1270" s="289"/>
      <c r="XFB1270" s="289"/>
      <c r="XFC1270" s="289"/>
      <c r="XFD1270" s="289"/>
    </row>
    <row r="1271" s="506" customFormat="1" ht="21" hidden="1" customHeight="1" spans="1:16384">
      <c r="A1271" s="508">
        <v>2240401</v>
      </c>
      <c r="B1271" s="518" t="s">
        <v>148</v>
      </c>
      <c r="C1271" s="351">
        <f t="shared" si="19"/>
        <v>0</v>
      </c>
      <c r="F1271" s="506">
        <v>0</v>
      </c>
      <c r="H1271" s="506">
        <v>0</v>
      </c>
      <c r="K1271" s="506">
        <v>0</v>
      </c>
      <c r="L1271" s="506">
        <v>0</v>
      </c>
      <c r="N1271" s="506">
        <v>0</v>
      </c>
      <c r="XEL1271" s="289"/>
      <c r="XEM1271" s="289"/>
      <c r="XEN1271" s="289"/>
      <c r="XEO1271" s="289"/>
      <c r="XEP1271" s="289"/>
      <c r="XEQ1271" s="289"/>
      <c r="XER1271" s="289"/>
      <c r="XES1271" s="289"/>
      <c r="XET1271" s="289"/>
      <c r="XEU1271" s="289"/>
      <c r="XEV1271" s="289"/>
      <c r="XEW1271" s="289"/>
      <c r="XEX1271" s="289"/>
      <c r="XEY1271" s="289"/>
      <c r="XEZ1271" s="289"/>
      <c r="XFA1271" s="289"/>
      <c r="XFB1271" s="289"/>
      <c r="XFC1271" s="289"/>
      <c r="XFD1271" s="289"/>
    </row>
    <row r="1272" s="506" customFormat="1" ht="21" hidden="1" customHeight="1" spans="1:16384">
      <c r="A1272" s="508">
        <v>2240402</v>
      </c>
      <c r="B1272" s="518" t="s">
        <v>149</v>
      </c>
      <c r="C1272" s="351">
        <f t="shared" si="19"/>
        <v>0</v>
      </c>
      <c r="F1272" s="506">
        <v>0</v>
      </c>
      <c r="H1272" s="506">
        <v>0</v>
      </c>
      <c r="K1272" s="506">
        <v>0</v>
      </c>
      <c r="L1272" s="506">
        <v>0</v>
      </c>
      <c r="N1272" s="506">
        <v>0</v>
      </c>
      <c r="XEL1272" s="289"/>
      <c r="XEM1272" s="289"/>
      <c r="XEN1272" s="289"/>
      <c r="XEO1272" s="289"/>
      <c r="XEP1272" s="289"/>
      <c r="XEQ1272" s="289"/>
      <c r="XER1272" s="289"/>
      <c r="XES1272" s="289"/>
      <c r="XET1272" s="289"/>
      <c r="XEU1272" s="289"/>
      <c r="XEV1272" s="289"/>
      <c r="XEW1272" s="289"/>
      <c r="XEX1272" s="289"/>
      <c r="XEY1272" s="289"/>
      <c r="XEZ1272" s="289"/>
      <c r="XFA1272" s="289"/>
      <c r="XFB1272" s="289"/>
      <c r="XFC1272" s="289"/>
      <c r="XFD1272" s="289"/>
    </row>
    <row r="1273" s="506" customFormat="1" ht="21" hidden="1" customHeight="1" spans="1:16384">
      <c r="A1273" s="508">
        <v>2240403</v>
      </c>
      <c r="B1273" s="518" t="s">
        <v>150</v>
      </c>
      <c r="C1273" s="351">
        <f t="shared" si="19"/>
        <v>0</v>
      </c>
      <c r="F1273" s="506">
        <v>0</v>
      </c>
      <c r="H1273" s="506">
        <v>0</v>
      </c>
      <c r="K1273" s="506">
        <v>0</v>
      </c>
      <c r="L1273" s="506">
        <v>0</v>
      </c>
      <c r="N1273" s="506">
        <v>0</v>
      </c>
      <c r="XEL1273" s="289"/>
      <c r="XEM1273" s="289"/>
      <c r="XEN1273" s="289"/>
      <c r="XEO1273" s="289"/>
      <c r="XEP1273" s="289"/>
      <c r="XEQ1273" s="289"/>
      <c r="XER1273" s="289"/>
      <c r="XES1273" s="289"/>
      <c r="XET1273" s="289"/>
      <c r="XEU1273" s="289"/>
      <c r="XEV1273" s="289"/>
      <c r="XEW1273" s="289"/>
      <c r="XEX1273" s="289"/>
      <c r="XEY1273" s="289"/>
      <c r="XEZ1273" s="289"/>
      <c r="XFA1273" s="289"/>
      <c r="XFB1273" s="289"/>
      <c r="XFC1273" s="289"/>
      <c r="XFD1273" s="289"/>
    </row>
    <row r="1274" s="506" customFormat="1" ht="21" hidden="1" customHeight="1" spans="1:16384">
      <c r="A1274" s="508">
        <v>2240404</v>
      </c>
      <c r="B1274" s="518" t="s">
        <v>1119</v>
      </c>
      <c r="C1274" s="351">
        <f t="shared" si="19"/>
        <v>0</v>
      </c>
      <c r="F1274" s="506">
        <v>0</v>
      </c>
      <c r="H1274" s="506">
        <v>0</v>
      </c>
      <c r="K1274" s="506">
        <v>0</v>
      </c>
      <c r="L1274" s="506">
        <v>0</v>
      </c>
      <c r="N1274" s="506">
        <v>0</v>
      </c>
      <c r="XEL1274" s="289"/>
      <c r="XEM1274" s="289"/>
      <c r="XEN1274" s="289"/>
      <c r="XEO1274" s="289"/>
      <c r="XEP1274" s="289"/>
      <c r="XEQ1274" s="289"/>
      <c r="XER1274" s="289"/>
      <c r="XES1274" s="289"/>
      <c r="XET1274" s="289"/>
      <c r="XEU1274" s="289"/>
      <c r="XEV1274" s="289"/>
      <c r="XEW1274" s="289"/>
      <c r="XEX1274" s="289"/>
      <c r="XEY1274" s="289"/>
      <c r="XEZ1274" s="289"/>
      <c r="XFA1274" s="289"/>
      <c r="XFB1274" s="289"/>
      <c r="XFC1274" s="289"/>
      <c r="XFD1274" s="289"/>
    </row>
    <row r="1275" s="506" customFormat="1" ht="21" hidden="1" customHeight="1" spans="1:16384">
      <c r="A1275" s="508">
        <v>2240405</v>
      </c>
      <c r="B1275" s="518" t="s">
        <v>1120</v>
      </c>
      <c r="C1275" s="351">
        <f t="shared" si="19"/>
        <v>0</v>
      </c>
      <c r="F1275" s="506">
        <v>0</v>
      </c>
      <c r="H1275" s="506">
        <v>0</v>
      </c>
      <c r="K1275" s="506">
        <v>0</v>
      </c>
      <c r="L1275" s="506">
        <v>0</v>
      </c>
      <c r="N1275" s="506">
        <v>0</v>
      </c>
      <c r="XEL1275" s="289"/>
      <c r="XEM1275" s="289"/>
      <c r="XEN1275" s="289"/>
      <c r="XEO1275" s="289"/>
      <c r="XEP1275" s="289"/>
      <c r="XEQ1275" s="289"/>
      <c r="XER1275" s="289"/>
      <c r="XES1275" s="289"/>
      <c r="XET1275" s="289"/>
      <c r="XEU1275" s="289"/>
      <c r="XEV1275" s="289"/>
      <c r="XEW1275" s="289"/>
      <c r="XEX1275" s="289"/>
      <c r="XEY1275" s="289"/>
      <c r="XEZ1275" s="289"/>
      <c r="XFA1275" s="289"/>
      <c r="XFB1275" s="289"/>
      <c r="XFC1275" s="289"/>
      <c r="XFD1275" s="289"/>
    </row>
    <row r="1276" s="506" customFormat="1" ht="21" hidden="1" customHeight="1" spans="1:16384">
      <c r="A1276" s="508">
        <v>2240450</v>
      </c>
      <c r="B1276" s="518" t="s">
        <v>157</v>
      </c>
      <c r="C1276" s="351">
        <f t="shared" si="19"/>
        <v>0</v>
      </c>
      <c r="F1276" s="506">
        <v>0</v>
      </c>
      <c r="H1276" s="506">
        <v>0</v>
      </c>
      <c r="K1276" s="506">
        <v>0</v>
      </c>
      <c r="L1276" s="506">
        <v>0</v>
      </c>
      <c r="N1276" s="506">
        <v>0</v>
      </c>
      <c r="XEL1276" s="289"/>
      <c r="XEM1276" s="289"/>
      <c r="XEN1276" s="289"/>
      <c r="XEO1276" s="289"/>
      <c r="XEP1276" s="289"/>
      <c r="XEQ1276" s="289"/>
      <c r="XER1276" s="289"/>
      <c r="XES1276" s="289"/>
      <c r="XET1276" s="289"/>
      <c r="XEU1276" s="289"/>
      <c r="XEV1276" s="289"/>
      <c r="XEW1276" s="289"/>
      <c r="XEX1276" s="289"/>
      <c r="XEY1276" s="289"/>
      <c r="XEZ1276" s="289"/>
      <c r="XFA1276" s="289"/>
      <c r="XFB1276" s="289"/>
      <c r="XFC1276" s="289"/>
      <c r="XFD1276" s="289"/>
    </row>
    <row r="1277" s="506" customFormat="1" ht="21" hidden="1" customHeight="1" spans="1:16384">
      <c r="A1277" s="508">
        <v>2240499</v>
      </c>
      <c r="B1277" s="518" t="s">
        <v>1121</v>
      </c>
      <c r="C1277" s="351">
        <f t="shared" si="19"/>
        <v>0</v>
      </c>
      <c r="F1277" s="506">
        <v>0</v>
      </c>
      <c r="H1277" s="506">
        <v>0</v>
      </c>
      <c r="K1277" s="506">
        <v>0</v>
      </c>
      <c r="L1277" s="506">
        <v>0</v>
      </c>
      <c r="N1277" s="506">
        <v>0</v>
      </c>
      <c r="XEL1277" s="289"/>
      <c r="XEM1277" s="289"/>
      <c r="XEN1277" s="289"/>
      <c r="XEO1277" s="289"/>
      <c r="XEP1277" s="289"/>
      <c r="XEQ1277" s="289"/>
      <c r="XER1277" s="289"/>
      <c r="XES1277" s="289"/>
      <c r="XET1277" s="289"/>
      <c r="XEU1277" s="289"/>
      <c r="XEV1277" s="289"/>
      <c r="XEW1277" s="289"/>
      <c r="XEX1277" s="289"/>
      <c r="XEY1277" s="289"/>
      <c r="XEZ1277" s="289"/>
      <c r="XFA1277" s="289"/>
      <c r="XFB1277" s="289"/>
      <c r="XFC1277" s="289"/>
      <c r="XFD1277" s="289"/>
    </row>
    <row r="1278" s="506" customFormat="1" ht="21" hidden="1" customHeight="1" spans="1:16384">
      <c r="A1278" s="508">
        <v>22405</v>
      </c>
      <c r="B1278" s="518" t="s">
        <v>1122</v>
      </c>
      <c r="C1278" s="351">
        <f t="shared" si="19"/>
        <v>0</v>
      </c>
      <c r="F1278" s="506">
        <v>0</v>
      </c>
      <c r="H1278" s="506">
        <v>0</v>
      </c>
      <c r="K1278" s="506">
        <v>0</v>
      </c>
      <c r="L1278" s="506">
        <v>0</v>
      </c>
      <c r="N1278" s="506">
        <v>0</v>
      </c>
      <c r="XEL1278" s="289"/>
      <c r="XEM1278" s="289"/>
      <c r="XEN1278" s="289"/>
      <c r="XEO1278" s="289"/>
      <c r="XEP1278" s="289"/>
      <c r="XEQ1278" s="289"/>
      <c r="XER1278" s="289"/>
      <c r="XES1278" s="289"/>
      <c r="XET1278" s="289"/>
      <c r="XEU1278" s="289"/>
      <c r="XEV1278" s="289"/>
      <c r="XEW1278" s="289"/>
      <c r="XEX1278" s="289"/>
      <c r="XEY1278" s="289"/>
      <c r="XEZ1278" s="289"/>
      <c r="XFA1278" s="289"/>
      <c r="XFB1278" s="289"/>
      <c r="XFC1278" s="289"/>
      <c r="XFD1278" s="289"/>
    </row>
    <row r="1279" s="506" customFormat="1" ht="21" hidden="1" customHeight="1" spans="1:16384">
      <c r="A1279" s="508">
        <v>2240501</v>
      </c>
      <c r="B1279" s="518" t="s">
        <v>148</v>
      </c>
      <c r="C1279" s="351">
        <f t="shared" si="19"/>
        <v>0</v>
      </c>
      <c r="F1279" s="506">
        <v>0</v>
      </c>
      <c r="H1279" s="506">
        <v>0</v>
      </c>
      <c r="K1279" s="506">
        <v>0</v>
      </c>
      <c r="L1279" s="506">
        <v>0</v>
      </c>
      <c r="N1279" s="506">
        <v>0</v>
      </c>
      <c r="XEL1279" s="289"/>
      <c r="XEM1279" s="289"/>
      <c r="XEN1279" s="289"/>
      <c r="XEO1279" s="289"/>
      <c r="XEP1279" s="289"/>
      <c r="XEQ1279" s="289"/>
      <c r="XER1279" s="289"/>
      <c r="XES1279" s="289"/>
      <c r="XET1279" s="289"/>
      <c r="XEU1279" s="289"/>
      <c r="XEV1279" s="289"/>
      <c r="XEW1279" s="289"/>
      <c r="XEX1279" s="289"/>
      <c r="XEY1279" s="289"/>
      <c r="XEZ1279" s="289"/>
      <c r="XFA1279" s="289"/>
      <c r="XFB1279" s="289"/>
      <c r="XFC1279" s="289"/>
      <c r="XFD1279" s="289"/>
    </row>
    <row r="1280" s="506" customFormat="1" ht="21" hidden="1" customHeight="1" spans="1:16384">
      <c r="A1280" s="508">
        <v>2240502</v>
      </c>
      <c r="B1280" s="518" t="s">
        <v>149</v>
      </c>
      <c r="C1280" s="351">
        <f t="shared" si="19"/>
        <v>0</v>
      </c>
      <c r="F1280" s="506">
        <v>0</v>
      </c>
      <c r="H1280" s="506">
        <v>0</v>
      </c>
      <c r="K1280" s="506">
        <v>0</v>
      </c>
      <c r="L1280" s="506">
        <v>0</v>
      </c>
      <c r="N1280" s="506">
        <v>0</v>
      </c>
      <c r="XEL1280" s="289"/>
      <c r="XEM1280" s="289"/>
      <c r="XEN1280" s="289"/>
      <c r="XEO1280" s="289"/>
      <c r="XEP1280" s="289"/>
      <c r="XEQ1280" s="289"/>
      <c r="XER1280" s="289"/>
      <c r="XES1280" s="289"/>
      <c r="XET1280" s="289"/>
      <c r="XEU1280" s="289"/>
      <c r="XEV1280" s="289"/>
      <c r="XEW1280" s="289"/>
      <c r="XEX1280" s="289"/>
      <c r="XEY1280" s="289"/>
      <c r="XEZ1280" s="289"/>
      <c r="XFA1280" s="289"/>
      <c r="XFB1280" s="289"/>
      <c r="XFC1280" s="289"/>
      <c r="XFD1280" s="289"/>
    </row>
    <row r="1281" s="506" customFormat="1" ht="21" hidden="1" customHeight="1" spans="1:16384">
      <c r="A1281" s="508">
        <v>2240503</v>
      </c>
      <c r="B1281" s="518" t="s">
        <v>150</v>
      </c>
      <c r="C1281" s="351">
        <f t="shared" si="19"/>
        <v>0</v>
      </c>
      <c r="F1281" s="506">
        <v>0</v>
      </c>
      <c r="H1281" s="506">
        <v>0</v>
      </c>
      <c r="K1281" s="506">
        <v>0</v>
      </c>
      <c r="L1281" s="506">
        <v>0</v>
      </c>
      <c r="N1281" s="506">
        <v>0</v>
      </c>
      <c r="XEL1281" s="289"/>
      <c r="XEM1281" s="289"/>
      <c r="XEN1281" s="289"/>
      <c r="XEO1281" s="289"/>
      <c r="XEP1281" s="289"/>
      <c r="XEQ1281" s="289"/>
      <c r="XER1281" s="289"/>
      <c r="XES1281" s="289"/>
      <c r="XET1281" s="289"/>
      <c r="XEU1281" s="289"/>
      <c r="XEV1281" s="289"/>
      <c r="XEW1281" s="289"/>
      <c r="XEX1281" s="289"/>
      <c r="XEY1281" s="289"/>
      <c r="XEZ1281" s="289"/>
      <c r="XFA1281" s="289"/>
      <c r="XFB1281" s="289"/>
      <c r="XFC1281" s="289"/>
      <c r="XFD1281" s="289"/>
    </row>
    <row r="1282" s="506" customFormat="1" ht="21" hidden="1" customHeight="1" spans="1:16384">
      <c r="A1282" s="508">
        <v>2240504</v>
      </c>
      <c r="B1282" s="518" t="s">
        <v>1123</v>
      </c>
      <c r="C1282" s="351">
        <f t="shared" si="19"/>
        <v>0</v>
      </c>
      <c r="F1282" s="506">
        <v>0</v>
      </c>
      <c r="H1282" s="506">
        <v>0</v>
      </c>
      <c r="K1282" s="506">
        <v>0</v>
      </c>
      <c r="L1282" s="506">
        <v>0</v>
      </c>
      <c r="N1282" s="506">
        <v>0</v>
      </c>
      <c r="XEL1282" s="289"/>
      <c r="XEM1282" s="289"/>
      <c r="XEN1282" s="289"/>
      <c r="XEO1282" s="289"/>
      <c r="XEP1282" s="289"/>
      <c r="XEQ1282" s="289"/>
      <c r="XER1282" s="289"/>
      <c r="XES1282" s="289"/>
      <c r="XET1282" s="289"/>
      <c r="XEU1282" s="289"/>
      <c r="XEV1282" s="289"/>
      <c r="XEW1282" s="289"/>
      <c r="XEX1282" s="289"/>
      <c r="XEY1282" s="289"/>
      <c r="XEZ1282" s="289"/>
      <c r="XFA1282" s="289"/>
      <c r="XFB1282" s="289"/>
      <c r="XFC1282" s="289"/>
      <c r="XFD1282" s="289"/>
    </row>
    <row r="1283" s="506" customFormat="1" ht="21" hidden="1" customHeight="1" spans="1:16384">
      <c r="A1283" s="508">
        <v>2240505</v>
      </c>
      <c r="B1283" s="518" t="s">
        <v>1124</v>
      </c>
      <c r="C1283" s="351">
        <f t="shared" si="19"/>
        <v>0</v>
      </c>
      <c r="F1283" s="506">
        <v>0</v>
      </c>
      <c r="H1283" s="506">
        <v>0</v>
      </c>
      <c r="K1283" s="506">
        <v>0</v>
      </c>
      <c r="L1283" s="506">
        <v>0</v>
      </c>
      <c r="N1283" s="506">
        <v>0</v>
      </c>
      <c r="XEL1283" s="289"/>
      <c r="XEM1283" s="289"/>
      <c r="XEN1283" s="289"/>
      <c r="XEO1283" s="289"/>
      <c r="XEP1283" s="289"/>
      <c r="XEQ1283" s="289"/>
      <c r="XER1283" s="289"/>
      <c r="XES1283" s="289"/>
      <c r="XET1283" s="289"/>
      <c r="XEU1283" s="289"/>
      <c r="XEV1283" s="289"/>
      <c r="XEW1283" s="289"/>
      <c r="XEX1283" s="289"/>
      <c r="XEY1283" s="289"/>
      <c r="XEZ1283" s="289"/>
      <c r="XFA1283" s="289"/>
      <c r="XFB1283" s="289"/>
      <c r="XFC1283" s="289"/>
      <c r="XFD1283" s="289"/>
    </row>
    <row r="1284" s="506" customFormat="1" ht="21" hidden="1" customHeight="1" spans="1:16384">
      <c r="A1284" s="508">
        <v>2240506</v>
      </c>
      <c r="B1284" s="518" t="s">
        <v>1125</v>
      </c>
      <c r="C1284" s="351">
        <f t="shared" si="19"/>
        <v>0</v>
      </c>
      <c r="F1284" s="506">
        <v>0</v>
      </c>
      <c r="H1284" s="506">
        <v>0</v>
      </c>
      <c r="K1284" s="506">
        <v>0</v>
      </c>
      <c r="L1284" s="506">
        <v>0</v>
      </c>
      <c r="N1284" s="506">
        <v>0</v>
      </c>
      <c r="XEL1284" s="289"/>
      <c r="XEM1284" s="289"/>
      <c r="XEN1284" s="289"/>
      <c r="XEO1284" s="289"/>
      <c r="XEP1284" s="289"/>
      <c r="XEQ1284" s="289"/>
      <c r="XER1284" s="289"/>
      <c r="XES1284" s="289"/>
      <c r="XET1284" s="289"/>
      <c r="XEU1284" s="289"/>
      <c r="XEV1284" s="289"/>
      <c r="XEW1284" s="289"/>
      <c r="XEX1284" s="289"/>
      <c r="XEY1284" s="289"/>
      <c r="XEZ1284" s="289"/>
      <c r="XFA1284" s="289"/>
      <c r="XFB1284" s="289"/>
      <c r="XFC1284" s="289"/>
      <c r="XFD1284" s="289"/>
    </row>
    <row r="1285" s="506" customFormat="1" ht="21" hidden="1" customHeight="1" spans="1:16384">
      <c r="A1285" s="508">
        <v>2240507</v>
      </c>
      <c r="B1285" s="518" t="s">
        <v>1126</v>
      </c>
      <c r="C1285" s="351">
        <f t="shared" si="19"/>
        <v>0</v>
      </c>
      <c r="F1285" s="506">
        <v>0</v>
      </c>
      <c r="H1285" s="506">
        <v>0</v>
      </c>
      <c r="K1285" s="506">
        <v>0</v>
      </c>
      <c r="L1285" s="506">
        <v>0</v>
      </c>
      <c r="N1285" s="506">
        <v>0</v>
      </c>
      <c r="XEL1285" s="289"/>
      <c r="XEM1285" s="289"/>
      <c r="XEN1285" s="289"/>
      <c r="XEO1285" s="289"/>
      <c r="XEP1285" s="289"/>
      <c r="XEQ1285" s="289"/>
      <c r="XER1285" s="289"/>
      <c r="XES1285" s="289"/>
      <c r="XET1285" s="289"/>
      <c r="XEU1285" s="289"/>
      <c r="XEV1285" s="289"/>
      <c r="XEW1285" s="289"/>
      <c r="XEX1285" s="289"/>
      <c r="XEY1285" s="289"/>
      <c r="XEZ1285" s="289"/>
      <c r="XFA1285" s="289"/>
      <c r="XFB1285" s="289"/>
      <c r="XFC1285" s="289"/>
      <c r="XFD1285" s="289"/>
    </row>
    <row r="1286" s="506" customFormat="1" ht="21" hidden="1" customHeight="1" spans="1:16384">
      <c r="A1286" s="508">
        <v>2240508</v>
      </c>
      <c r="B1286" s="518" t="s">
        <v>1127</v>
      </c>
      <c r="C1286" s="351">
        <f t="shared" ref="C1286:C1323" si="20">D1286+E1286+F1286+G1286+H1286+I1286+J1286+K1286+L1286+M1286+N1286</f>
        <v>0</v>
      </c>
      <c r="F1286" s="506">
        <v>0</v>
      </c>
      <c r="H1286" s="506">
        <v>0</v>
      </c>
      <c r="K1286" s="506">
        <v>0</v>
      </c>
      <c r="L1286" s="506">
        <v>0</v>
      </c>
      <c r="N1286" s="506">
        <v>0</v>
      </c>
      <c r="XEL1286" s="289"/>
      <c r="XEM1286" s="289"/>
      <c r="XEN1286" s="289"/>
      <c r="XEO1286" s="289"/>
      <c r="XEP1286" s="289"/>
      <c r="XEQ1286" s="289"/>
      <c r="XER1286" s="289"/>
      <c r="XES1286" s="289"/>
      <c r="XET1286" s="289"/>
      <c r="XEU1286" s="289"/>
      <c r="XEV1286" s="289"/>
      <c r="XEW1286" s="289"/>
      <c r="XEX1286" s="289"/>
      <c r="XEY1286" s="289"/>
      <c r="XEZ1286" s="289"/>
      <c r="XFA1286" s="289"/>
      <c r="XFB1286" s="289"/>
      <c r="XFC1286" s="289"/>
      <c r="XFD1286" s="289"/>
    </row>
    <row r="1287" s="506" customFormat="1" ht="21" hidden="1" customHeight="1" spans="1:16384">
      <c r="A1287" s="508">
        <v>2240509</v>
      </c>
      <c r="B1287" s="518" t="s">
        <v>1128</v>
      </c>
      <c r="C1287" s="351">
        <f t="shared" si="20"/>
        <v>0</v>
      </c>
      <c r="F1287" s="506">
        <v>0</v>
      </c>
      <c r="H1287" s="506">
        <v>0</v>
      </c>
      <c r="K1287" s="506">
        <v>0</v>
      </c>
      <c r="L1287" s="506">
        <v>0</v>
      </c>
      <c r="N1287" s="506">
        <v>0</v>
      </c>
      <c r="XEL1287" s="289"/>
      <c r="XEM1287" s="289"/>
      <c r="XEN1287" s="289"/>
      <c r="XEO1287" s="289"/>
      <c r="XEP1287" s="289"/>
      <c r="XEQ1287" s="289"/>
      <c r="XER1287" s="289"/>
      <c r="XES1287" s="289"/>
      <c r="XET1287" s="289"/>
      <c r="XEU1287" s="289"/>
      <c r="XEV1287" s="289"/>
      <c r="XEW1287" s="289"/>
      <c r="XEX1287" s="289"/>
      <c r="XEY1287" s="289"/>
      <c r="XEZ1287" s="289"/>
      <c r="XFA1287" s="289"/>
      <c r="XFB1287" s="289"/>
      <c r="XFC1287" s="289"/>
      <c r="XFD1287" s="289"/>
    </row>
    <row r="1288" s="506" customFormat="1" ht="21" hidden="1" customHeight="1" spans="1:16384">
      <c r="A1288" s="508">
        <v>2240510</v>
      </c>
      <c r="B1288" s="518" t="s">
        <v>1129</v>
      </c>
      <c r="C1288" s="351">
        <f t="shared" si="20"/>
        <v>0</v>
      </c>
      <c r="F1288" s="506">
        <v>0</v>
      </c>
      <c r="H1288" s="506">
        <v>0</v>
      </c>
      <c r="K1288" s="506">
        <v>0</v>
      </c>
      <c r="L1288" s="506">
        <v>0</v>
      </c>
      <c r="N1288" s="506">
        <v>0</v>
      </c>
      <c r="XEL1288" s="289"/>
      <c r="XEM1288" s="289"/>
      <c r="XEN1288" s="289"/>
      <c r="XEO1288" s="289"/>
      <c r="XEP1288" s="289"/>
      <c r="XEQ1288" s="289"/>
      <c r="XER1288" s="289"/>
      <c r="XES1288" s="289"/>
      <c r="XET1288" s="289"/>
      <c r="XEU1288" s="289"/>
      <c r="XEV1288" s="289"/>
      <c r="XEW1288" s="289"/>
      <c r="XEX1288" s="289"/>
      <c r="XEY1288" s="289"/>
      <c r="XEZ1288" s="289"/>
      <c r="XFA1288" s="289"/>
      <c r="XFB1288" s="289"/>
      <c r="XFC1288" s="289"/>
      <c r="XFD1288" s="289"/>
    </row>
    <row r="1289" s="506" customFormat="1" ht="21" hidden="1" customHeight="1" spans="1:16384">
      <c r="A1289" s="508">
        <v>2240550</v>
      </c>
      <c r="B1289" s="518" t="s">
        <v>1130</v>
      </c>
      <c r="C1289" s="351">
        <f t="shared" si="20"/>
        <v>0</v>
      </c>
      <c r="F1289" s="506">
        <v>0</v>
      </c>
      <c r="H1289" s="506">
        <v>0</v>
      </c>
      <c r="K1289" s="506">
        <v>0</v>
      </c>
      <c r="L1289" s="506">
        <v>0</v>
      </c>
      <c r="N1289" s="506">
        <v>0</v>
      </c>
      <c r="XEL1289" s="289"/>
      <c r="XEM1289" s="289"/>
      <c r="XEN1289" s="289"/>
      <c r="XEO1289" s="289"/>
      <c r="XEP1289" s="289"/>
      <c r="XEQ1289" s="289"/>
      <c r="XER1289" s="289"/>
      <c r="XES1289" s="289"/>
      <c r="XET1289" s="289"/>
      <c r="XEU1289" s="289"/>
      <c r="XEV1289" s="289"/>
      <c r="XEW1289" s="289"/>
      <c r="XEX1289" s="289"/>
      <c r="XEY1289" s="289"/>
      <c r="XEZ1289" s="289"/>
      <c r="XFA1289" s="289"/>
      <c r="XFB1289" s="289"/>
      <c r="XFC1289" s="289"/>
      <c r="XFD1289" s="289"/>
    </row>
    <row r="1290" s="506" customFormat="1" ht="21" hidden="1" customHeight="1" spans="1:16384">
      <c r="A1290" s="508">
        <v>2240599</v>
      </c>
      <c r="B1290" s="518" t="s">
        <v>1131</v>
      </c>
      <c r="C1290" s="351">
        <f t="shared" si="20"/>
        <v>0</v>
      </c>
      <c r="F1290" s="506">
        <v>0</v>
      </c>
      <c r="H1290" s="506">
        <v>0</v>
      </c>
      <c r="K1290" s="506">
        <v>0</v>
      </c>
      <c r="L1290" s="506">
        <v>0</v>
      </c>
      <c r="N1290" s="506">
        <v>0</v>
      </c>
      <c r="XEL1290" s="289"/>
      <c r="XEM1290" s="289"/>
      <c r="XEN1290" s="289"/>
      <c r="XEO1290" s="289"/>
      <c r="XEP1290" s="289"/>
      <c r="XEQ1290" s="289"/>
      <c r="XER1290" s="289"/>
      <c r="XES1290" s="289"/>
      <c r="XET1290" s="289"/>
      <c r="XEU1290" s="289"/>
      <c r="XEV1290" s="289"/>
      <c r="XEW1290" s="289"/>
      <c r="XEX1290" s="289"/>
      <c r="XEY1290" s="289"/>
      <c r="XEZ1290" s="289"/>
      <c r="XFA1290" s="289"/>
      <c r="XFB1290" s="289"/>
      <c r="XFC1290" s="289"/>
      <c r="XFD1290" s="289"/>
    </row>
    <row r="1291" s="506" customFormat="1" ht="21" customHeight="1" spans="1:16384">
      <c r="A1291" s="508">
        <v>22406</v>
      </c>
      <c r="B1291" s="520" t="s">
        <v>1132</v>
      </c>
      <c r="C1291" s="351">
        <f t="shared" si="20"/>
        <v>1952</v>
      </c>
      <c r="F1291" s="506">
        <v>0</v>
      </c>
      <c r="H1291" s="506">
        <v>0</v>
      </c>
      <c r="K1291" s="506">
        <v>0</v>
      </c>
      <c r="L1291" s="506">
        <v>0</v>
      </c>
      <c r="N1291" s="506">
        <f>952+1000</f>
        <v>1952</v>
      </c>
      <c r="XEL1291" s="289"/>
      <c r="XEM1291" s="289"/>
      <c r="XEN1291" s="289"/>
      <c r="XEO1291" s="289"/>
      <c r="XEP1291" s="289"/>
      <c r="XEQ1291" s="289"/>
      <c r="XER1291" s="289"/>
      <c r="XES1291" s="289"/>
      <c r="XET1291" s="289"/>
      <c r="XEU1291" s="289"/>
      <c r="XEV1291" s="289"/>
      <c r="XEW1291" s="289"/>
      <c r="XEX1291" s="289"/>
      <c r="XEY1291" s="289"/>
      <c r="XEZ1291" s="289"/>
      <c r="XFA1291" s="289"/>
      <c r="XFB1291" s="289"/>
      <c r="XFC1291" s="289"/>
      <c r="XFD1291" s="289"/>
    </row>
    <row r="1292" s="506" customFormat="1" ht="21" customHeight="1" spans="1:16384">
      <c r="A1292" s="508">
        <v>2240601</v>
      </c>
      <c r="B1292" s="518" t="s">
        <v>1133</v>
      </c>
      <c r="C1292" s="351">
        <f t="shared" si="20"/>
        <v>21</v>
      </c>
      <c r="F1292" s="506">
        <v>0</v>
      </c>
      <c r="H1292" s="506">
        <v>0</v>
      </c>
      <c r="K1292" s="506">
        <v>0</v>
      </c>
      <c r="L1292" s="506">
        <v>0</v>
      </c>
      <c r="N1292" s="506">
        <v>21</v>
      </c>
      <c r="XEL1292" s="289"/>
      <c r="XEM1292" s="289"/>
      <c r="XEN1292" s="289"/>
      <c r="XEO1292" s="289"/>
      <c r="XEP1292" s="289"/>
      <c r="XEQ1292" s="289"/>
      <c r="XER1292" s="289"/>
      <c r="XES1292" s="289"/>
      <c r="XET1292" s="289"/>
      <c r="XEU1292" s="289"/>
      <c r="XEV1292" s="289"/>
      <c r="XEW1292" s="289"/>
      <c r="XEX1292" s="289"/>
      <c r="XEY1292" s="289"/>
      <c r="XEZ1292" s="289"/>
      <c r="XFA1292" s="289"/>
      <c r="XFB1292" s="289"/>
      <c r="XFC1292" s="289"/>
      <c r="XFD1292" s="289"/>
    </row>
    <row r="1293" s="506" customFormat="1" ht="21" hidden="1" customHeight="1" spans="1:16384">
      <c r="A1293" s="508">
        <v>2240602</v>
      </c>
      <c r="B1293" s="518" t="s">
        <v>1134</v>
      </c>
      <c r="C1293" s="351">
        <f t="shared" si="20"/>
        <v>0</v>
      </c>
      <c r="F1293" s="506">
        <v>0</v>
      </c>
      <c r="H1293" s="506">
        <v>0</v>
      </c>
      <c r="K1293" s="506">
        <v>0</v>
      </c>
      <c r="L1293" s="506">
        <v>0</v>
      </c>
      <c r="N1293" s="506">
        <v>0</v>
      </c>
      <c r="XEL1293" s="289"/>
      <c r="XEM1293" s="289"/>
      <c r="XEN1293" s="289"/>
      <c r="XEO1293" s="289"/>
      <c r="XEP1293" s="289"/>
      <c r="XEQ1293" s="289"/>
      <c r="XER1293" s="289"/>
      <c r="XES1293" s="289"/>
      <c r="XET1293" s="289"/>
      <c r="XEU1293" s="289"/>
      <c r="XEV1293" s="289"/>
      <c r="XEW1293" s="289"/>
      <c r="XEX1293" s="289"/>
      <c r="XEY1293" s="289"/>
      <c r="XEZ1293" s="289"/>
      <c r="XFA1293" s="289"/>
      <c r="XFB1293" s="289"/>
      <c r="XFC1293" s="289"/>
      <c r="XFD1293" s="289"/>
    </row>
    <row r="1294" s="506" customFormat="1" ht="21" customHeight="1" spans="1:16384">
      <c r="A1294" s="508">
        <v>2240699</v>
      </c>
      <c r="B1294" s="518" t="s">
        <v>1135</v>
      </c>
      <c r="C1294" s="351">
        <f t="shared" si="20"/>
        <v>1931</v>
      </c>
      <c r="F1294" s="506">
        <v>0</v>
      </c>
      <c r="H1294" s="506">
        <v>0</v>
      </c>
      <c r="K1294" s="506">
        <v>0</v>
      </c>
      <c r="L1294" s="506">
        <v>0</v>
      </c>
      <c r="N1294" s="506">
        <f>931+1000</f>
        <v>1931</v>
      </c>
      <c r="XEL1294" s="289"/>
      <c r="XEM1294" s="289"/>
      <c r="XEN1294" s="289"/>
      <c r="XEO1294" s="289"/>
      <c r="XEP1294" s="289"/>
      <c r="XEQ1294" s="289"/>
      <c r="XER1294" s="289"/>
      <c r="XES1294" s="289"/>
      <c r="XET1294" s="289"/>
      <c r="XEU1294" s="289"/>
      <c r="XEV1294" s="289"/>
      <c r="XEW1294" s="289"/>
      <c r="XEX1294" s="289"/>
      <c r="XEY1294" s="289"/>
      <c r="XEZ1294" s="289"/>
      <c r="XFA1294" s="289"/>
      <c r="XFB1294" s="289"/>
      <c r="XFC1294" s="289"/>
      <c r="XFD1294" s="289"/>
    </row>
    <row r="1295" s="506" customFormat="1" ht="21" customHeight="1" spans="1:16384">
      <c r="A1295" s="508">
        <v>22407</v>
      </c>
      <c r="B1295" s="520" t="s">
        <v>1136</v>
      </c>
      <c r="C1295" s="351">
        <f t="shared" si="20"/>
        <v>786</v>
      </c>
      <c r="F1295" s="506">
        <v>0</v>
      </c>
      <c r="H1295" s="506">
        <v>0</v>
      </c>
      <c r="K1295" s="506">
        <v>0</v>
      </c>
      <c r="L1295" s="506">
        <v>0</v>
      </c>
      <c r="N1295" s="506">
        <f>286+500</f>
        <v>786</v>
      </c>
      <c r="XEL1295" s="289"/>
      <c r="XEM1295" s="289"/>
      <c r="XEN1295" s="289"/>
      <c r="XEO1295" s="289"/>
      <c r="XEP1295" s="289"/>
      <c r="XEQ1295" s="289"/>
      <c r="XER1295" s="289"/>
      <c r="XES1295" s="289"/>
      <c r="XET1295" s="289"/>
      <c r="XEU1295" s="289"/>
      <c r="XEV1295" s="289"/>
      <c r="XEW1295" s="289"/>
      <c r="XEX1295" s="289"/>
      <c r="XEY1295" s="289"/>
      <c r="XEZ1295" s="289"/>
      <c r="XFA1295" s="289"/>
      <c r="XFB1295" s="289"/>
      <c r="XFC1295" s="289"/>
      <c r="XFD1295" s="289"/>
    </row>
    <row r="1296" s="506" customFormat="1" ht="21" hidden="1" customHeight="1" spans="1:16384">
      <c r="A1296" s="508">
        <v>2240703</v>
      </c>
      <c r="B1296" s="518" t="s">
        <v>1137</v>
      </c>
      <c r="C1296" s="351">
        <f t="shared" si="20"/>
        <v>0</v>
      </c>
      <c r="F1296" s="506">
        <v>0</v>
      </c>
      <c r="H1296" s="506">
        <v>0</v>
      </c>
      <c r="K1296" s="506">
        <v>0</v>
      </c>
      <c r="L1296" s="506">
        <v>0</v>
      </c>
      <c r="N1296" s="506">
        <v>0</v>
      </c>
      <c r="XEL1296" s="289"/>
      <c r="XEM1296" s="289"/>
      <c r="XEN1296" s="289"/>
      <c r="XEO1296" s="289"/>
      <c r="XEP1296" s="289"/>
      <c r="XEQ1296" s="289"/>
      <c r="XER1296" s="289"/>
      <c r="XES1296" s="289"/>
      <c r="XET1296" s="289"/>
      <c r="XEU1296" s="289"/>
      <c r="XEV1296" s="289"/>
      <c r="XEW1296" s="289"/>
      <c r="XEX1296" s="289"/>
      <c r="XEY1296" s="289"/>
      <c r="XEZ1296" s="289"/>
      <c r="XFA1296" s="289"/>
      <c r="XFB1296" s="289"/>
      <c r="XFC1296" s="289"/>
      <c r="XFD1296" s="289"/>
    </row>
    <row r="1297" s="506" customFormat="1" ht="21" hidden="1" customHeight="1" spans="1:16384">
      <c r="A1297" s="508">
        <v>2240704</v>
      </c>
      <c r="B1297" s="518" t="s">
        <v>1138</v>
      </c>
      <c r="C1297" s="351">
        <f t="shared" si="20"/>
        <v>0</v>
      </c>
      <c r="F1297" s="506">
        <v>0</v>
      </c>
      <c r="H1297" s="506">
        <v>0</v>
      </c>
      <c r="K1297" s="506">
        <v>0</v>
      </c>
      <c r="L1297" s="506">
        <v>0</v>
      </c>
      <c r="N1297" s="506">
        <v>0</v>
      </c>
      <c r="XEL1297" s="289"/>
      <c r="XEM1297" s="289"/>
      <c r="XEN1297" s="289"/>
      <c r="XEO1297" s="289"/>
      <c r="XEP1297" s="289"/>
      <c r="XEQ1297" s="289"/>
      <c r="XER1297" s="289"/>
      <c r="XES1297" s="289"/>
      <c r="XET1297" s="289"/>
      <c r="XEU1297" s="289"/>
      <c r="XEV1297" s="289"/>
      <c r="XEW1297" s="289"/>
      <c r="XEX1297" s="289"/>
      <c r="XEY1297" s="289"/>
      <c r="XEZ1297" s="289"/>
      <c r="XFA1297" s="289"/>
      <c r="XFB1297" s="289"/>
      <c r="XFC1297" s="289"/>
      <c r="XFD1297" s="289"/>
    </row>
    <row r="1298" s="506" customFormat="1" ht="21" customHeight="1" spans="1:16384">
      <c r="A1298" s="508">
        <v>2240799</v>
      </c>
      <c r="B1298" s="518" t="s">
        <v>1139</v>
      </c>
      <c r="C1298" s="351">
        <f t="shared" si="20"/>
        <v>786</v>
      </c>
      <c r="F1298" s="506">
        <v>0</v>
      </c>
      <c r="H1298" s="506">
        <v>0</v>
      </c>
      <c r="K1298" s="506">
        <v>0</v>
      </c>
      <c r="L1298" s="506">
        <v>0</v>
      </c>
      <c r="N1298" s="506">
        <f>286+500</f>
        <v>786</v>
      </c>
      <c r="XEL1298" s="289"/>
      <c r="XEM1298" s="289"/>
      <c r="XEN1298" s="289"/>
      <c r="XEO1298" s="289"/>
      <c r="XEP1298" s="289"/>
      <c r="XEQ1298" s="289"/>
      <c r="XER1298" s="289"/>
      <c r="XES1298" s="289"/>
      <c r="XET1298" s="289"/>
      <c r="XEU1298" s="289"/>
      <c r="XEV1298" s="289"/>
      <c r="XEW1298" s="289"/>
      <c r="XEX1298" s="289"/>
      <c r="XEY1298" s="289"/>
      <c r="XEZ1298" s="289"/>
      <c r="XFA1298" s="289"/>
      <c r="XFB1298" s="289"/>
      <c r="XFC1298" s="289"/>
      <c r="XFD1298" s="289"/>
    </row>
    <row r="1299" s="506" customFormat="1" ht="21" customHeight="1" spans="1:16384">
      <c r="A1299" s="508">
        <v>22499</v>
      </c>
      <c r="B1299" s="520" t="s">
        <v>1140</v>
      </c>
      <c r="C1299" s="351">
        <f t="shared" si="20"/>
        <v>2294</v>
      </c>
      <c r="F1299" s="506">
        <v>0</v>
      </c>
      <c r="H1299" s="506">
        <v>0</v>
      </c>
      <c r="K1299" s="506">
        <v>0</v>
      </c>
      <c r="L1299" s="506">
        <v>0</v>
      </c>
      <c r="N1299" s="506">
        <f>294+2000</f>
        <v>2294</v>
      </c>
      <c r="XEL1299" s="289"/>
      <c r="XEM1299" s="289"/>
      <c r="XEN1299" s="289"/>
      <c r="XEO1299" s="289"/>
      <c r="XEP1299" s="289"/>
      <c r="XEQ1299" s="289"/>
      <c r="XER1299" s="289"/>
      <c r="XES1299" s="289"/>
      <c r="XET1299" s="289"/>
      <c r="XEU1299" s="289"/>
      <c r="XEV1299" s="289"/>
      <c r="XEW1299" s="289"/>
      <c r="XEX1299" s="289"/>
      <c r="XEY1299" s="289"/>
      <c r="XEZ1299" s="289"/>
      <c r="XFA1299" s="289"/>
      <c r="XFB1299" s="289"/>
      <c r="XFC1299" s="289"/>
      <c r="XFD1299" s="289"/>
    </row>
    <row r="1300" s="506" customFormat="1" ht="21" customHeight="1" spans="1:16384">
      <c r="A1300" s="508">
        <v>2249999</v>
      </c>
      <c r="B1300" s="518" t="s">
        <v>1141</v>
      </c>
      <c r="C1300" s="351">
        <f t="shared" si="20"/>
        <v>2294</v>
      </c>
      <c r="F1300" s="506">
        <v>0</v>
      </c>
      <c r="H1300" s="506">
        <v>0</v>
      </c>
      <c r="K1300" s="506">
        <v>0</v>
      </c>
      <c r="L1300" s="506">
        <v>0</v>
      </c>
      <c r="N1300" s="506">
        <v>2294</v>
      </c>
      <c r="XEL1300" s="289"/>
      <c r="XEM1300" s="289"/>
      <c r="XEN1300" s="289"/>
      <c r="XEO1300" s="289"/>
      <c r="XEP1300" s="289"/>
      <c r="XEQ1300" s="289"/>
      <c r="XER1300" s="289"/>
      <c r="XES1300" s="289"/>
      <c r="XET1300" s="289"/>
      <c r="XEU1300" s="289"/>
      <c r="XEV1300" s="289"/>
      <c r="XEW1300" s="289"/>
      <c r="XEX1300" s="289"/>
      <c r="XEY1300" s="289"/>
      <c r="XEZ1300" s="289"/>
      <c r="XFA1300" s="289"/>
      <c r="XFB1300" s="289"/>
      <c r="XFC1300" s="289"/>
      <c r="XFD1300" s="289"/>
    </row>
    <row r="1301" s="506" customFormat="1" ht="21" customHeight="1" spans="1:16384">
      <c r="A1301" s="508">
        <v>229</v>
      </c>
      <c r="B1301" s="517" t="s">
        <v>1142</v>
      </c>
      <c r="C1301" s="351">
        <f t="shared" si="20"/>
        <v>1696</v>
      </c>
      <c r="F1301" s="506">
        <v>0</v>
      </c>
      <c r="H1301" s="506">
        <v>83</v>
      </c>
      <c r="I1301" s="506">
        <v>800</v>
      </c>
      <c r="K1301" s="506">
        <v>0</v>
      </c>
      <c r="L1301" s="506">
        <v>0</v>
      </c>
      <c r="N1301" s="506">
        <f t="shared" ref="N1301:N1303" si="21">13+800</f>
        <v>813</v>
      </c>
      <c r="XEL1301" s="289"/>
      <c r="XEM1301" s="289"/>
      <c r="XEN1301" s="289"/>
      <c r="XEO1301" s="289"/>
      <c r="XEP1301" s="289"/>
      <c r="XEQ1301" s="289"/>
      <c r="XER1301" s="289"/>
      <c r="XES1301" s="289"/>
      <c r="XET1301" s="289"/>
      <c r="XEU1301" s="289"/>
      <c r="XEV1301" s="289"/>
      <c r="XEW1301" s="289"/>
      <c r="XEX1301" s="289"/>
      <c r="XEY1301" s="289"/>
      <c r="XEZ1301" s="289"/>
      <c r="XFA1301" s="289"/>
      <c r="XFB1301" s="289"/>
      <c r="XFC1301" s="289"/>
      <c r="XFD1301" s="289"/>
    </row>
    <row r="1302" s="506" customFormat="1" ht="21" customHeight="1" spans="1:16384">
      <c r="A1302" s="508">
        <v>22999</v>
      </c>
      <c r="B1302" s="520" t="s">
        <v>1007</v>
      </c>
      <c r="C1302" s="351">
        <f t="shared" si="20"/>
        <v>1696</v>
      </c>
      <c r="F1302" s="506">
        <v>0</v>
      </c>
      <c r="H1302" s="506">
        <v>83</v>
      </c>
      <c r="I1302" s="506">
        <v>800</v>
      </c>
      <c r="K1302" s="506">
        <v>0</v>
      </c>
      <c r="L1302" s="506">
        <v>0</v>
      </c>
      <c r="N1302" s="506">
        <f t="shared" si="21"/>
        <v>813</v>
      </c>
      <c r="XEL1302" s="289"/>
      <c r="XEM1302" s="289"/>
      <c r="XEN1302" s="289"/>
      <c r="XEO1302" s="289"/>
      <c r="XEP1302" s="289"/>
      <c r="XEQ1302" s="289"/>
      <c r="XER1302" s="289"/>
      <c r="XES1302" s="289"/>
      <c r="XET1302" s="289"/>
      <c r="XEU1302" s="289"/>
      <c r="XEV1302" s="289"/>
      <c r="XEW1302" s="289"/>
      <c r="XEX1302" s="289"/>
      <c r="XEY1302" s="289"/>
      <c r="XEZ1302" s="289"/>
      <c r="XFA1302" s="289"/>
      <c r="XFB1302" s="289"/>
      <c r="XFC1302" s="289"/>
      <c r="XFD1302" s="289"/>
    </row>
    <row r="1303" s="506" customFormat="1" ht="21" customHeight="1" spans="1:16384">
      <c r="A1303" s="508">
        <v>2299999</v>
      </c>
      <c r="B1303" s="518" t="s">
        <v>301</v>
      </c>
      <c r="C1303" s="351">
        <f t="shared" si="20"/>
        <v>1696</v>
      </c>
      <c r="F1303" s="506">
        <v>0</v>
      </c>
      <c r="H1303" s="506">
        <v>83</v>
      </c>
      <c r="I1303" s="506">
        <v>800</v>
      </c>
      <c r="K1303" s="506">
        <v>0</v>
      </c>
      <c r="L1303" s="506">
        <v>0</v>
      </c>
      <c r="N1303" s="506">
        <f t="shared" si="21"/>
        <v>813</v>
      </c>
      <c r="XEL1303" s="289"/>
      <c r="XEM1303" s="289"/>
      <c r="XEN1303" s="289"/>
      <c r="XEO1303" s="289"/>
      <c r="XEP1303" s="289"/>
      <c r="XEQ1303" s="289"/>
      <c r="XER1303" s="289"/>
      <c r="XES1303" s="289"/>
      <c r="XET1303" s="289"/>
      <c r="XEU1303" s="289"/>
      <c r="XEV1303" s="289"/>
      <c r="XEW1303" s="289"/>
      <c r="XEX1303" s="289"/>
      <c r="XEY1303" s="289"/>
      <c r="XEZ1303" s="289"/>
      <c r="XFA1303" s="289"/>
      <c r="XFB1303" s="289"/>
      <c r="XFC1303" s="289"/>
      <c r="XFD1303" s="289"/>
    </row>
    <row r="1304" s="506" customFormat="1" ht="21" customHeight="1" spans="1:16384">
      <c r="A1304" s="508">
        <v>232</v>
      </c>
      <c r="B1304" s="517" t="s">
        <v>1143</v>
      </c>
      <c r="C1304" s="351">
        <f t="shared" si="20"/>
        <v>21990</v>
      </c>
      <c r="E1304" s="506">
        <v>21990</v>
      </c>
      <c r="F1304" s="506">
        <v>0</v>
      </c>
      <c r="H1304" s="506">
        <v>0</v>
      </c>
      <c r="K1304" s="506">
        <v>0</v>
      </c>
      <c r="L1304" s="506">
        <v>0</v>
      </c>
      <c r="N1304" s="506">
        <v>0</v>
      </c>
      <c r="XEL1304" s="289"/>
      <c r="XEM1304" s="289"/>
      <c r="XEN1304" s="289"/>
      <c r="XEO1304" s="289"/>
      <c r="XEP1304" s="289"/>
      <c r="XEQ1304" s="289"/>
      <c r="XER1304" s="289"/>
      <c r="XES1304" s="289"/>
      <c r="XET1304" s="289"/>
      <c r="XEU1304" s="289"/>
      <c r="XEV1304" s="289"/>
      <c r="XEW1304" s="289"/>
      <c r="XEX1304" s="289"/>
      <c r="XEY1304" s="289"/>
      <c r="XEZ1304" s="289"/>
      <c r="XFA1304" s="289"/>
      <c r="XFB1304" s="289"/>
      <c r="XFC1304" s="289"/>
      <c r="XFD1304" s="289"/>
    </row>
    <row r="1305" s="506" customFormat="1" ht="21" hidden="1" customHeight="1" spans="1:16384">
      <c r="A1305" s="508">
        <v>23201</v>
      </c>
      <c r="B1305" s="518" t="s">
        <v>1144</v>
      </c>
      <c r="C1305" s="351">
        <f t="shared" si="20"/>
        <v>0</v>
      </c>
      <c r="F1305" s="506">
        <v>0</v>
      </c>
      <c r="H1305" s="506">
        <v>0</v>
      </c>
      <c r="K1305" s="506">
        <v>0</v>
      </c>
      <c r="L1305" s="506">
        <v>0</v>
      </c>
      <c r="N1305" s="506">
        <v>0</v>
      </c>
      <c r="XEL1305" s="289"/>
      <c r="XEM1305" s="289"/>
      <c r="XEN1305" s="289"/>
      <c r="XEO1305" s="289"/>
      <c r="XEP1305" s="289"/>
      <c r="XEQ1305" s="289"/>
      <c r="XER1305" s="289"/>
      <c r="XES1305" s="289"/>
      <c r="XET1305" s="289"/>
      <c r="XEU1305" s="289"/>
      <c r="XEV1305" s="289"/>
      <c r="XEW1305" s="289"/>
      <c r="XEX1305" s="289"/>
      <c r="XEY1305" s="289"/>
      <c r="XEZ1305" s="289"/>
      <c r="XFA1305" s="289"/>
      <c r="XFB1305" s="289"/>
      <c r="XFC1305" s="289"/>
      <c r="XFD1305" s="289"/>
    </row>
    <row r="1306" s="506" customFormat="1" ht="21" hidden="1" customHeight="1" spans="1:16384">
      <c r="A1306" s="508">
        <v>23202</v>
      </c>
      <c r="B1306" s="519" t="s">
        <v>1145</v>
      </c>
      <c r="C1306" s="351">
        <f t="shared" si="20"/>
        <v>0</v>
      </c>
      <c r="F1306" s="506">
        <v>0</v>
      </c>
      <c r="H1306" s="506">
        <v>0</v>
      </c>
      <c r="K1306" s="506">
        <v>0</v>
      </c>
      <c r="L1306" s="506">
        <v>0</v>
      </c>
      <c r="N1306" s="506">
        <v>0</v>
      </c>
      <c r="XEL1306" s="289"/>
      <c r="XEM1306" s="289"/>
      <c r="XEN1306" s="289"/>
      <c r="XEO1306" s="289"/>
      <c r="XEP1306" s="289"/>
      <c r="XEQ1306" s="289"/>
      <c r="XER1306" s="289"/>
      <c r="XES1306" s="289"/>
      <c r="XET1306" s="289"/>
      <c r="XEU1306" s="289"/>
      <c r="XEV1306" s="289"/>
      <c r="XEW1306" s="289"/>
      <c r="XEX1306" s="289"/>
      <c r="XEY1306" s="289"/>
      <c r="XEZ1306" s="289"/>
      <c r="XFA1306" s="289"/>
      <c r="XFB1306" s="289"/>
      <c r="XFC1306" s="289"/>
      <c r="XFD1306" s="289"/>
    </row>
    <row r="1307" s="506" customFormat="1" ht="21" hidden="1" customHeight="1" spans="1:16384">
      <c r="A1307" s="508">
        <v>2320201</v>
      </c>
      <c r="B1307" s="519" t="s">
        <v>1146</v>
      </c>
      <c r="C1307" s="351">
        <f t="shared" si="20"/>
        <v>0</v>
      </c>
      <c r="F1307" s="506">
        <v>0</v>
      </c>
      <c r="H1307" s="506">
        <v>0</v>
      </c>
      <c r="K1307" s="506">
        <v>0</v>
      </c>
      <c r="L1307" s="506">
        <v>0</v>
      </c>
      <c r="N1307" s="506">
        <v>0</v>
      </c>
      <c r="XEL1307" s="289"/>
      <c r="XEM1307" s="289"/>
      <c r="XEN1307" s="289"/>
      <c r="XEO1307" s="289"/>
      <c r="XEP1307" s="289"/>
      <c r="XEQ1307" s="289"/>
      <c r="XER1307" s="289"/>
      <c r="XES1307" s="289"/>
      <c r="XET1307" s="289"/>
      <c r="XEU1307" s="289"/>
      <c r="XEV1307" s="289"/>
      <c r="XEW1307" s="289"/>
      <c r="XEX1307" s="289"/>
      <c r="XEY1307" s="289"/>
      <c r="XEZ1307" s="289"/>
      <c r="XFA1307" s="289"/>
      <c r="XFB1307" s="289"/>
      <c r="XFC1307" s="289"/>
      <c r="XFD1307" s="289"/>
    </row>
    <row r="1308" s="506" customFormat="1" ht="21" hidden="1" customHeight="1" spans="1:16384">
      <c r="A1308" s="508">
        <v>2320202</v>
      </c>
      <c r="B1308" s="519" t="s">
        <v>1147</v>
      </c>
      <c r="C1308" s="351">
        <f t="shared" si="20"/>
        <v>0</v>
      </c>
      <c r="F1308" s="506">
        <v>0</v>
      </c>
      <c r="H1308" s="506">
        <v>0</v>
      </c>
      <c r="K1308" s="506">
        <v>0</v>
      </c>
      <c r="L1308" s="506">
        <v>0</v>
      </c>
      <c r="N1308" s="506">
        <v>0</v>
      </c>
      <c r="XEL1308" s="289"/>
      <c r="XEM1308" s="289"/>
      <c r="XEN1308" s="289"/>
      <c r="XEO1308" s="289"/>
      <c r="XEP1308" s="289"/>
      <c r="XEQ1308" s="289"/>
      <c r="XER1308" s="289"/>
      <c r="XES1308" s="289"/>
      <c r="XET1308" s="289"/>
      <c r="XEU1308" s="289"/>
      <c r="XEV1308" s="289"/>
      <c r="XEW1308" s="289"/>
      <c r="XEX1308" s="289"/>
      <c r="XEY1308" s="289"/>
      <c r="XEZ1308" s="289"/>
      <c r="XFA1308" s="289"/>
      <c r="XFB1308" s="289"/>
      <c r="XFC1308" s="289"/>
      <c r="XFD1308" s="289"/>
    </row>
    <row r="1309" s="506" customFormat="1" ht="21" hidden="1" customHeight="1" spans="1:16384">
      <c r="A1309" s="508">
        <v>2320203</v>
      </c>
      <c r="B1309" s="520" t="s">
        <v>1148</v>
      </c>
      <c r="C1309" s="351">
        <f t="shared" si="20"/>
        <v>0</v>
      </c>
      <c r="F1309" s="506">
        <v>0</v>
      </c>
      <c r="H1309" s="506">
        <v>0</v>
      </c>
      <c r="K1309" s="506">
        <v>0</v>
      </c>
      <c r="L1309" s="506">
        <v>0</v>
      </c>
      <c r="N1309" s="506">
        <v>0</v>
      </c>
      <c r="XEL1309" s="289"/>
      <c r="XEM1309" s="289"/>
      <c r="XEN1309" s="289"/>
      <c r="XEO1309" s="289"/>
      <c r="XEP1309" s="289"/>
      <c r="XEQ1309" s="289"/>
      <c r="XER1309" s="289"/>
      <c r="XES1309" s="289"/>
      <c r="XET1309" s="289"/>
      <c r="XEU1309" s="289"/>
      <c r="XEV1309" s="289"/>
      <c r="XEW1309" s="289"/>
      <c r="XEX1309" s="289"/>
      <c r="XEY1309" s="289"/>
      <c r="XEZ1309" s="289"/>
      <c r="XFA1309" s="289"/>
      <c r="XFB1309" s="289"/>
      <c r="XFC1309" s="289"/>
      <c r="XFD1309" s="289"/>
    </row>
    <row r="1310" s="506" customFormat="1" ht="21" hidden="1" customHeight="1" spans="1:16384">
      <c r="A1310" s="508">
        <v>2320299</v>
      </c>
      <c r="B1310" s="518" t="s">
        <v>1149</v>
      </c>
      <c r="C1310" s="351">
        <f t="shared" si="20"/>
        <v>0</v>
      </c>
      <c r="F1310" s="506">
        <v>0</v>
      </c>
      <c r="H1310" s="506">
        <v>0</v>
      </c>
      <c r="K1310" s="506">
        <v>0</v>
      </c>
      <c r="L1310" s="506">
        <v>0</v>
      </c>
      <c r="N1310" s="506">
        <v>0</v>
      </c>
      <c r="XEL1310" s="289"/>
      <c r="XEM1310" s="289"/>
      <c r="XEN1310" s="289"/>
      <c r="XEO1310" s="289"/>
      <c r="XEP1310" s="289"/>
      <c r="XEQ1310" s="289"/>
      <c r="XER1310" s="289"/>
      <c r="XES1310" s="289"/>
      <c r="XET1310" s="289"/>
      <c r="XEU1310" s="289"/>
      <c r="XEV1310" s="289"/>
      <c r="XEW1310" s="289"/>
      <c r="XEX1310" s="289"/>
      <c r="XEY1310" s="289"/>
      <c r="XEZ1310" s="289"/>
      <c r="XFA1310" s="289"/>
      <c r="XFB1310" s="289"/>
      <c r="XFC1310" s="289"/>
      <c r="XFD1310" s="289"/>
    </row>
    <row r="1311" s="506" customFormat="1" ht="21" customHeight="1" spans="1:16384">
      <c r="A1311" s="508">
        <v>23203</v>
      </c>
      <c r="B1311" s="519" t="s">
        <v>1150</v>
      </c>
      <c r="C1311" s="351">
        <f t="shared" si="20"/>
        <v>21990</v>
      </c>
      <c r="E1311" s="506">
        <v>21990</v>
      </c>
      <c r="F1311" s="506">
        <v>0</v>
      </c>
      <c r="H1311" s="506">
        <v>0</v>
      </c>
      <c r="K1311" s="506">
        <v>0</v>
      </c>
      <c r="L1311" s="506">
        <v>0</v>
      </c>
      <c r="N1311" s="506">
        <v>0</v>
      </c>
      <c r="XEL1311" s="289"/>
      <c r="XEM1311" s="289"/>
      <c r="XEN1311" s="289"/>
      <c r="XEO1311" s="289"/>
      <c r="XEP1311" s="289"/>
      <c r="XEQ1311" s="289"/>
      <c r="XER1311" s="289"/>
      <c r="XES1311" s="289"/>
      <c r="XET1311" s="289"/>
      <c r="XEU1311" s="289"/>
      <c r="XEV1311" s="289"/>
      <c r="XEW1311" s="289"/>
      <c r="XEX1311" s="289"/>
      <c r="XEY1311" s="289"/>
      <c r="XEZ1311" s="289"/>
      <c r="XFA1311" s="289"/>
      <c r="XFB1311" s="289"/>
      <c r="XFC1311" s="289"/>
      <c r="XFD1311" s="289"/>
    </row>
    <row r="1312" s="506" customFormat="1" ht="21" customHeight="1" spans="1:16384">
      <c r="A1312" s="508">
        <v>2320301</v>
      </c>
      <c r="B1312" s="519" t="s">
        <v>1151</v>
      </c>
      <c r="C1312" s="351">
        <f t="shared" si="20"/>
        <v>21890</v>
      </c>
      <c r="E1312" s="506">
        <v>21890</v>
      </c>
      <c r="F1312" s="506">
        <v>0</v>
      </c>
      <c r="H1312" s="506">
        <v>0</v>
      </c>
      <c r="K1312" s="506">
        <v>0</v>
      </c>
      <c r="L1312" s="506">
        <v>0</v>
      </c>
      <c r="N1312" s="506">
        <v>0</v>
      </c>
      <c r="XEL1312" s="289"/>
      <c r="XEM1312" s="289"/>
      <c r="XEN1312" s="289"/>
      <c r="XEO1312" s="289"/>
      <c r="XEP1312" s="289"/>
      <c r="XEQ1312" s="289"/>
      <c r="XER1312" s="289"/>
      <c r="XES1312" s="289"/>
      <c r="XET1312" s="289"/>
      <c r="XEU1312" s="289"/>
      <c r="XEV1312" s="289"/>
      <c r="XEW1312" s="289"/>
      <c r="XEX1312" s="289"/>
      <c r="XEY1312" s="289"/>
      <c r="XEZ1312" s="289"/>
      <c r="XFA1312" s="289"/>
      <c r="XFB1312" s="289"/>
      <c r="XFC1312" s="289"/>
      <c r="XFD1312" s="289"/>
    </row>
    <row r="1313" s="506" customFormat="1" ht="21" hidden="1" customHeight="1" spans="1:16384">
      <c r="A1313" s="508">
        <v>2320302</v>
      </c>
      <c r="B1313" s="519" t="s">
        <v>1152</v>
      </c>
      <c r="C1313" s="351">
        <f t="shared" si="20"/>
        <v>0</v>
      </c>
      <c r="F1313" s="506">
        <v>0</v>
      </c>
      <c r="H1313" s="506">
        <v>0</v>
      </c>
      <c r="K1313" s="506">
        <v>0</v>
      </c>
      <c r="L1313" s="506">
        <v>0</v>
      </c>
      <c r="N1313" s="506">
        <v>0</v>
      </c>
      <c r="XEL1313" s="289"/>
      <c r="XEM1313" s="289"/>
      <c r="XEN1313" s="289"/>
      <c r="XEO1313" s="289"/>
      <c r="XEP1313" s="289"/>
      <c r="XEQ1313" s="289"/>
      <c r="XER1313" s="289"/>
      <c r="XES1313" s="289"/>
      <c r="XET1313" s="289"/>
      <c r="XEU1313" s="289"/>
      <c r="XEV1313" s="289"/>
      <c r="XEW1313" s="289"/>
      <c r="XEX1313" s="289"/>
      <c r="XEY1313" s="289"/>
      <c r="XEZ1313" s="289"/>
      <c r="XFA1313" s="289"/>
      <c r="XFB1313" s="289"/>
      <c r="XFC1313" s="289"/>
      <c r="XFD1313" s="289"/>
    </row>
    <row r="1314" s="506" customFormat="1" ht="21" customHeight="1" spans="1:16384">
      <c r="A1314" s="508">
        <v>2320303</v>
      </c>
      <c r="B1314" s="519" t="s">
        <v>1153</v>
      </c>
      <c r="C1314" s="351">
        <f t="shared" si="20"/>
        <v>100</v>
      </c>
      <c r="E1314" s="506">
        <v>100</v>
      </c>
      <c r="F1314" s="506">
        <v>0</v>
      </c>
      <c r="H1314" s="506">
        <v>0</v>
      </c>
      <c r="K1314" s="506">
        <v>0</v>
      </c>
      <c r="L1314" s="506">
        <v>0</v>
      </c>
      <c r="N1314" s="506">
        <v>0</v>
      </c>
      <c r="XEL1314" s="289"/>
      <c r="XEM1314" s="289"/>
      <c r="XEN1314" s="289"/>
      <c r="XEO1314" s="289"/>
      <c r="XEP1314" s="289"/>
      <c r="XEQ1314" s="289"/>
      <c r="XER1314" s="289"/>
      <c r="XES1314" s="289"/>
      <c r="XET1314" s="289"/>
      <c r="XEU1314" s="289"/>
      <c r="XEV1314" s="289"/>
      <c r="XEW1314" s="289"/>
      <c r="XEX1314" s="289"/>
      <c r="XEY1314" s="289"/>
      <c r="XEZ1314" s="289"/>
      <c r="XFA1314" s="289"/>
      <c r="XFB1314" s="289"/>
      <c r="XFC1314" s="289"/>
      <c r="XFD1314" s="289"/>
    </row>
    <row r="1315" s="506" customFormat="1" ht="21" hidden="1" customHeight="1" spans="1:16384">
      <c r="A1315" s="508">
        <v>2320399</v>
      </c>
      <c r="B1315" s="519" t="s">
        <v>1154</v>
      </c>
      <c r="C1315" s="351">
        <f t="shared" si="20"/>
        <v>0</v>
      </c>
      <c r="F1315" s="506">
        <v>0</v>
      </c>
      <c r="H1315" s="506">
        <v>0</v>
      </c>
      <c r="K1315" s="506">
        <v>0</v>
      </c>
      <c r="L1315" s="506">
        <v>0</v>
      </c>
      <c r="N1315" s="506">
        <v>0</v>
      </c>
      <c r="XEL1315" s="289"/>
      <c r="XEM1315" s="289"/>
      <c r="XEN1315" s="289"/>
      <c r="XEO1315" s="289"/>
      <c r="XEP1315" s="289"/>
      <c r="XEQ1315" s="289"/>
      <c r="XER1315" s="289"/>
      <c r="XES1315" s="289"/>
      <c r="XET1315" s="289"/>
      <c r="XEU1315" s="289"/>
      <c r="XEV1315" s="289"/>
      <c r="XEW1315" s="289"/>
      <c r="XEX1315" s="289"/>
      <c r="XEY1315" s="289"/>
      <c r="XEZ1315" s="289"/>
      <c r="XFA1315" s="289"/>
      <c r="XFB1315" s="289"/>
      <c r="XFC1315" s="289"/>
      <c r="XFD1315" s="289"/>
    </row>
    <row r="1316" s="506" customFormat="1" ht="21" customHeight="1" spans="1:16384">
      <c r="A1316" s="508">
        <v>233</v>
      </c>
      <c r="B1316" s="517" t="s">
        <v>1155</v>
      </c>
      <c r="C1316" s="351">
        <f t="shared" si="20"/>
        <v>10</v>
      </c>
      <c r="E1316" s="506">
        <v>10</v>
      </c>
      <c r="F1316" s="506">
        <v>0</v>
      </c>
      <c r="H1316" s="506">
        <v>0</v>
      </c>
      <c r="K1316" s="506">
        <v>0</v>
      </c>
      <c r="L1316" s="506">
        <v>0</v>
      </c>
      <c r="N1316" s="506">
        <v>0</v>
      </c>
      <c r="XEL1316" s="289"/>
      <c r="XEM1316" s="289"/>
      <c r="XEN1316" s="289"/>
      <c r="XEO1316" s="289"/>
      <c r="XEP1316" s="289"/>
      <c r="XEQ1316" s="289"/>
      <c r="XER1316" s="289"/>
      <c r="XES1316" s="289"/>
      <c r="XET1316" s="289"/>
      <c r="XEU1316" s="289"/>
      <c r="XEV1316" s="289"/>
      <c r="XEW1316" s="289"/>
      <c r="XEX1316" s="289"/>
      <c r="XEY1316" s="289"/>
      <c r="XEZ1316" s="289"/>
      <c r="XFA1316" s="289"/>
      <c r="XFB1316" s="289"/>
      <c r="XFC1316" s="289"/>
      <c r="XFD1316" s="289"/>
    </row>
    <row r="1317" s="506" customFormat="1" ht="21" hidden="1" customHeight="1" spans="1:16384">
      <c r="A1317" s="508">
        <v>23301</v>
      </c>
      <c r="B1317" s="519" t="s">
        <v>1156</v>
      </c>
      <c r="C1317" s="351">
        <f t="shared" si="20"/>
        <v>0</v>
      </c>
      <c r="F1317" s="506">
        <v>0</v>
      </c>
      <c r="H1317" s="506">
        <v>0</v>
      </c>
      <c r="K1317" s="506">
        <v>0</v>
      </c>
      <c r="L1317" s="506">
        <v>0</v>
      </c>
      <c r="N1317" s="506">
        <v>0</v>
      </c>
      <c r="XEL1317" s="289"/>
      <c r="XEM1317" s="289"/>
      <c r="XEN1317" s="289"/>
      <c r="XEO1317" s="289"/>
      <c r="XEP1317" s="289"/>
      <c r="XEQ1317" s="289"/>
      <c r="XER1317" s="289"/>
      <c r="XES1317" s="289"/>
      <c r="XET1317" s="289"/>
      <c r="XEU1317" s="289"/>
      <c r="XEV1317" s="289"/>
      <c r="XEW1317" s="289"/>
      <c r="XEX1317" s="289"/>
      <c r="XEY1317" s="289"/>
      <c r="XEZ1317" s="289"/>
      <c r="XFA1317" s="289"/>
      <c r="XFB1317" s="289"/>
      <c r="XFC1317" s="289"/>
      <c r="XFD1317" s="289"/>
    </row>
    <row r="1318" s="506" customFormat="1" ht="21" hidden="1" customHeight="1" spans="1:16384">
      <c r="A1318" s="508">
        <v>23302</v>
      </c>
      <c r="B1318" s="519" t="s">
        <v>1157</v>
      </c>
      <c r="C1318" s="351">
        <f t="shared" si="20"/>
        <v>0</v>
      </c>
      <c r="F1318" s="506">
        <v>0</v>
      </c>
      <c r="H1318" s="506">
        <v>0</v>
      </c>
      <c r="K1318" s="506">
        <v>0</v>
      </c>
      <c r="L1318" s="506">
        <v>0</v>
      </c>
      <c r="N1318" s="506">
        <v>0</v>
      </c>
      <c r="XEL1318" s="289"/>
      <c r="XEM1318" s="289"/>
      <c r="XEN1318" s="289"/>
      <c r="XEO1318" s="289"/>
      <c r="XEP1318" s="289"/>
      <c r="XEQ1318" s="289"/>
      <c r="XER1318" s="289"/>
      <c r="XES1318" s="289"/>
      <c r="XET1318" s="289"/>
      <c r="XEU1318" s="289"/>
      <c r="XEV1318" s="289"/>
      <c r="XEW1318" s="289"/>
      <c r="XEX1318" s="289"/>
      <c r="XEY1318" s="289"/>
      <c r="XEZ1318" s="289"/>
      <c r="XFA1318" s="289"/>
      <c r="XFB1318" s="289"/>
      <c r="XFC1318" s="289"/>
      <c r="XFD1318" s="289"/>
    </row>
    <row r="1319" s="506" customFormat="1" ht="21" customHeight="1" spans="1:16384">
      <c r="A1319" s="508">
        <v>23303</v>
      </c>
      <c r="B1319" s="519" t="s">
        <v>1158</v>
      </c>
      <c r="C1319" s="351">
        <f t="shared" si="20"/>
        <v>10</v>
      </c>
      <c r="E1319" s="506">
        <v>10</v>
      </c>
      <c r="F1319" s="506">
        <v>0</v>
      </c>
      <c r="H1319" s="506">
        <v>0</v>
      </c>
      <c r="K1319" s="506">
        <v>0</v>
      </c>
      <c r="L1319" s="506">
        <v>0</v>
      </c>
      <c r="N1319" s="506">
        <v>0</v>
      </c>
      <c r="XEL1319" s="289"/>
      <c r="XEM1319" s="289"/>
      <c r="XEN1319" s="289"/>
      <c r="XEO1319" s="289"/>
      <c r="XEP1319" s="289"/>
      <c r="XEQ1319" s="289"/>
      <c r="XER1319" s="289"/>
      <c r="XES1319" s="289"/>
      <c r="XET1319" s="289"/>
      <c r="XEU1319" s="289"/>
      <c r="XEV1319" s="289"/>
      <c r="XEW1319" s="289"/>
      <c r="XEX1319" s="289"/>
      <c r="XEY1319" s="289"/>
      <c r="XEZ1319" s="289"/>
      <c r="XFA1319" s="289"/>
      <c r="XFB1319" s="289"/>
      <c r="XFC1319" s="289"/>
      <c r="XFD1319" s="289"/>
    </row>
    <row r="1320" s="506" customFormat="1" ht="21" customHeight="1" spans="1:16384">
      <c r="A1320" s="508">
        <v>2230399</v>
      </c>
      <c r="B1320" s="519" t="s">
        <v>1655</v>
      </c>
      <c r="C1320" s="351">
        <f t="shared" si="20"/>
        <v>10</v>
      </c>
      <c r="E1320" s="506">
        <v>10</v>
      </c>
      <c r="F1320" s="506">
        <v>0</v>
      </c>
      <c r="H1320" s="506">
        <v>0</v>
      </c>
      <c r="K1320" s="506">
        <v>0</v>
      </c>
      <c r="L1320" s="506">
        <v>0</v>
      </c>
      <c r="N1320" s="506">
        <v>0</v>
      </c>
      <c r="XEL1320" s="289"/>
      <c r="XEM1320" s="289"/>
      <c r="XEN1320" s="289"/>
      <c r="XEO1320" s="289"/>
      <c r="XEP1320" s="289"/>
      <c r="XEQ1320" s="289"/>
      <c r="XER1320" s="289"/>
      <c r="XES1320" s="289"/>
      <c r="XET1320" s="289"/>
      <c r="XEU1320" s="289"/>
      <c r="XEV1320" s="289"/>
      <c r="XEW1320" s="289"/>
      <c r="XEX1320" s="289"/>
      <c r="XEY1320" s="289"/>
      <c r="XEZ1320" s="289"/>
      <c r="XFA1320" s="289"/>
      <c r="XFB1320" s="289"/>
      <c r="XFC1320" s="289"/>
      <c r="XFD1320" s="289"/>
    </row>
    <row r="1321" s="506" customFormat="1" ht="21" customHeight="1" spans="1:16384">
      <c r="A1321" s="508">
        <v>227</v>
      </c>
      <c r="B1321" s="517" t="s">
        <v>1656</v>
      </c>
      <c r="C1321" s="351">
        <f t="shared" si="20"/>
        <v>11000</v>
      </c>
      <c r="D1321" s="506">
        <v>11000</v>
      </c>
      <c r="F1321" s="506">
        <v>0</v>
      </c>
      <c r="H1321" s="506">
        <v>0</v>
      </c>
      <c r="K1321" s="506">
        <v>0</v>
      </c>
      <c r="L1321" s="506">
        <v>0</v>
      </c>
      <c r="N1321" s="506">
        <v>0</v>
      </c>
      <c r="XEL1321" s="289"/>
      <c r="XEM1321" s="289"/>
      <c r="XEN1321" s="289"/>
      <c r="XEO1321" s="289"/>
      <c r="XEP1321" s="289"/>
      <c r="XEQ1321" s="289"/>
      <c r="XER1321" s="289"/>
      <c r="XES1321" s="289"/>
      <c r="XET1321" s="289"/>
      <c r="XEU1321" s="289"/>
      <c r="XEV1321" s="289"/>
      <c r="XEW1321" s="289"/>
      <c r="XEX1321" s="289"/>
      <c r="XEY1321" s="289"/>
      <c r="XEZ1321" s="289"/>
      <c r="XFA1321" s="289"/>
      <c r="XFB1321" s="289"/>
      <c r="XFC1321" s="289"/>
      <c r="XFD1321" s="289"/>
    </row>
    <row r="1322" s="506" customFormat="1" ht="21" customHeight="1" spans="1:16384">
      <c r="A1322" s="508">
        <v>22799</v>
      </c>
      <c r="B1322" s="519" t="s">
        <v>1656</v>
      </c>
      <c r="C1322" s="351">
        <f t="shared" si="20"/>
        <v>11000</v>
      </c>
      <c r="D1322" s="506">
        <v>11000</v>
      </c>
      <c r="F1322" s="506">
        <v>0</v>
      </c>
      <c r="H1322" s="506">
        <v>0</v>
      </c>
      <c r="K1322" s="506">
        <v>0</v>
      </c>
      <c r="L1322" s="506">
        <v>0</v>
      </c>
      <c r="N1322" s="506">
        <v>0</v>
      </c>
      <c r="XEL1322" s="289"/>
      <c r="XEM1322" s="289"/>
      <c r="XEN1322" s="289"/>
      <c r="XEO1322" s="289"/>
      <c r="XEP1322" s="289"/>
      <c r="XEQ1322" s="289"/>
      <c r="XER1322" s="289"/>
      <c r="XES1322" s="289"/>
      <c r="XET1322" s="289"/>
      <c r="XEU1322" s="289"/>
      <c r="XEV1322" s="289"/>
      <c r="XEW1322" s="289"/>
      <c r="XEX1322" s="289"/>
      <c r="XEY1322" s="289"/>
      <c r="XEZ1322" s="289"/>
      <c r="XFA1322" s="289"/>
      <c r="XFB1322" s="289"/>
      <c r="XFC1322" s="289"/>
      <c r="XFD1322" s="289"/>
    </row>
    <row r="1323" s="506" customFormat="1" ht="21" customHeight="1" spans="1:16384">
      <c r="A1323" s="508">
        <v>2279999</v>
      </c>
      <c r="B1323" s="521" t="s">
        <v>1657</v>
      </c>
      <c r="C1323" s="351">
        <f t="shared" si="20"/>
        <v>11000</v>
      </c>
      <c r="D1323" s="506">
        <v>11000</v>
      </c>
      <c r="F1323" s="506">
        <v>0</v>
      </c>
      <c r="H1323" s="506">
        <v>0</v>
      </c>
      <c r="K1323" s="506">
        <v>0</v>
      </c>
      <c r="L1323" s="506">
        <v>0</v>
      </c>
      <c r="N1323" s="506">
        <v>0</v>
      </c>
      <c r="XEL1323" s="289"/>
      <c r="XEM1323" s="289"/>
      <c r="XEN1323" s="289"/>
      <c r="XEO1323" s="289"/>
      <c r="XEP1323" s="289"/>
      <c r="XEQ1323" s="289"/>
      <c r="XER1323" s="289"/>
      <c r="XES1323" s="289"/>
      <c r="XET1323" s="289"/>
      <c r="XEU1323" s="289"/>
      <c r="XEV1323" s="289"/>
      <c r="XEW1323" s="289"/>
      <c r="XEX1323" s="289"/>
      <c r="XEY1323" s="289"/>
      <c r="XEZ1323" s="289"/>
      <c r="XFA1323" s="289"/>
      <c r="XFB1323" s="289"/>
      <c r="XFC1323" s="289"/>
      <c r="XFD1323" s="289"/>
    </row>
    <row r="1324" s="506" customFormat="1" ht="25.5" hidden="1" customHeight="1" spans="2:16384">
      <c r="B1324" s="590"/>
      <c r="C1324" s="590"/>
      <c r="L1324" s="506">
        <v>0</v>
      </c>
      <c r="XEL1324" s="289"/>
      <c r="XEM1324" s="289"/>
      <c r="XEN1324" s="289"/>
      <c r="XEO1324" s="289"/>
      <c r="XEP1324" s="289"/>
      <c r="XEQ1324" s="289"/>
      <c r="XER1324" s="289"/>
      <c r="XES1324" s="289"/>
      <c r="XET1324" s="289"/>
      <c r="XEU1324" s="289"/>
      <c r="XEV1324" s="289"/>
      <c r="XEW1324" s="289"/>
      <c r="XEX1324" s="289"/>
      <c r="XEY1324" s="289"/>
      <c r="XEZ1324" s="289"/>
      <c r="XFA1324" s="289"/>
      <c r="XFB1324" s="289"/>
      <c r="XFC1324" s="289"/>
      <c r="XFD1324" s="289"/>
    </row>
    <row r="1325" s="506" customFormat="1" hidden="1" spans="16366:16384">
      <c r="XEL1325" s="289"/>
      <c r="XEM1325" s="289"/>
      <c r="XEN1325" s="289"/>
      <c r="XEO1325" s="289"/>
      <c r="XEP1325" s="289"/>
      <c r="XEQ1325" s="289"/>
      <c r="XER1325" s="289"/>
      <c r="XES1325" s="289"/>
      <c r="XET1325" s="289"/>
      <c r="XEU1325" s="289"/>
      <c r="XEV1325" s="289"/>
      <c r="XEW1325" s="289"/>
      <c r="XEX1325" s="289"/>
      <c r="XEY1325" s="289"/>
      <c r="XEZ1325" s="289"/>
      <c r="XFA1325" s="289"/>
      <c r="XFB1325" s="289"/>
      <c r="XFC1325" s="289"/>
      <c r="XFD1325" s="289"/>
    </row>
    <row r="1326" s="506" customFormat="1" hidden="1" spans="16366:16384">
      <c r="XEL1326" s="289"/>
      <c r="XEM1326" s="289"/>
      <c r="XEN1326" s="289"/>
      <c r="XEO1326" s="289"/>
      <c r="XEP1326" s="289"/>
      <c r="XEQ1326" s="289"/>
      <c r="XER1326" s="289"/>
      <c r="XES1326" s="289"/>
      <c r="XET1326" s="289"/>
      <c r="XEU1326" s="289"/>
      <c r="XEV1326" s="289"/>
      <c r="XEW1326" s="289"/>
      <c r="XEX1326" s="289"/>
      <c r="XEY1326" s="289"/>
      <c r="XEZ1326" s="289"/>
      <c r="XFA1326" s="289"/>
      <c r="XFB1326" s="289"/>
      <c r="XFC1326" s="289"/>
      <c r="XFD1326" s="289"/>
    </row>
    <row r="1327" s="506" customFormat="1" hidden="1" spans="16366:16384">
      <c r="XEL1327" s="289"/>
      <c r="XEM1327" s="289"/>
      <c r="XEN1327" s="289"/>
      <c r="XEO1327" s="289"/>
      <c r="XEP1327" s="289"/>
      <c r="XEQ1327" s="289"/>
      <c r="XER1327" s="289"/>
      <c r="XES1327" s="289"/>
      <c r="XET1327" s="289"/>
      <c r="XEU1327" s="289"/>
      <c r="XEV1327" s="289"/>
      <c r="XEW1327" s="289"/>
      <c r="XEX1327" s="289"/>
      <c r="XEY1327" s="289"/>
      <c r="XEZ1327" s="289"/>
      <c r="XFA1327" s="289"/>
      <c r="XFB1327" s="289"/>
      <c r="XFC1327" s="289"/>
      <c r="XFD1327" s="289"/>
    </row>
    <row r="1328" s="506" customFormat="1" hidden="1" spans="16366:16384">
      <c r="XEL1328" s="289"/>
      <c r="XEM1328" s="289"/>
      <c r="XEN1328" s="289"/>
      <c r="XEO1328" s="289"/>
      <c r="XEP1328" s="289"/>
      <c r="XEQ1328" s="289"/>
      <c r="XER1328" s="289"/>
      <c r="XES1328" s="289"/>
      <c r="XET1328" s="289"/>
      <c r="XEU1328" s="289"/>
      <c r="XEV1328" s="289"/>
      <c r="XEW1328" s="289"/>
      <c r="XEX1328" s="289"/>
      <c r="XEY1328" s="289"/>
      <c r="XEZ1328" s="289"/>
      <c r="XFA1328" s="289"/>
      <c r="XFB1328" s="289"/>
      <c r="XFC1328" s="289"/>
      <c r="XFD1328" s="289"/>
    </row>
    <row r="1329" s="506" customFormat="1" hidden="1" spans="16366:16384">
      <c r="XEL1329" s="289"/>
      <c r="XEM1329" s="289"/>
      <c r="XEN1329" s="289"/>
      <c r="XEO1329" s="289"/>
      <c r="XEP1329" s="289"/>
      <c r="XEQ1329" s="289"/>
      <c r="XER1329" s="289"/>
      <c r="XES1329" s="289"/>
      <c r="XET1329" s="289"/>
      <c r="XEU1329" s="289"/>
      <c r="XEV1329" s="289"/>
      <c r="XEW1329" s="289"/>
      <c r="XEX1329" s="289"/>
      <c r="XEY1329" s="289"/>
      <c r="XEZ1329" s="289"/>
      <c r="XFA1329" s="289"/>
      <c r="XFB1329" s="289"/>
      <c r="XFC1329" s="289"/>
      <c r="XFD1329" s="289"/>
    </row>
    <row r="1330" s="506" customFormat="1" hidden="1" spans="16366:16384">
      <c r="XEL1330" s="289"/>
      <c r="XEM1330" s="289"/>
      <c r="XEN1330" s="289"/>
      <c r="XEO1330" s="289"/>
      <c r="XEP1330" s="289"/>
      <c r="XEQ1330" s="289"/>
      <c r="XER1330" s="289"/>
      <c r="XES1330" s="289"/>
      <c r="XET1330" s="289"/>
      <c r="XEU1330" s="289"/>
      <c r="XEV1330" s="289"/>
      <c r="XEW1330" s="289"/>
      <c r="XEX1330" s="289"/>
      <c r="XEY1330" s="289"/>
      <c r="XEZ1330" s="289"/>
      <c r="XFA1330" s="289"/>
      <c r="XFB1330" s="289"/>
      <c r="XFC1330" s="289"/>
      <c r="XFD1330" s="289"/>
    </row>
    <row r="1331" s="506" customFormat="1" hidden="1" spans="16366:16384">
      <c r="XEL1331" s="289"/>
      <c r="XEM1331" s="289"/>
      <c r="XEN1331" s="289"/>
      <c r="XEO1331" s="289"/>
      <c r="XEP1331" s="289"/>
      <c r="XEQ1331" s="289"/>
      <c r="XER1331" s="289"/>
      <c r="XES1331" s="289"/>
      <c r="XET1331" s="289"/>
      <c r="XEU1331" s="289"/>
      <c r="XEV1331" s="289"/>
      <c r="XEW1331" s="289"/>
      <c r="XEX1331" s="289"/>
      <c r="XEY1331" s="289"/>
      <c r="XEZ1331" s="289"/>
      <c r="XFA1331" s="289"/>
      <c r="XFB1331" s="289"/>
      <c r="XFC1331" s="289"/>
      <c r="XFD1331" s="289"/>
    </row>
    <row r="1332" s="506" customFormat="1" hidden="1" spans="16366:16384">
      <c r="XEL1332" s="289"/>
      <c r="XEM1332" s="289"/>
      <c r="XEN1332" s="289"/>
      <c r="XEO1332" s="289"/>
      <c r="XEP1332" s="289"/>
      <c r="XEQ1332" s="289"/>
      <c r="XER1332" s="289"/>
      <c r="XES1332" s="289"/>
      <c r="XET1332" s="289"/>
      <c r="XEU1332" s="289"/>
      <c r="XEV1332" s="289"/>
      <c r="XEW1332" s="289"/>
      <c r="XEX1332" s="289"/>
      <c r="XEY1332" s="289"/>
      <c r="XEZ1332" s="289"/>
      <c r="XFA1332" s="289"/>
      <c r="XFB1332" s="289"/>
      <c r="XFC1332" s="289"/>
      <c r="XFD1332" s="289"/>
    </row>
    <row r="1333" s="506" customFormat="1" hidden="1" spans="16366:16384">
      <c r="XEL1333" s="289"/>
      <c r="XEM1333" s="289"/>
      <c r="XEN1333" s="289"/>
      <c r="XEO1333" s="289"/>
      <c r="XEP1333" s="289"/>
      <c r="XEQ1333" s="289"/>
      <c r="XER1333" s="289"/>
      <c r="XES1333" s="289"/>
      <c r="XET1333" s="289"/>
      <c r="XEU1333" s="289"/>
      <c r="XEV1333" s="289"/>
      <c r="XEW1333" s="289"/>
      <c r="XEX1333" s="289"/>
      <c r="XEY1333" s="289"/>
      <c r="XEZ1333" s="289"/>
      <c r="XFA1333" s="289"/>
      <c r="XFB1333" s="289"/>
      <c r="XFC1333" s="289"/>
      <c r="XFD1333" s="289"/>
    </row>
    <row r="1334" s="506" customFormat="1" hidden="1" spans="16366:16384">
      <c r="XEL1334" s="289"/>
      <c r="XEM1334" s="289"/>
      <c r="XEN1334" s="289"/>
      <c r="XEO1334" s="289"/>
      <c r="XEP1334" s="289"/>
      <c r="XEQ1334" s="289"/>
      <c r="XER1334" s="289"/>
      <c r="XES1334" s="289"/>
      <c r="XET1334" s="289"/>
      <c r="XEU1334" s="289"/>
      <c r="XEV1334" s="289"/>
      <c r="XEW1334" s="289"/>
      <c r="XEX1334" s="289"/>
      <c r="XEY1334" s="289"/>
      <c r="XEZ1334" s="289"/>
      <c r="XFA1334" s="289"/>
      <c r="XFB1334" s="289"/>
      <c r="XFC1334" s="289"/>
      <c r="XFD1334" s="289"/>
    </row>
    <row r="1335" s="506" customFormat="1" hidden="1" spans="16366:16384">
      <c r="XEL1335" s="289"/>
      <c r="XEM1335" s="289"/>
      <c r="XEN1335" s="289"/>
      <c r="XEO1335" s="289"/>
      <c r="XEP1335" s="289"/>
      <c r="XEQ1335" s="289"/>
      <c r="XER1335" s="289"/>
      <c r="XES1335" s="289"/>
      <c r="XET1335" s="289"/>
      <c r="XEU1335" s="289"/>
      <c r="XEV1335" s="289"/>
      <c r="XEW1335" s="289"/>
      <c r="XEX1335" s="289"/>
      <c r="XEY1335" s="289"/>
      <c r="XEZ1335" s="289"/>
      <c r="XFA1335" s="289"/>
      <c r="XFB1335" s="289"/>
      <c r="XFC1335" s="289"/>
      <c r="XFD1335" s="289"/>
    </row>
    <row r="1336" s="506" customFormat="1" hidden="1" spans="16366:16384">
      <c r="XEL1336" s="289"/>
      <c r="XEM1336" s="289"/>
      <c r="XEN1336" s="289"/>
      <c r="XEO1336" s="289"/>
      <c r="XEP1336" s="289"/>
      <c r="XEQ1336" s="289"/>
      <c r="XER1336" s="289"/>
      <c r="XES1336" s="289"/>
      <c r="XET1336" s="289"/>
      <c r="XEU1336" s="289"/>
      <c r="XEV1336" s="289"/>
      <c r="XEW1336" s="289"/>
      <c r="XEX1336" s="289"/>
      <c r="XEY1336" s="289"/>
      <c r="XEZ1336" s="289"/>
      <c r="XFA1336" s="289"/>
      <c r="XFB1336" s="289"/>
      <c r="XFC1336" s="289"/>
      <c r="XFD1336" s="289"/>
    </row>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spans="2:2">
      <c r="B1356" s="506" t="s">
        <v>1658</v>
      </c>
    </row>
  </sheetData>
  <autoFilter ref="A4:XFD1356">
    <filterColumn colId="2">
      <filters>
        <filter val="100"/>
        <filter val="500"/>
        <filter val="1,500"/>
        <filter val="2,500"/>
        <filter val="3,900"/>
        <filter val="902"/>
        <filter val="3"/>
        <filter val="103"/>
        <filter val="4"/>
        <filter val="15,104"/>
        <filter val="5"/>
        <filter val="105"/>
        <filter val="6"/>
        <filter val="106"/>
        <filter val="6,907"/>
        <filter val="8"/>
        <filter val="109"/>
        <filter val="3,509"/>
        <filter val="512"/>
        <filter val="1,913"/>
        <filter val="2,114"/>
        <filter val="115"/>
        <filter val="117"/>
        <filter val="517"/>
        <filter val="118"/>
        <filter val="918"/>
        <filter val="2,918"/>
        <filter val="4,518"/>
        <filter val="6,918"/>
        <filter val="119"/>
        <filter val="519"/>
        <filter val="3,519"/>
        <filter val="20,119"/>
        <filter val="1,120"/>
        <filter val="5,121"/>
        <filter val="522"/>
        <filter val="123"/>
        <filter val="923"/>
        <filter val="68,123"/>
        <filter val="3,525"/>
        <filter val="32,927"/>
        <filter val="130"/>
        <filter val="131"/>
        <filter val="1,931"/>
        <filter val="132"/>
        <filter val="532"/>
        <filter val="1,133"/>
        <filter val="4,533"/>
        <filter val="94,933"/>
        <filter val="134"/>
        <filter val="32,534"/>
        <filter val="15,935"/>
        <filter val="138"/>
        <filter val="17,538"/>
        <filter val="939"/>
        <filter val="1,139"/>
        <filter val="140"/>
        <filter val="5,940"/>
        <filter val="93,540"/>
        <filter val="141"/>
        <filter val="541"/>
        <filter val="142"/>
        <filter val="143"/>
        <filter val="147"/>
        <filter val="1,148"/>
        <filter val="7,148"/>
        <filter val="2,951"/>
        <filter val="1,952"/>
        <filter val="10,154"/>
        <filter val="557"/>
        <filter val="8,958"/>
        <filter val="34,158"/>
        <filter val="34,161"/>
        <filter val="38,961"/>
        <filter val="1,162"/>
        <filter val="563"/>
        <filter val="167"/>
        <filter val="568"/>
        <filter val="570"/>
        <filter val="1,572"/>
        <filter val="6,176"/>
        <filter val="8,978"/>
        <filter val="179"/>
        <filter val="3,580"/>
        <filter val="27,180"/>
        <filter val="185"/>
        <filter val="51,985"/>
        <filter val="586"/>
        <filter val="187"/>
        <filter val="588"/>
        <filter val="189"/>
        <filter val="4,590"/>
        <filter val="21,990"/>
        <filter val="191"/>
        <filter val="991"/>
        <filter val="8,991"/>
        <filter val="1,992"/>
        <filter val="26,192"/>
        <filter val="994"/>
        <filter val="1,596"/>
        <filter val="239,601"/>
        <filter val="200"/>
        <filter val="1,600"/>
        <filter val="5,600"/>
        <filter val="10,200"/>
        <filter val="201"/>
        <filter val="3,201"/>
        <filter val="3,601"/>
        <filter val="204"/>
        <filter val="1,604"/>
        <filter val="210"/>
        <filter val="2,212"/>
        <filter val="213"/>
        <filter val="3,613"/>
        <filter val="5,617"/>
        <filter val="218"/>
        <filter val="1,220"/>
        <filter val="202,631"/>
        <filter val="622"/>
        <filter val="223"/>
        <filter val="226"/>
        <filter val="227"/>
        <filter val="230"/>
        <filter val="234"/>
        <filter val="110,628"/>
        <filter val="240"/>
        <filter val="243"/>
        <filter val="643"/>
        <filter val="1,646"/>
        <filter val="97,246"/>
        <filter val="1,649"/>
        <filter val="250"/>
        <filter val="1,651"/>
        <filter val="3,651"/>
        <filter val="252"/>
        <filter val="1,659"/>
        <filter val="9,259"/>
        <filter val="660"/>
        <filter val="1,263"/>
        <filter val="6,663"/>
        <filter val="665"/>
        <filter val="4,665"/>
        <filter val="666"/>
        <filter val="5,667"/>
        <filter val="1,269"/>
        <filter val="271"/>
        <filter val="4,271"/>
        <filter val="211,661"/>
        <filter val="272"/>
        <filter val="674"/>
        <filter val="675"/>
        <filter val="1,340,325"/>
        <filter val="1,677"/>
        <filter val="280"/>
        <filter val="680"/>
        <filter val="2,281"/>
        <filter val="40,285"/>
        <filter val="1,290"/>
        <filter val="294"/>
        <filter val="2,294"/>
        <filter val="295"/>
        <filter val="1,296"/>
        <filter val="1,696"/>
        <filter val="31,296"/>
        <filter val="298"/>
        <filter val="300"/>
        <filter val="700"/>
        <filter val="27,700"/>
        <filter val="6,302"/>
        <filter val="303"/>
        <filter val="706"/>
        <filter val="1,706"/>
        <filter val="309"/>
        <filter val="311"/>
        <filter val="27,711"/>
        <filter val="714"/>
        <filter val="6,314"/>
        <filter val="67,714"/>
        <filter val="316"/>
        <filter val="718"/>
        <filter val="6,318"/>
        <filter val="18,320"/>
        <filter val="721"/>
        <filter val="10,721"/>
        <filter val="322"/>
        <filter val="2,322"/>
        <filter val="14,723"/>
        <filter val="724"/>
        <filter val="325"/>
        <filter val="327"/>
        <filter val="1,727"/>
        <filter val="77,728"/>
        <filter val="329"/>
        <filter val="733"/>
        <filter val="13,333"/>
        <filter val="30,733"/>
        <filter val="334"/>
        <filter val="1,734"/>
        <filter val="2,334"/>
        <filter val="4,734"/>
        <filter val="337"/>
        <filter val="737"/>
        <filter val="338"/>
        <filter val="1,739"/>
        <filter val="342"/>
        <filter val="742"/>
        <filter val="5,743"/>
        <filter val="344"/>
        <filter val="744"/>
        <filter val="29,744"/>
        <filter val="2,750"/>
        <filter val="21,351"/>
        <filter val="352"/>
        <filter val="354"/>
        <filter val="356"/>
        <filter val="359"/>
        <filter val="15,361"/>
        <filter val="54,761"/>
        <filter val="363"/>
        <filter val="1,363"/>
        <filter val="7,763"/>
        <filter val="9,766"/>
        <filter val="768"/>
        <filter val="1,769"/>
        <filter val="4,372"/>
        <filter val="375"/>
        <filter val="18,775"/>
        <filter val="3,379"/>
        <filter val="5,381"/>
        <filter val="782"/>
        <filter val="1,385"/>
        <filter val="786"/>
        <filter val="20,387"/>
        <filter val="1,390"/>
        <filter val="391"/>
        <filter val="4,793"/>
        <filter val="12,799"/>
        <filter val="1,000"/>
        <filter val="11,000"/>
        <filter val="801"/>
        <filter val="25,802"/>
        <filter val="803"/>
        <filter val="2,804"/>
        <filter val="406"/>
        <filter val="806"/>
        <filter val="9,406"/>
        <filter val="7,007"/>
        <filter val="26,809"/>
        <filter val="10"/>
        <filter val="2,810"/>
        <filter val="11,010"/>
        <filter val="11"/>
        <filter val="1,011"/>
        <filter val="13"/>
        <filter val="813"/>
        <filter val="2,013"/>
        <filter val="14"/>
        <filter val="414"/>
        <filter val="2,414"/>
        <filter val="2,815"/>
        <filter val="16"/>
        <filter val="257,046"/>
        <filter val="17"/>
        <filter val="18"/>
        <filter val="1,419"/>
        <filter val="20"/>
        <filter val="820"/>
        <filter val="21"/>
        <filter val="821"/>
        <filter val="4,021"/>
        <filter val="24"/>
        <filter val="1,024"/>
        <filter val="25"/>
        <filter val="26"/>
        <filter val="427"/>
        <filter val="1,027"/>
        <filter val="828"/>
        <filter val="1,428"/>
        <filter val="8,028"/>
        <filter val="429"/>
        <filter val="1,429"/>
        <filter val="3,829"/>
        <filter val="6,029"/>
        <filter val="30"/>
        <filter val="17,430"/>
        <filter val="432"/>
        <filter val="10,432"/>
        <filter val="71,032"/>
        <filter val="1,433"/>
        <filter val="184,023"/>
        <filter val="1,034"/>
        <filter val="37"/>
        <filter val="2,038"/>
        <filter val="839"/>
        <filter val="5,439"/>
        <filter val="40"/>
        <filter val="440"/>
        <filter val="443"/>
        <filter val="44"/>
        <filter val="45"/>
        <filter val="847"/>
        <filter val="50"/>
        <filter val="452"/>
        <filter val="8,052"/>
        <filter val="21,052"/>
        <filter val="9,053"/>
        <filter val="54"/>
        <filter val="454"/>
        <filter val="55"/>
        <filter val="855"/>
        <filter val="23,855"/>
        <filter val="56"/>
        <filter val="456"/>
        <filter val="6,456"/>
        <filter val="16,056"/>
        <filter val="3,457"/>
        <filter val="3,058"/>
        <filter val="59"/>
        <filter val="1,060"/>
        <filter val="2,061"/>
        <filter val="43,861"/>
        <filter val="62"/>
        <filter val="462"/>
        <filter val="1,062"/>
        <filter val="3,462"/>
        <filter val="63"/>
        <filter val="64"/>
        <filter val="465"/>
        <filter val="19,865"/>
        <filter val="1,866"/>
        <filter val="35,866"/>
        <filter val="469"/>
        <filter val="70"/>
        <filter val="5,070"/>
        <filter val="40,070"/>
        <filter val="72"/>
        <filter val="11,072"/>
        <filter val="1,474"/>
        <filter val="75"/>
        <filter val="2,875"/>
        <filter val="1,076"/>
        <filter val="2,476"/>
        <filter val="77"/>
        <filter val="1,077"/>
        <filter val="2,477"/>
        <filter val="78"/>
        <filter val="1,078"/>
        <filter val="21,478"/>
        <filter val="79"/>
        <filter val="879"/>
        <filter val="80"/>
        <filter val="1,880"/>
        <filter val="1,481"/>
        <filter val="483"/>
        <filter val="1,484"/>
        <filter val="85"/>
        <filter val="885"/>
        <filter val="12,885"/>
        <filter val="17,486"/>
        <filter val="87"/>
        <filter val="488"/>
        <filter val="89"/>
        <filter val="889"/>
        <filter val="90"/>
        <filter val="21,890"/>
        <filter val="92"/>
        <filter val="93"/>
        <filter val="10,893"/>
        <filter val="2,094"/>
        <filter val="39,095"/>
        <filter val="96"/>
        <filter val="97"/>
        <filter val="1,497"/>
        <filter val="1,099"/>
        <filter val="379,898"/>
      </filters>
    </filterColumn>
    <extLst/>
  </autoFilter>
  <mergeCells count="3">
    <mergeCell ref="B1:C1"/>
    <mergeCell ref="B2:C2"/>
    <mergeCell ref="B3:C3"/>
  </mergeCells>
  <printOptions horizontalCentered="1"/>
  <pageMargins left="0.235416666666667" right="0.235416666666667" top="0.511805555555556" bottom="0.590277777777778" header="0.786805555555556" footer="0.235416666666667"/>
  <pageSetup paperSize="9"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44"/>
  <sheetViews>
    <sheetView showGridLines="0" showZeros="0" topLeftCell="A26" workbookViewId="0">
      <selection activeCell="A44" sqref="A44:L44"/>
    </sheetView>
  </sheetViews>
  <sheetFormatPr defaultColWidth="9" defaultRowHeight="21.95" customHeight="1"/>
  <cols>
    <col min="1" max="1" width="34.75" style="526" customWidth="1"/>
    <col min="2" max="2" width="13.75" style="526" customWidth="1"/>
    <col min="3" max="3" width="14" style="526" customWidth="1"/>
    <col min="4" max="4" width="12.125" style="526" customWidth="1"/>
    <col min="5" max="5" width="13.625" style="527" customWidth="1"/>
    <col min="6" max="6" width="11.75" style="527" customWidth="1"/>
    <col min="7" max="7" width="31.125" style="526" customWidth="1"/>
    <col min="8" max="8" width="13.75" style="526" customWidth="1"/>
    <col min="9" max="9" width="14.125" style="526" customWidth="1"/>
    <col min="10" max="11" width="12.125" style="526" customWidth="1"/>
    <col min="12" max="12" width="11.75" style="527" customWidth="1"/>
    <col min="13" max="13" width="10.375" style="526"/>
    <col min="14" max="229" width="9" style="526"/>
    <col min="230" max="230" width="4.875" style="526" customWidth="1"/>
    <col min="231" max="231" width="30.625" style="526" customWidth="1"/>
    <col min="232" max="232" width="17" style="526" customWidth="1"/>
    <col min="233" max="233" width="13.5" style="526" customWidth="1"/>
    <col min="234" max="234" width="32.125" style="526" customWidth="1"/>
    <col min="235" max="235" width="15.5" style="526" customWidth="1"/>
    <col min="236" max="236" width="12.25" style="526" customWidth="1"/>
    <col min="237" max="485" width="9" style="526"/>
    <col min="486" max="486" width="4.875" style="526" customWidth="1"/>
    <col min="487" max="487" width="30.625" style="526" customWidth="1"/>
    <col min="488" max="488" width="17" style="526" customWidth="1"/>
    <col min="489" max="489" width="13.5" style="526" customWidth="1"/>
    <col min="490" max="490" width="32.125" style="526" customWidth="1"/>
    <col min="491" max="491" width="15.5" style="526" customWidth="1"/>
    <col min="492" max="492" width="12.25" style="526" customWidth="1"/>
    <col min="493" max="741" width="9" style="526"/>
    <col min="742" max="742" width="4.875" style="526" customWidth="1"/>
    <col min="743" max="743" width="30.625" style="526" customWidth="1"/>
    <col min="744" max="744" width="17" style="526" customWidth="1"/>
    <col min="745" max="745" width="13.5" style="526" customWidth="1"/>
    <col min="746" max="746" width="32.125" style="526" customWidth="1"/>
    <col min="747" max="747" width="15.5" style="526" customWidth="1"/>
    <col min="748" max="748" width="12.25" style="526" customWidth="1"/>
    <col min="749" max="997" width="9" style="526"/>
    <col min="998" max="998" width="4.875" style="526" customWidth="1"/>
    <col min="999" max="999" width="30.625" style="526" customWidth="1"/>
    <col min="1000" max="1000" width="17" style="526" customWidth="1"/>
    <col min="1001" max="1001" width="13.5" style="526" customWidth="1"/>
    <col min="1002" max="1002" width="32.125" style="526" customWidth="1"/>
    <col min="1003" max="1003" width="15.5" style="526" customWidth="1"/>
    <col min="1004" max="1004" width="12.25" style="526" customWidth="1"/>
    <col min="1005" max="1253" width="9" style="526"/>
    <col min="1254" max="1254" width="4.875" style="526" customWidth="1"/>
    <col min="1255" max="1255" width="30.625" style="526" customWidth="1"/>
    <col min="1256" max="1256" width="17" style="526" customWidth="1"/>
    <col min="1257" max="1257" width="13.5" style="526" customWidth="1"/>
    <col min="1258" max="1258" width="32.125" style="526" customWidth="1"/>
    <col min="1259" max="1259" width="15.5" style="526" customWidth="1"/>
    <col min="1260" max="1260" width="12.25" style="526" customWidth="1"/>
    <col min="1261" max="1509" width="9" style="526"/>
    <col min="1510" max="1510" width="4.875" style="526" customWidth="1"/>
    <col min="1511" max="1511" width="30.625" style="526" customWidth="1"/>
    <col min="1512" max="1512" width="17" style="526" customWidth="1"/>
    <col min="1513" max="1513" width="13.5" style="526" customWidth="1"/>
    <col min="1514" max="1514" width="32.125" style="526" customWidth="1"/>
    <col min="1515" max="1515" width="15.5" style="526" customWidth="1"/>
    <col min="1516" max="1516" width="12.25" style="526" customWidth="1"/>
    <col min="1517" max="1765" width="9" style="526"/>
    <col min="1766" max="1766" width="4.875" style="526" customWidth="1"/>
    <col min="1767" max="1767" width="30.625" style="526" customWidth="1"/>
    <col min="1768" max="1768" width="17" style="526" customWidth="1"/>
    <col min="1769" max="1769" width="13.5" style="526" customWidth="1"/>
    <col min="1770" max="1770" width="32.125" style="526" customWidth="1"/>
    <col min="1771" max="1771" width="15.5" style="526" customWidth="1"/>
    <col min="1772" max="1772" width="12.25" style="526" customWidth="1"/>
    <col min="1773" max="2021" width="9" style="526"/>
    <col min="2022" max="2022" width="4.875" style="526" customWidth="1"/>
    <col min="2023" max="2023" width="30.625" style="526" customWidth="1"/>
    <col min="2024" max="2024" width="17" style="526" customWidth="1"/>
    <col min="2025" max="2025" width="13.5" style="526" customWidth="1"/>
    <col min="2026" max="2026" width="32.125" style="526" customWidth="1"/>
    <col min="2027" max="2027" width="15.5" style="526" customWidth="1"/>
    <col min="2028" max="2028" width="12.25" style="526" customWidth="1"/>
    <col min="2029" max="2277" width="9" style="526"/>
    <col min="2278" max="2278" width="4.875" style="526" customWidth="1"/>
    <col min="2279" max="2279" width="30.625" style="526" customWidth="1"/>
    <col min="2280" max="2280" width="17" style="526" customWidth="1"/>
    <col min="2281" max="2281" width="13.5" style="526" customWidth="1"/>
    <col min="2282" max="2282" width="32.125" style="526" customWidth="1"/>
    <col min="2283" max="2283" width="15.5" style="526" customWidth="1"/>
    <col min="2284" max="2284" width="12.25" style="526" customWidth="1"/>
    <col min="2285" max="2533" width="9" style="526"/>
    <col min="2534" max="2534" width="4.875" style="526" customWidth="1"/>
    <col min="2535" max="2535" width="30.625" style="526" customWidth="1"/>
    <col min="2536" max="2536" width="17" style="526" customWidth="1"/>
    <col min="2537" max="2537" width="13.5" style="526" customWidth="1"/>
    <col min="2538" max="2538" width="32.125" style="526" customWidth="1"/>
    <col min="2539" max="2539" width="15.5" style="526" customWidth="1"/>
    <col min="2540" max="2540" width="12.25" style="526" customWidth="1"/>
    <col min="2541" max="2789" width="9" style="526"/>
    <col min="2790" max="2790" width="4.875" style="526" customWidth="1"/>
    <col min="2791" max="2791" width="30.625" style="526" customWidth="1"/>
    <col min="2792" max="2792" width="17" style="526" customWidth="1"/>
    <col min="2793" max="2793" width="13.5" style="526" customWidth="1"/>
    <col min="2794" max="2794" width="32.125" style="526" customWidth="1"/>
    <col min="2795" max="2795" width="15.5" style="526" customWidth="1"/>
    <col min="2796" max="2796" width="12.25" style="526" customWidth="1"/>
    <col min="2797" max="3045" width="9" style="526"/>
    <col min="3046" max="3046" width="4.875" style="526" customWidth="1"/>
    <col min="3047" max="3047" width="30.625" style="526" customWidth="1"/>
    <col min="3048" max="3048" width="17" style="526" customWidth="1"/>
    <col min="3049" max="3049" width="13.5" style="526" customWidth="1"/>
    <col min="3050" max="3050" width="32.125" style="526" customWidth="1"/>
    <col min="3051" max="3051" width="15.5" style="526" customWidth="1"/>
    <col min="3052" max="3052" width="12.25" style="526" customWidth="1"/>
    <col min="3053" max="3301" width="9" style="526"/>
    <col min="3302" max="3302" width="4.875" style="526" customWidth="1"/>
    <col min="3303" max="3303" width="30.625" style="526" customWidth="1"/>
    <col min="3304" max="3304" width="17" style="526" customWidth="1"/>
    <col min="3305" max="3305" width="13.5" style="526" customWidth="1"/>
    <col min="3306" max="3306" width="32.125" style="526" customWidth="1"/>
    <col min="3307" max="3307" width="15.5" style="526" customWidth="1"/>
    <col min="3308" max="3308" width="12.25" style="526" customWidth="1"/>
    <col min="3309" max="3557" width="9" style="526"/>
    <col min="3558" max="3558" width="4.875" style="526" customWidth="1"/>
    <col min="3559" max="3559" width="30.625" style="526" customWidth="1"/>
    <col min="3560" max="3560" width="17" style="526" customWidth="1"/>
    <col min="3561" max="3561" width="13.5" style="526" customWidth="1"/>
    <col min="3562" max="3562" width="32.125" style="526" customWidth="1"/>
    <col min="3563" max="3563" width="15.5" style="526" customWidth="1"/>
    <col min="3564" max="3564" width="12.25" style="526" customWidth="1"/>
    <col min="3565" max="3813" width="9" style="526"/>
    <col min="3814" max="3814" width="4.875" style="526" customWidth="1"/>
    <col min="3815" max="3815" width="30.625" style="526" customWidth="1"/>
    <col min="3816" max="3816" width="17" style="526" customWidth="1"/>
    <col min="3817" max="3817" width="13.5" style="526" customWidth="1"/>
    <col min="3818" max="3818" width="32.125" style="526" customWidth="1"/>
    <col min="3819" max="3819" width="15.5" style="526" customWidth="1"/>
    <col min="3820" max="3820" width="12.25" style="526" customWidth="1"/>
    <col min="3821" max="4069" width="9" style="526"/>
    <col min="4070" max="4070" width="4.875" style="526" customWidth="1"/>
    <col min="4071" max="4071" width="30.625" style="526" customWidth="1"/>
    <col min="4072" max="4072" width="17" style="526" customWidth="1"/>
    <col min="4073" max="4073" width="13.5" style="526" customWidth="1"/>
    <col min="4074" max="4074" width="32.125" style="526" customWidth="1"/>
    <col min="4075" max="4075" width="15.5" style="526" customWidth="1"/>
    <col min="4076" max="4076" width="12.25" style="526" customWidth="1"/>
    <col min="4077" max="4325" width="9" style="526"/>
    <col min="4326" max="4326" width="4.875" style="526" customWidth="1"/>
    <col min="4327" max="4327" width="30.625" style="526" customWidth="1"/>
    <col min="4328" max="4328" width="17" style="526" customWidth="1"/>
    <col min="4329" max="4329" width="13.5" style="526" customWidth="1"/>
    <col min="4330" max="4330" width="32.125" style="526" customWidth="1"/>
    <col min="4331" max="4331" width="15.5" style="526" customWidth="1"/>
    <col min="4332" max="4332" width="12.25" style="526" customWidth="1"/>
    <col min="4333" max="4581" width="9" style="526"/>
    <col min="4582" max="4582" width="4.875" style="526" customWidth="1"/>
    <col min="4583" max="4583" width="30.625" style="526" customWidth="1"/>
    <col min="4584" max="4584" width="17" style="526" customWidth="1"/>
    <col min="4585" max="4585" width="13.5" style="526" customWidth="1"/>
    <col min="4586" max="4586" width="32.125" style="526" customWidth="1"/>
    <col min="4587" max="4587" width="15.5" style="526" customWidth="1"/>
    <col min="4588" max="4588" width="12.25" style="526" customWidth="1"/>
    <col min="4589" max="4837" width="9" style="526"/>
    <col min="4838" max="4838" width="4.875" style="526" customWidth="1"/>
    <col min="4839" max="4839" width="30.625" style="526" customWidth="1"/>
    <col min="4840" max="4840" width="17" style="526" customWidth="1"/>
    <col min="4841" max="4841" width="13.5" style="526" customWidth="1"/>
    <col min="4842" max="4842" width="32.125" style="526" customWidth="1"/>
    <col min="4843" max="4843" width="15.5" style="526" customWidth="1"/>
    <col min="4844" max="4844" width="12.25" style="526" customWidth="1"/>
    <col min="4845" max="5093" width="9" style="526"/>
    <col min="5094" max="5094" width="4.875" style="526" customWidth="1"/>
    <col min="5095" max="5095" width="30.625" style="526" customWidth="1"/>
    <col min="5096" max="5096" width="17" style="526" customWidth="1"/>
    <col min="5097" max="5097" width="13.5" style="526" customWidth="1"/>
    <col min="5098" max="5098" width="32.125" style="526" customWidth="1"/>
    <col min="5099" max="5099" width="15.5" style="526" customWidth="1"/>
    <col min="5100" max="5100" width="12.25" style="526" customWidth="1"/>
    <col min="5101" max="5349" width="9" style="526"/>
    <col min="5350" max="5350" width="4.875" style="526" customWidth="1"/>
    <col min="5351" max="5351" width="30.625" style="526" customWidth="1"/>
    <col min="5352" max="5352" width="17" style="526" customWidth="1"/>
    <col min="5353" max="5353" width="13.5" style="526" customWidth="1"/>
    <col min="5354" max="5354" width="32.125" style="526" customWidth="1"/>
    <col min="5355" max="5355" width="15.5" style="526" customWidth="1"/>
    <col min="5356" max="5356" width="12.25" style="526" customWidth="1"/>
    <col min="5357" max="5605" width="9" style="526"/>
    <col min="5606" max="5606" width="4.875" style="526" customWidth="1"/>
    <col min="5607" max="5607" width="30.625" style="526" customWidth="1"/>
    <col min="5608" max="5608" width="17" style="526" customWidth="1"/>
    <col min="5609" max="5609" width="13.5" style="526" customWidth="1"/>
    <col min="5610" max="5610" width="32.125" style="526" customWidth="1"/>
    <col min="5611" max="5611" width="15.5" style="526" customWidth="1"/>
    <col min="5612" max="5612" width="12.25" style="526" customWidth="1"/>
    <col min="5613" max="5861" width="9" style="526"/>
    <col min="5862" max="5862" width="4.875" style="526" customWidth="1"/>
    <col min="5863" max="5863" width="30.625" style="526" customWidth="1"/>
    <col min="5864" max="5864" width="17" style="526" customWidth="1"/>
    <col min="5865" max="5865" width="13.5" style="526" customWidth="1"/>
    <col min="5866" max="5866" width="32.125" style="526" customWidth="1"/>
    <col min="5867" max="5867" width="15.5" style="526" customWidth="1"/>
    <col min="5868" max="5868" width="12.25" style="526" customWidth="1"/>
    <col min="5869" max="6117" width="9" style="526"/>
    <col min="6118" max="6118" width="4.875" style="526" customWidth="1"/>
    <col min="6119" max="6119" width="30.625" style="526" customWidth="1"/>
    <col min="6120" max="6120" width="17" style="526" customWidth="1"/>
    <col min="6121" max="6121" width="13.5" style="526" customWidth="1"/>
    <col min="6122" max="6122" width="32.125" style="526" customWidth="1"/>
    <col min="6123" max="6123" width="15.5" style="526" customWidth="1"/>
    <col min="6124" max="6124" width="12.25" style="526" customWidth="1"/>
    <col min="6125" max="6373" width="9" style="526"/>
    <col min="6374" max="6374" width="4.875" style="526" customWidth="1"/>
    <col min="6375" max="6375" width="30.625" style="526" customWidth="1"/>
    <col min="6376" max="6376" width="17" style="526" customWidth="1"/>
    <col min="6377" max="6377" width="13.5" style="526" customWidth="1"/>
    <col min="6378" max="6378" width="32.125" style="526" customWidth="1"/>
    <col min="6379" max="6379" width="15.5" style="526" customWidth="1"/>
    <col min="6380" max="6380" width="12.25" style="526" customWidth="1"/>
    <col min="6381" max="6629" width="9" style="526"/>
    <col min="6630" max="6630" width="4.875" style="526" customWidth="1"/>
    <col min="6631" max="6631" width="30.625" style="526" customWidth="1"/>
    <col min="6632" max="6632" width="17" style="526" customWidth="1"/>
    <col min="6633" max="6633" width="13.5" style="526" customWidth="1"/>
    <col min="6634" max="6634" width="32.125" style="526" customWidth="1"/>
    <col min="6635" max="6635" width="15.5" style="526" customWidth="1"/>
    <col min="6636" max="6636" width="12.25" style="526" customWidth="1"/>
    <col min="6637" max="6885" width="9" style="526"/>
    <col min="6886" max="6886" width="4.875" style="526" customWidth="1"/>
    <col min="6887" max="6887" width="30.625" style="526" customWidth="1"/>
    <col min="6888" max="6888" width="17" style="526" customWidth="1"/>
    <col min="6889" max="6889" width="13.5" style="526" customWidth="1"/>
    <col min="6890" max="6890" width="32.125" style="526" customWidth="1"/>
    <col min="6891" max="6891" width="15.5" style="526" customWidth="1"/>
    <col min="6892" max="6892" width="12.25" style="526" customWidth="1"/>
    <col min="6893" max="7141" width="9" style="526"/>
    <col min="7142" max="7142" width="4.875" style="526" customWidth="1"/>
    <col min="7143" max="7143" width="30.625" style="526" customWidth="1"/>
    <col min="7144" max="7144" width="17" style="526" customWidth="1"/>
    <col min="7145" max="7145" width="13.5" style="526" customWidth="1"/>
    <col min="7146" max="7146" width="32.125" style="526" customWidth="1"/>
    <col min="7147" max="7147" width="15.5" style="526" customWidth="1"/>
    <col min="7148" max="7148" width="12.25" style="526" customWidth="1"/>
    <col min="7149" max="7397" width="9" style="526"/>
    <col min="7398" max="7398" width="4.875" style="526" customWidth="1"/>
    <col min="7399" max="7399" width="30.625" style="526" customWidth="1"/>
    <col min="7400" max="7400" width="17" style="526" customWidth="1"/>
    <col min="7401" max="7401" width="13.5" style="526" customWidth="1"/>
    <col min="7402" max="7402" width="32.125" style="526" customWidth="1"/>
    <col min="7403" max="7403" width="15.5" style="526" customWidth="1"/>
    <col min="7404" max="7404" width="12.25" style="526" customWidth="1"/>
    <col min="7405" max="7653" width="9" style="526"/>
    <col min="7654" max="7654" width="4.875" style="526" customWidth="1"/>
    <col min="7655" max="7655" width="30.625" style="526" customWidth="1"/>
    <col min="7656" max="7656" width="17" style="526" customWidth="1"/>
    <col min="7657" max="7657" width="13.5" style="526" customWidth="1"/>
    <col min="7658" max="7658" width="32.125" style="526" customWidth="1"/>
    <col min="7659" max="7659" width="15.5" style="526" customWidth="1"/>
    <col min="7660" max="7660" width="12.25" style="526" customWidth="1"/>
    <col min="7661" max="7909" width="9" style="526"/>
    <col min="7910" max="7910" width="4.875" style="526" customWidth="1"/>
    <col min="7911" max="7911" width="30.625" style="526" customWidth="1"/>
    <col min="7912" max="7912" width="17" style="526" customWidth="1"/>
    <col min="7913" max="7913" width="13.5" style="526" customWidth="1"/>
    <col min="7914" max="7914" width="32.125" style="526" customWidth="1"/>
    <col min="7915" max="7915" width="15.5" style="526" customWidth="1"/>
    <col min="7916" max="7916" width="12.25" style="526" customWidth="1"/>
    <col min="7917" max="8165" width="9" style="526"/>
    <col min="8166" max="8166" width="4.875" style="526" customWidth="1"/>
    <col min="8167" max="8167" width="30.625" style="526" customWidth="1"/>
    <col min="8168" max="8168" width="17" style="526" customWidth="1"/>
    <col min="8169" max="8169" width="13.5" style="526" customWidth="1"/>
    <col min="8170" max="8170" width="32.125" style="526" customWidth="1"/>
    <col min="8171" max="8171" width="15.5" style="526" customWidth="1"/>
    <col min="8172" max="8172" width="12.25" style="526" customWidth="1"/>
    <col min="8173" max="8421" width="9" style="526"/>
    <col min="8422" max="8422" width="4.875" style="526" customWidth="1"/>
    <col min="8423" max="8423" width="30.625" style="526" customWidth="1"/>
    <col min="8424" max="8424" width="17" style="526" customWidth="1"/>
    <col min="8425" max="8425" width="13.5" style="526" customWidth="1"/>
    <col min="8426" max="8426" width="32.125" style="526" customWidth="1"/>
    <col min="8427" max="8427" width="15.5" style="526" customWidth="1"/>
    <col min="8428" max="8428" width="12.25" style="526" customWidth="1"/>
    <col min="8429" max="8677" width="9" style="526"/>
    <col min="8678" max="8678" width="4.875" style="526" customWidth="1"/>
    <col min="8679" max="8679" width="30.625" style="526" customWidth="1"/>
    <col min="8680" max="8680" width="17" style="526" customWidth="1"/>
    <col min="8681" max="8681" width="13.5" style="526" customWidth="1"/>
    <col min="8682" max="8682" width="32.125" style="526" customWidth="1"/>
    <col min="8683" max="8683" width="15.5" style="526" customWidth="1"/>
    <col min="8684" max="8684" width="12.25" style="526" customWidth="1"/>
    <col min="8685" max="8933" width="9" style="526"/>
    <col min="8934" max="8934" width="4.875" style="526" customWidth="1"/>
    <col min="8935" max="8935" width="30.625" style="526" customWidth="1"/>
    <col min="8936" max="8936" width="17" style="526" customWidth="1"/>
    <col min="8937" max="8937" width="13.5" style="526" customWidth="1"/>
    <col min="8938" max="8938" width="32.125" style="526" customWidth="1"/>
    <col min="8939" max="8939" width="15.5" style="526" customWidth="1"/>
    <col min="8940" max="8940" width="12.25" style="526" customWidth="1"/>
    <col min="8941" max="9189" width="9" style="526"/>
    <col min="9190" max="9190" width="4.875" style="526" customWidth="1"/>
    <col min="9191" max="9191" width="30.625" style="526" customWidth="1"/>
    <col min="9192" max="9192" width="17" style="526" customWidth="1"/>
    <col min="9193" max="9193" width="13.5" style="526" customWidth="1"/>
    <col min="9194" max="9194" width="32.125" style="526" customWidth="1"/>
    <col min="9195" max="9195" width="15.5" style="526" customWidth="1"/>
    <col min="9196" max="9196" width="12.25" style="526" customWidth="1"/>
    <col min="9197" max="9445" width="9" style="526"/>
    <col min="9446" max="9446" width="4.875" style="526" customWidth="1"/>
    <col min="9447" max="9447" width="30.625" style="526" customWidth="1"/>
    <col min="9448" max="9448" width="17" style="526" customWidth="1"/>
    <col min="9449" max="9449" width="13.5" style="526" customWidth="1"/>
    <col min="9450" max="9450" width="32.125" style="526" customWidth="1"/>
    <col min="9451" max="9451" width="15.5" style="526" customWidth="1"/>
    <col min="9452" max="9452" width="12.25" style="526" customWidth="1"/>
    <col min="9453" max="9701" width="9" style="526"/>
    <col min="9702" max="9702" width="4.875" style="526" customWidth="1"/>
    <col min="9703" max="9703" width="30.625" style="526" customWidth="1"/>
    <col min="9704" max="9704" width="17" style="526" customWidth="1"/>
    <col min="9705" max="9705" width="13.5" style="526" customWidth="1"/>
    <col min="9706" max="9706" width="32.125" style="526" customWidth="1"/>
    <col min="9707" max="9707" width="15.5" style="526" customWidth="1"/>
    <col min="9708" max="9708" width="12.25" style="526" customWidth="1"/>
    <col min="9709" max="9957" width="9" style="526"/>
    <col min="9958" max="9958" width="4.875" style="526" customWidth="1"/>
    <col min="9959" max="9959" width="30.625" style="526" customWidth="1"/>
    <col min="9960" max="9960" width="17" style="526" customWidth="1"/>
    <col min="9961" max="9961" width="13.5" style="526" customWidth="1"/>
    <col min="9962" max="9962" width="32.125" style="526" customWidth="1"/>
    <col min="9963" max="9963" width="15.5" style="526" customWidth="1"/>
    <col min="9964" max="9964" width="12.25" style="526" customWidth="1"/>
    <col min="9965" max="10213" width="9" style="526"/>
    <col min="10214" max="10214" width="4.875" style="526" customWidth="1"/>
    <col min="10215" max="10215" width="30.625" style="526" customWidth="1"/>
    <col min="10216" max="10216" width="17" style="526" customWidth="1"/>
    <col min="10217" max="10217" width="13.5" style="526" customWidth="1"/>
    <col min="10218" max="10218" width="32.125" style="526" customWidth="1"/>
    <col min="10219" max="10219" width="15.5" style="526" customWidth="1"/>
    <col min="10220" max="10220" width="12.25" style="526" customWidth="1"/>
    <col min="10221" max="10469" width="9" style="526"/>
    <col min="10470" max="10470" width="4.875" style="526" customWidth="1"/>
    <col min="10471" max="10471" width="30.625" style="526" customWidth="1"/>
    <col min="10472" max="10472" width="17" style="526" customWidth="1"/>
    <col min="10473" max="10473" width="13.5" style="526" customWidth="1"/>
    <col min="10474" max="10474" width="32.125" style="526" customWidth="1"/>
    <col min="10475" max="10475" width="15.5" style="526" customWidth="1"/>
    <col min="10476" max="10476" width="12.25" style="526" customWidth="1"/>
    <col min="10477" max="10725" width="9" style="526"/>
    <col min="10726" max="10726" width="4.875" style="526" customWidth="1"/>
    <col min="10727" max="10727" width="30.625" style="526" customWidth="1"/>
    <col min="10728" max="10728" width="17" style="526" customWidth="1"/>
    <col min="10729" max="10729" width="13.5" style="526" customWidth="1"/>
    <col min="10730" max="10730" width="32.125" style="526" customWidth="1"/>
    <col min="10731" max="10731" width="15.5" style="526" customWidth="1"/>
    <col min="10732" max="10732" width="12.25" style="526" customWidth="1"/>
    <col min="10733" max="10981" width="9" style="526"/>
    <col min="10982" max="10982" width="4.875" style="526" customWidth="1"/>
    <col min="10983" max="10983" width="30.625" style="526" customWidth="1"/>
    <col min="10984" max="10984" width="17" style="526" customWidth="1"/>
    <col min="10985" max="10985" width="13.5" style="526" customWidth="1"/>
    <col min="10986" max="10986" width="32.125" style="526" customWidth="1"/>
    <col min="10987" max="10987" width="15.5" style="526" customWidth="1"/>
    <col min="10988" max="10988" width="12.25" style="526" customWidth="1"/>
    <col min="10989" max="11237" width="9" style="526"/>
    <col min="11238" max="11238" width="4.875" style="526" customWidth="1"/>
    <col min="11239" max="11239" width="30.625" style="526" customWidth="1"/>
    <col min="11240" max="11240" width="17" style="526" customWidth="1"/>
    <col min="11241" max="11241" width="13.5" style="526" customWidth="1"/>
    <col min="11242" max="11242" width="32.125" style="526" customWidth="1"/>
    <col min="11243" max="11243" width="15.5" style="526" customWidth="1"/>
    <col min="11244" max="11244" width="12.25" style="526" customWidth="1"/>
    <col min="11245" max="11493" width="9" style="526"/>
    <col min="11494" max="11494" width="4.875" style="526" customWidth="1"/>
    <col min="11495" max="11495" width="30.625" style="526" customWidth="1"/>
    <col min="11496" max="11496" width="17" style="526" customWidth="1"/>
    <col min="11497" max="11497" width="13.5" style="526" customWidth="1"/>
    <col min="11498" max="11498" width="32.125" style="526" customWidth="1"/>
    <col min="11499" max="11499" width="15.5" style="526" customWidth="1"/>
    <col min="11500" max="11500" width="12.25" style="526" customWidth="1"/>
    <col min="11501" max="11749" width="9" style="526"/>
    <col min="11750" max="11750" width="4.875" style="526" customWidth="1"/>
    <col min="11751" max="11751" width="30.625" style="526" customWidth="1"/>
    <col min="11752" max="11752" width="17" style="526" customWidth="1"/>
    <col min="11753" max="11753" width="13.5" style="526" customWidth="1"/>
    <col min="11754" max="11754" width="32.125" style="526" customWidth="1"/>
    <col min="11755" max="11755" width="15.5" style="526" customWidth="1"/>
    <col min="11756" max="11756" width="12.25" style="526" customWidth="1"/>
    <col min="11757" max="12005" width="9" style="526"/>
    <col min="12006" max="12006" width="4.875" style="526" customWidth="1"/>
    <col min="12007" max="12007" width="30.625" style="526" customWidth="1"/>
    <col min="12008" max="12008" width="17" style="526" customWidth="1"/>
    <col min="12009" max="12009" width="13.5" style="526" customWidth="1"/>
    <col min="12010" max="12010" width="32.125" style="526" customWidth="1"/>
    <col min="12011" max="12011" width="15.5" style="526" customWidth="1"/>
    <col min="12012" max="12012" width="12.25" style="526" customWidth="1"/>
    <col min="12013" max="12261" width="9" style="526"/>
    <col min="12262" max="12262" width="4.875" style="526" customWidth="1"/>
    <col min="12263" max="12263" width="30.625" style="526" customWidth="1"/>
    <col min="12264" max="12264" width="17" style="526" customWidth="1"/>
    <col min="12265" max="12265" width="13.5" style="526" customWidth="1"/>
    <col min="12266" max="12266" width="32.125" style="526" customWidth="1"/>
    <col min="12267" max="12267" width="15.5" style="526" customWidth="1"/>
    <col min="12268" max="12268" width="12.25" style="526" customWidth="1"/>
    <col min="12269" max="12517" width="9" style="526"/>
    <col min="12518" max="12518" width="4.875" style="526" customWidth="1"/>
    <col min="12519" max="12519" width="30.625" style="526" customWidth="1"/>
    <col min="12520" max="12520" width="17" style="526" customWidth="1"/>
    <col min="12521" max="12521" width="13.5" style="526" customWidth="1"/>
    <col min="12522" max="12522" width="32.125" style="526" customWidth="1"/>
    <col min="12523" max="12523" width="15.5" style="526" customWidth="1"/>
    <col min="12524" max="12524" width="12.25" style="526" customWidth="1"/>
    <col min="12525" max="12773" width="9" style="526"/>
    <col min="12774" max="12774" width="4.875" style="526" customWidth="1"/>
    <col min="12775" max="12775" width="30.625" style="526" customWidth="1"/>
    <col min="12776" max="12776" width="17" style="526" customWidth="1"/>
    <col min="12777" max="12777" width="13.5" style="526" customWidth="1"/>
    <col min="12778" max="12778" width="32.125" style="526" customWidth="1"/>
    <col min="12779" max="12779" width="15.5" style="526" customWidth="1"/>
    <col min="12780" max="12780" width="12.25" style="526" customWidth="1"/>
    <col min="12781" max="13029" width="9" style="526"/>
    <col min="13030" max="13030" width="4.875" style="526" customWidth="1"/>
    <col min="13031" max="13031" width="30.625" style="526" customWidth="1"/>
    <col min="13032" max="13032" width="17" style="526" customWidth="1"/>
    <col min="13033" max="13033" width="13.5" style="526" customWidth="1"/>
    <col min="13034" max="13034" width="32.125" style="526" customWidth="1"/>
    <col min="13035" max="13035" width="15.5" style="526" customWidth="1"/>
    <col min="13036" max="13036" width="12.25" style="526" customWidth="1"/>
    <col min="13037" max="13285" width="9" style="526"/>
    <col min="13286" max="13286" width="4.875" style="526" customWidth="1"/>
    <col min="13287" max="13287" width="30.625" style="526" customWidth="1"/>
    <col min="13288" max="13288" width="17" style="526" customWidth="1"/>
    <col min="13289" max="13289" width="13.5" style="526" customWidth="1"/>
    <col min="13290" max="13290" width="32.125" style="526" customWidth="1"/>
    <col min="13291" max="13291" width="15.5" style="526" customWidth="1"/>
    <col min="13292" max="13292" width="12.25" style="526" customWidth="1"/>
    <col min="13293" max="13541" width="9" style="526"/>
    <col min="13542" max="13542" width="4.875" style="526" customWidth="1"/>
    <col min="13543" max="13543" width="30.625" style="526" customWidth="1"/>
    <col min="13544" max="13544" width="17" style="526" customWidth="1"/>
    <col min="13545" max="13545" width="13.5" style="526" customWidth="1"/>
    <col min="13546" max="13546" width="32.125" style="526" customWidth="1"/>
    <col min="13547" max="13547" width="15.5" style="526" customWidth="1"/>
    <col min="13548" max="13548" width="12.25" style="526" customWidth="1"/>
    <col min="13549" max="13797" width="9" style="526"/>
    <col min="13798" max="13798" width="4.875" style="526" customWidth="1"/>
    <col min="13799" max="13799" width="30.625" style="526" customWidth="1"/>
    <col min="13800" max="13800" width="17" style="526" customWidth="1"/>
    <col min="13801" max="13801" width="13.5" style="526" customWidth="1"/>
    <col min="13802" max="13802" width="32.125" style="526" customWidth="1"/>
    <col min="13803" max="13803" width="15.5" style="526" customWidth="1"/>
    <col min="13804" max="13804" width="12.25" style="526" customWidth="1"/>
    <col min="13805" max="14053" width="9" style="526"/>
    <col min="14054" max="14054" width="4.875" style="526" customWidth="1"/>
    <col min="14055" max="14055" width="30.625" style="526" customWidth="1"/>
    <col min="14056" max="14056" width="17" style="526" customWidth="1"/>
    <col min="14057" max="14057" width="13.5" style="526" customWidth="1"/>
    <col min="14058" max="14058" width="32.125" style="526" customWidth="1"/>
    <col min="14059" max="14059" width="15.5" style="526" customWidth="1"/>
    <col min="14060" max="14060" width="12.25" style="526" customWidth="1"/>
    <col min="14061" max="14309" width="9" style="526"/>
    <col min="14310" max="14310" width="4.875" style="526" customWidth="1"/>
    <col min="14311" max="14311" width="30.625" style="526" customWidth="1"/>
    <col min="14312" max="14312" width="17" style="526" customWidth="1"/>
    <col min="14313" max="14313" width="13.5" style="526" customWidth="1"/>
    <col min="14314" max="14314" width="32.125" style="526" customWidth="1"/>
    <col min="14315" max="14315" width="15.5" style="526" customWidth="1"/>
    <col min="14316" max="14316" width="12.25" style="526" customWidth="1"/>
    <col min="14317" max="14565" width="9" style="526"/>
    <col min="14566" max="14566" width="4.875" style="526" customWidth="1"/>
    <col min="14567" max="14567" width="30.625" style="526" customWidth="1"/>
    <col min="14568" max="14568" width="17" style="526" customWidth="1"/>
    <col min="14569" max="14569" width="13.5" style="526" customWidth="1"/>
    <col min="14570" max="14570" width="32.125" style="526" customWidth="1"/>
    <col min="14571" max="14571" width="15.5" style="526" customWidth="1"/>
    <col min="14572" max="14572" width="12.25" style="526" customWidth="1"/>
    <col min="14573" max="14821" width="9" style="526"/>
    <col min="14822" max="14822" width="4.875" style="526" customWidth="1"/>
    <col min="14823" max="14823" width="30.625" style="526" customWidth="1"/>
    <col min="14824" max="14824" width="17" style="526" customWidth="1"/>
    <col min="14825" max="14825" width="13.5" style="526" customWidth="1"/>
    <col min="14826" max="14826" width="32.125" style="526" customWidth="1"/>
    <col min="14827" max="14827" width="15.5" style="526" customWidth="1"/>
    <col min="14828" max="14828" width="12.25" style="526" customWidth="1"/>
    <col min="14829" max="15077" width="9" style="526"/>
    <col min="15078" max="15078" width="4.875" style="526" customWidth="1"/>
    <col min="15079" max="15079" width="30.625" style="526" customWidth="1"/>
    <col min="15080" max="15080" width="17" style="526" customWidth="1"/>
    <col min="15081" max="15081" width="13.5" style="526" customWidth="1"/>
    <col min="15082" max="15082" width="32.125" style="526" customWidth="1"/>
    <col min="15083" max="15083" width="15.5" style="526" customWidth="1"/>
    <col min="15084" max="15084" width="12.25" style="526" customWidth="1"/>
    <col min="15085" max="15333" width="9" style="526"/>
    <col min="15334" max="15334" width="4.875" style="526" customWidth="1"/>
    <col min="15335" max="15335" width="30.625" style="526" customWidth="1"/>
    <col min="15336" max="15336" width="17" style="526" customWidth="1"/>
    <col min="15337" max="15337" width="13.5" style="526" customWidth="1"/>
    <col min="15338" max="15338" width="32.125" style="526" customWidth="1"/>
    <col min="15339" max="15339" width="15.5" style="526" customWidth="1"/>
    <col min="15340" max="15340" width="12.25" style="526" customWidth="1"/>
    <col min="15341" max="15589" width="9" style="526"/>
    <col min="15590" max="15590" width="4.875" style="526" customWidth="1"/>
    <col min="15591" max="15591" width="30.625" style="526" customWidth="1"/>
    <col min="15592" max="15592" width="17" style="526" customWidth="1"/>
    <col min="15593" max="15593" width="13.5" style="526" customWidth="1"/>
    <col min="15594" max="15594" width="32.125" style="526" customWidth="1"/>
    <col min="15595" max="15595" width="15.5" style="526" customWidth="1"/>
    <col min="15596" max="15596" width="12.25" style="526" customWidth="1"/>
    <col min="15597" max="15845" width="9" style="526"/>
    <col min="15846" max="15846" width="4.875" style="526" customWidth="1"/>
    <col min="15847" max="15847" width="30.625" style="526" customWidth="1"/>
    <col min="15848" max="15848" width="17" style="526" customWidth="1"/>
    <col min="15849" max="15849" width="13.5" style="526" customWidth="1"/>
    <col min="15850" max="15850" width="32.125" style="526" customWidth="1"/>
    <col min="15851" max="15851" width="15.5" style="526" customWidth="1"/>
    <col min="15852" max="15852" width="12.25" style="526" customWidth="1"/>
    <col min="15853" max="16101" width="9" style="526"/>
    <col min="16102" max="16102" width="4.875" style="526" customWidth="1"/>
    <col min="16103" max="16103" width="30.625" style="526" customWidth="1"/>
    <col min="16104" max="16104" width="17" style="526" customWidth="1"/>
    <col min="16105" max="16105" width="13.5" style="526" customWidth="1"/>
    <col min="16106" max="16106" width="32.125" style="526" customWidth="1"/>
    <col min="16107" max="16107" width="15.5" style="526" customWidth="1"/>
    <col min="16108" max="16108" width="12.25" style="526" customWidth="1"/>
    <col min="16109" max="16382" width="9" style="526"/>
    <col min="16383" max="16384" width="9" style="528"/>
  </cols>
  <sheetData>
    <row r="1" ht="21" customHeight="1" spans="1:12">
      <c r="A1" s="291" t="s">
        <v>1659</v>
      </c>
      <c r="B1" s="291"/>
      <c r="C1" s="291"/>
      <c r="D1" s="291"/>
      <c r="E1" s="529"/>
      <c r="F1" s="529"/>
      <c r="G1" s="291"/>
      <c r="H1" s="291"/>
      <c r="I1" s="291"/>
      <c r="J1" s="291"/>
      <c r="K1" s="291"/>
      <c r="L1" s="529"/>
    </row>
    <row r="2" ht="23.25" customHeight="1" spans="1:12">
      <c r="A2" s="530" t="s">
        <v>1660</v>
      </c>
      <c r="B2" s="530"/>
      <c r="C2" s="530"/>
      <c r="D2" s="530"/>
      <c r="E2" s="531"/>
      <c r="F2" s="531"/>
      <c r="G2" s="530"/>
      <c r="H2" s="530"/>
      <c r="I2" s="530"/>
      <c r="J2" s="530"/>
      <c r="K2" s="530"/>
      <c r="L2" s="531"/>
    </row>
    <row r="3" ht="18" customHeight="1" spans="1:12">
      <c r="A3" s="532"/>
      <c r="B3" s="532"/>
      <c r="C3" s="532"/>
      <c r="D3" s="532"/>
      <c r="E3" s="533"/>
      <c r="F3" s="533"/>
      <c r="G3" s="532"/>
      <c r="H3" s="532"/>
      <c r="I3" s="532"/>
      <c r="J3" s="532"/>
      <c r="K3" s="532"/>
      <c r="L3" s="574" t="s">
        <v>67</v>
      </c>
    </row>
    <row r="4" s="523" customFormat="1" ht="56.25" spans="1:16382">
      <c r="A4" s="201" t="s">
        <v>68</v>
      </c>
      <c r="B4" s="534" t="s">
        <v>1632</v>
      </c>
      <c r="C4" s="534" t="s">
        <v>1633</v>
      </c>
      <c r="D4" s="534" t="s">
        <v>70</v>
      </c>
      <c r="E4" s="535" t="s">
        <v>1634</v>
      </c>
      <c r="F4" s="241" t="s">
        <v>1635</v>
      </c>
      <c r="G4" s="204" t="s">
        <v>75</v>
      </c>
      <c r="H4" s="534" t="s">
        <v>1632</v>
      </c>
      <c r="I4" s="534" t="s">
        <v>1633</v>
      </c>
      <c r="J4" s="534" t="s">
        <v>70</v>
      </c>
      <c r="K4" s="535" t="s">
        <v>1634</v>
      </c>
      <c r="L4" s="575" t="s">
        <v>1635</v>
      </c>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c r="BJ4" s="526"/>
      <c r="BK4" s="526"/>
      <c r="BL4" s="526"/>
      <c r="BM4" s="526"/>
      <c r="BN4" s="526"/>
      <c r="BO4" s="526"/>
      <c r="BP4" s="526"/>
      <c r="BQ4" s="526"/>
      <c r="BR4" s="526"/>
      <c r="BS4" s="526"/>
      <c r="BT4" s="526"/>
      <c r="BU4" s="526"/>
      <c r="BV4" s="526"/>
      <c r="BW4" s="526"/>
      <c r="BX4" s="526"/>
      <c r="BY4" s="526"/>
      <c r="BZ4" s="526"/>
      <c r="CA4" s="526"/>
      <c r="CB4" s="526"/>
      <c r="CC4" s="526"/>
      <c r="CD4" s="526"/>
      <c r="CE4" s="526"/>
      <c r="CF4" s="526"/>
      <c r="CG4" s="526"/>
      <c r="CH4" s="526"/>
      <c r="CI4" s="526"/>
      <c r="CJ4" s="526"/>
      <c r="CK4" s="526"/>
      <c r="CL4" s="526"/>
      <c r="CM4" s="526"/>
      <c r="CN4" s="526"/>
      <c r="CO4" s="526"/>
      <c r="CP4" s="526"/>
      <c r="CQ4" s="526"/>
      <c r="CR4" s="526"/>
      <c r="CS4" s="526"/>
      <c r="CT4" s="526"/>
      <c r="CU4" s="526"/>
      <c r="CV4" s="526"/>
      <c r="CW4" s="526"/>
      <c r="CX4" s="526"/>
      <c r="CY4" s="526"/>
      <c r="CZ4" s="526"/>
      <c r="DA4" s="526"/>
      <c r="DB4" s="526"/>
      <c r="DC4" s="526"/>
      <c r="DD4" s="526"/>
      <c r="DE4" s="526"/>
      <c r="DF4" s="526"/>
      <c r="DG4" s="526"/>
      <c r="DH4" s="526"/>
      <c r="DI4" s="526"/>
      <c r="DJ4" s="526"/>
      <c r="DK4" s="526"/>
      <c r="DL4" s="526"/>
      <c r="DM4" s="526"/>
      <c r="DN4" s="526"/>
      <c r="DO4" s="526"/>
      <c r="DP4" s="526"/>
      <c r="DQ4" s="526"/>
      <c r="DR4" s="526"/>
      <c r="DS4" s="526"/>
      <c r="DT4" s="526"/>
      <c r="DU4" s="526"/>
      <c r="DV4" s="526"/>
      <c r="DW4" s="526"/>
      <c r="DX4" s="526"/>
      <c r="DY4" s="526"/>
      <c r="DZ4" s="526"/>
      <c r="EA4" s="526"/>
      <c r="EB4" s="526"/>
      <c r="EC4" s="526"/>
      <c r="ED4" s="526"/>
      <c r="EE4" s="526"/>
      <c r="EF4" s="526"/>
      <c r="EG4" s="526"/>
      <c r="EH4" s="526"/>
      <c r="EI4" s="526"/>
      <c r="EJ4" s="526"/>
      <c r="EK4" s="526"/>
      <c r="EL4" s="526"/>
      <c r="EM4" s="526"/>
      <c r="EN4" s="526"/>
      <c r="EO4" s="526"/>
      <c r="EP4" s="526"/>
      <c r="EQ4" s="526"/>
      <c r="ER4" s="526"/>
      <c r="ES4" s="526"/>
      <c r="ET4" s="526"/>
      <c r="EU4" s="526"/>
      <c r="EV4" s="526"/>
      <c r="EW4" s="526"/>
      <c r="EX4" s="526"/>
      <c r="EY4" s="526"/>
      <c r="EZ4" s="526"/>
      <c r="FA4" s="526"/>
      <c r="FB4" s="526"/>
      <c r="FC4" s="526"/>
      <c r="FD4" s="526"/>
      <c r="FE4" s="526"/>
      <c r="FF4" s="526"/>
      <c r="FG4" s="526"/>
      <c r="FH4" s="526"/>
      <c r="FI4" s="526"/>
      <c r="FJ4" s="526"/>
      <c r="FK4" s="526"/>
      <c r="FL4" s="526"/>
      <c r="FM4" s="526"/>
      <c r="FN4" s="526"/>
      <c r="FO4" s="526"/>
      <c r="FP4" s="526"/>
      <c r="FQ4" s="526"/>
      <c r="FR4" s="526"/>
      <c r="FS4" s="526"/>
      <c r="FT4" s="526"/>
      <c r="FU4" s="526"/>
      <c r="FV4" s="526"/>
      <c r="FW4" s="526"/>
      <c r="FX4" s="526"/>
      <c r="FY4" s="526"/>
      <c r="FZ4" s="526"/>
      <c r="GA4" s="526"/>
      <c r="GB4" s="526"/>
      <c r="GC4" s="526"/>
      <c r="GD4" s="526"/>
      <c r="GE4" s="526"/>
      <c r="GF4" s="526"/>
      <c r="GG4" s="526"/>
      <c r="GH4" s="526"/>
      <c r="GI4" s="526"/>
      <c r="GJ4" s="526"/>
      <c r="GK4" s="526"/>
      <c r="GL4" s="526"/>
      <c r="GM4" s="526"/>
      <c r="GN4" s="526"/>
      <c r="GO4" s="526"/>
      <c r="GP4" s="526"/>
      <c r="GQ4" s="526"/>
      <c r="GR4" s="526"/>
      <c r="GS4" s="526"/>
      <c r="GT4" s="526"/>
      <c r="GU4" s="526"/>
      <c r="GV4" s="526"/>
      <c r="GW4" s="526"/>
      <c r="GX4" s="526"/>
      <c r="GY4" s="526"/>
      <c r="GZ4" s="526"/>
      <c r="HA4" s="526"/>
      <c r="HB4" s="526"/>
      <c r="HC4" s="526"/>
      <c r="HD4" s="526"/>
      <c r="HE4" s="526"/>
      <c r="HF4" s="526"/>
      <c r="HG4" s="526"/>
      <c r="HH4" s="526"/>
      <c r="HI4" s="526"/>
      <c r="HJ4" s="526"/>
      <c r="HK4" s="526"/>
      <c r="HL4" s="526"/>
      <c r="HM4" s="526"/>
      <c r="HN4" s="526"/>
      <c r="HO4" s="526"/>
      <c r="HP4" s="526"/>
      <c r="HQ4" s="526"/>
      <c r="HR4" s="526"/>
      <c r="HS4" s="526"/>
      <c r="HT4" s="526"/>
      <c r="HU4" s="526"/>
      <c r="HV4" s="526"/>
      <c r="HW4" s="526"/>
      <c r="HX4" s="526"/>
      <c r="HY4" s="526"/>
      <c r="HZ4" s="526"/>
      <c r="IA4" s="526"/>
      <c r="IB4" s="526"/>
      <c r="IC4" s="526"/>
      <c r="ID4" s="526"/>
      <c r="IE4" s="526"/>
      <c r="IF4" s="526"/>
      <c r="IG4" s="526"/>
      <c r="IH4" s="526"/>
      <c r="II4" s="526"/>
      <c r="IJ4" s="526"/>
      <c r="IK4" s="526"/>
      <c r="IL4" s="526"/>
      <c r="IM4" s="526"/>
      <c r="IN4" s="526"/>
      <c r="IO4" s="526"/>
      <c r="IP4" s="526"/>
      <c r="IQ4" s="526"/>
      <c r="IR4" s="526"/>
      <c r="IS4" s="526"/>
      <c r="IT4" s="526"/>
      <c r="IU4" s="526"/>
      <c r="IV4" s="526"/>
      <c r="IW4" s="526"/>
      <c r="IX4" s="526"/>
      <c r="IY4" s="526"/>
      <c r="IZ4" s="526"/>
      <c r="JA4" s="526"/>
      <c r="JB4" s="526"/>
      <c r="JC4" s="526"/>
      <c r="JD4" s="526"/>
      <c r="JE4" s="526"/>
      <c r="JF4" s="526"/>
      <c r="JG4" s="526"/>
      <c r="JH4" s="526"/>
      <c r="JI4" s="526"/>
      <c r="JJ4" s="526"/>
      <c r="JK4" s="526"/>
      <c r="JL4" s="526"/>
      <c r="JM4" s="526"/>
      <c r="JN4" s="526"/>
      <c r="JO4" s="526"/>
      <c r="JP4" s="526"/>
      <c r="JQ4" s="526"/>
      <c r="JR4" s="526"/>
      <c r="JS4" s="526"/>
      <c r="JT4" s="526"/>
      <c r="JU4" s="526"/>
      <c r="JV4" s="526"/>
      <c r="JW4" s="526"/>
      <c r="JX4" s="526"/>
      <c r="JY4" s="526"/>
      <c r="JZ4" s="526"/>
      <c r="KA4" s="526"/>
      <c r="KB4" s="526"/>
      <c r="KC4" s="526"/>
      <c r="KD4" s="526"/>
      <c r="KE4" s="526"/>
      <c r="KF4" s="526"/>
      <c r="KG4" s="526"/>
      <c r="KH4" s="526"/>
      <c r="KI4" s="526"/>
      <c r="KJ4" s="526"/>
      <c r="KK4" s="526"/>
      <c r="KL4" s="526"/>
      <c r="KM4" s="526"/>
      <c r="KN4" s="526"/>
      <c r="KO4" s="526"/>
      <c r="KP4" s="526"/>
      <c r="KQ4" s="526"/>
      <c r="KR4" s="526"/>
      <c r="KS4" s="526"/>
      <c r="KT4" s="526"/>
      <c r="KU4" s="526"/>
      <c r="KV4" s="526"/>
      <c r="KW4" s="526"/>
      <c r="KX4" s="526"/>
      <c r="KY4" s="526"/>
      <c r="KZ4" s="526"/>
      <c r="LA4" s="526"/>
      <c r="LB4" s="526"/>
      <c r="LC4" s="526"/>
      <c r="LD4" s="526"/>
      <c r="LE4" s="526"/>
      <c r="LF4" s="526"/>
      <c r="LG4" s="526"/>
      <c r="LH4" s="526"/>
      <c r="LI4" s="526"/>
      <c r="LJ4" s="526"/>
      <c r="LK4" s="526"/>
      <c r="LL4" s="526"/>
      <c r="LM4" s="526"/>
      <c r="LN4" s="526"/>
      <c r="LO4" s="526"/>
      <c r="LP4" s="526"/>
      <c r="LQ4" s="526"/>
      <c r="LR4" s="526"/>
      <c r="LS4" s="526"/>
      <c r="LT4" s="526"/>
      <c r="LU4" s="526"/>
      <c r="LV4" s="526"/>
      <c r="LW4" s="526"/>
      <c r="LX4" s="526"/>
      <c r="LY4" s="526"/>
      <c r="LZ4" s="526"/>
      <c r="MA4" s="526"/>
      <c r="MB4" s="526"/>
      <c r="MC4" s="526"/>
      <c r="MD4" s="526"/>
      <c r="ME4" s="526"/>
      <c r="MF4" s="526"/>
      <c r="MG4" s="526"/>
      <c r="MH4" s="526"/>
      <c r="MI4" s="526"/>
      <c r="MJ4" s="526"/>
      <c r="MK4" s="526"/>
      <c r="ML4" s="526"/>
      <c r="MM4" s="526"/>
      <c r="MN4" s="526"/>
      <c r="MO4" s="526"/>
      <c r="MP4" s="526"/>
      <c r="MQ4" s="526"/>
      <c r="MR4" s="526"/>
      <c r="MS4" s="526"/>
      <c r="MT4" s="526"/>
      <c r="MU4" s="526"/>
      <c r="MV4" s="526"/>
      <c r="MW4" s="526"/>
      <c r="MX4" s="526"/>
      <c r="MY4" s="526"/>
      <c r="MZ4" s="526"/>
      <c r="NA4" s="526"/>
      <c r="NB4" s="526"/>
      <c r="NC4" s="526"/>
      <c r="ND4" s="526"/>
      <c r="NE4" s="526"/>
      <c r="NF4" s="526"/>
      <c r="NG4" s="526"/>
      <c r="NH4" s="526"/>
      <c r="NI4" s="526"/>
      <c r="NJ4" s="526"/>
      <c r="NK4" s="526"/>
      <c r="NL4" s="526"/>
      <c r="NM4" s="526"/>
      <c r="NN4" s="526"/>
      <c r="NO4" s="526"/>
      <c r="NP4" s="526"/>
      <c r="NQ4" s="526"/>
      <c r="NR4" s="526"/>
      <c r="NS4" s="526"/>
      <c r="NT4" s="526"/>
      <c r="NU4" s="526"/>
      <c r="NV4" s="526"/>
      <c r="NW4" s="526"/>
      <c r="NX4" s="526"/>
      <c r="NY4" s="526"/>
      <c r="NZ4" s="526"/>
      <c r="OA4" s="526"/>
      <c r="OB4" s="526"/>
      <c r="OC4" s="526"/>
      <c r="OD4" s="526"/>
      <c r="OE4" s="526"/>
      <c r="OF4" s="526"/>
      <c r="OG4" s="526"/>
      <c r="OH4" s="526"/>
      <c r="OI4" s="526"/>
      <c r="OJ4" s="526"/>
      <c r="OK4" s="526"/>
      <c r="OL4" s="526"/>
      <c r="OM4" s="526"/>
      <c r="ON4" s="526"/>
      <c r="OO4" s="526"/>
      <c r="OP4" s="526"/>
      <c r="OQ4" s="526"/>
      <c r="OR4" s="526"/>
      <c r="OS4" s="526"/>
      <c r="OT4" s="526"/>
      <c r="OU4" s="526"/>
      <c r="OV4" s="526"/>
      <c r="OW4" s="526"/>
      <c r="OX4" s="526"/>
      <c r="OY4" s="526"/>
      <c r="OZ4" s="526"/>
      <c r="PA4" s="526"/>
      <c r="PB4" s="526"/>
      <c r="PC4" s="526"/>
      <c r="PD4" s="526"/>
      <c r="PE4" s="526"/>
      <c r="PF4" s="526"/>
      <c r="PG4" s="526"/>
      <c r="PH4" s="526"/>
      <c r="PI4" s="526"/>
      <c r="PJ4" s="526"/>
      <c r="PK4" s="526"/>
      <c r="PL4" s="526"/>
      <c r="PM4" s="526"/>
      <c r="PN4" s="526"/>
      <c r="PO4" s="526"/>
      <c r="PP4" s="526"/>
      <c r="PQ4" s="526"/>
      <c r="PR4" s="526"/>
      <c r="PS4" s="526"/>
      <c r="PT4" s="526"/>
      <c r="PU4" s="526"/>
      <c r="PV4" s="526"/>
      <c r="PW4" s="526"/>
      <c r="PX4" s="526"/>
      <c r="PY4" s="526"/>
      <c r="PZ4" s="526"/>
      <c r="QA4" s="526"/>
      <c r="QB4" s="526"/>
      <c r="QC4" s="526"/>
      <c r="QD4" s="526"/>
      <c r="QE4" s="526"/>
      <c r="QF4" s="526"/>
      <c r="QG4" s="526"/>
      <c r="QH4" s="526"/>
      <c r="QI4" s="526"/>
      <c r="QJ4" s="526"/>
      <c r="QK4" s="526"/>
      <c r="QL4" s="526"/>
      <c r="QM4" s="526"/>
      <c r="QN4" s="526"/>
      <c r="QO4" s="526"/>
      <c r="QP4" s="526"/>
      <c r="QQ4" s="526"/>
      <c r="QR4" s="526"/>
      <c r="QS4" s="526"/>
      <c r="QT4" s="526"/>
      <c r="QU4" s="526"/>
      <c r="QV4" s="526"/>
      <c r="QW4" s="526"/>
      <c r="QX4" s="526"/>
      <c r="QY4" s="526"/>
      <c r="QZ4" s="526"/>
      <c r="RA4" s="526"/>
      <c r="RB4" s="526"/>
      <c r="RC4" s="526"/>
      <c r="RD4" s="526"/>
      <c r="RE4" s="526"/>
      <c r="RF4" s="526"/>
      <c r="RG4" s="526"/>
      <c r="RH4" s="526"/>
      <c r="RI4" s="526"/>
      <c r="RJ4" s="526"/>
      <c r="RK4" s="526"/>
      <c r="RL4" s="526"/>
      <c r="RM4" s="526"/>
      <c r="RN4" s="526"/>
      <c r="RO4" s="526"/>
      <c r="RP4" s="526"/>
      <c r="RQ4" s="526"/>
      <c r="RR4" s="526"/>
      <c r="RS4" s="526"/>
      <c r="RT4" s="526"/>
      <c r="RU4" s="526"/>
      <c r="RV4" s="526"/>
      <c r="RW4" s="526"/>
      <c r="RX4" s="526"/>
      <c r="RY4" s="526"/>
      <c r="RZ4" s="526"/>
      <c r="SA4" s="526"/>
      <c r="SB4" s="526"/>
      <c r="SC4" s="526"/>
      <c r="SD4" s="526"/>
      <c r="SE4" s="526"/>
      <c r="SF4" s="526"/>
      <c r="SG4" s="526"/>
      <c r="SH4" s="526"/>
      <c r="SI4" s="526"/>
      <c r="SJ4" s="526"/>
      <c r="SK4" s="526"/>
      <c r="SL4" s="526"/>
      <c r="SM4" s="526"/>
      <c r="SN4" s="526"/>
      <c r="SO4" s="526"/>
      <c r="SP4" s="526"/>
      <c r="SQ4" s="526"/>
      <c r="SR4" s="526"/>
      <c r="SS4" s="526"/>
      <c r="ST4" s="526"/>
      <c r="SU4" s="526"/>
      <c r="SV4" s="526"/>
      <c r="SW4" s="526"/>
      <c r="SX4" s="526"/>
      <c r="SY4" s="526"/>
      <c r="SZ4" s="526"/>
      <c r="TA4" s="526"/>
      <c r="TB4" s="526"/>
      <c r="TC4" s="526"/>
      <c r="TD4" s="526"/>
      <c r="TE4" s="526"/>
      <c r="TF4" s="526"/>
      <c r="TG4" s="526"/>
      <c r="TH4" s="526"/>
      <c r="TI4" s="526"/>
      <c r="TJ4" s="526"/>
      <c r="TK4" s="526"/>
      <c r="TL4" s="526"/>
      <c r="TM4" s="526"/>
      <c r="TN4" s="526"/>
      <c r="TO4" s="526"/>
      <c r="TP4" s="526"/>
      <c r="TQ4" s="526"/>
      <c r="TR4" s="526"/>
      <c r="TS4" s="526"/>
      <c r="TT4" s="526"/>
      <c r="TU4" s="526"/>
      <c r="TV4" s="526"/>
      <c r="TW4" s="526"/>
      <c r="TX4" s="526"/>
      <c r="TY4" s="526"/>
      <c r="TZ4" s="526"/>
      <c r="UA4" s="526"/>
      <c r="UB4" s="526"/>
      <c r="UC4" s="526"/>
      <c r="UD4" s="526"/>
      <c r="UE4" s="526"/>
      <c r="UF4" s="526"/>
      <c r="UG4" s="526"/>
      <c r="UH4" s="526"/>
      <c r="UI4" s="526"/>
      <c r="UJ4" s="526"/>
      <c r="UK4" s="526"/>
      <c r="UL4" s="526"/>
      <c r="UM4" s="526"/>
      <c r="UN4" s="526"/>
      <c r="UO4" s="526"/>
      <c r="UP4" s="526"/>
      <c r="UQ4" s="526"/>
      <c r="UR4" s="526"/>
      <c r="US4" s="526"/>
      <c r="UT4" s="526"/>
      <c r="UU4" s="526"/>
      <c r="UV4" s="526"/>
      <c r="UW4" s="526"/>
      <c r="UX4" s="526"/>
      <c r="UY4" s="526"/>
      <c r="UZ4" s="526"/>
      <c r="VA4" s="526"/>
      <c r="VB4" s="526"/>
      <c r="VC4" s="526"/>
      <c r="VD4" s="526"/>
      <c r="VE4" s="526"/>
      <c r="VF4" s="526"/>
      <c r="VG4" s="526"/>
      <c r="VH4" s="526"/>
      <c r="VI4" s="526"/>
      <c r="VJ4" s="526"/>
      <c r="VK4" s="526"/>
      <c r="VL4" s="526"/>
      <c r="VM4" s="526"/>
      <c r="VN4" s="526"/>
      <c r="VO4" s="526"/>
      <c r="VP4" s="526"/>
      <c r="VQ4" s="526"/>
      <c r="VR4" s="526"/>
      <c r="VS4" s="526"/>
      <c r="VT4" s="526"/>
      <c r="VU4" s="526"/>
      <c r="VV4" s="526"/>
      <c r="VW4" s="526"/>
      <c r="VX4" s="526"/>
      <c r="VY4" s="526"/>
      <c r="VZ4" s="526"/>
      <c r="WA4" s="526"/>
      <c r="WB4" s="526"/>
      <c r="WC4" s="526"/>
      <c r="WD4" s="526"/>
      <c r="WE4" s="526"/>
      <c r="WF4" s="526"/>
      <c r="WG4" s="526"/>
      <c r="WH4" s="526"/>
      <c r="WI4" s="526"/>
      <c r="WJ4" s="526"/>
      <c r="WK4" s="526"/>
      <c r="WL4" s="526"/>
      <c r="WM4" s="526"/>
      <c r="WN4" s="526"/>
      <c r="WO4" s="526"/>
      <c r="WP4" s="526"/>
      <c r="WQ4" s="526"/>
      <c r="WR4" s="526"/>
      <c r="WS4" s="526"/>
      <c r="WT4" s="526"/>
      <c r="WU4" s="526"/>
      <c r="WV4" s="526"/>
      <c r="WW4" s="526"/>
      <c r="WX4" s="526"/>
      <c r="WY4" s="526"/>
      <c r="WZ4" s="526"/>
      <c r="XA4" s="526"/>
      <c r="XB4" s="526"/>
      <c r="XC4" s="526"/>
      <c r="XD4" s="526"/>
      <c r="XE4" s="526"/>
      <c r="XF4" s="526"/>
      <c r="XG4" s="526"/>
      <c r="XH4" s="526"/>
      <c r="XI4" s="526"/>
      <c r="XJ4" s="526"/>
      <c r="XK4" s="526"/>
      <c r="XL4" s="526"/>
      <c r="XM4" s="526"/>
      <c r="XN4" s="526"/>
      <c r="XO4" s="526"/>
      <c r="XP4" s="526"/>
      <c r="XQ4" s="526"/>
      <c r="XR4" s="526"/>
      <c r="XS4" s="526"/>
      <c r="XT4" s="526"/>
      <c r="XU4" s="526"/>
      <c r="XV4" s="526"/>
      <c r="XW4" s="526"/>
      <c r="XX4" s="526"/>
      <c r="XY4" s="526"/>
      <c r="XZ4" s="526"/>
      <c r="YA4" s="526"/>
      <c r="YB4" s="526"/>
      <c r="YC4" s="526"/>
      <c r="YD4" s="526"/>
      <c r="YE4" s="526"/>
      <c r="YF4" s="526"/>
      <c r="YG4" s="526"/>
      <c r="YH4" s="526"/>
      <c r="YI4" s="526"/>
      <c r="YJ4" s="526"/>
      <c r="YK4" s="526"/>
      <c r="YL4" s="526"/>
      <c r="YM4" s="526"/>
      <c r="YN4" s="526"/>
      <c r="YO4" s="526"/>
      <c r="YP4" s="526"/>
      <c r="YQ4" s="526"/>
      <c r="YR4" s="526"/>
      <c r="YS4" s="526"/>
      <c r="YT4" s="526"/>
      <c r="YU4" s="526"/>
      <c r="YV4" s="526"/>
      <c r="YW4" s="526"/>
      <c r="YX4" s="526"/>
      <c r="YY4" s="526"/>
      <c r="YZ4" s="526"/>
      <c r="ZA4" s="526"/>
      <c r="ZB4" s="526"/>
      <c r="ZC4" s="526"/>
      <c r="ZD4" s="526"/>
      <c r="ZE4" s="526"/>
      <c r="ZF4" s="526"/>
      <c r="ZG4" s="526"/>
      <c r="ZH4" s="526"/>
      <c r="ZI4" s="526"/>
      <c r="ZJ4" s="526"/>
      <c r="ZK4" s="526"/>
      <c r="ZL4" s="526"/>
      <c r="ZM4" s="526"/>
      <c r="ZN4" s="526"/>
      <c r="ZO4" s="526"/>
      <c r="ZP4" s="526"/>
      <c r="ZQ4" s="526"/>
      <c r="ZR4" s="526"/>
      <c r="ZS4" s="526"/>
      <c r="ZT4" s="526"/>
      <c r="ZU4" s="526"/>
      <c r="ZV4" s="526"/>
      <c r="ZW4" s="526"/>
      <c r="ZX4" s="526"/>
      <c r="ZY4" s="526"/>
      <c r="ZZ4" s="526"/>
      <c r="AAA4" s="526"/>
      <c r="AAB4" s="526"/>
      <c r="AAC4" s="526"/>
      <c r="AAD4" s="526"/>
      <c r="AAE4" s="526"/>
      <c r="AAF4" s="526"/>
      <c r="AAG4" s="526"/>
      <c r="AAH4" s="526"/>
      <c r="AAI4" s="526"/>
      <c r="AAJ4" s="526"/>
      <c r="AAK4" s="526"/>
      <c r="AAL4" s="526"/>
      <c r="AAM4" s="526"/>
      <c r="AAN4" s="526"/>
      <c r="AAO4" s="526"/>
      <c r="AAP4" s="526"/>
      <c r="AAQ4" s="526"/>
      <c r="AAR4" s="526"/>
      <c r="AAS4" s="526"/>
      <c r="AAT4" s="526"/>
      <c r="AAU4" s="526"/>
      <c r="AAV4" s="526"/>
      <c r="AAW4" s="526"/>
      <c r="AAX4" s="526"/>
      <c r="AAY4" s="526"/>
      <c r="AAZ4" s="526"/>
      <c r="ABA4" s="526"/>
      <c r="ABB4" s="526"/>
      <c r="ABC4" s="526"/>
      <c r="ABD4" s="526"/>
      <c r="ABE4" s="526"/>
      <c r="ABF4" s="526"/>
      <c r="ABG4" s="526"/>
      <c r="ABH4" s="526"/>
      <c r="ABI4" s="526"/>
      <c r="ABJ4" s="526"/>
      <c r="ABK4" s="526"/>
      <c r="ABL4" s="526"/>
      <c r="ABM4" s="526"/>
      <c r="ABN4" s="526"/>
      <c r="ABO4" s="526"/>
      <c r="ABP4" s="526"/>
      <c r="ABQ4" s="526"/>
      <c r="ABR4" s="526"/>
      <c r="ABS4" s="526"/>
      <c r="ABT4" s="526"/>
      <c r="ABU4" s="526"/>
      <c r="ABV4" s="526"/>
      <c r="ABW4" s="526"/>
      <c r="ABX4" s="526"/>
      <c r="ABY4" s="526"/>
      <c r="ABZ4" s="526"/>
      <c r="ACA4" s="526"/>
      <c r="ACB4" s="526"/>
      <c r="ACC4" s="526"/>
      <c r="ACD4" s="526"/>
      <c r="ACE4" s="526"/>
      <c r="ACF4" s="526"/>
      <c r="ACG4" s="526"/>
      <c r="ACH4" s="526"/>
      <c r="ACI4" s="526"/>
      <c r="ACJ4" s="526"/>
      <c r="ACK4" s="526"/>
      <c r="ACL4" s="526"/>
      <c r="ACM4" s="526"/>
      <c r="ACN4" s="526"/>
      <c r="ACO4" s="526"/>
      <c r="ACP4" s="526"/>
      <c r="ACQ4" s="526"/>
      <c r="ACR4" s="526"/>
      <c r="ACS4" s="526"/>
      <c r="ACT4" s="526"/>
      <c r="ACU4" s="526"/>
      <c r="ACV4" s="526"/>
      <c r="ACW4" s="526"/>
      <c r="ACX4" s="526"/>
      <c r="ACY4" s="526"/>
      <c r="ACZ4" s="526"/>
      <c r="ADA4" s="526"/>
      <c r="ADB4" s="526"/>
      <c r="ADC4" s="526"/>
      <c r="ADD4" s="526"/>
      <c r="ADE4" s="526"/>
      <c r="ADF4" s="526"/>
      <c r="ADG4" s="526"/>
      <c r="ADH4" s="526"/>
      <c r="ADI4" s="526"/>
      <c r="ADJ4" s="526"/>
      <c r="ADK4" s="526"/>
      <c r="ADL4" s="526"/>
      <c r="ADM4" s="526"/>
      <c r="ADN4" s="526"/>
      <c r="ADO4" s="526"/>
      <c r="ADP4" s="526"/>
      <c r="ADQ4" s="526"/>
      <c r="ADR4" s="526"/>
      <c r="ADS4" s="526"/>
      <c r="ADT4" s="526"/>
      <c r="ADU4" s="526"/>
      <c r="ADV4" s="526"/>
      <c r="ADW4" s="526"/>
      <c r="ADX4" s="526"/>
      <c r="ADY4" s="526"/>
      <c r="ADZ4" s="526"/>
      <c r="AEA4" s="526"/>
      <c r="AEB4" s="526"/>
      <c r="AEC4" s="526"/>
      <c r="AED4" s="526"/>
      <c r="AEE4" s="526"/>
      <c r="AEF4" s="526"/>
      <c r="AEG4" s="526"/>
      <c r="AEH4" s="526"/>
      <c r="AEI4" s="526"/>
      <c r="AEJ4" s="526"/>
      <c r="AEK4" s="526"/>
      <c r="AEL4" s="526"/>
      <c r="AEM4" s="526"/>
      <c r="AEN4" s="526"/>
      <c r="AEO4" s="526"/>
      <c r="AEP4" s="526"/>
      <c r="AEQ4" s="526"/>
      <c r="AER4" s="526"/>
      <c r="AES4" s="526"/>
      <c r="AET4" s="526"/>
      <c r="AEU4" s="526"/>
      <c r="AEV4" s="526"/>
      <c r="AEW4" s="526"/>
      <c r="AEX4" s="526"/>
      <c r="AEY4" s="526"/>
      <c r="AEZ4" s="526"/>
      <c r="AFA4" s="526"/>
      <c r="AFB4" s="526"/>
      <c r="AFC4" s="526"/>
      <c r="AFD4" s="526"/>
      <c r="AFE4" s="526"/>
      <c r="AFF4" s="526"/>
      <c r="AFG4" s="526"/>
      <c r="AFH4" s="526"/>
      <c r="AFI4" s="526"/>
      <c r="AFJ4" s="526"/>
      <c r="AFK4" s="526"/>
      <c r="AFL4" s="526"/>
      <c r="AFM4" s="526"/>
      <c r="AFN4" s="526"/>
      <c r="AFO4" s="526"/>
      <c r="AFP4" s="526"/>
      <c r="AFQ4" s="526"/>
      <c r="AFR4" s="526"/>
      <c r="AFS4" s="526"/>
      <c r="AFT4" s="526"/>
      <c r="AFU4" s="526"/>
      <c r="AFV4" s="526"/>
      <c r="AFW4" s="526"/>
      <c r="AFX4" s="526"/>
      <c r="AFY4" s="526"/>
      <c r="AFZ4" s="526"/>
      <c r="AGA4" s="526"/>
      <c r="AGB4" s="526"/>
      <c r="AGC4" s="526"/>
      <c r="AGD4" s="526"/>
      <c r="AGE4" s="526"/>
      <c r="AGF4" s="526"/>
      <c r="AGG4" s="526"/>
      <c r="AGH4" s="526"/>
      <c r="AGI4" s="526"/>
      <c r="AGJ4" s="526"/>
      <c r="AGK4" s="526"/>
      <c r="AGL4" s="526"/>
      <c r="AGM4" s="526"/>
      <c r="AGN4" s="526"/>
      <c r="AGO4" s="526"/>
      <c r="AGP4" s="526"/>
      <c r="AGQ4" s="526"/>
      <c r="AGR4" s="526"/>
      <c r="AGS4" s="526"/>
      <c r="AGT4" s="526"/>
      <c r="AGU4" s="526"/>
      <c r="AGV4" s="526"/>
      <c r="AGW4" s="526"/>
      <c r="AGX4" s="526"/>
      <c r="AGY4" s="526"/>
      <c r="AGZ4" s="526"/>
      <c r="AHA4" s="526"/>
      <c r="AHB4" s="526"/>
      <c r="AHC4" s="526"/>
      <c r="AHD4" s="526"/>
      <c r="AHE4" s="526"/>
      <c r="AHF4" s="526"/>
      <c r="AHG4" s="526"/>
      <c r="AHH4" s="526"/>
      <c r="AHI4" s="526"/>
      <c r="AHJ4" s="526"/>
      <c r="AHK4" s="526"/>
      <c r="AHL4" s="526"/>
      <c r="AHM4" s="526"/>
      <c r="AHN4" s="526"/>
      <c r="AHO4" s="526"/>
      <c r="AHP4" s="526"/>
      <c r="AHQ4" s="526"/>
      <c r="AHR4" s="526"/>
      <c r="AHS4" s="526"/>
      <c r="AHT4" s="526"/>
      <c r="AHU4" s="526"/>
      <c r="AHV4" s="526"/>
      <c r="AHW4" s="526"/>
      <c r="AHX4" s="526"/>
      <c r="AHY4" s="526"/>
      <c r="AHZ4" s="526"/>
      <c r="AIA4" s="526"/>
      <c r="AIB4" s="526"/>
      <c r="AIC4" s="526"/>
      <c r="AID4" s="526"/>
      <c r="AIE4" s="526"/>
      <c r="AIF4" s="526"/>
      <c r="AIG4" s="526"/>
      <c r="AIH4" s="526"/>
      <c r="AII4" s="526"/>
      <c r="AIJ4" s="526"/>
      <c r="AIK4" s="526"/>
      <c r="AIL4" s="526"/>
      <c r="AIM4" s="526"/>
      <c r="AIN4" s="526"/>
      <c r="AIO4" s="526"/>
      <c r="AIP4" s="526"/>
      <c r="AIQ4" s="526"/>
      <c r="AIR4" s="526"/>
      <c r="AIS4" s="526"/>
      <c r="AIT4" s="526"/>
      <c r="AIU4" s="526"/>
      <c r="AIV4" s="526"/>
      <c r="AIW4" s="526"/>
      <c r="AIX4" s="526"/>
      <c r="AIY4" s="526"/>
      <c r="AIZ4" s="526"/>
      <c r="AJA4" s="526"/>
      <c r="AJB4" s="526"/>
      <c r="AJC4" s="526"/>
      <c r="AJD4" s="526"/>
      <c r="AJE4" s="526"/>
      <c r="AJF4" s="526"/>
      <c r="AJG4" s="526"/>
      <c r="AJH4" s="526"/>
      <c r="AJI4" s="526"/>
      <c r="AJJ4" s="526"/>
      <c r="AJK4" s="526"/>
      <c r="AJL4" s="526"/>
      <c r="AJM4" s="526"/>
      <c r="AJN4" s="526"/>
      <c r="AJO4" s="526"/>
      <c r="AJP4" s="526"/>
      <c r="AJQ4" s="526"/>
      <c r="AJR4" s="526"/>
      <c r="AJS4" s="526"/>
      <c r="AJT4" s="526"/>
      <c r="AJU4" s="526"/>
      <c r="AJV4" s="526"/>
      <c r="AJW4" s="526"/>
      <c r="AJX4" s="526"/>
      <c r="AJY4" s="526"/>
      <c r="AJZ4" s="526"/>
      <c r="AKA4" s="526"/>
      <c r="AKB4" s="526"/>
      <c r="AKC4" s="526"/>
      <c r="AKD4" s="526"/>
      <c r="AKE4" s="526"/>
      <c r="AKF4" s="526"/>
      <c r="AKG4" s="526"/>
      <c r="AKH4" s="526"/>
      <c r="AKI4" s="526"/>
      <c r="AKJ4" s="526"/>
      <c r="AKK4" s="526"/>
      <c r="AKL4" s="526"/>
      <c r="AKM4" s="526"/>
      <c r="AKN4" s="526"/>
      <c r="AKO4" s="526"/>
      <c r="AKP4" s="526"/>
      <c r="AKQ4" s="526"/>
      <c r="AKR4" s="526"/>
      <c r="AKS4" s="526"/>
      <c r="AKT4" s="526"/>
      <c r="AKU4" s="526"/>
      <c r="AKV4" s="526"/>
      <c r="AKW4" s="526"/>
      <c r="AKX4" s="526"/>
      <c r="AKY4" s="526"/>
      <c r="AKZ4" s="526"/>
      <c r="ALA4" s="526"/>
      <c r="ALB4" s="526"/>
      <c r="ALC4" s="526"/>
      <c r="ALD4" s="526"/>
      <c r="ALE4" s="526"/>
      <c r="ALF4" s="526"/>
      <c r="ALG4" s="526"/>
      <c r="ALH4" s="526"/>
      <c r="ALI4" s="526"/>
      <c r="ALJ4" s="526"/>
      <c r="ALK4" s="526"/>
      <c r="ALL4" s="526"/>
      <c r="ALM4" s="526"/>
      <c r="ALN4" s="526"/>
      <c r="ALO4" s="526"/>
      <c r="ALP4" s="526"/>
      <c r="ALQ4" s="526"/>
      <c r="ALR4" s="526"/>
      <c r="ALS4" s="526"/>
      <c r="ALT4" s="526"/>
      <c r="ALU4" s="526"/>
      <c r="ALV4" s="526"/>
      <c r="ALW4" s="526"/>
      <c r="ALX4" s="526"/>
      <c r="ALY4" s="526"/>
      <c r="ALZ4" s="526"/>
      <c r="AMA4" s="526"/>
      <c r="AMB4" s="526"/>
      <c r="AMC4" s="526"/>
      <c r="AMD4" s="526"/>
      <c r="AME4" s="526"/>
      <c r="AMF4" s="526"/>
      <c r="AMG4" s="526"/>
      <c r="AMH4" s="526"/>
      <c r="AMI4" s="526"/>
      <c r="AMJ4" s="526"/>
      <c r="AMK4" s="526"/>
      <c r="AML4" s="526"/>
      <c r="AMM4" s="526"/>
      <c r="AMN4" s="526"/>
      <c r="AMO4" s="526"/>
      <c r="AMP4" s="526"/>
      <c r="AMQ4" s="526"/>
      <c r="AMR4" s="526"/>
      <c r="AMS4" s="526"/>
      <c r="AMT4" s="526"/>
      <c r="AMU4" s="526"/>
      <c r="AMV4" s="526"/>
      <c r="AMW4" s="526"/>
      <c r="AMX4" s="526"/>
      <c r="AMY4" s="526"/>
      <c r="AMZ4" s="526"/>
      <c r="ANA4" s="526"/>
      <c r="ANB4" s="526"/>
      <c r="ANC4" s="526"/>
      <c r="AND4" s="526"/>
      <c r="ANE4" s="526"/>
      <c r="ANF4" s="526"/>
      <c r="ANG4" s="526"/>
      <c r="ANH4" s="526"/>
      <c r="ANI4" s="526"/>
      <c r="ANJ4" s="526"/>
      <c r="ANK4" s="526"/>
      <c r="ANL4" s="526"/>
      <c r="ANM4" s="526"/>
      <c r="ANN4" s="526"/>
      <c r="ANO4" s="526"/>
      <c r="ANP4" s="526"/>
      <c r="ANQ4" s="526"/>
      <c r="ANR4" s="526"/>
      <c r="ANS4" s="526"/>
      <c r="ANT4" s="526"/>
      <c r="ANU4" s="526"/>
      <c r="ANV4" s="526"/>
      <c r="ANW4" s="526"/>
      <c r="ANX4" s="526"/>
      <c r="ANY4" s="526"/>
      <c r="ANZ4" s="526"/>
      <c r="AOA4" s="526"/>
      <c r="AOB4" s="526"/>
      <c r="AOC4" s="526"/>
      <c r="AOD4" s="526"/>
      <c r="AOE4" s="526"/>
      <c r="AOF4" s="526"/>
      <c r="AOG4" s="526"/>
      <c r="AOH4" s="526"/>
      <c r="AOI4" s="526"/>
      <c r="AOJ4" s="526"/>
      <c r="AOK4" s="526"/>
      <c r="AOL4" s="526"/>
      <c r="AOM4" s="526"/>
      <c r="AON4" s="526"/>
      <c r="AOO4" s="526"/>
      <c r="AOP4" s="526"/>
      <c r="AOQ4" s="526"/>
      <c r="AOR4" s="526"/>
      <c r="AOS4" s="526"/>
      <c r="AOT4" s="526"/>
      <c r="AOU4" s="526"/>
      <c r="AOV4" s="526"/>
      <c r="AOW4" s="526"/>
      <c r="AOX4" s="526"/>
      <c r="AOY4" s="526"/>
      <c r="AOZ4" s="526"/>
      <c r="APA4" s="526"/>
      <c r="APB4" s="526"/>
      <c r="APC4" s="526"/>
      <c r="APD4" s="526"/>
      <c r="APE4" s="526"/>
      <c r="APF4" s="526"/>
      <c r="APG4" s="526"/>
      <c r="APH4" s="526"/>
      <c r="API4" s="526"/>
      <c r="APJ4" s="526"/>
      <c r="APK4" s="526"/>
      <c r="APL4" s="526"/>
      <c r="APM4" s="526"/>
      <c r="APN4" s="526"/>
      <c r="APO4" s="526"/>
      <c r="APP4" s="526"/>
      <c r="APQ4" s="526"/>
      <c r="APR4" s="526"/>
      <c r="APS4" s="526"/>
      <c r="APT4" s="526"/>
      <c r="APU4" s="526"/>
      <c r="APV4" s="526"/>
      <c r="APW4" s="526"/>
      <c r="APX4" s="526"/>
      <c r="APY4" s="526"/>
      <c r="APZ4" s="526"/>
      <c r="AQA4" s="526"/>
      <c r="AQB4" s="526"/>
      <c r="AQC4" s="526"/>
      <c r="AQD4" s="526"/>
      <c r="AQE4" s="526"/>
      <c r="AQF4" s="526"/>
      <c r="AQG4" s="526"/>
      <c r="AQH4" s="526"/>
      <c r="AQI4" s="526"/>
      <c r="AQJ4" s="526"/>
      <c r="AQK4" s="526"/>
      <c r="AQL4" s="526"/>
      <c r="AQM4" s="526"/>
      <c r="AQN4" s="526"/>
      <c r="AQO4" s="526"/>
      <c r="AQP4" s="526"/>
      <c r="AQQ4" s="526"/>
      <c r="AQR4" s="526"/>
      <c r="AQS4" s="526"/>
      <c r="AQT4" s="526"/>
      <c r="AQU4" s="526"/>
      <c r="AQV4" s="526"/>
      <c r="AQW4" s="526"/>
      <c r="AQX4" s="526"/>
      <c r="AQY4" s="526"/>
      <c r="AQZ4" s="526"/>
      <c r="ARA4" s="526"/>
      <c r="ARB4" s="526"/>
      <c r="ARC4" s="526"/>
      <c r="ARD4" s="526"/>
      <c r="ARE4" s="526"/>
      <c r="ARF4" s="526"/>
      <c r="ARG4" s="526"/>
      <c r="ARH4" s="526"/>
      <c r="ARI4" s="526"/>
      <c r="ARJ4" s="526"/>
      <c r="ARK4" s="526"/>
      <c r="ARL4" s="526"/>
      <c r="ARM4" s="526"/>
      <c r="ARN4" s="526"/>
      <c r="ARO4" s="526"/>
      <c r="ARP4" s="526"/>
      <c r="ARQ4" s="526"/>
      <c r="ARR4" s="526"/>
      <c r="ARS4" s="526"/>
      <c r="ART4" s="526"/>
      <c r="ARU4" s="526"/>
      <c r="ARV4" s="526"/>
      <c r="ARW4" s="526"/>
      <c r="ARX4" s="526"/>
      <c r="ARY4" s="526"/>
      <c r="ARZ4" s="526"/>
      <c r="ASA4" s="526"/>
      <c r="ASB4" s="526"/>
      <c r="ASC4" s="526"/>
      <c r="ASD4" s="526"/>
      <c r="ASE4" s="526"/>
      <c r="ASF4" s="526"/>
      <c r="ASG4" s="526"/>
      <c r="ASH4" s="526"/>
      <c r="ASI4" s="526"/>
      <c r="ASJ4" s="526"/>
      <c r="ASK4" s="526"/>
      <c r="ASL4" s="526"/>
      <c r="ASM4" s="526"/>
      <c r="ASN4" s="526"/>
      <c r="ASO4" s="526"/>
      <c r="ASP4" s="526"/>
      <c r="ASQ4" s="526"/>
      <c r="ASR4" s="526"/>
      <c r="ASS4" s="526"/>
      <c r="AST4" s="526"/>
      <c r="ASU4" s="526"/>
      <c r="ASV4" s="526"/>
      <c r="ASW4" s="526"/>
      <c r="ASX4" s="526"/>
      <c r="ASY4" s="526"/>
      <c r="ASZ4" s="526"/>
      <c r="ATA4" s="526"/>
      <c r="ATB4" s="526"/>
      <c r="ATC4" s="526"/>
      <c r="ATD4" s="526"/>
      <c r="ATE4" s="526"/>
      <c r="ATF4" s="526"/>
      <c r="ATG4" s="526"/>
      <c r="ATH4" s="526"/>
      <c r="ATI4" s="526"/>
      <c r="ATJ4" s="526"/>
      <c r="ATK4" s="526"/>
      <c r="ATL4" s="526"/>
      <c r="ATM4" s="526"/>
      <c r="ATN4" s="526"/>
      <c r="ATO4" s="526"/>
      <c r="ATP4" s="526"/>
      <c r="ATQ4" s="526"/>
      <c r="ATR4" s="526"/>
      <c r="ATS4" s="526"/>
      <c r="ATT4" s="526"/>
      <c r="ATU4" s="526"/>
      <c r="ATV4" s="526"/>
      <c r="ATW4" s="526"/>
      <c r="ATX4" s="526"/>
      <c r="ATY4" s="526"/>
      <c r="ATZ4" s="526"/>
      <c r="AUA4" s="526"/>
      <c r="AUB4" s="526"/>
      <c r="AUC4" s="526"/>
      <c r="AUD4" s="526"/>
      <c r="AUE4" s="526"/>
      <c r="AUF4" s="526"/>
      <c r="AUG4" s="526"/>
      <c r="AUH4" s="526"/>
      <c r="AUI4" s="526"/>
      <c r="AUJ4" s="526"/>
      <c r="AUK4" s="526"/>
      <c r="AUL4" s="526"/>
      <c r="AUM4" s="526"/>
      <c r="AUN4" s="526"/>
      <c r="AUO4" s="526"/>
      <c r="AUP4" s="526"/>
      <c r="AUQ4" s="526"/>
      <c r="AUR4" s="526"/>
      <c r="AUS4" s="526"/>
      <c r="AUT4" s="526"/>
      <c r="AUU4" s="526"/>
      <c r="AUV4" s="526"/>
      <c r="AUW4" s="526"/>
      <c r="AUX4" s="526"/>
      <c r="AUY4" s="526"/>
      <c r="AUZ4" s="526"/>
      <c r="AVA4" s="526"/>
      <c r="AVB4" s="526"/>
      <c r="AVC4" s="526"/>
      <c r="AVD4" s="526"/>
      <c r="AVE4" s="526"/>
      <c r="AVF4" s="526"/>
      <c r="AVG4" s="526"/>
      <c r="AVH4" s="526"/>
      <c r="AVI4" s="526"/>
      <c r="AVJ4" s="526"/>
      <c r="AVK4" s="526"/>
      <c r="AVL4" s="526"/>
      <c r="AVM4" s="526"/>
      <c r="AVN4" s="526"/>
      <c r="AVO4" s="526"/>
      <c r="AVP4" s="526"/>
      <c r="AVQ4" s="526"/>
      <c r="AVR4" s="526"/>
      <c r="AVS4" s="526"/>
      <c r="AVT4" s="526"/>
      <c r="AVU4" s="526"/>
      <c r="AVV4" s="526"/>
      <c r="AVW4" s="526"/>
      <c r="AVX4" s="526"/>
      <c r="AVY4" s="526"/>
      <c r="AVZ4" s="526"/>
      <c r="AWA4" s="526"/>
      <c r="AWB4" s="526"/>
      <c r="AWC4" s="526"/>
      <c r="AWD4" s="526"/>
      <c r="AWE4" s="526"/>
      <c r="AWF4" s="526"/>
      <c r="AWG4" s="526"/>
      <c r="AWH4" s="526"/>
      <c r="AWI4" s="526"/>
      <c r="AWJ4" s="526"/>
      <c r="AWK4" s="526"/>
      <c r="AWL4" s="526"/>
      <c r="AWM4" s="526"/>
      <c r="AWN4" s="526"/>
      <c r="AWO4" s="526"/>
      <c r="AWP4" s="526"/>
      <c r="AWQ4" s="526"/>
      <c r="AWR4" s="526"/>
      <c r="AWS4" s="526"/>
      <c r="AWT4" s="526"/>
      <c r="AWU4" s="526"/>
      <c r="AWV4" s="526"/>
      <c r="AWW4" s="526"/>
      <c r="AWX4" s="526"/>
      <c r="AWY4" s="526"/>
      <c r="AWZ4" s="526"/>
      <c r="AXA4" s="526"/>
      <c r="AXB4" s="526"/>
      <c r="AXC4" s="526"/>
      <c r="AXD4" s="526"/>
      <c r="AXE4" s="526"/>
      <c r="AXF4" s="526"/>
      <c r="AXG4" s="526"/>
      <c r="AXH4" s="526"/>
      <c r="AXI4" s="526"/>
      <c r="AXJ4" s="526"/>
      <c r="AXK4" s="526"/>
      <c r="AXL4" s="526"/>
      <c r="AXM4" s="526"/>
      <c r="AXN4" s="526"/>
      <c r="AXO4" s="526"/>
      <c r="AXP4" s="526"/>
      <c r="AXQ4" s="526"/>
      <c r="AXR4" s="526"/>
      <c r="AXS4" s="526"/>
      <c r="AXT4" s="526"/>
      <c r="AXU4" s="526"/>
      <c r="AXV4" s="526"/>
      <c r="AXW4" s="526"/>
      <c r="AXX4" s="526"/>
      <c r="AXY4" s="526"/>
      <c r="AXZ4" s="526"/>
      <c r="AYA4" s="526"/>
      <c r="AYB4" s="526"/>
      <c r="AYC4" s="526"/>
      <c r="AYD4" s="526"/>
      <c r="AYE4" s="526"/>
      <c r="AYF4" s="526"/>
      <c r="AYG4" s="526"/>
      <c r="AYH4" s="526"/>
      <c r="AYI4" s="526"/>
      <c r="AYJ4" s="526"/>
      <c r="AYK4" s="526"/>
      <c r="AYL4" s="526"/>
      <c r="AYM4" s="526"/>
      <c r="AYN4" s="526"/>
      <c r="AYO4" s="526"/>
      <c r="AYP4" s="526"/>
      <c r="AYQ4" s="526"/>
      <c r="AYR4" s="526"/>
      <c r="AYS4" s="526"/>
      <c r="AYT4" s="526"/>
      <c r="AYU4" s="526"/>
      <c r="AYV4" s="526"/>
      <c r="AYW4" s="526"/>
      <c r="AYX4" s="526"/>
      <c r="AYY4" s="526"/>
      <c r="AYZ4" s="526"/>
      <c r="AZA4" s="526"/>
      <c r="AZB4" s="526"/>
      <c r="AZC4" s="526"/>
      <c r="AZD4" s="526"/>
      <c r="AZE4" s="526"/>
      <c r="AZF4" s="526"/>
      <c r="AZG4" s="526"/>
      <c r="AZH4" s="526"/>
      <c r="AZI4" s="526"/>
      <c r="AZJ4" s="526"/>
      <c r="AZK4" s="526"/>
      <c r="AZL4" s="526"/>
      <c r="AZM4" s="526"/>
      <c r="AZN4" s="526"/>
      <c r="AZO4" s="526"/>
      <c r="AZP4" s="526"/>
      <c r="AZQ4" s="526"/>
      <c r="AZR4" s="526"/>
      <c r="AZS4" s="526"/>
      <c r="AZT4" s="526"/>
      <c r="AZU4" s="526"/>
      <c r="AZV4" s="526"/>
      <c r="AZW4" s="526"/>
      <c r="AZX4" s="526"/>
      <c r="AZY4" s="526"/>
      <c r="AZZ4" s="526"/>
      <c r="BAA4" s="526"/>
      <c r="BAB4" s="526"/>
      <c r="BAC4" s="526"/>
      <c r="BAD4" s="526"/>
      <c r="BAE4" s="526"/>
      <c r="BAF4" s="526"/>
      <c r="BAG4" s="526"/>
      <c r="BAH4" s="526"/>
      <c r="BAI4" s="526"/>
      <c r="BAJ4" s="526"/>
      <c r="BAK4" s="526"/>
      <c r="BAL4" s="526"/>
      <c r="BAM4" s="526"/>
      <c r="BAN4" s="526"/>
      <c r="BAO4" s="526"/>
      <c r="BAP4" s="526"/>
      <c r="BAQ4" s="526"/>
      <c r="BAR4" s="526"/>
      <c r="BAS4" s="526"/>
      <c r="BAT4" s="526"/>
      <c r="BAU4" s="526"/>
      <c r="BAV4" s="526"/>
      <c r="BAW4" s="526"/>
      <c r="BAX4" s="526"/>
      <c r="BAY4" s="526"/>
      <c r="BAZ4" s="526"/>
      <c r="BBA4" s="526"/>
      <c r="BBB4" s="526"/>
      <c r="BBC4" s="526"/>
      <c r="BBD4" s="526"/>
      <c r="BBE4" s="526"/>
      <c r="BBF4" s="526"/>
      <c r="BBG4" s="526"/>
      <c r="BBH4" s="526"/>
      <c r="BBI4" s="526"/>
      <c r="BBJ4" s="526"/>
      <c r="BBK4" s="526"/>
      <c r="BBL4" s="526"/>
      <c r="BBM4" s="526"/>
      <c r="BBN4" s="526"/>
      <c r="BBO4" s="526"/>
      <c r="BBP4" s="526"/>
      <c r="BBQ4" s="526"/>
      <c r="BBR4" s="526"/>
      <c r="BBS4" s="526"/>
      <c r="BBT4" s="526"/>
      <c r="BBU4" s="526"/>
      <c r="BBV4" s="526"/>
      <c r="BBW4" s="526"/>
      <c r="BBX4" s="526"/>
      <c r="BBY4" s="526"/>
      <c r="BBZ4" s="526"/>
      <c r="BCA4" s="526"/>
      <c r="BCB4" s="526"/>
      <c r="BCC4" s="526"/>
      <c r="BCD4" s="526"/>
      <c r="BCE4" s="526"/>
      <c r="BCF4" s="526"/>
      <c r="BCG4" s="526"/>
      <c r="BCH4" s="526"/>
      <c r="BCI4" s="526"/>
      <c r="BCJ4" s="526"/>
      <c r="BCK4" s="526"/>
      <c r="BCL4" s="526"/>
      <c r="BCM4" s="526"/>
      <c r="BCN4" s="526"/>
      <c r="BCO4" s="526"/>
      <c r="BCP4" s="526"/>
      <c r="BCQ4" s="526"/>
      <c r="BCR4" s="526"/>
      <c r="BCS4" s="526"/>
      <c r="BCT4" s="526"/>
      <c r="BCU4" s="526"/>
      <c r="BCV4" s="526"/>
      <c r="BCW4" s="526"/>
      <c r="BCX4" s="526"/>
      <c r="BCY4" s="526"/>
      <c r="BCZ4" s="526"/>
      <c r="BDA4" s="526"/>
      <c r="BDB4" s="526"/>
      <c r="BDC4" s="526"/>
      <c r="BDD4" s="526"/>
      <c r="BDE4" s="526"/>
      <c r="BDF4" s="526"/>
      <c r="BDG4" s="526"/>
      <c r="BDH4" s="526"/>
      <c r="BDI4" s="526"/>
      <c r="BDJ4" s="526"/>
      <c r="BDK4" s="526"/>
      <c r="BDL4" s="526"/>
      <c r="BDM4" s="526"/>
      <c r="BDN4" s="526"/>
      <c r="BDO4" s="526"/>
      <c r="BDP4" s="526"/>
      <c r="BDQ4" s="526"/>
      <c r="BDR4" s="526"/>
      <c r="BDS4" s="526"/>
      <c r="BDT4" s="526"/>
      <c r="BDU4" s="526"/>
      <c r="BDV4" s="526"/>
      <c r="BDW4" s="526"/>
      <c r="BDX4" s="526"/>
      <c r="BDY4" s="526"/>
      <c r="BDZ4" s="526"/>
      <c r="BEA4" s="526"/>
      <c r="BEB4" s="526"/>
      <c r="BEC4" s="526"/>
      <c r="BED4" s="526"/>
      <c r="BEE4" s="526"/>
      <c r="BEF4" s="526"/>
      <c r="BEG4" s="526"/>
      <c r="BEH4" s="526"/>
      <c r="BEI4" s="526"/>
      <c r="BEJ4" s="526"/>
      <c r="BEK4" s="526"/>
      <c r="BEL4" s="526"/>
      <c r="BEM4" s="526"/>
      <c r="BEN4" s="526"/>
      <c r="BEO4" s="526"/>
      <c r="BEP4" s="526"/>
      <c r="BEQ4" s="526"/>
      <c r="BER4" s="526"/>
      <c r="BES4" s="526"/>
      <c r="BET4" s="526"/>
      <c r="BEU4" s="526"/>
      <c r="BEV4" s="526"/>
      <c r="BEW4" s="526"/>
      <c r="BEX4" s="526"/>
      <c r="BEY4" s="526"/>
      <c r="BEZ4" s="526"/>
      <c r="BFA4" s="526"/>
      <c r="BFB4" s="526"/>
      <c r="BFC4" s="526"/>
      <c r="BFD4" s="526"/>
      <c r="BFE4" s="526"/>
      <c r="BFF4" s="526"/>
      <c r="BFG4" s="526"/>
      <c r="BFH4" s="526"/>
      <c r="BFI4" s="526"/>
      <c r="BFJ4" s="526"/>
      <c r="BFK4" s="526"/>
      <c r="BFL4" s="526"/>
      <c r="BFM4" s="526"/>
      <c r="BFN4" s="526"/>
      <c r="BFO4" s="526"/>
      <c r="BFP4" s="526"/>
      <c r="BFQ4" s="526"/>
      <c r="BFR4" s="526"/>
      <c r="BFS4" s="526"/>
      <c r="BFT4" s="526"/>
      <c r="BFU4" s="526"/>
      <c r="BFV4" s="526"/>
      <c r="BFW4" s="526"/>
      <c r="BFX4" s="526"/>
      <c r="BFY4" s="526"/>
      <c r="BFZ4" s="526"/>
      <c r="BGA4" s="526"/>
      <c r="BGB4" s="526"/>
      <c r="BGC4" s="526"/>
      <c r="BGD4" s="526"/>
      <c r="BGE4" s="526"/>
      <c r="BGF4" s="526"/>
      <c r="BGG4" s="526"/>
      <c r="BGH4" s="526"/>
      <c r="BGI4" s="526"/>
      <c r="BGJ4" s="526"/>
      <c r="BGK4" s="526"/>
      <c r="BGL4" s="526"/>
      <c r="BGM4" s="526"/>
      <c r="BGN4" s="526"/>
      <c r="BGO4" s="526"/>
      <c r="BGP4" s="526"/>
      <c r="BGQ4" s="526"/>
      <c r="BGR4" s="526"/>
      <c r="BGS4" s="526"/>
      <c r="BGT4" s="526"/>
      <c r="BGU4" s="526"/>
      <c r="BGV4" s="526"/>
      <c r="BGW4" s="526"/>
      <c r="BGX4" s="526"/>
      <c r="BGY4" s="526"/>
      <c r="BGZ4" s="526"/>
      <c r="BHA4" s="526"/>
      <c r="BHB4" s="526"/>
      <c r="BHC4" s="526"/>
      <c r="BHD4" s="526"/>
      <c r="BHE4" s="526"/>
      <c r="BHF4" s="526"/>
      <c r="BHG4" s="526"/>
      <c r="BHH4" s="526"/>
      <c r="BHI4" s="526"/>
      <c r="BHJ4" s="526"/>
      <c r="BHK4" s="526"/>
      <c r="BHL4" s="526"/>
      <c r="BHM4" s="526"/>
      <c r="BHN4" s="526"/>
      <c r="BHO4" s="526"/>
      <c r="BHP4" s="526"/>
      <c r="BHQ4" s="526"/>
      <c r="BHR4" s="526"/>
      <c r="BHS4" s="526"/>
      <c r="BHT4" s="526"/>
      <c r="BHU4" s="526"/>
      <c r="BHV4" s="526"/>
      <c r="BHW4" s="526"/>
      <c r="BHX4" s="526"/>
      <c r="BHY4" s="526"/>
      <c r="BHZ4" s="526"/>
      <c r="BIA4" s="526"/>
      <c r="BIB4" s="526"/>
      <c r="BIC4" s="526"/>
      <c r="BID4" s="526"/>
      <c r="BIE4" s="526"/>
      <c r="BIF4" s="526"/>
      <c r="BIG4" s="526"/>
      <c r="BIH4" s="526"/>
      <c r="BII4" s="526"/>
      <c r="BIJ4" s="526"/>
      <c r="BIK4" s="526"/>
      <c r="BIL4" s="526"/>
      <c r="BIM4" s="526"/>
      <c r="BIN4" s="526"/>
      <c r="BIO4" s="526"/>
      <c r="BIP4" s="526"/>
      <c r="BIQ4" s="526"/>
      <c r="BIR4" s="526"/>
      <c r="BIS4" s="526"/>
      <c r="BIT4" s="526"/>
      <c r="BIU4" s="526"/>
      <c r="BIV4" s="526"/>
      <c r="BIW4" s="526"/>
      <c r="BIX4" s="526"/>
      <c r="BIY4" s="526"/>
      <c r="BIZ4" s="526"/>
      <c r="BJA4" s="526"/>
      <c r="BJB4" s="526"/>
      <c r="BJC4" s="526"/>
      <c r="BJD4" s="526"/>
      <c r="BJE4" s="526"/>
      <c r="BJF4" s="526"/>
      <c r="BJG4" s="526"/>
      <c r="BJH4" s="526"/>
      <c r="BJI4" s="526"/>
      <c r="BJJ4" s="526"/>
      <c r="BJK4" s="526"/>
      <c r="BJL4" s="526"/>
      <c r="BJM4" s="526"/>
      <c r="BJN4" s="526"/>
      <c r="BJO4" s="526"/>
      <c r="BJP4" s="526"/>
      <c r="BJQ4" s="526"/>
      <c r="BJR4" s="526"/>
      <c r="BJS4" s="526"/>
      <c r="BJT4" s="526"/>
      <c r="BJU4" s="526"/>
      <c r="BJV4" s="526"/>
      <c r="BJW4" s="526"/>
      <c r="BJX4" s="526"/>
      <c r="BJY4" s="526"/>
      <c r="BJZ4" s="526"/>
      <c r="BKA4" s="526"/>
      <c r="BKB4" s="526"/>
      <c r="BKC4" s="526"/>
      <c r="BKD4" s="526"/>
      <c r="BKE4" s="526"/>
      <c r="BKF4" s="526"/>
      <c r="BKG4" s="526"/>
      <c r="BKH4" s="526"/>
      <c r="BKI4" s="526"/>
      <c r="BKJ4" s="526"/>
      <c r="BKK4" s="526"/>
      <c r="BKL4" s="526"/>
      <c r="BKM4" s="526"/>
      <c r="BKN4" s="526"/>
      <c r="BKO4" s="526"/>
      <c r="BKP4" s="526"/>
      <c r="BKQ4" s="526"/>
      <c r="BKR4" s="526"/>
      <c r="BKS4" s="526"/>
      <c r="BKT4" s="526"/>
      <c r="BKU4" s="526"/>
      <c r="BKV4" s="526"/>
      <c r="BKW4" s="526"/>
      <c r="BKX4" s="526"/>
      <c r="BKY4" s="526"/>
      <c r="BKZ4" s="526"/>
      <c r="BLA4" s="526"/>
      <c r="BLB4" s="526"/>
      <c r="BLC4" s="526"/>
      <c r="BLD4" s="526"/>
      <c r="BLE4" s="526"/>
      <c r="BLF4" s="526"/>
      <c r="BLG4" s="526"/>
      <c r="BLH4" s="526"/>
      <c r="BLI4" s="526"/>
      <c r="BLJ4" s="526"/>
      <c r="BLK4" s="526"/>
      <c r="BLL4" s="526"/>
      <c r="BLM4" s="526"/>
      <c r="BLN4" s="526"/>
      <c r="BLO4" s="526"/>
      <c r="BLP4" s="526"/>
      <c r="BLQ4" s="526"/>
      <c r="BLR4" s="526"/>
      <c r="BLS4" s="526"/>
      <c r="BLT4" s="526"/>
      <c r="BLU4" s="526"/>
      <c r="BLV4" s="526"/>
      <c r="BLW4" s="526"/>
      <c r="BLX4" s="526"/>
      <c r="BLY4" s="526"/>
      <c r="BLZ4" s="526"/>
      <c r="BMA4" s="526"/>
      <c r="BMB4" s="526"/>
      <c r="BMC4" s="526"/>
      <c r="BMD4" s="526"/>
      <c r="BME4" s="526"/>
      <c r="BMF4" s="526"/>
      <c r="BMG4" s="526"/>
      <c r="BMH4" s="526"/>
      <c r="BMI4" s="526"/>
      <c r="BMJ4" s="526"/>
      <c r="BMK4" s="526"/>
      <c r="BML4" s="526"/>
      <c r="BMM4" s="526"/>
      <c r="BMN4" s="526"/>
      <c r="BMO4" s="526"/>
      <c r="BMP4" s="526"/>
      <c r="BMQ4" s="526"/>
      <c r="BMR4" s="526"/>
      <c r="BMS4" s="526"/>
      <c r="BMT4" s="526"/>
      <c r="BMU4" s="526"/>
      <c r="BMV4" s="526"/>
      <c r="BMW4" s="526"/>
      <c r="BMX4" s="526"/>
      <c r="BMY4" s="526"/>
      <c r="BMZ4" s="526"/>
      <c r="BNA4" s="526"/>
      <c r="BNB4" s="526"/>
      <c r="BNC4" s="526"/>
      <c r="BND4" s="526"/>
      <c r="BNE4" s="526"/>
      <c r="BNF4" s="526"/>
      <c r="BNG4" s="526"/>
      <c r="BNH4" s="526"/>
      <c r="BNI4" s="526"/>
      <c r="BNJ4" s="526"/>
      <c r="BNK4" s="526"/>
      <c r="BNL4" s="526"/>
      <c r="BNM4" s="526"/>
      <c r="BNN4" s="526"/>
      <c r="BNO4" s="526"/>
      <c r="BNP4" s="526"/>
      <c r="BNQ4" s="526"/>
      <c r="BNR4" s="526"/>
      <c r="BNS4" s="526"/>
      <c r="BNT4" s="526"/>
      <c r="BNU4" s="526"/>
      <c r="BNV4" s="526"/>
      <c r="BNW4" s="526"/>
      <c r="BNX4" s="526"/>
      <c r="BNY4" s="526"/>
      <c r="BNZ4" s="526"/>
      <c r="BOA4" s="526"/>
      <c r="BOB4" s="526"/>
      <c r="BOC4" s="526"/>
      <c r="BOD4" s="526"/>
      <c r="BOE4" s="526"/>
      <c r="BOF4" s="526"/>
      <c r="BOG4" s="526"/>
      <c r="BOH4" s="526"/>
      <c r="BOI4" s="526"/>
      <c r="BOJ4" s="526"/>
      <c r="BOK4" s="526"/>
      <c r="BOL4" s="526"/>
      <c r="BOM4" s="526"/>
      <c r="BON4" s="526"/>
      <c r="BOO4" s="526"/>
      <c r="BOP4" s="526"/>
      <c r="BOQ4" s="526"/>
      <c r="BOR4" s="526"/>
      <c r="BOS4" s="526"/>
      <c r="BOT4" s="526"/>
      <c r="BOU4" s="526"/>
      <c r="BOV4" s="526"/>
      <c r="BOW4" s="526"/>
      <c r="BOX4" s="526"/>
      <c r="BOY4" s="526"/>
      <c r="BOZ4" s="526"/>
      <c r="BPA4" s="526"/>
      <c r="BPB4" s="526"/>
      <c r="BPC4" s="526"/>
      <c r="BPD4" s="526"/>
      <c r="BPE4" s="526"/>
      <c r="BPF4" s="526"/>
      <c r="BPG4" s="526"/>
      <c r="BPH4" s="526"/>
      <c r="BPI4" s="526"/>
      <c r="BPJ4" s="526"/>
      <c r="BPK4" s="526"/>
      <c r="BPL4" s="526"/>
      <c r="BPM4" s="526"/>
      <c r="BPN4" s="526"/>
      <c r="BPO4" s="526"/>
      <c r="BPP4" s="526"/>
      <c r="BPQ4" s="526"/>
      <c r="BPR4" s="526"/>
      <c r="BPS4" s="526"/>
      <c r="BPT4" s="526"/>
      <c r="BPU4" s="526"/>
      <c r="BPV4" s="526"/>
      <c r="BPW4" s="526"/>
      <c r="BPX4" s="526"/>
      <c r="BPY4" s="526"/>
      <c r="BPZ4" s="526"/>
      <c r="BQA4" s="526"/>
      <c r="BQB4" s="526"/>
      <c r="BQC4" s="526"/>
      <c r="BQD4" s="526"/>
      <c r="BQE4" s="526"/>
      <c r="BQF4" s="526"/>
      <c r="BQG4" s="526"/>
      <c r="BQH4" s="526"/>
      <c r="BQI4" s="526"/>
      <c r="BQJ4" s="526"/>
      <c r="BQK4" s="526"/>
      <c r="BQL4" s="526"/>
      <c r="BQM4" s="526"/>
      <c r="BQN4" s="526"/>
      <c r="BQO4" s="526"/>
      <c r="BQP4" s="526"/>
      <c r="BQQ4" s="526"/>
      <c r="BQR4" s="526"/>
      <c r="BQS4" s="526"/>
      <c r="BQT4" s="526"/>
      <c r="BQU4" s="526"/>
      <c r="BQV4" s="526"/>
      <c r="BQW4" s="526"/>
      <c r="BQX4" s="526"/>
      <c r="BQY4" s="526"/>
      <c r="BQZ4" s="526"/>
      <c r="BRA4" s="526"/>
      <c r="BRB4" s="526"/>
      <c r="BRC4" s="526"/>
      <c r="BRD4" s="526"/>
      <c r="BRE4" s="526"/>
      <c r="BRF4" s="526"/>
      <c r="BRG4" s="526"/>
      <c r="BRH4" s="526"/>
      <c r="BRI4" s="526"/>
      <c r="BRJ4" s="526"/>
      <c r="BRK4" s="526"/>
      <c r="BRL4" s="526"/>
      <c r="BRM4" s="526"/>
      <c r="BRN4" s="526"/>
      <c r="BRO4" s="526"/>
      <c r="BRP4" s="526"/>
      <c r="BRQ4" s="526"/>
      <c r="BRR4" s="526"/>
      <c r="BRS4" s="526"/>
      <c r="BRT4" s="526"/>
      <c r="BRU4" s="526"/>
      <c r="BRV4" s="526"/>
      <c r="BRW4" s="526"/>
      <c r="BRX4" s="526"/>
      <c r="BRY4" s="526"/>
      <c r="BRZ4" s="526"/>
      <c r="BSA4" s="526"/>
      <c r="BSB4" s="526"/>
      <c r="BSC4" s="526"/>
      <c r="BSD4" s="526"/>
      <c r="BSE4" s="526"/>
      <c r="BSF4" s="526"/>
      <c r="BSG4" s="526"/>
      <c r="BSH4" s="526"/>
      <c r="BSI4" s="526"/>
      <c r="BSJ4" s="526"/>
      <c r="BSK4" s="526"/>
      <c r="BSL4" s="526"/>
      <c r="BSM4" s="526"/>
      <c r="BSN4" s="526"/>
      <c r="BSO4" s="526"/>
      <c r="BSP4" s="526"/>
      <c r="BSQ4" s="526"/>
      <c r="BSR4" s="526"/>
      <c r="BSS4" s="526"/>
      <c r="BST4" s="526"/>
      <c r="BSU4" s="526"/>
      <c r="BSV4" s="526"/>
      <c r="BSW4" s="526"/>
      <c r="BSX4" s="526"/>
      <c r="BSY4" s="526"/>
      <c r="BSZ4" s="526"/>
      <c r="BTA4" s="526"/>
      <c r="BTB4" s="526"/>
      <c r="BTC4" s="526"/>
      <c r="BTD4" s="526"/>
      <c r="BTE4" s="526"/>
      <c r="BTF4" s="526"/>
      <c r="BTG4" s="526"/>
      <c r="BTH4" s="526"/>
      <c r="BTI4" s="526"/>
      <c r="BTJ4" s="526"/>
      <c r="BTK4" s="526"/>
      <c r="BTL4" s="526"/>
      <c r="BTM4" s="526"/>
      <c r="BTN4" s="526"/>
      <c r="BTO4" s="526"/>
      <c r="BTP4" s="526"/>
      <c r="BTQ4" s="526"/>
      <c r="BTR4" s="526"/>
      <c r="BTS4" s="526"/>
      <c r="BTT4" s="526"/>
      <c r="BTU4" s="526"/>
      <c r="BTV4" s="526"/>
      <c r="BTW4" s="526"/>
      <c r="BTX4" s="526"/>
      <c r="BTY4" s="526"/>
      <c r="BTZ4" s="526"/>
      <c r="BUA4" s="526"/>
      <c r="BUB4" s="526"/>
      <c r="BUC4" s="526"/>
      <c r="BUD4" s="526"/>
      <c r="BUE4" s="526"/>
      <c r="BUF4" s="526"/>
      <c r="BUG4" s="526"/>
      <c r="BUH4" s="526"/>
      <c r="BUI4" s="526"/>
      <c r="BUJ4" s="526"/>
      <c r="BUK4" s="526"/>
      <c r="BUL4" s="526"/>
      <c r="BUM4" s="526"/>
      <c r="BUN4" s="526"/>
      <c r="BUO4" s="526"/>
      <c r="BUP4" s="526"/>
      <c r="BUQ4" s="526"/>
      <c r="BUR4" s="526"/>
      <c r="BUS4" s="526"/>
      <c r="BUT4" s="526"/>
      <c r="BUU4" s="526"/>
      <c r="BUV4" s="526"/>
      <c r="BUW4" s="526"/>
      <c r="BUX4" s="526"/>
      <c r="BUY4" s="526"/>
      <c r="BUZ4" s="526"/>
      <c r="BVA4" s="526"/>
      <c r="BVB4" s="526"/>
      <c r="BVC4" s="526"/>
      <c r="BVD4" s="526"/>
      <c r="BVE4" s="526"/>
      <c r="BVF4" s="526"/>
      <c r="BVG4" s="526"/>
      <c r="BVH4" s="526"/>
      <c r="BVI4" s="526"/>
      <c r="BVJ4" s="526"/>
      <c r="BVK4" s="526"/>
      <c r="BVL4" s="526"/>
      <c r="BVM4" s="526"/>
      <c r="BVN4" s="526"/>
      <c r="BVO4" s="526"/>
      <c r="BVP4" s="526"/>
      <c r="BVQ4" s="526"/>
      <c r="BVR4" s="526"/>
      <c r="BVS4" s="526"/>
      <c r="BVT4" s="526"/>
      <c r="BVU4" s="526"/>
      <c r="BVV4" s="526"/>
      <c r="BVW4" s="526"/>
      <c r="BVX4" s="526"/>
      <c r="BVY4" s="526"/>
      <c r="BVZ4" s="526"/>
      <c r="BWA4" s="526"/>
      <c r="BWB4" s="526"/>
      <c r="BWC4" s="526"/>
      <c r="BWD4" s="526"/>
      <c r="BWE4" s="526"/>
      <c r="BWF4" s="526"/>
      <c r="BWG4" s="526"/>
      <c r="BWH4" s="526"/>
      <c r="BWI4" s="526"/>
      <c r="BWJ4" s="526"/>
      <c r="BWK4" s="526"/>
      <c r="BWL4" s="526"/>
      <c r="BWM4" s="526"/>
      <c r="BWN4" s="526"/>
      <c r="BWO4" s="526"/>
      <c r="BWP4" s="526"/>
      <c r="BWQ4" s="526"/>
      <c r="BWR4" s="526"/>
      <c r="BWS4" s="526"/>
      <c r="BWT4" s="526"/>
      <c r="BWU4" s="526"/>
      <c r="BWV4" s="526"/>
      <c r="BWW4" s="526"/>
      <c r="BWX4" s="526"/>
      <c r="BWY4" s="526"/>
      <c r="BWZ4" s="526"/>
      <c r="BXA4" s="526"/>
      <c r="BXB4" s="526"/>
      <c r="BXC4" s="526"/>
      <c r="BXD4" s="526"/>
      <c r="BXE4" s="526"/>
      <c r="BXF4" s="526"/>
      <c r="BXG4" s="526"/>
      <c r="BXH4" s="526"/>
      <c r="BXI4" s="526"/>
      <c r="BXJ4" s="526"/>
      <c r="BXK4" s="526"/>
      <c r="BXL4" s="526"/>
      <c r="BXM4" s="526"/>
      <c r="BXN4" s="526"/>
      <c r="BXO4" s="526"/>
      <c r="BXP4" s="526"/>
      <c r="BXQ4" s="526"/>
      <c r="BXR4" s="526"/>
      <c r="BXS4" s="526"/>
      <c r="BXT4" s="526"/>
      <c r="BXU4" s="526"/>
      <c r="BXV4" s="526"/>
      <c r="BXW4" s="526"/>
      <c r="BXX4" s="526"/>
      <c r="BXY4" s="526"/>
      <c r="BXZ4" s="526"/>
      <c r="BYA4" s="526"/>
      <c r="BYB4" s="526"/>
      <c r="BYC4" s="526"/>
      <c r="BYD4" s="526"/>
      <c r="BYE4" s="526"/>
      <c r="BYF4" s="526"/>
      <c r="BYG4" s="526"/>
      <c r="BYH4" s="526"/>
      <c r="BYI4" s="526"/>
      <c r="BYJ4" s="526"/>
      <c r="BYK4" s="526"/>
      <c r="BYL4" s="526"/>
      <c r="BYM4" s="526"/>
      <c r="BYN4" s="526"/>
      <c r="BYO4" s="526"/>
      <c r="BYP4" s="526"/>
      <c r="BYQ4" s="526"/>
      <c r="BYR4" s="526"/>
      <c r="BYS4" s="526"/>
      <c r="BYT4" s="526"/>
      <c r="BYU4" s="526"/>
      <c r="BYV4" s="526"/>
      <c r="BYW4" s="526"/>
      <c r="BYX4" s="526"/>
      <c r="BYY4" s="526"/>
      <c r="BYZ4" s="526"/>
      <c r="BZA4" s="526"/>
      <c r="BZB4" s="526"/>
      <c r="BZC4" s="526"/>
      <c r="BZD4" s="526"/>
      <c r="BZE4" s="526"/>
      <c r="BZF4" s="526"/>
      <c r="BZG4" s="526"/>
      <c r="BZH4" s="526"/>
      <c r="BZI4" s="526"/>
      <c r="BZJ4" s="526"/>
      <c r="BZK4" s="526"/>
      <c r="BZL4" s="526"/>
      <c r="BZM4" s="526"/>
      <c r="BZN4" s="526"/>
      <c r="BZO4" s="526"/>
      <c r="BZP4" s="526"/>
      <c r="BZQ4" s="526"/>
      <c r="BZR4" s="526"/>
      <c r="BZS4" s="526"/>
      <c r="BZT4" s="526"/>
      <c r="BZU4" s="526"/>
      <c r="BZV4" s="526"/>
      <c r="BZW4" s="526"/>
      <c r="BZX4" s="526"/>
      <c r="BZY4" s="526"/>
      <c r="BZZ4" s="526"/>
      <c r="CAA4" s="526"/>
      <c r="CAB4" s="526"/>
      <c r="CAC4" s="526"/>
      <c r="CAD4" s="526"/>
      <c r="CAE4" s="526"/>
      <c r="CAF4" s="526"/>
      <c r="CAG4" s="526"/>
      <c r="CAH4" s="526"/>
      <c r="CAI4" s="526"/>
      <c r="CAJ4" s="526"/>
      <c r="CAK4" s="526"/>
      <c r="CAL4" s="526"/>
      <c r="CAM4" s="526"/>
      <c r="CAN4" s="526"/>
      <c r="CAO4" s="526"/>
      <c r="CAP4" s="526"/>
      <c r="CAQ4" s="526"/>
      <c r="CAR4" s="526"/>
      <c r="CAS4" s="526"/>
      <c r="CAT4" s="526"/>
      <c r="CAU4" s="526"/>
      <c r="CAV4" s="526"/>
      <c r="CAW4" s="526"/>
      <c r="CAX4" s="526"/>
      <c r="CAY4" s="526"/>
      <c r="CAZ4" s="526"/>
      <c r="CBA4" s="526"/>
      <c r="CBB4" s="526"/>
      <c r="CBC4" s="526"/>
      <c r="CBD4" s="526"/>
      <c r="CBE4" s="526"/>
      <c r="CBF4" s="526"/>
      <c r="CBG4" s="526"/>
      <c r="CBH4" s="526"/>
      <c r="CBI4" s="526"/>
      <c r="CBJ4" s="526"/>
      <c r="CBK4" s="526"/>
      <c r="CBL4" s="526"/>
      <c r="CBM4" s="526"/>
      <c r="CBN4" s="526"/>
      <c r="CBO4" s="526"/>
      <c r="CBP4" s="526"/>
      <c r="CBQ4" s="526"/>
      <c r="CBR4" s="526"/>
      <c r="CBS4" s="526"/>
      <c r="CBT4" s="526"/>
      <c r="CBU4" s="526"/>
      <c r="CBV4" s="526"/>
      <c r="CBW4" s="526"/>
      <c r="CBX4" s="526"/>
      <c r="CBY4" s="526"/>
      <c r="CBZ4" s="526"/>
      <c r="CCA4" s="526"/>
      <c r="CCB4" s="526"/>
      <c r="CCC4" s="526"/>
      <c r="CCD4" s="526"/>
      <c r="CCE4" s="526"/>
      <c r="CCF4" s="526"/>
      <c r="CCG4" s="526"/>
      <c r="CCH4" s="526"/>
      <c r="CCI4" s="526"/>
      <c r="CCJ4" s="526"/>
      <c r="CCK4" s="526"/>
      <c r="CCL4" s="526"/>
      <c r="CCM4" s="526"/>
      <c r="CCN4" s="526"/>
      <c r="CCO4" s="526"/>
      <c r="CCP4" s="526"/>
      <c r="CCQ4" s="526"/>
      <c r="CCR4" s="526"/>
      <c r="CCS4" s="526"/>
      <c r="CCT4" s="526"/>
      <c r="CCU4" s="526"/>
      <c r="CCV4" s="526"/>
      <c r="CCW4" s="526"/>
      <c r="CCX4" s="526"/>
      <c r="CCY4" s="526"/>
      <c r="CCZ4" s="526"/>
      <c r="CDA4" s="526"/>
      <c r="CDB4" s="526"/>
      <c r="CDC4" s="526"/>
      <c r="CDD4" s="526"/>
      <c r="CDE4" s="526"/>
      <c r="CDF4" s="526"/>
      <c r="CDG4" s="526"/>
      <c r="CDH4" s="526"/>
      <c r="CDI4" s="526"/>
      <c r="CDJ4" s="526"/>
      <c r="CDK4" s="526"/>
      <c r="CDL4" s="526"/>
      <c r="CDM4" s="526"/>
      <c r="CDN4" s="526"/>
      <c r="CDO4" s="526"/>
      <c r="CDP4" s="526"/>
      <c r="CDQ4" s="526"/>
      <c r="CDR4" s="526"/>
      <c r="CDS4" s="526"/>
      <c r="CDT4" s="526"/>
      <c r="CDU4" s="526"/>
      <c r="CDV4" s="526"/>
      <c r="CDW4" s="526"/>
      <c r="CDX4" s="526"/>
      <c r="CDY4" s="526"/>
      <c r="CDZ4" s="526"/>
      <c r="CEA4" s="526"/>
      <c r="CEB4" s="526"/>
      <c r="CEC4" s="526"/>
      <c r="CED4" s="526"/>
      <c r="CEE4" s="526"/>
      <c r="CEF4" s="526"/>
      <c r="CEG4" s="526"/>
      <c r="CEH4" s="526"/>
      <c r="CEI4" s="526"/>
      <c r="CEJ4" s="526"/>
      <c r="CEK4" s="526"/>
      <c r="CEL4" s="526"/>
      <c r="CEM4" s="526"/>
      <c r="CEN4" s="526"/>
      <c r="CEO4" s="526"/>
      <c r="CEP4" s="526"/>
      <c r="CEQ4" s="526"/>
      <c r="CER4" s="526"/>
      <c r="CES4" s="526"/>
      <c r="CET4" s="526"/>
      <c r="CEU4" s="526"/>
      <c r="CEV4" s="526"/>
      <c r="CEW4" s="526"/>
      <c r="CEX4" s="526"/>
      <c r="CEY4" s="526"/>
      <c r="CEZ4" s="526"/>
      <c r="CFA4" s="526"/>
      <c r="CFB4" s="526"/>
      <c r="CFC4" s="526"/>
      <c r="CFD4" s="526"/>
      <c r="CFE4" s="526"/>
      <c r="CFF4" s="526"/>
      <c r="CFG4" s="526"/>
      <c r="CFH4" s="526"/>
      <c r="CFI4" s="526"/>
      <c r="CFJ4" s="526"/>
      <c r="CFK4" s="526"/>
      <c r="CFL4" s="526"/>
      <c r="CFM4" s="526"/>
      <c r="CFN4" s="526"/>
      <c r="CFO4" s="526"/>
      <c r="CFP4" s="526"/>
      <c r="CFQ4" s="526"/>
      <c r="CFR4" s="526"/>
      <c r="CFS4" s="526"/>
      <c r="CFT4" s="526"/>
      <c r="CFU4" s="526"/>
      <c r="CFV4" s="526"/>
      <c r="CFW4" s="526"/>
      <c r="CFX4" s="526"/>
      <c r="CFY4" s="526"/>
      <c r="CFZ4" s="526"/>
      <c r="CGA4" s="526"/>
      <c r="CGB4" s="526"/>
      <c r="CGC4" s="526"/>
      <c r="CGD4" s="526"/>
      <c r="CGE4" s="526"/>
      <c r="CGF4" s="526"/>
      <c r="CGG4" s="526"/>
      <c r="CGH4" s="526"/>
      <c r="CGI4" s="526"/>
      <c r="CGJ4" s="526"/>
      <c r="CGK4" s="526"/>
      <c r="CGL4" s="526"/>
      <c r="CGM4" s="526"/>
      <c r="CGN4" s="526"/>
      <c r="CGO4" s="526"/>
      <c r="CGP4" s="526"/>
      <c r="CGQ4" s="526"/>
      <c r="CGR4" s="526"/>
      <c r="CGS4" s="526"/>
      <c r="CGT4" s="526"/>
      <c r="CGU4" s="526"/>
      <c r="CGV4" s="526"/>
      <c r="CGW4" s="526"/>
      <c r="CGX4" s="526"/>
      <c r="CGY4" s="526"/>
      <c r="CGZ4" s="526"/>
      <c r="CHA4" s="526"/>
      <c r="CHB4" s="526"/>
      <c r="CHC4" s="526"/>
      <c r="CHD4" s="526"/>
      <c r="CHE4" s="526"/>
      <c r="CHF4" s="526"/>
      <c r="CHG4" s="526"/>
      <c r="CHH4" s="526"/>
      <c r="CHI4" s="526"/>
      <c r="CHJ4" s="526"/>
      <c r="CHK4" s="526"/>
      <c r="CHL4" s="526"/>
      <c r="CHM4" s="526"/>
      <c r="CHN4" s="526"/>
      <c r="CHO4" s="526"/>
      <c r="CHP4" s="526"/>
      <c r="CHQ4" s="526"/>
      <c r="CHR4" s="526"/>
      <c r="CHS4" s="526"/>
      <c r="CHT4" s="526"/>
      <c r="CHU4" s="526"/>
      <c r="CHV4" s="526"/>
      <c r="CHW4" s="526"/>
      <c r="CHX4" s="526"/>
      <c r="CHY4" s="526"/>
      <c r="CHZ4" s="526"/>
      <c r="CIA4" s="526"/>
      <c r="CIB4" s="526"/>
      <c r="CIC4" s="526"/>
      <c r="CID4" s="526"/>
      <c r="CIE4" s="526"/>
      <c r="CIF4" s="526"/>
      <c r="CIG4" s="526"/>
      <c r="CIH4" s="526"/>
      <c r="CII4" s="526"/>
      <c r="CIJ4" s="526"/>
      <c r="CIK4" s="526"/>
      <c r="CIL4" s="526"/>
      <c r="CIM4" s="526"/>
      <c r="CIN4" s="526"/>
      <c r="CIO4" s="526"/>
      <c r="CIP4" s="526"/>
      <c r="CIQ4" s="526"/>
      <c r="CIR4" s="526"/>
      <c r="CIS4" s="526"/>
      <c r="CIT4" s="526"/>
      <c r="CIU4" s="526"/>
      <c r="CIV4" s="526"/>
      <c r="CIW4" s="526"/>
      <c r="CIX4" s="526"/>
      <c r="CIY4" s="526"/>
      <c r="CIZ4" s="526"/>
      <c r="CJA4" s="526"/>
      <c r="CJB4" s="526"/>
      <c r="CJC4" s="526"/>
      <c r="CJD4" s="526"/>
      <c r="CJE4" s="526"/>
      <c r="CJF4" s="526"/>
      <c r="CJG4" s="526"/>
      <c r="CJH4" s="526"/>
      <c r="CJI4" s="526"/>
      <c r="CJJ4" s="526"/>
      <c r="CJK4" s="526"/>
      <c r="CJL4" s="526"/>
      <c r="CJM4" s="526"/>
      <c r="CJN4" s="526"/>
      <c r="CJO4" s="526"/>
      <c r="CJP4" s="526"/>
      <c r="CJQ4" s="526"/>
      <c r="CJR4" s="526"/>
      <c r="CJS4" s="526"/>
      <c r="CJT4" s="526"/>
      <c r="CJU4" s="526"/>
      <c r="CJV4" s="526"/>
      <c r="CJW4" s="526"/>
      <c r="CJX4" s="526"/>
      <c r="CJY4" s="526"/>
      <c r="CJZ4" s="526"/>
      <c r="CKA4" s="526"/>
      <c r="CKB4" s="526"/>
      <c r="CKC4" s="526"/>
      <c r="CKD4" s="526"/>
      <c r="CKE4" s="526"/>
      <c r="CKF4" s="526"/>
      <c r="CKG4" s="526"/>
      <c r="CKH4" s="526"/>
      <c r="CKI4" s="526"/>
      <c r="CKJ4" s="526"/>
      <c r="CKK4" s="526"/>
      <c r="CKL4" s="526"/>
      <c r="CKM4" s="526"/>
      <c r="CKN4" s="526"/>
      <c r="CKO4" s="526"/>
      <c r="CKP4" s="526"/>
      <c r="CKQ4" s="526"/>
      <c r="CKR4" s="526"/>
      <c r="CKS4" s="526"/>
      <c r="CKT4" s="526"/>
      <c r="CKU4" s="526"/>
      <c r="CKV4" s="526"/>
      <c r="CKW4" s="526"/>
      <c r="CKX4" s="526"/>
      <c r="CKY4" s="526"/>
      <c r="CKZ4" s="526"/>
      <c r="CLA4" s="526"/>
      <c r="CLB4" s="526"/>
      <c r="CLC4" s="526"/>
      <c r="CLD4" s="526"/>
      <c r="CLE4" s="526"/>
      <c r="CLF4" s="526"/>
      <c r="CLG4" s="526"/>
      <c r="CLH4" s="526"/>
      <c r="CLI4" s="526"/>
      <c r="CLJ4" s="526"/>
      <c r="CLK4" s="526"/>
      <c r="CLL4" s="526"/>
      <c r="CLM4" s="526"/>
      <c r="CLN4" s="526"/>
      <c r="CLO4" s="526"/>
      <c r="CLP4" s="526"/>
      <c r="CLQ4" s="526"/>
      <c r="CLR4" s="526"/>
      <c r="CLS4" s="526"/>
      <c r="CLT4" s="526"/>
      <c r="CLU4" s="526"/>
      <c r="CLV4" s="526"/>
      <c r="CLW4" s="526"/>
      <c r="CLX4" s="526"/>
      <c r="CLY4" s="526"/>
      <c r="CLZ4" s="526"/>
      <c r="CMA4" s="526"/>
      <c r="CMB4" s="526"/>
      <c r="CMC4" s="526"/>
      <c r="CMD4" s="526"/>
      <c r="CME4" s="526"/>
      <c r="CMF4" s="526"/>
      <c r="CMG4" s="526"/>
      <c r="CMH4" s="526"/>
      <c r="CMI4" s="526"/>
      <c r="CMJ4" s="526"/>
      <c r="CMK4" s="526"/>
      <c r="CML4" s="526"/>
      <c r="CMM4" s="526"/>
      <c r="CMN4" s="526"/>
      <c r="CMO4" s="526"/>
      <c r="CMP4" s="526"/>
      <c r="CMQ4" s="526"/>
      <c r="CMR4" s="526"/>
      <c r="CMS4" s="526"/>
      <c r="CMT4" s="526"/>
      <c r="CMU4" s="526"/>
      <c r="CMV4" s="526"/>
      <c r="CMW4" s="526"/>
      <c r="CMX4" s="526"/>
      <c r="CMY4" s="526"/>
      <c r="CMZ4" s="526"/>
      <c r="CNA4" s="526"/>
      <c r="CNB4" s="526"/>
      <c r="CNC4" s="526"/>
      <c r="CND4" s="526"/>
      <c r="CNE4" s="526"/>
      <c r="CNF4" s="526"/>
      <c r="CNG4" s="526"/>
      <c r="CNH4" s="526"/>
      <c r="CNI4" s="526"/>
      <c r="CNJ4" s="526"/>
      <c r="CNK4" s="526"/>
      <c r="CNL4" s="526"/>
      <c r="CNM4" s="526"/>
      <c r="CNN4" s="526"/>
      <c r="CNO4" s="526"/>
      <c r="CNP4" s="526"/>
      <c r="CNQ4" s="526"/>
      <c r="CNR4" s="526"/>
      <c r="CNS4" s="526"/>
      <c r="CNT4" s="526"/>
      <c r="CNU4" s="526"/>
      <c r="CNV4" s="526"/>
      <c r="CNW4" s="526"/>
      <c r="CNX4" s="526"/>
      <c r="CNY4" s="526"/>
      <c r="CNZ4" s="526"/>
      <c r="COA4" s="526"/>
      <c r="COB4" s="526"/>
      <c r="COC4" s="526"/>
      <c r="COD4" s="526"/>
      <c r="COE4" s="526"/>
      <c r="COF4" s="526"/>
      <c r="COG4" s="526"/>
      <c r="COH4" s="526"/>
      <c r="COI4" s="526"/>
      <c r="COJ4" s="526"/>
      <c r="COK4" s="526"/>
      <c r="COL4" s="526"/>
      <c r="COM4" s="526"/>
      <c r="CON4" s="526"/>
      <c r="COO4" s="526"/>
      <c r="COP4" s="526"/>
      <c r="COQ4" s="526"/>
      <c r="COR4" s="526"/>
      <c r="COS4" s="526"/>
      <c r="COT4" s="526"/>
      <c r="COU4" s="526"/>
      <c r="COV4" s="526"/>
      <c r="COW4" s="526"/>
      <c r="COX4" s="526"/>
      <c r="COY4" s="526"/>
      <c r="COZ4" s="526"/>
      <c r="CPA4" s="526"/>
      <c r="CPB4" s="526"/>
      <c r="CPC4" s="526"/>
      <c r="CPD4" s="526"/>
      <c r="CPE4" s="526"/>
      <c r="CPF4" s="526"/>
      <c r="CPG4" s="526"/>
      <c r="CPH4" s="526"/>
      <c r="CPI4" s="526"/>
      <c r="CPJ4" s="526"/>
      <c r="CPK4" s="526"/>
      <c r="CPL4" s="526"/>
      <c r="CPM4" s="526"/>
      <c r="CPN4" s="526"/>
      <c r="CPO4" s="526"/>
      <c r="CPP4" s="526"/>
      <c r="CPQ4" s="526"/>
      <c r="CPR4" s="526"/>
      <c r="CPS4" s="526"/>
      <c r="CPT4" s="526"/>
      <c r="CPU4" s="526"/>
      <c r="CPV4" s="526"/>
      <c r="CPW4" s="526"/>
      <c r="CPX4" s="526"/>
      <c r="CPY4" s="526"/>
      <c r="CPZ4" s="526"/>
      <c r="CQA4" s="526"/>
      <c r="CQB4" s="526"/>
      <c r="CQC4" s="526"/>
      <c r="CQD4" s="526"/>
      <c r="CQE4" s="526"/>
      <c r="CQF4" s="526"/>
      <c r="CQG4" s="526"/>
      <c r="CQH4" s="526"/>
      <c r="CQI4" s="526"/>
      <c r="CQJ4" s="526"/>
      <c r="CQK4" s="526"/>
      <c r="CQL4" s="526"/>
      <c r="CQM4" s="526"/>
      <c r="CQN4" s="526"/>
      <c r="CQO4" s="526"/>
      <c r="CQP4" s="526"/>
      <c r="CQQ4" s="526"/>
      <c r="CQR4" s="526"/>
      <c r="CQS4" s="526"/>
      <c r="CQT4" s="526"/>
      <c r="CQU4" s="526"/>
      <c r="CQV4" s="526"/>
      <c r="CQW4" s="526"/>
      <c r="CQX4" s="526"/>
      <c r="CQY4" s="526"/>
      <c r="CQZ4" s="526"/>
      <c r="CRA4" s="526"/>
      <c r="CRB4" s="526"/>
      <c r="CRC4" s="526"/>
      <c r="CRD4" s="526"/>
      <c r="CRE4" s="526"/>
      <c r="CRF4" s="526"/>
      <c r="CRG4" s="526"/>
      <c r="CRH4" s="526"/>
      <c r="CRI4" s="526"/>
      <c r="CRJ4" s="526"/>
      <c r="CRK4" s="526"/>
      <c r="CRL4" s="526"/>
      <c r="CRM4" s="526"/>
      <c r="CRN4" s="526"/>
      <c r="CRO4" s="526"/>
      <c r="CRP4" s="526"/>
      <c r="CRQ4" s="526"/>
      <c r="CRR4" s="526"/>
      <c r="CRS4" s="526"/>
      <c r="CRT4" s="526"/>
      <c r="CRU4" s="526"/>
      <c r="CRV4" s="526"/>
      <c r="CRW4" s="526"/>
      <c r="CRX4" s="526"/>
      <c r="CRY4" s="526"/>
      <c r="CRZ4" s="526"/>
      <c r="CSA4" s="526"/>
      <c r="CSB4" s="526"/>
      <c r="CSC4" s="526"/>
      <c r="CSD4" s="526"/>
      <c r="CSE4" s="526"/>
      <c r="CSF4" s="526"/>
      <c r="CSG4" s="526"/>
      <c r="CSH4" s="526"/>
      <c r="CSI4" s="526"/>
      <c r="CSJ4" s="526"/>
      <c r="CSK4" s="526"/>
      <c r="CSL4" s="526"/>
      <c r="CSM4" s="526"/>
      <c r="CSN4" s="526"/>
      <c r="CSO4" s="526"/>
      <c r="CSP4" s="526"/>
      <c r="CSQ4" s="526"/>
      <c r="CSR4" s="526"/>
      <c r="CSS4" s="526"/>
      <c r="CST4" s="526"/>
      <c r="CSU4" s="526"/>
      <c r="CSV4" s="526"/>
      <c r="CSW4" s="526"/>
      <c r="CSX4" s="526"/>
      <c r="CSY4" s="526"/>
      <c r="CSZ4" s="526"/>
      <c r="CTA4" s="526"/>
      <c r="CTB4" s="526"/>
      <c r="CTC4" s="526"/>
      <c r="CTD4" s="526"/>
      <c r="CTE4" s="526"/>
      <c r="CTF4" s="526"/>
      <c r="CTG4" s="526"/>
      <c r="CTH4" s="526"/>
      <c r="CTI4" s="526"/>
      <c r="CTJ4" s="526"/>
      <c r="CTK4" s="526"/>
      <c r="CTL4" s="526"/>
      <c r="CTM4" s="526"/>
      <c r="CTN4" s="526"/>
      <c r="CTO4" s="526"/>
      <c r="CTP4" s="526"/>
      <c r="CTQ4" s="526"/>
      <c r="CTR4" s="526"/>
      <c r="CTS4" s="526"/>
      <c r="CTT4" s="526"/>
      <c r="CTU4" s="526"/>
      <c r="CTV4" s="526"/>
      <c r="CTW4" s="526"/>
      <c r="CTX4" s="526"/>
      <c r="CTY4" s="526"/>
      <c r="CTZ4" s="526"/>
      <c r="CUA4" s="526"/>
      <c r="CUB4" s="526"/>
      <c r="CUC4" s="526"/>
      <c r="CUD4" s="526"/>
      <c r="CUE4" s="526"/>
      <c r="CUF4" s="526"/>
      <c r="CUG4" s="526"/>
      <c r="CUH4" s="526"/>
      <c r="CUI4" s="526"/>
      <c r="CUJ4" s="526"/>
      <c r="CUK4" s="526"/>
      <c r="CUL4" s="526"/>
      <c r="CUM4" s="526"/>
      <c r="CUN4" s="526"/>
      <c r="CUO4" s="526"/>
      <c r="CUP4" s="526"/>
      <c r="CUQ4" s="526"/>
      <c r="CUR4" s="526"/>
      <c r="CUS4" s="526"/>
      <c r="CUT4" s="526"/>
      <c r="CUU4" s="526"/>
      <c r="CUV4" s="526"/>
      <c r="CUW4" s="526"/>
      <c r="CUX4" s="526"/>
      <c r="CUY4" s="526"/>
      <c r="CUZ4" s="526"/>
      <c r="CVA4" s="526"/>
      <c r="CVB4" s="526"/>
      <c r="CVC4" s="526"/>
      <c r="CVD4" s="526"/>
      <c r="CVE4" s="526"/>
      <c r="CVF4" s="526"/>
      <c r="CVG4" s="526"/>
      <c r="CVH4" s="526"/>
      <c r="CVI4" s="526"/>
      <c r="CVJ4" s="526"/>
      <c r="CVK4" s="526"/>
      <c r="CVL4" s="526"/>
      <c r="CVM4" s="526"/>
      <c r="CVN4" s="526"/>
      <c r="CVO4" s="526"/>
      <c r="CVP4" s="526"/>
      <c r="CVQ4" s="526"/>
      <c r="CVR4" s="526"/>
      <c r="CVS4" s="526"/>
      <c r="CVT4" s="526"/>
      <c r="CVU4" s="526"/>
      <c r="CVV4" s="526"/>
      <c r="CVW4" s="526"/>
      <c r="CVX4" s="526"/>
      <c r="CVY4" s="526"/>
      <c r="CVZ4" s="526"/>
      <c r="CWA4" s="526"/>
      <c r="CWB4" s="526"/>
      <c r="CWC4" s="526"/>
      <c r="CWD4" s="526"/>
      <c r="CWE4" s="526"/>
      <c r="CWF4" s="526"/>
      <c r="CWG4" s="526"/>
      <c r="CWH4" s="526"/>
      <c r="CWI4" s="526"/>
      <c r="CWJ4" s="526"/>
      <c r="CWK4" s="526"/>
      <c r="CWL4" s="526"/>
      <c r="CWM4" s="526"/>
      <c r="CWN4" s="526"/>
      <c r="CWO4" s="526"/>
      <c r="CWP4" s="526"/>
      <c r="CWQ4" s="526"/>
      <c r="CWR4" s="526"/>
      <c r="CWS4" s="526"/>
      <c r="CWT4" s="526"/>
      <c r="CWU4" s="526"/>
      <c r="CWV4" s="526"/>
      <c r="CWW4" s="526"/>
      <c r="CWX4" s="526"/>
      <c r="CWY4" s="526"/>
      <c r="CWZ4" s="526"/>
      <c r="CXA4" s="526"/>
      <c r="CXB4" s="526"/>
      <c r="CXC4" s="526"/>
      <c r="CXD4" s="526"/>
      <c r="CXE4" s="526"/>
      <c r="CXF4" s="526"/>
      <c r="CXG4" s="526"/>
      <c r="CXH4" s="526"/>
      <c r="CXI4" s="526"/>
      <c r="CXJ4" s="526"/>
      <c r="CXK4" s="526"/>
      <c r="CXL4" s="526"/>
      <c r="CXM4" s="526"/>
      <c r="CXN4" s="526"/>
      <c r="CXO4" s="526"/>
      <c r="CXP4" s="526"/>
      <c r="CXQ4" s="526"/>
      <c r="CXR4" s="526"/>
      <c r="CXS4" s="526"/>
      <c r="CXT4" s="526"/>
      <c r="CXU4" s="526"/>
      <c r="CXV4" s="526"/>
      <c r="CXW4" s="526"/>
      <c r="CXX4" s="526"/>
      <c r="CXY4" s="526"/>
      <c r="CXZ4" s="526"/>
      <c r="CYA4" s="526"/>
      <c r="CYB4" s="526"/>
      <c r="CYC4" s="526"/>
      <c r="CYD4" s="526"/>
      <c r="CYE4" s="526"/>
      <c r="CYF4" s="526"/>
      <c r="CYG4" s="526"/>
      <c r="CYH4" s="526"/>
      <c r="CYI4" s="526"/>
      <c r="CYJ4" s="526"/>
      <c r="CYK4" s="526"/>
      <c r="CYL4" s="526"/>
      <c r="CYM4" s="526"/>
      <c r="CYN4" s="526"/>
      <c r="CYO4" s="526"/>
      <c r="CYP4" s="526"/>
      <c r="CYQ4" s="526"/>
      <c r="CYR4" s="526"/>
      <c r="CYS4" s="526"/>
      <c r="CYT4" s="526"/>
      <c r="CYU4" s="526"/>
      <c r="CYV4" s="526"/>
      <c r="CYW4" s="526"/>
      <c r="CYX4" s="526"/>
      <c r="CYY4" s="526"/>
      <c r="CYZ4" s="526"/>
      <c r="CZA4" s="526"/>
      <c r="CZB4" s="526"/>
      <c r="CZC4" s="526"/>
      <c r="CZD4" s="526"/>
      <c r="CZE4" s="526"/>
      <c r="CZF4" s="526"/>
      <c r="CZG4" s="526"/>
      <c r="CZH4" s="526"/>
      <c r="CZI4" s="526"/>
      <c r="CZJ4" s="526"/>
      <c r="CZK4" s="526"/>
      <c r="CZL4" s="526"/>
      <c r="CZM4" s="526"/>
      <c r="CZN4" s="526"/>
      <c r="CZO4" s="526"/>
      <c r="CZP4" s="526"/>
      <c r="CZQ4" s="526"/>
      <c r="CZR4" s="526"/>
      <c r="CZS4" s="526"/>
      <c r="CZT4" s="526"/>
      <c r="CZU4" s="526"/>
      <c r="CZV4" s="526"/>
      <c r="CZW4" s="526"/>
      <c r="CZX4" s="526"/>
      <c r="CZY4" s="526"/>
      <c r="CZZ4" s="526"/>
      <c r="DAA4" s="526"/>
      <c r="DAB4" s="526"/>
      <c r="DAC4" s="526"/>
      <c r="DAD4" s="526"/>
      <c r="DAE4" s="526"/>
      <c r="DAF4" s="526"/>
      <c r="DAG4" s="526"/>
      <c r="DAH4" s="526"/>
      <c r="DAI4" s="526"/>
      <c r="DAJ4" s="526"/>
      <c r="DAK4" s="526"/>
      <c r="DAL4" s="526"/>
      <c r="DAM4" s="526"/>
      <c r="DAN4" s="526"/>
      <c r="DAO4" s="526"/>
      <c r="DAP4" s="526"/>
      <c r="DAQ4" s="526"/>
      <c r="DAR4" s="526"/>
      <c r="DAS4" s="526"/>
      <c r="DAT4" s="526"/>
      <c r="DAU4" s="526"/>
      <c r="DAV4" s="526"/>
      <c r="DAW4" s="526"/>
      <c r="DAX4" s="526"/>
      <c r="DAY4" s="526"/>
      <c r="DAZ4" s="526"/>
      <c r="DBA4" s="526"/>
      <c r="DBB4" s="526"/>
      <c r="DBC4" s="526"/>
      <c r="DBD4" s="526"/>
      <c r="DBE4" s="526"/>
      <c r="DBF4" s="526"/>
      <c r="DBG4" s="526"/>
      <c r="DBH4" s="526"/>
      <c r="DBI4" s="526"/>
      <c r="DBJ4" s="526"/>
      <c r="DBK4" s="526"/>
      <c r="DBL4" s="526"/>
      <c r="DBM4" s="526"/>
      <c r="DBN4" s="526"/>
      <c r="DBO4" s="526"/>
      <c r="DBP4" s="526"/>
      <c r="DBQ4" s="526"/>
      <c r="DBR4" s="526"/>
      <c r="DBS4" s="526"/>
      <c r="DBT4" s="526"/>
      <c r="DBU4" s="526"/>
      <c r="DBV4" s="526"/>
      <c r="DBW4" s="526"/>
      <c r="DBX4" s="526"/>
      <c r="DBY4" s="526"/>
      <c r="DBZ4" s="526"/>
      <c r="DCA4" s="526"/>
      <c r="DCB4" s="526"/>
      <c r="DCC4" s="526"/>
      <c r="DCD4" s="526"/>
      <c r="DCE4" s="526"/>
      <c r="DCF4" s="526"/>
      <c r="DCG4" s="526"/>
      <c r="DCH4" s="526"/>
      <c r="DCI4" s="526"/>
      <c r="DCJ4" s="526"/>
      <c r="DCK4" s="526"/>
      <c r="DCL4" s="526"/>
      <c r="DCM4" s="526"/>
      <c r="DCN4" s="526"/>
      <c r="DCO4" s="526"/>
      <c r="DCP4" s="526"/>
      <c r="DCQ4" s="526"/>
      <c r="DCR4" s="526"/>
      <c r="DCS4" s="526"/>
      <c r="DCT4" s="526"/>
      <c r="DCU4" s="526"/>
      <c r="DCV4" s="526"/>
      <c r="DCW4" s="526"/>
      <c r="DCX4" s="526"/>
      <c r="DCY4" s="526"/>
      <c r="DCZ4" s="526"/>
      <c r="DDA4" s="526"/>
      <c r="DDB4" s="526"/>
      <c r="DDC4" s="526"/>
      <c r="DDD4" s="526"/>
      <c r="DDE4" s="526"/>
      <c r="DDF4" s="526"/>
      <c r="DDG4" s="526"/>
      <c r="DDH4" s="526"/>
      <c r="DDI4" s="526"/>
      <c r="DDJ4" s="526"/>
      <c r="DDK4" s="526"/>
      <c r="DDL4" s="526"/>
      <c r="DDM4" s="526"/>
      <c r="DDN4" s="526"/>
      <c r="DDO4" s="526"/>
      <c r="DDP4" s="526"/>
      <c r="DDQ4" s="526"/>
      <c r="DDR4" s="526"/>
      <c r="DDS4" s="526"/>
      <c r="DDT4" s="526"/>
      <c r="DDU4" s="526"/>
      <c r="DDV4" s="526"/>
      <c r="DDW4" s="526"/>
      <c r="DDX4" s="526"/>
      <c r="DDY4" s="526"/>
      <c r="DDZ4" s="526"/>
      <c r="DEA4" s="526"/>
      <c r="DEB4" s="526"/>
      <c r="DEC4" s="526"/>
      <c r="DED4" s="526"/>
      <c r="DEE4" s="526"/>
      <c r="DEF4" s="526"/>
      <c r="DEG4" s="526"/>
      <c r="DEH4" s="526"/>
      <c r="DEI4" s="526"/>
      <c r="DEJ4" s="526"/>
      <c r="DEK4" s="526"/>
      <c r="DEL4" s="526"/>
      <c r="DEM4" s="526"/>
      <c r="DEN4" s="526"/>
      <c r="DEO4" s="526"/>
      <c r="DEP4" s="526"/>
      <c r="DEQ4" s="526"/>
      <c r="DER4" s="526"/>
      <c r="DES4" s="526"/>
      <c r="DET4" s="526"/>
      <c r="DEU4" s="526"/>
      <c r="DEV4" s="526"/>
      <c r="DEW4" s="526"/>
      <c r="DEX4" s="526"/>
      <c r="DEY4" s="526"/>
      <c r="DEZ4" s="526"/>
      <c r="DFA4" s="526"/>
      <c r="DFB4" s="526"/>
      <c r="DFC4" s="526"/>
      <c r="DFD4" s="526"/>
      <c r="DFE4" s="526"/>
      <c r="DFF4" s="526"/>
      <c r="DFG4" s="526"/>
      <c r="DFH4" s="526"/>
      <c r="DFI4" s="526"/>
      <c r="DFJ4" s="526"/>
      <c r="DFK4" s="526"/>
      <c r="DFL4" s="526"/>
      <c r="DFM4" s="526"/>
      <c r="DFN4" s="526"/>
      <c r="DFO4" s="526"/>
      <c r="DFP4" s="526"/>
      <c r="DFQ4" s="526"/>
      <c r="DFR4" s="526"/>
      <c r="DFS4" s="526"/>
      <c r="DFT4" s="526"/>
      <c r="DFU4" s="526"/>
      <c r="DFV4" s="526"/>
      <c r="DFW4" s="526"/>
      <c r="DFX4" s="526"/>
      <c r="DFY4" s="526"/>
      <c r="DFZ4" s="526"/>
      <c r="DGA4" s="526"/>
      <c r="DGB4" s="526"/>
      <c r="DGC4" s="526"/>
      <c r="DGD4" s="526"/>
      <c r="DGE4" s="526"/>
      <c r="DGF4" s="526"/>
      <c r="DGG4" s="526"/>
      <c r="DGH4" s="526"/>
      <c r="DGI4" s="526"/>
      <c r="DGJ4" s="526"/>
      <c r="DGK4" s="526"/>
      <c r="DGL4" s="526"/>
      <c r="DGM4" s="526"/>
      <c r="DGN4" s="526"/>
      <c r="DGO4" s="526"/>
      <c r="DGP4" s="526"/>
      <c r="DGQ4" s="526"/>
      <c r="DGR4" s="526"/>
      <c r="DGS4" s="526"/>
      <c r="DGT4" s="526"/>
      <c r="DGU4" s="526"/>
      <c r="DGV4" s="526"/>
      <c r="DGW4" s="526"/>
      <c r="DGX4" s="526"/>
      <c r="DGY4" s="526"/>
      <c r="DGZ4" s="526"/>
      <c r="DHA4" s="526"/>
      <c r="DHB4" s="526"/>
      <c r="DHC4" s="526"/>
      <c r="DHD4" s="526"/>
      <c r="DHE4" s="526"/>
      <c r="DHF4" s="526"/>
      <c r="DHG4" s="526"/>
      <c r="DHH4" s="526"/>
      <c r="DHI4" s="526"/>
      <c r="DHJ4" s="526"/>
      <c r="DHK4" s="526"/>
      <c r="DHL4" s="526"/>
      <c r="DHM4" s="526"/>
      <c r="DHN4" s="526"/>
      <c r="DHO4" s="526"/>
      <c r="DHP4" s="526"/>
      <c r="DHQ4" s="526"/>
      <c r="DHR4" s="526"/>
      <c r="DHS4" s="526"/>
      <c r="DHT4" s="526"/>
      <c r="DHU4" s="526"/>
      <c r="DHV4" s="526"/>
      <c r="DHW4" s="526"/>
      <c r="DHX4" s="526"/>
      <c r="DHY4" s="526"/>
      <c r="DHZ4" s="526"/>
      <c r="DIA4" s="526"/>
      <c r="DIB4" s="526"/>
      <c r="DIC4" s="526"/>
      <c r="DID4" s="526"/>
      <c r="DIE4" s="526"/>
      <c r="DIF4" s="526"/>
      <c r="DIG4" s="526"/>
      <c r="DIH4" s="526"/>
      <c r="DII4" s="526"/>
      <c r="DIJ4" s="526"/>
      <c r="DIK4" s="526"/>
      <c r="DIL4" s="526"/>
      <c r="DIM4" s="526"/>
      <c r="DIN4" s="526"/>
      <c r="DIO4" s="526"/>
      <c r="DIP4" s="526"/>
      <c r="DIQ4" s="526"/>
      <c r="DIR4" s="526"/>
      <c r="DIS4" s="526"/>
      <c r="DIT4" s="526"/>
      <c r="DIU4" s="526"/>
      <c r="DIV4" s="526"/>
      <c r="DIW4" s="526"/>
      <c r="DIX4" s="526"/>
      <c r="DIY4" s="526"/>
      <c r="DIZ4" s="526"/>
      <c r="DJA4" s="526"/>
      <c r="DJB4" s="526"/>
      <c r="DJC4" s="526"/>
      <c r="DJD4" s="526"/>
      <c r="DJE4" s="526"/>
      <c r="DJF4" s="526"/>
      <c r="DJG4" s="526"/>
      <c r="DJH4" s="526"/>
      <c r="DJI4" s="526"/>
      <c r="DJJ4" s="526"/>
      <c r="DJK4" s="526"/>
      <c r="DJL4" s="526"/>
      <c r="DJM4" s="526"/>
      <c r="DJN4" s="526"/>
      <c r="DJO4" s="526"/>
      <c r="DJP4" s="526"/>
      <c r="DJQ4" s="526"/>
      <c r="DJR4" s="526"/>
      <c r="DJS4" s="526"/>
      <c r="DJT4" s="526"/>
      <c r="DJU4" s="526"/>
      <c r="DJV4" s="526"/>
      <c r="DJW4" s="526"/>
      <c r="DJX4" s="526"/>
      <c r="DJY4" s="526"/>
      <c r="DJZ4" s="526"/>
      <c r="DKA4" s="526"/>
      <c r="DKB4" s="526"/>
      <c r="DKC4" s="526"/>
      <c r="DKD4" s="526"/>
      <c r="DKE4" s="526"/>
      <c r="DKF4" s="526"/>
      <c r="DKG4" s="526"/>
      <c r="DKH4" s="526"/>
      <c r="DKI4" s="526"/>
      <c r="DKJ4" s="526"/>
      <c r="DKK4" s="526"/>
      <c r="DKL4" s="526"/>
      <c r="DKM4" s="526"/>
      <c r="DKN4" s="526"/>
      <c r="DKO4" s="526"/>
      <c r="DKP4" s="526"/>
      <c r="DKQ4" s="526"/>
      <c r="DKR4" s="526"/>
      <c r="DKS4" s="526"/>
      <c r="DKT4" s="526"/>
      <c r="DKU4" s="526"/>
      <c r="DKV4" s="526"/>
      <c r="DKW4" s="526"/>
      <c r="DKX4" s="526"/>
      <c r="DKY4" s="526"/>
      <c r="DKZ4" s="526"/>
      <c r="DLA4" s="526"/>
      <c r="DLB4" s="526"/>
      <c r="DLC4" s="526"/>
      <c r="DLD4" s="526"/>
      <c r="DLE4" s="526"/>
      <c r="DLF4" s="526"/>
      <c r="DLG4" s="526"/>
      <c r="DLH4" s="526"/>
      <c r="DLI4" s="526"/>
      <c r="DLJ4" s="526"/>
      <c r="DLK4" s="526"/>
      <c r="DLL4" s="526"/>
      <c r="DLM4" s="526"/>
      <c r="DLN4" s="526"/>
      <c r="DLO4" s="526"/>
      <c r="DLP4" s="526"/>
      <c r="DLQ4" s="526"/>
      <c r="DLR4" s="526"/>
      <c r="DLS4" s="526"/>
      <c r="DLT4" s="526"/>
      <c r="DLU4" s="526"/>
      <c r="DLV4" s="526"/>
      <c r="DLW4" s="526"/>
      <c r="DLX4" s="526"/>
      <c r="DLY4" s="526"/>
      <c r="DLZ4" s="526"/>
      <c r="DMA4" s="526"/>
      <c r="DMB4" s="526"/>
      <c r="DMC4" s="526"/>
      <c r="DMD4" s="526"/>
      <c r="DME4" s="526"/>
      <c r="DMF4" s="526"/>
      <c r="DMG4" s="526"/>
      <c r="DMH4" s="526"/>
      <c r="DMI4" s="526"/>
      <c r="DMJ4" s="526"/>
      <c r="DMK4" s="526"/>
      <c r="DML4" s="526"/>
      <c r="DMM4" s="526"/>
      <c r="DMN4" s="526"/>
      <c r="DMO4" s="526"/>
      <c r="DMP4" s="526"/>
      <c r="DMQ4" s="526"/>
      <c r="DMR4" s="526"/>
      <c r="DMS4" s="526"/>
      <c r="DMT4" s="526"/>
      <c r="DMU4" s="526"/>
      <c r="DMV4" s="526"/>
      <c r="DMW4" s="526"/>
      <c r="DMX4" s="526"/>
      <c r="DMY4" s="526"/>
      <c r="DMZ4" s="526"/>
      <c r="DNA4" s="526"/>
      <c r="DNB4" s="526"/>
      <c r="DNC4" s="526"/>
      <c r="DND4" s="526"/>
      <c r="DNE4" s="526"/>
      <c r="DNF4" s="526"/>
      <c r="DNG4" s="526"/>
      <c r="DNH4" s="526"/>
      <c r="DNI4" s="526"/>
      <c r="DNJ4" s="526"/>
      <c r="DNK4" s="526"/>
      <c r="DNL4" s="526"/>
      <c r="DNM4" s="526"/>
      <c r="DNN4" s="526"/>
      <c r="DNO4" s="526"/>
      <c r="DNP4" s="526"/>
      <c r="DNQ4" s="526"/>
      <c r="DNR4" s="526"/>
      <c r="DNS4" s="526"/>
      <c r="DNT4" s="526"/>
      <c r="DNU4" s="526"/>
      <c r="DNV4" s="526"/>
      <c r="DNW4" s="526"/>
      <c r="DNX4" s="526"/>
      <c r="DNY4" s="526"/>
      <c r="DNZ4" s="526"/>
      <c r="DOA4" s="526"/>
      <c r="DOB4" s="526"/>
      <c r="DOC4" s="526"/>
      <c r="DOD4" s="526"/>
      <c r="DOE4" s="526"/>
      <c r="DOF4" s="526"/>
      <c r="DOG4" s="526"/>
      <c r="DOH4" s="526"/>
      <c r="DOI4" s="526"/>
      <c r="DOJ4" s="526"/>
      <c r="DOK4" s="526"/>
      <c r="DOL4" s="526"/>
      <c r="DOM4" s="526"/>
      <c r="DON4" s="526"/>
      <c r="DOO4" s="526"/>
      <c r="DOP4" s="526"/>
      <c r="DOQ4" s="526"/>
      <c r="DOR4" s="526"/>
      <c r="DOS4" s="526"/>
      <c r="DOT4" s="526"/>
      <c r="DOU4" s="526"/>
      <c r="DOV4" s="526"/>
      <c r="DOW4" s="526"/>
      <c r="DOX4" s="526"/>
      <c r="DOY4" s="526"/>
      <c r="DOZ4" s="526"/>
      <c r="DPA4" s="526"/>
      <c r="DPB4" s="526"/>
      <c r="DPC4" s="526"/>
      <c r="DPD4" s="526"/>
      <c r="DPE4" s="526"/>
      <c r="DPF4" s="526"/>
      <c r="DPG4" s="526"/>
      <c r="DPH4" s="526"/>
      <c r="DPI4" s="526"/>
      <c r="DPJ4" s="526"/>
      <c r="DPK4" s="526"/>
      <c r="DPL4" s="526"/>
      <c r="DPM4" s="526"/>
      <c r="DPN4" s="526"/>
      <c r="DPO4" s="526"/>
      <c r="DPP4" s="526"/>
      <c r="DPQ4" s="526"/>
      <c r="DPR4" s="526"/>
      <c r="DPS4" s="526"/>
      <c r="DPT4" s="526"/>
      <c r="DPU4" s="526"/>
      <c r="DPV4" s="526"/>
      <c r="DPW4" s="526"/>
      <c r="DPX4" s="526"/>
      <c r="DPY4" s="526"/>
      <c r="DPZ4" s="526"/>
      <c r="DQA4" s="526"/>
      <c r="DQB4" s="526"/>
      <c r="DQC4" s="526"/>
      <c r="DQD4" s="526"/>
      <c r="DQE4" s="526"/>
      <c r="DQF4" s="526"/>
      <c r="DQG4" s="526"/>
      <c r="DQH4" s="526"/>
      <c r="DQI4" s="526"/>
      <c r="DQJ4" s="526"/>
      <c r="DQK4" s="526"/>
      <c r="DQL4" s="526"/>
      <c r="DQM4" s="526"/>
      <c r="DQN4" s="526"/>
      <c r="DQO4" s="526"/>
      <c r="DQP4" s="526"/>
      <c r="DQQ4" s="526"/>
      <c r="DQR4" s="526"/>
      <c r="DQS4" s="526"/>
      <c r="DQT4" s="526"/>
      <c r="DQU4" s="526"/>
      <c r="DQV4" s="526"/>
      <c r="DQW4" s="526"/>
      <c r="DQX4" s="526"/>
      <c r="DQY4" s="526"/>
      <c r="DQZ4" s="526"/>
      <c r="DRA4" s="526"/>
      <c r="DRB4" s="526"/>
      <c r="DRC4" s="526"/>
      <c r="DRD4" s="526"/>
      <c r="DRE4" s="526"/>
      <c r="DRF4" s="526"/>
      <c r="DRG4" s="526"/>
      <c r="DRH4" s="526"/>
      <c r="DRI4" s="526"/>
      <c r="DRJ4" s="526"/>
      <c r="DRK4" s="526"/>
      <c r="DRL4" s="526"/>
      <c r="DRM4" s="526"/>
      <c r="DRN4" s="526"/>
      <c r="DRO4" s="526"/>
      <c r="DRP4" s="526"/>
      <c r="DRQ4" s="526"/>
      <c r="DRR4" s="526"/>
      <c r="DRS4" s="526"/>
      <c r="DRT4" s="526"/>
      <c r="DRU4" s="526"/>
      <c r="DRV4" s="526"/>
      <c r="DRW4" s="526"/>
      <c r="DRX4" s="526"/>
      <c r="DRY4" s="526"/>
      <c r="DRZ4" s="526"/>
      <c r="DSA4" s="526"/>
      <c r="DSB4" s="526"/>
      <c r="DSC4" s="526"/>
      <c r="DSD4" s="526"/>
      <c r="DSE4" s="526"/>
      <c r="DSF4" s="526"/>
      <c r="DSG4" s="526"/>
      <c r="DSH4" s="526"/>
      <c r="DSI4" s="526"/>
      <c r="DSJ4" s="526"/>
      <c r="DSK4" s="526"/>
      <c r="DSL4" s="526"/>
      <c r="DSM4" s="526"/>
      <c r="DSN4" s="526"/>
      <c r="DSO4" s="526"/>
      <c r="DSP4" s="526"/>
      <c r="DSQ4" s="526"/>
      <c r="DSR4" s="526"/>
      <c r="DSS4" s="526"/>
      <c r="DST4" s="526"/>
      <c r="DSU4" s="526"/>
      <c r="DSV4" s="526"/>
      <c r="DSW4" s="526"/>
      <c r="DSX4" s="526"/>
      <c r="DSY4" s="526"/>
      <c r="DSZ4" s="526"/>
      <c r="DTA4" s="526"/>
      <c r="DTB4" s="526"/>
      <c r="DTC4" s="526"/>
      <c r="DTD4" s="526"/>
      <c r="DTE4" s="526"/>
      <c r="DTF4" s="526"/>
      <c r="DTG4" s="526"/>
      <c r="DTH4" s="526"/>
      <c r="DTI4" s="526"/>
      <c r="DTJ4" s="526"/>
      <c r="DTK4" s="526"/>
      <c r="DTL4" s="526"/>
      <c r="DTM4" s="526"/>
      <c r="DTN4" s="526"/>
      <c r="DTO4" s="526"/>
      <c r="DTP4" s="526"/>
      <c r="DTQ4" s="526"/>
      <c r="DTR4" s="526"/>
      <c r="DTS4" s="526"/>
      <c r="DTT4" s="526"/>
      <c r="DTU4" s="526"/>
      <c r="DTV4" s="526"/>
      <c r="DTW4" s="526"/>
      <c r="DTX4" s="526"/>
      <c r="DTY4" s="526"/>
      <c r="DTZ4" s="526"/>
      <c r="DUA4" s="526"/>
      <c r="DUB4" s="526"/>
      <c r="DUC4" s="526"/>
      <c r="DUD4" s="526"/>
      <c r="DUE4" s="526"/>
      <c r="DUF4" s="526"/>
      <c r="DUG4" s="526"/>
      <c r="DUH4" s="526"/>
      <c r="DUI4" s="526"/>
      <c r="DUJ4" s="526"/>
      <c r="DUK4" s="526"/>
      <c r="DUL4" s="526"/>
      <c r="DUM4" s="526"/>
      <c r="DUN4" s="526"/>
      <c r="DUO4" s="526"/>
      <c r="DUP4" s="526"/>
      <c r="DUQ4" s="526"/>
      <c r="DUR4" s="526"/>
      <c r="DUS4" s="526"/>
      <c r="DUT4" s="526"/>
      <c r="DUU4" s="526"/>
      <c r="DUV4" s="526"/>
      <c r="DUW4" s="526"/>
      <c r="DUX4" s="526"/>
      <c r="DUY4" s="526"/>
      <c r="DUZ4" s="526"/>
      <c r="DVA4" s="526"/>
      <c r="DVB4" s="526"/>
      <c r="DVC4" s="526"/>
      <c r="DVD4" s="526"/>
      <c r="DVE4" s="526"/>
      <c r="DVF4" s="526"/>
      <c r="DVG4" s="526"/>
      <c r="DVH4" s="526"/>
      <c r="DVI4" s="526"/>
      <c r="DVJ4" s="526"/>
      <c r="DVK4" s="526"/>
      <c r="DVL4" s="526"/>
      <c r="DVM4" s="526"/>
      <c r="DVN4" s="526"/>
      <c r="DVO4" s="526"/>
      <c r="DVP4" s="526"/>
      <c r="DVQ4" s="526"/>
      <c r="DVR4" s="526"/>
      <c r="DVS4" s="526"/>
      <c r="DVT4" s="526"/>
      <c r="DVU4" s="526"/>
      <c r="DVV4" s="526"/>
      <c r="DVW4" s="526"/>
      <c r="DVX4" s="526"/>
      <c r="DVY4" s="526"/>
      <c r="DVZ4" s="526"/>
      <c r="DWA4" s="526"/>
      <c r="DWB4" s="526"/>
      <c r="DWC4" s="526"/>
      <c r="DWD4" s="526"/>
      <c r="DWE4" s="526"/>
      <c r="DWF4" s="526"/>
      <c r="DWG4" s="526"/>
      <c r="DWH4" s="526"/>
      <c r="DWI4" s="526"/>
      <c r="DWJ4" s="526"/>
      <c r="DWK4" s="526"/>
      <c r="DWL4" s="526"/>
      <c r="DWM4" s="526"/>
      <c r="DWN4" s="526"/>
      <c r="DWO4" s="526"/>
      <c r="DWP4" s="526"/>
      <c r="DWQ4" s="526"/>
      <c r="DWR4" s="526"/>
      <c r="DWS4" s="526"/>
      <c r="DWT4" s="526"/>
      <c r="DWU4" s="526"/>
      <c r="DWV4" s="526"/>
      <c r="DWW4" s="526"/>
      <c r="DWX4" s="526"/>
      <c r="DWY4" s="526"/>
      <c r="DWZ4" s="526"/>
      <c r="DXA4" s="526"/>
      <c r="DXB4" s="526"/>
      <c r="DXC4" s="526"/>
      <c r="DXD4" s="526"/>
      <c r="DXE4" s="526"/>
      <c r="DXF4" s="526"/>
      <c r="DXG4" s="526"/>
      <c r="DXH4" s="526"/>
      <c r="DXI4" s="526"/>
      <c r="DXJ4" s="526"/>
      <c r="DXK4" s="526"/>
      <c r="DXL4" s="526"/>
      <c r="DXM4" s="526"/>
      <c r="DXN4" s="526"/>
      <c r="DXO4" s="526"/>
      <c r="DXP4" s="526"/>
      <c r="DXQ4" s="526"/>
      <c r="DXR4" s="526"/>
      <c r="DXS4" s="526"/>
      <c r="DXT4" s="526"/>
      <c r="DXU4" s="526"/>
      <c r="DXV4" s="526"/>
      <c r="DXW4" s="526"/>
      <c r="DXX4" s="526"/>
      <c r="DXY4" s="526"/>
      <c r="DXZ4" s="526"/>
      <c r="DYA4" s="526"/>
      <c r="DYB4" s="526"/>
      <c r="DYC4" s="526"/>
      <c r="DYD4" s="526"/>
      <c r="DYE4" s="526"/>
      <c r="DYF4" s="526"/>
      <c r="DYG4" s="526"/>
      <c r="DYH4" s="526"/>
      <c r="DYI4" s="526"/>
      <c r="DYJ4" s="526"/>
      <c r="DYK4" s="526"/>
      <c r="DYL4" s="526"/>
      <c r="DYM4" s="526"/>
      <c r="DYN4" s="526"/>
      <c r="DYO4" s="526"/>
      <c r="DYP4" s="526"/>
      <c r="DYQ4" s="526"/>
      <c r="DYR4" s="526"/>
      <c r="DYS4" s="526"/>
      <c r="DYT4" s="526"/>
      <c r="DYU4" s="526"/>
      <c r="DYV4" s="526"/>
      <c r="DYW4" s="526"/>
      <c r="DYX4" s="526"/>
      <c r="DYY4" s="526"/>
      <c r="DYZ4" s="526"/>
      <c r="DZA4" s="526"/>
      <c r="DZB4" s="526"/>
      <c r="DZC4" s="526"/>
      <c r="DZD4" s="526"/>
      <c r="DZE4" s="526"/>
      <c r="DZF4" s="526"/>
      <c r="DZG4" s="526"/>
      <c r="DZH4" s="526"/>
      <c r="DZI4" s="526"/>
      <c r="DZJ4" s="526"/>
      <c r="DZK4" s="526"/>
      <c r="DZL4" s="526"/>
      <c r="DZM4" s="526"/>
      <c r="DZN4" s="526"/>
      <c r="DZO4" s="526"/>
      <c r="DZP4" s="526"/>
      <c r="DZQ4" s="526"/>
      <c r="DZR4" s="526"/>
      <c r="DZS4" s="526"/>
      <c r="DZT4" s="526"/>
      <c r="DZU4" s="526"/>
      <c r="DZV4" s="526"/>
      <c r="DZW4" s="526"/>
      <c r="DZX4" s="526"/>
      <c r="DZY4" s="526"/>
      <c r="DZZ4" s="526"/>
      <c r="EAA4" s="526"/>
      <c r="EAB4" s="526"/>
      <c r="EAC4" s="526"/>
      <c r="EAD4" s="526"/>
      <c r="EAE4" s="526"/>
      <c r="EAF4" s="526"/>
      <c r="EAG4" s="526"/>
      <c r="EAH4" s="526"/>
      <c r="EAI4" s="526"/>
      <c r="EAJ4" s="526"/>
      <c r="EAK4" s="526"/>
      <c r="EAL4" s="526"/>
      <c r="EAM4" s="526"/>
      <c r="EAN4" s="526"/>
      <c r="EAO4" s="526"/>
      <c r="EAP4" s="526"/>
      <c r="EAQ4" s="526"/>
      <c r="EAR4" s="526"/>
      <c r="EAS4" s="526"/>
      <c r="EAT4" s="526"/>
      <c r="EAU4" s="526"/>
      <c r="EAV4" s="526"/>
      <c r="EAW4" s="526"/>
      <c r="EAX4" s="526"/>
      <c r="EAY4" s="526"/>
      <c r="EAZ4" s="526"/>
      <c r="EBA4" s="526"/>
      <c r="EBB4" s="526"/>
      <c r="EBC4" s="526"/>
      <c r="EBD4" s="526"/>
      <c r="EBE4" s="526"/>
      <c r="EBF4" s="526"/>
      <c r="EBG4" s="526"/>
      <c r="EBH4" s="526"/>
      <c r="EBI4" s="526"/>
      <c r="EBJ4" s="526"/>
      <c r="EBK4" s="526"/>
      <c r="EBL4" s="526"/>
      <c r="EBM4" s="526"/>
      <c r="EBN4" s="526"/>
      <c r="EBO4" s="526"/>
      <c r="EBP4" s="526"/>
      <c r="EBQ4" s="526"/>
      <c r="EBR4" s="526"/>
      <c r="EBS4" s="526"/>
      <c r="EBT4" s="526"/>
      <c r="EBU4" s="526"/>
      <c r="EBV4" s="526"/>
      <c r="EBW4" s="526"/>
      <c r="EBX4" s="526"/>
      <c r="EBY4" s="526"/>
      <c r="EBZ4" s="526"/>
      <c r="ECA4" s="526"/>
      <c r="ECB4" s="526"/>
      <c r="ECC4" s="526"/>
      <c r="ECD4" s="526"/>
      <c r="ECE4" s="526"/>
      <c r="ECF4" s="526"/>
      <c r="ECG4" s="526"/>
      <c r="ECH4" s="526"/>
      <c r="ECI4" s="526"/>
      <c r="ECJ4" s="526"/>
      <c r="ECK4" s="526"/>
      <c r="ECL4" s="526"/>
      <c r="ECM4" s="526"/>
      <c r="ECN4" s="526"/>
      <c r="ECO4" s="526"/>
      <c r="ECP4" s="526"/>
      <c r="ECQ4" s="526"/>
      <c r="ECR4" s="526"/>
      <c r="ECS4" s="526"/>
      <c r="ECT4" s="526"/>
      <c r="ECU4" s="526"/>
      <c r="ECV4" s="526"/>
      <c r="ECW4" s="526"/>
      <c r="ECX4" s="526"/>
      <c r="ECY4" s="526"/>
      <c r="ECZ4" s="526"/>
      <c r="EDA4" s="526"/>
      <c r="EDB4" s="526"/>
      <c r="EDC4" s="526"/>
      <c r="EDD4" s="526"/>
      <c r="EDE4" s="526"/>
      <c r="EDF4" s="526"/>
      <c r="EDG4" s="526"/>
      <c r="EDH4" s="526"/>
      <c r="EDI4" s="526"/>
      <c r="EDJ4" s="526"/>
      <c r="EDK4" s="526"/>
      <c r="EDL4" s="526"/>
      <c r="EDM4" s="526"/>
      <c r="EDN4" s="526"/>
      <c r="EDO4" s="526"/>
      <c r="EDP4" s="526"/>
      <c r="EDQ4" s="526"/>
      <c r="EDR4" s="526"/>
      <c r="EDS4" s="526"/>
      <c r="EDT4" s="526"/>
      <c r="EDU4" s="526"/>
      <c r="EDV4" s="526"/>
      <c r="EDW4" s="526"/>
      <c r="EDX4" s="526"/>
      <c r="EDY4" s="526"/>
      <c r="EDZ4" s="526"/>
      <c r="EEA4" s="526"/>
      <c r="EEB4" s="526"/>
      <c r="EEC4" s="526"/>
      <c r="EED4" s="526"/>
      <c r="EEE4" s="526"/>
      <c r="EEF4" s="526"/>
      <c r="EEG4" s="526"/>
      <c r="EEH4" s="526"/>
      <c r="EEI4" s="526"/>
      <c r="EEJ4" s="526"/>
      <c r="EEK4" s="526"/>
      <c r="EEL4" s="526"/>
      <c r="EEM4" s="526"/>
      <c r="EEN4" s="526"/>
      <c r="EEO4" s="526"/>
      <c r="EEP4" s="526"/>
      <c r="EEQ4" s="526"/>
      <c r="EER4" s="526"/>
      <c r="EES4" s="526"/>
      <c r="EET4" s="526"/>
      <c r="EEU4" s="526"/>
      <c r="EEV4" s="526"/>
      <c r="EEW4" s="526"/>
      <c r="EEX4" s="526"/>
      <c r="EEY4" s="526"/>
      <c r="EEZ4" s="526"/>
      <c r="EFA4" s="526"/>
      <c r="EFB4" s="526"/>
      <c r="EFC4" s="526"/>
      <c r="EFD4" s="526"/>
      <c r="EFE4" s="526"/>
      <c r="EFF4" s="526"/>
      <c r="EFG4" s="526"/>
      <c r="EFH4" s="526"/>
      <c r="EFI4" s="526"/>
      <c r="EFJ4" s="526"/>
      <c r="EFK4" s="526"/>
      <c r="EFL4" s="526"/>
      <c r="EFM4" s="526"/>
      <c r="EFN4" s="526"/>
      <c r="EFO4" s="526"/>
      <c r="EFP4" s="526"/>
      <c r="EFQ4" s="526"/>
      <c r="EFR4" s="526"/>
      <c r="EFS4" s="526"/>
      <c r="EFT4" s="526"/>
      <c r="EFU4" s="526"/>
      <c r="EFV4" s="526"/>
      <c r="EFW4" s="526"/>
      <c r="EFX4" s="526"/>
      <c r="EFY4" s="526"/>
      <c r="EFZ4" s="526"/>
      <c r="EGA4" s="526"/>
      <c r="EGB4" s="526"/>
      <c r="EGC4" s="526"/>
      <c r="EGD4" s="526"/>
      <c r="EGE4" s="526"/>
      <c r="EGF4" s="526"/>
      <c r="EGG4" s="526"/>
      <c r="EGH4" s="526"/>
      <c r="EGI4" s="526"/>
      <c r="EGJ4" s="526"/>
      <c r="EGK4" s="526"/>
      <c r="EGL4" s="526"/>
      <c r="EGM4" s="526"/>
      <c r="EGN4" s="526"/>
      <c r="EGO4" s="526"/>
      <c r="EGP4" s="526"/>
      <c r="EGQ4" s="526"/>
      <c r="EGR4" s="526"/>
      <c r="EGS4" s="526"/>
      <c r="EGT4" s="526"/>
      <c r="EGU4" s="526"/>
      <c r="EGV4" s="526"/>
      <c r="EGW4" s="526"/>
      <c r="EGX4" s="526"/>
      <c r="EGY4" s="526"/>
      <c r="EGZ4" s="526"/>
      <c r="EHA4" s="526"/>
      <c r="EHB4" s="526"/>
      <c r="EHC4" s="526"/>
      <c r="EHD4" s="526"/>
      <c r="EHE4" s="526"/>
      <c r="EHF4" s="526"/>
      <c r="EHG4" s="526"/>
      <c r="EHH4" s="526"/>
      <c r="EHI4" s="526"/>
      <c r="EHJ4" s="526"/>
      <c r="EHK4" s="526"/>
      <c r="EHL4" s="526"/>
      <c r="EHM4" s="526"/>
      <c r="EHN4" s="526"/>
      <c r="EHO4" s="526"/>
      <c r="EHP4" s="526"/>
      <c r="EHQ4" s="526"/>
      <c r="EHR4" s="526"/>
      <c r="EHS4" s="526"/>
      <c r="EHT4" s="526"/>
      <c r="EHU4" s="526"/>
      <c r="EHV4" s="526"/>
      <c r="EHW4" s="526"/>
      <c r="EHX4" s="526"/>
      <c r="EHY4" s="526"/>
      <c r="EHZ4" s="526"/>
      <c r="EIA4" s="526"/>
      <c r="EIB4" s="526"/>
      <c r="EIC4" s="526"/>
      <c r="EID4" s="526"/>
      <c r="EIE4" s="526"/>
      <c r="EIF4" s="526"/>
      <c r="EIG4" s="526"/>
      <c r="EIH4" s="526"/>
      <c r="EII4" s="526"/>
      <c r="EIJ4" s="526"/>
      <c r="EIK4" s="526"/>
      <c r="EIL4" s="526"/>
      <c r="EIM4" s="526"/>
      <c r="EIN4" s="526"/>
      <c r="EIO4" s="526"/>
      <c r="EIP4" s="526"/>
      <c r="EIQ4" s="526"/>
      <c r="EIR4" s="526"/>
      <c r="EIS4" s="526"/>
      <c r="EIT4" s="526"/>
      <c r="EIU4" s="526"/>
      <c r="EIV4" s="526"/>
      <c r="EIW4" s="526"/>
      <c r="EIX4" s="526"/>
      <c r="EIY4" s="526"/>
      <c r="EIZ4" s="526"/>
      <c r="EJA4" s="526"/>
      <c r="EJB4" s="526"/>
      <c r="EJC4" s="526"/>
      <c r="EJD4" s="526"/>
      <c r="EJE4" s="526"/>
      <c r="EJF4" s="526"/>
      <c r="EJG4" s="526"/>
      <c r="EJH4" s="526"/>
      <c r="EJI4" s="526"/>
      <c r="EJJ4" s="526"/>
      <c r="EJK4" s="526"/>
      <c r="EJL4" s="526"/>
      <c r="EJM4" s="526"/>
      <c r="EJN4" s="526"/>
      <c r="EJO4" s="526"/>
      <c r="EJP4" s="526"/>
      <c r="EJQ4" s="526"/>
      <c r="EJR4" s="526"/>
      <c r="EJS4" s="526"/>
      <c r="EJT4" s="526"/>
      <c r="EJU4" s="526"/>
      <c r="EJV4" s="526"/>
      <c r="EJW4" s="526"/>
      <c r="EJX4" s="526"/>
      <c r="EJY4" s="526"/>
      <c r="EJZ4" s="526"/>
      <c r="EKA4" s="526"/>
      <c r="EKB4" s="526"/>
      <c r="EKC4" s="526"/>
      <c r="EKD4" s="526"/>
      <c r="EKE4" s="526"/>
      <c r="EKF4" s="526"/>
      <c r="EKG4" s="526"/>
      <c r="EKH4" s="526"/>
      <c r="EKI4" s="526"/>
      <c r="EKJ4" s="526"/>
      <c r="EKK4" s="526"/>
      <c r="EKL4" s="526"/>
      <c r="EKM4" s="526"/>
      <c r="EKN4" s="526"/>
      <c r="EKO4" s="526"/>
      <c r="EKP4" s="526"/>
      <c r="EKQ4" s="526"/>
      <c r="EKR4" s="526"/>
      <c r="EKS4" s="526"/>
      <c r="EKT4" s="526"/>
      <c r="EKU4" s="526"/>
      <c r="EKV4" s="526"/>
      <c r="EKW4" s="526"/>
      <c r="EKX4" s="526"/>
      <c r="EKY4" s="526"/>
      <c r="EKZ4" s="526"/>
      <c r="ELA4" s="526"/>
      <c r="ELB4" s="526"/>
      <c r="ELC4" s="526"/>
      <c r="ELD4" s="526"/>
      <c r="ELE4" s="526"/>
      <c r="ELF4" s="526"/>
      <c r="ELG4" s="526"/>
      <c r="ELH4" s="526"/>
      <c r="ELI4" s="526"/>
      <c r="ELJ4" s="526"/>
      <c r="ELK4" s="526"/>
      <c r="ELL4" s="526"/>
      <c r="ELM4" s="526"/>
      <c r="ELN4" s="526"/>
      <c r="ELO4" s="526"/>
      <c r="ELP4" s="526"/>
      <c r="ELQ4" s="526"/>
      <c r="ELR4" s="526"/>
      <c r="ELS4" s="526"/>
      <c r="ELT4" s="526"/>
      <c r="ELU4" s="526"/>
      <c r="ELV4" s="526"/>
      <c r="ELW4" s="526"/>
      <c r="ELX4" s="526"/>
      <c r="ELY4" s="526"/>
      <c r="ELZ4" s="526"/>
      <c r="EMA4" s="526"/>
      <c r="EMB4" s="526"/>
      <c r="EMC4" s="526"/>
      <c r="EMD4" s="526"/>
      <c r="EME4" s="526"/>
      <c r="EMF4" s="526"/>
      <c r="EMG4" s="526"/>
      <c r="EMH4" s="526"/>
      <c r="EMI4" s="526"/>
      <c r="EMJ4" s="526"/>
      <c r="EMK4" s="526"/>
      <c r="EML4" s="526"/>
      <c r="EMM4" s="526"/>
      <c r="EMN4" s="526"/>
      <c r="EMO4" s="526"/>
      <c r="EMP4" s="526"/>
      <c r="EMQ4" s="526"/>
      <c r="EMR4" s="526"/>
      <c r="EMS4" s="526"/>
      <c r="EMT4" s="526"/>
      <c r="EMU4" s="526"/>
      <c r="EMV4" s="526"/>
      <c r="EMW4" s="526"/>
      <c r="EMX4" s="526"/>
      <c r="EMY4" s="526"/>
      <c r="EMZ4" s="526"/>
      <c r="ENA4" s="526"/>
      <c r="ENB4" s="526"/>
      <c r="ENC4" s="526"/>
      <c r="END4" s="526"/>
      <c r="ENE4" s="526"/>
      <c r="ENF4" s="526"/>
      <c r="ENG4" s="526"/>
      <c r="ENH4" s="526"/>
      <c r="ENI4" s="526"/>
      <c r="ENJ4" s="526"/>
      <c r="ENK4" s="526"/>
      <c r="ENL4" s="526"/>
      <c r="ENM4" s="526"/>
      <c r="ENN4" s="526"/>
      <c r="ENO4" s="526"/>
      <c r="ENP4" s="526"/>
      <c r="ENQ4" s="526"/>
      <c r="ENR4" s="526"/>
      <c r="ENS4" s="526"/>
      <c r="ENT4" s="526"/>
      <c r="ENU4" s="526"/>
      <c r="ENV4" s="526"/>
      <c r="ENW4" s="526"/>
      <c r="ENX4" s="526"/>
      <c r="ENY4" s="526"/>
      <c r="ENZ4" s="526"/>
      <c r="EOA4" s="526"/>
      <c r="EOB4" s="526"/>
      <c r="EOC4" s="526"/>
      <c r="EOD4" s="526"/>
      <c r="EOE4" s="526"/>
      <c r="EOF4" s="526"/>
      <c r="EOG4" s="526"/>
      <c r="EOH4" s="526"/>
      <c r="EOI4" s="526"/>
      <c r="EOJ4" s="526"/>
      <c r="EOK4" s="526"/>
      <c r="EOL4" s="526"/>
      <c r="EOM4" s="526"/>
      <c r="EON4" s="526"/>
      <c r="EOO4" s="526"/>
      <c r="EOP4" s="526"/>
      <c r="EOQ4" s="526"/>
      <c r="EOR4" s="526"/>
      <c r="EOS4" s="526"/>
      <c r="EOT4" s="526"/>
      <c r="EOU4" s="526"/>
      <c r="EOV4" s="526"/>
      <c r="EOW4" s="526"/>
      <c r="EOX4" s="526"/>
      <c r="EOY4" s="526"/>
      <c r="EOZ4" s="526"/>
      <c r="EPA4" s="526"/>
      <c r="EPB4" s="526"/>
      <c r="EPC4" s="526"/>
      <c r="EPD4" s="526"/>
      <c r="EPE4" s="526"/>
      <c r="EPF4" s="526"/>
      <c r="EPG4" s="526"/>
      <c r="EPH4" s="526"/>
      <c r="EPI4" s="526"/>
      <c r="EPJ4" s="526"/>
      <c r="EPK4" s="526"/>
      <c r="EPL4" s="526"/>
      <c r="EPM4" s="526"/>
      <c r="EPN4" s="526"/>
      <c r="EPO4" s="526"/>
      <c r="EPP4" s="526"/>
      <c r="EPQ4" s="526"/>
      <c r="EPR4" s="526"/>
      <c r="EPS4" s="526"/>
      <c r="EPT4" s="526"/>
      <c r="EPU4" s="526"/>
      <c r="EPV4" s="526"/>
      <c r="EPW4" s="526"/>
      <c r="EPX4" s="526"/>
      <c r="EPY4" s="526"/>
      <c r="EPZ4" s="526"/>
      <c r="EQA4" s="526"/>
      <c r="EQB4" s="526"/>
      <c r="EQC4" s="526"/>
      <c r="EQD4" s="526"/>
      <c r="EQE4" s="526"/>
      <c r="EQF4" s="526"/>
      <c r="EQG4" s="526"/>
      <c r="EQH4" s="526"/>
      <c r="EQI4" s="526"/>
      <c r="EQJ4" s="526"/>
      <c r="EQK4" s="526"/>
      <c r="EQL4" s="526"/>
      <c r="EQM4" s="526"/>
      <c r="EQN4" s="526"/>
      <c r="EQO4" s="526"/>
      <c r="EQP4" s="526"/>
      <c r="EQQ4" s="526"/>
      <c r="EQR4" s="526"/>
      <c r="EQS4" s="526"/>
      <c r="EQT4" s="526"/>
      <c r="EQU4" s="526"/>
      <c r="EQV4" s="526"/>
      <c r="EQW4" s="526"/>
      <c r="EQX4" s="526"/>
      <c r="EQY4" s="526"/>
      <c r="EQZ4" s="526"/>
      <c r="ERA4" s="526"/>
      <c r="ERB4" s="526"/>
      <c r="ERC4" s="526"/>
      <c r="ERD4" s="526"/>
      <c r="ERE4" s="526"/>
      <c r="ERF4" s="526"/>
      <c r="ERG4" s="526"/>
      <c r="ERH4" s="526"/>
      <c r="ERI4" s="526"/>
      <c r="ERJ4" s="526"/>
      <c r="ERK4" s="526"/>
      <c r="ERL4" s="526"/>
      <c r="ERM4" s="526"/>
      <c r="ERN4" s="526"/>
      <c r="ERO4" s="526"/>
      <c r="ERP4" s="526"/>
      <c r="ERQ4" s="526"/>
      <c r="ERR4" s="526"/>
      <c r="ERS4" s="526"/>
      <c r="ERT4" s="526"/>
      <c r="ERU4" s="526"/>
      <c r="ERV4" s="526"/>
      <c r="ERW4" s="526"/>
      <c r="ERX4" s="526"/>
      <c r="ERY4" s="526"/>
      <c r="ERZ4" s="526"/>
      <c r="ESA4" s="526"/>
      <c r="ESB4" s="526"/>
      <c r="ESC4" s="526"/>
      <c r="ESD4" s="526"/>
      <c r="ESE4" s="526"/>
      <c r="ESF4" s="526"/>
      <c r="ESG4" s="526"/>
      <c r="ESH4" s="526"/>
      <c r="ESI4" s="526"/>
      <c r="ESJ4" s="526"/>
      <c r="ESK4" s="526"/>
      <c r="ESL4" s="526"/>
      <c r="ESM4" s="526"/>
      <c r="ESN4" s="526"/>
      <c r="ESO4" s="526"/>
      <c r="ESP4" s="526"/>
      <c r="ESQ4" s="526"/>
      <c r="ESR4" s="526"/>
      <c r="ESS4" s="526"/>
      <c r="EST4" s="526"/>
      <c r="ESU4" s="526"/>
      <c r="ESV4" s="526"/>
      <c r="ESW4" s="526"/>
      <c r="ESX4" s="526"/>
      <c r="ESY4" s="526"/>
      <c r="ESZ4" s="526"/>
      <c r="ETA4" s="526"/>
      <c r="ETB4" s="526"/>
      <c r="ETC4" s="526"/>
      <c r="ETD4" s="526"/>
      <c r="ETE4" s="526"/>
      <c r="ETF4" s="526"/>
      <c r="ETG4" s="526"/>
      <c r="ETH4" s="526"/>
      <c r="ETI4" s="526"/>
      <c r="ETJ4" s="526"/>
      <c r="ETK4" s="526"/>
      <c r="ETL4" s="526"/>
      <c r="ETM4" s="526"/>
      <c r="ETN4" s="526"/>
      <c r="ETO4" s="526"/>
      <c r="ETP4" s="526"/>
      <c r="ETQ4" s="526"/>
      <c r="ETR4" s="526"/>
      <c r="ETS4" s="526"/>
      <c r="ETT4" s="526"/>
      <c r="ETU4" s="526"/>
      <c r="ETV4" s="526"/>
      <c r="ETW4" s="526"/>
      <c r="ETX4" s="526"/>
      <c r="ETY4" s="526"/>
      <c r="ETZ4" s="526"/>
      <c r="EUA4" s="526"/>
      <c r="EUB4" s="526"/>
      <c r="EUC4" s="526"/>
      <c r="EUD4" s="526"/>
      <c r="EUE4" s="526"/>
      <c r="EUF4" s="526"/>
      <c r="EUG4" s="526"/>
      <c r="EUH4" s="526"/>
      <c r="EUI4" s="526"/>
      <c r="EUJ4" s="526"/>
      <c r="EUK4" s="526"/>
      <c r="EUL4" s="526"/>
      <c r="EUM4" s="526"/>
      <c r="EUN4" s="526"/>
      <c r="EUO4" s="526"/>
      <c r="EUP4" s="526"/>
      <c r="EUQ4" s="526"/>
      <c r="EUR4" s="526"/>
      <c r="EUS4" s="526"/>
      <c r="EUT4" s="526"/>
      <c r="EUU4" s="526"/>
      <c r="EUV4" s="526"/>
      <c r="EUW4" s="526"/>
      <c r="EUX4" s="526"/>
      <c r="EUY4" s="526"/>
      <c r="EUZ4" s="526"/>
      <c r="EVA4" s="526"/>
      <c r="EVB4" s="526"/>
      <c r="EVC4" s="526"/>
      <c r="EVD4" s="526"/>
      <c r="EVE4" s="526"/>
      <c r="EVF4" s="526"/>
      <c r="EVG4" s="526"/>
      <c r="EVH4" s="526"/>
      <c r="EVI4" s="526"/>
      <c r="EVJ4" s="526"/>
      <c r="EVK4" s="526"/>
      <c r="EVL4" s="526"/>
      <c r="EVM4" s="526"/>
      <c r="EVN4" s="526"/>
      <c r="EVO4" s="526"/>
      <c r="EVP4" s="526"/>
      <c r="EVQ4" s="526"/>
      <c r="EVR4" s="526"/>
      <c r="EVS4" s="526"/>
      <c r="EVT4" s="526"/>
      <c r="EVU4" s="526"/>
      <c r="EVV4" s="526"/>
      <c r="EVW4" s="526"/>
      <c r="EVX4" s="526"/>
      <c r="EVY4" s="526"/>
      <c r="EVZ4" s="526"/>
      <c r="EWA4" s="526"/>
      <c r="EWB4" s="526"/>
      <c r="EWC4" s="526"/>
      <c r="EWD4" s="526"/>
      <c r="EWE4" s="526"/>
      <c r="EWF4" s="526"/>
      <c r="EWG4" s="526"/>
      <c r="EWH4" s="526"/>
      <c r="EWI4" s="526"/>
      <c r="EWJ4" s="526"/>
      <c r="EWK4" s="526"/>
      <c r="EWL4" s="526"/>
      <c r="EWM4" s="526"/>
      <c r="EWN4" s="526"/>
      <c r="EWO4" s="526"/>
      <c r="EWP4" s="526"/>
      <c r="EWQ4" s="526"/>
      <c r="EWR4" s="526"/>
      <c r="EWS4" s="526"/>
      <c r="EWT4" s="526"/>
      <c r="EWU4" s="526"/>
      <c r="EWV4" s="526"/>
      <c r="EWW4" s="526"/>
      <c r="EWX4" s="526"/>
      <c r="EWY4" s="526"/>
      <c r="EWZ4" s="526"/>
      <c r="EXA4" s="526"/>
      <c r="EXB4" s="526"/>
      <c r="EXC4" s="526"/>
      <c r="EXD4" s="526"/>
      <c r="EXE4" s="526"/>
      <c r="EXF4" s="526"/>
      <c r="EXG4" s="526"/>
      <c r="EXH4" s="526"/>
      <c r="EXI4" s="526"/>
      <c r="EXJ4" s="526"/>
      <c r="EXK4" s="526"/>
      <c r="EXL4" s="526"/>
      <c r="EXM4" s="526"/>
      <c r="EXN4" s="526"/>
      <c r="EXO4" s="526"/>
      <c r="EXP4" s="526"/>
      <c r="EXQ4" s="526"/>
      <c r="EXR4" s="526"/>
      <c r="EXS4" s="526"/>
      <c r="EXT4" s="526"/>
      <c r="EXU4" s="526"/>
      <c r="EXV4" s="526"/>
      <c r="EXW4" s="526"/>
      <c r="EXX4" s="526"/>
      <c r="EXY4" s="526"/>
      <c r="EXZ4" s="526"/>
      <c r="EYA4" s="526"/>
      <c r="EYB4" s="526"/>
      <c r="EYC4" s="526"/>
      <c r="EYD4" s="526"/>
      <c r="EYE4" s="526"/>
      <c r="EYF4" s="526"/>
      <c r="EYG4" s="526"/>
      <c r="EYH4" s="526"/>
      <c r="EYI4" s="526"/>
      <c r="EYJ4" s="526"/>
      <c r="EYK4" s="526"/>
      <c r="EYL4" s="526"/>
      <c r="EYM4" s="526"/>
      <c r="EYN4" s="526"/>
      <c r="EYO4" s="526"/>
      <c r="EYP4" s="526"/>
      <c r="EYQ4" s="526"/>
      <c r="EYR4" s="526"/>
      <c r="EYS4" s="526"/>
      <c r="EYT4" s="526"/>
      <c r="EYU4" s="526"/>
      <c r="EYV4" s="526"/>
      <c r="EYW4" s="526"/>
      <c r="EYX4" s="526"/>
      <c r="EYY4" s="526"/>
      <c r="EYZ4" s="526"/>
      <c r="EZA4" s="526"/>
      <c r="EZB4" s="526"/>
      <c r="EZC4" s="526"/>
      <c r="EZD4" s="526"/>
      <c r="EZE4" s="526"/>
      <c r="EZF4" s="526"/>
      <c r="EZG4" s="526"/>
      <c r="EZH4" s="526"/>
      <c r="EZI4" s="526"/>
      <c r="EZJ4" s="526"/>
      <c r="EZK4" s="526"/>
      <c r="EZL4" s="526"/>
      <c r="EZM4" s="526"/>
      <c r="EZN4" s="526"/>
      <c r="EZO4" s="526"/>
      <c r="EZP4" s="526"/>
      <c r="EZQ4" s="526"/>
      <c r="EZR4" s="526"/>
      <c r="EZS4" s="526"/>
      <c r="EZT4" s="526"/>
      <c r="EZU4" s="526"/>
      <c r="EZV4" s="526"/>
      <c r="EZW4" s="526"/>
      <c r="EZX4" s="526"/>
      <c r="EZY4" s="526"/>
      <c r="EZZ4" s="526"/>
      <c r="FAA4" s="526"/>
      <c r="FAB4" s="526"/>
      <c r="FAC4" s="526"/>
      <c r="FAD4" s="526"/>
      <c r="FAE4" s="526"/>
      <c r="FAF4" s="526"/>
      <c r="FAG4" s="526"/>
      <c r="FAH4" s="526"/>
      <c r="FAI4" s="526"/>
      <c r="FAJ4" s="526"/>
      <c r="FAK4" s="526"/>
      <c r="FAL4" s="526"/>
      <c r="FAM4" s="526"/>
      <c r="FAN4" s="526"/>
      <c r="FAO4" s="526"/>
      <c r="FAP4" s="526"/>
      <c r="FAQ4" s="526"/>
      <c r="FAR4" s="526"/>
      <c r="FAS4" s="526"/>
      <c r="FAT4" s="526"/>
      <c r="FAU4" s="526"/>
      <c r="FAV4" s="526"/>
      <c r="FAW4" s="526"/>
      <c r="FAX4" s="526"/>
      <c r="FAY4" s="526"/>
      <c r="FAZ4" s="526"/>
      <c r="FBA4" s="526"/>
      <c r="FBB4" s="526"/>
      <c r="FBC4" s="526"/>
      <c r="FBD4" s="526"/>
      <c r="FBE4" s="526"/>
      <c r="FBF4" s="526"/>
      <c r="FBG4" s="526"/>
      <c r="FBH4" s="526"/>
      <c r="FBI4" s="526"/>
      <c r="FBJ4" s="526"/>
      <c r="FBK4" s="526"/>
      <c r="FBL4" s="526"/>
      <c r="FBM4" s="526"/>
      <c r="FBN4" s="526"/>
      <c r="FBO4" s="526"/>
      <c r="FBP4" s="526"/>
      <c r="FBQ4" s="526"/>
      <c r="FBR4" s="526"/>
      <c r="FBS4" s="526"/>
      <c r="FBT4" s="526"/>
      <c r="FBU4" s="526"/>
      <c r="FBV4" s="526"/>
      <c r="FBW4" s="526"/>
      <c r="FBX4" s="526"/>
      <c r="FBY4" s="526"/>
      <c r="FBZ4" s="526"/>
      <c r="FCA4" s="526"/>
      <c r="FCB4" s="526"/>
      <c r="FCC4" s="526"/>
      <c r="FCD4" s="526"/>
      <c r="FCE4" s="526"/>
      <c r="FCF4" s="526"/>
      <c r="FCG4" s="526"/>
      <c r="FCH4" s="526"/>
      <c r="FCI4" s="526"/>
      <c r="FCJ4" s="526"/>
      <c r="FCK4" s="526"/>
      <c r="FCL4" s="526"/>
      <c r="FCM4" s="526"/>
      <c r="FCN4" s="526"/>
      <c r="FCO4" s="526"/>
      <c r="FCP4" s="526"/>
      <c r="FCQ4" s="526"/>
      <c r="FCR4" s="526"/>
      <c r="FCS4" s="526"/>
      <c r="FCT4" s="526"/>
      <c r="FCU4" s="526"/>
      <c r="FCV4" s="526"/>
      <c r="FCW4" s="526"/>
      <c r="FCX4" s="526"/>
      <c r="FCY4" s="526"/>
      <c r="FCZ4" s="526"/>
      <c r="FDA4" s="526"/>
      <c r="FDB4" s="526"/>
      <c r="FDC4" s="526"/>
      <c r="FDD4" s="526"/>
      <c r="FDE4" s="526"/>
      <c r="FDF4" s="526"/>
      <c r="FDG4" s="526"/>
      <c r="FDH4" s="526"/>
      <c r="FDI4" s="526"/>
      <c r="FDJ4" s="526"/>
      <c r="FDK4" s="526"/>
      <c r="FDL4" s="526"/>
      <c r="FDM4" s="526"/>
      <c r="FDN4" s="526"/>
      <c r="FDO4" s="526"/>
      <c r="FDP4" s="526"/>
      <c r="FDQ4" s="526"/>
      <c r="FDR4" s="526"/>
      <c r="FDS4" s="526"/>
      <c r="FDT4" s="526"/>
      <c r="FDU4" s="526"/>
      <c r="FDV4" s="526"/>
      <c r="FDW4" s="526"/>
      <c r="FDX4" s="526"/>
      <c r="FDY4" s="526"/>
      <c r="FDZ4" s="526"/>
      <c r="FEA4" s="526"/>
      <c r="FEB4" s="526"/>
      <c r="FEC4" s="526"/>
      <c r="FED4" s="526"/>
      <c r="FEE4" s="526"/>
      <c r="FEF4" s="526"/>
      <c r="FEG4" s="526"/>
      <c r="FEH4" s="526"/>
      <c r="FEI4" s="526"/>
      <c r="FEJ4" s="526"/>
      <c r="FEK4" s="526"/>
      <c r="FEL4" s="526"/>
      <c r="FEM4" s="526"/>
      <c r="FEN4" s="526"/>
      <c r="FEO4" s="526"/>
      <c r="FEP4" s="526"/>
      <c r="FEQ4" s="526"/>
      <c r="FER4" s="526"/>
      <c r="FES4" s="526"/>
      <c r="FET4" s="526"/>
      <c r="FEU4" s="526"/>
      <c r="FEV4" s="526"/>
      <c r="FEW4" s="526"/>
      <c r="FEX4" s="526"/>
      <c r="FEY4" s="526"/>
      <c r="FEZ4" s="526"/>
      <c r="FFA4" s="526"/>
      <c r="FFB4" s="526"/>
      <c r="FFC4" s="526"/>
      <c r="FFD4" s="526"/>
      <c r="FFE4" s="526"/>
      <c r="FFF4" s="526"/>
      <c r="FFG4" s="526"/>
      <c r="FFH4" s="526"/>
      <c r="FFI4" s="526"/>
      <c r="FFJ4" s="526"/>
      <c r="FFK4" s="526"/>
      <c r="FFL4" s="526"/>
      <c r="FFM4" s="526"/>
      <c r="FFN4" s="526"/>
      <c r="FFO4" s="526"/>
      <c r="FFP4" s="526"/>
      <c r="FFQ4" s="526"/>
      <c r="FFR4" s="526"/>
      <c r="FFS4" s="526"/>
      <c r="FFT4" s="526"/>
      <c r="FFU4" s="526"/>
      <c r="FFV4" s="526"/>
      <c r="FFW4" s="526"/>
      <c r="FFX4" s="526"/>
      <c r="FFY4" s="526"/>
      <c r="FFZ4" s="526"/>
      <c r="FGA4" s="526"/>
      <c r="FGB4" s="526"/>
      <c r="FGC4" s="526"/>
      <c r="FGD4" s="526"/>
      <c r="FGE4" s="526"/>
      <c r="FGF4" s="526"/>
      <c r="FGG4" s="526"/>
      <c r="FGH4" s="526"/>
      <c r="FGI4" s="526"/>
      <c r="FGJ4" s="526"/>
      <c r="FGK4" s="526"/>
      <c r="FGL4" s="526"/>
      <c r="FGM4" s="526"/>
      <c r="FGN4" s="526"/>
      <c r="FGO4" s="526"/>
      <c r="FGP4" s="526"/>
      <c r="FGQ4" s="526"/>
      <c r="FGR4" s="526"/>
      <c r="FGS4" s="526"/>
      <c r="FGT4" s="526"/>
      <c r="FGU4" s="526"/>
      <c r="FGV4" s="526"/>
      <c r="FGW4" s="526"/>
      <c r="FGX4" s="526"/>
      <c r="FGY4" s="526"/>
      <c r="FGZ4" s="526"/>
      <c r="FHA4" s="526"/>
      <c r="FHB4" s="526"/>
      <c r="FHC4" s="526"/>
      <c r="FHD4" s="526"/>
      <c r="FHE4" s="526"/>
      <c r="FHF4" s="526"/>
      <c r="FHG4" s="526"/>
      <c r="FHH4" s="526"/>
      <c r="FHI4" s="526"/>
      <c r="FHJ4" s="526"/>
      <c r="FHK4" s="526"/>
      <c r="FHL4" s="526"/>
      <c r="FHM4" s="526"/>
      <c r="FHN4" s="526"/>
      <c r="FHO4" s="526"/>
      <c r="FHP4" s="526"/>
      <c r="FHQ4" s="526"/>
      <c r="FHR4" s="526"/>
      <c r="FHS4" s="526"/>
      <c r="FHT4" s="526"/>
      <c r="FHU4" s="526"/>
      <c r="FHV4" s="526"/>
      <c r="FHW4" s="526"/>
      <c r="FHX4" s="526"/>
      <c r="FHY4" s="526"/>
      <c r="FHZ4" s="526"/>
      <c r="FIA4" s="526"/>
      <c r="FIB4" s="526"/>
      <c r="FIC4" s="526"/>
      <c r="FID4" s="526"/>
      <c r="FIE4" s="526"/>
      <c r="FIF4" s="526"/>
      <c r="FIG4" s="526"/>
      <c r="FIH4" s="526"/>
      <c r="FII4" s="526"/>
      <c r="FIJ4" s="526"/>
      <c r="FIK4" s="526"/>
      <c r="FIL4" s="526"/>
      <c r="FIM4" s="526"/>
      <c r="FIN4" s="526"/>
      <c r="FIO4" s="526"/>
      <c r="FIP4" s="526"/>
      <c r="FIQ4" s="526"/>
      <c r="FIR4" s="526"/>
      <c r="FIS4" s="526"/>
      <c r="FIT4" s="526"/>
      <c r="FIU4" s="526"/>
      <c r="FIV4" s="526"/>
      <c r="FIW4" s="526"/>
      <c r="FIX4" s="526"/>
      <c r="FIY4" s="526"/>
      <c r="FIZ4" s="526"/>
      <c r="FJA4" s="526"/>
      <c r="FJB4" s="526"/>
      <c r="FJC4" s="526"/>
      <c r="FJD4" s="526"/>
      <c r="FJE4" s="526"/>
      <c r="FJF4" s="526"/>
      <c r="FJG4" s="526"/>
      <c r="FJH4" s="526"/>
      <c r="FJI4" s="526"/>
      <c r="FJJ4" s="526"/>
      <c r="FJK4" s="526"/>
      <c r="FJL4" s="526"/>
      <c r="FJM4" s="526"/>
      <c r="FJN4" s="526"/>
      <c r="FJO4" s="526"/>
      <c r="FJP4" s="526"/>
      <c r="FJQ4" s="526"/>
      <c r="FJR4" s="526"/>
      <c r="FJS4" s="526"/>
      <c r="FJT4" s="526"/>
      <c r="FJU4" s="526"/>
      <c r="FJV4" s="526"/>
      <c r="FJW4" s="526"/>
      <c r="FJX4" s="526"/>
      <c r="FJY4" s="526"/>
      <c r="FJZ4" s="526"/>
      <c r="FKA4" s="526"/>
      <c r="FKB4" s="526"/>
      <c r="FKC4" s="526"/>
      <c r="FKD4" s="526"/>
      <c r="FKE4" s="526"/>
      <c r="FKF4" s="526"/>
      <c r="FKG4" s="526"/>
      <c r="FKH4" s="526"/>
      <c r="FKI4" s="526"/>
      <c r="FKJ4" s="526"/>
      <c r="FKK4" s="526"/>
      <c r="FKL4" s="526"/>
      <c r="FKM4" s="526"/>
      <c r="FKN4" s="526"/>
      <c r="FKO4" s="526"/>
      <c r="FKP4" s="526"/>
      <c r="FKQ4" s="526"/>
      <c r="FKR4" s="526"/>
      <c r="FKS4" s="526"/>
      <c r="FKT4" s="526"/>
      <c r="FKU4" s="526"/>
      <c r="FKV4" s="526"/>
      <c r="FKW4" s="526"/>
      <c r="FKX4" s="526"/>
      <c r="FKY4" s="526"/>
      <c r="FKZ4" s="526"/>
      <c r="FLA4" s="526"/>
      <c r="FLB4" s="526"/>
      <c r="FLC4" s="526"/>
      <c r="FLD4" s="526"/>
      <c r="FLE4" s="526"/>
      <c r="FLF4" s="526"/>
      <c r="FLG4" s="526"/>
      <c r="FLH4" s="526"/>
      <c r="FLI4" s="526"/>
      <c r="FLJ4" s="526"/>
      <c r="FLK4" s="526"/>
      <c r="FLL4" s="526"/>
      <c r="FLM4" s="526"/>
      <c r="FLN4" s="526"/>
      <c r="FLO4" s="526"/>
      <c r="FLP4" s="526"/>
      <c r="FLQ4" s="526"/>
      <c r="FLR4" s="526"/>
      <c r="FLS4" s="526"/>
      <c r="FLT4" s="526"/>
      <c r="FLU4" s="526"/>
      <c r="FLV4" s="526"/>
      <c r="FLW4" s="526"/>
      <c r="FLX4" s="526"/>
      <c r="FLY4" s="526"/>
      <c r="FLZ4" s="526"/>
      <c r="FMA4" s="526"/>
      <c r="FMB4" s="526"/>
      <c r="FMC4" s="526"/>
      <c r="FMD4" s="526"/>
      <c r="FME4" s="526"/>
      <c r="FMF4" s="526"/>
      <c r="FMG4" s="526"/>
      <c r="FMH4" s="526"/>
      <c r="FMI4" s="526"/>
      <c r="FMJ4" s="526"/>
      <c r="FMK4" s="526"/>
      <c r="FML4" s="526"/>
      <c r="FMM4" s="526"/>
      <c r="FMN4" s="526"/>
      <c r="FMO4" s="526"/>
      <c r="FMP4" s="526"/>
      <c r="FMQ4" s="526"/>
      <c r="FMR4" s="526"/>
      <c r="FMS4" s="526"/>
      <c r="FMT4" s="526"/>
      <c r="FMU4" s="526"/>
      <c r="FMV4" s="526"/>
      <c r="FMW4" s="526"/>
      <c r="FMX4" s="526"/>
      <c r="FMY4" s="526"/>
      <c r="FMZ4" s="526"/>
      <c r="FNA4" s="526"/>
      <c r="FNB4" s="526"/>
      <c r="FNC4" s="526"/>
      <c r="FND4" s="526"/>
      <c r="FNE4" s="526"/>
      <c r="FNF4" s="526"/>
      <c r="FNG4" s="526"/>
      <c r="FNH4" s="526"/>
      <c r="FNI4" s="526"/>
      <c r="FNJ4" s="526"/>
      <c r="FNK4" s="526"/>
      <c r="FNL4" s="526"/>
      <c r="FNM4" s="526"/>
      <c r="FNN4" s="526"/>
      <c r="FNO4" s="526"/>
      <c r="FNP4" s="526"/>
      <c r="FNQ4" s="526"/>
      <c r="FNR4" s="526"/>
      <c r="FNS4" s="526"/>
      <c r="FNT4" s="526"/>
      <c r="FNU4" s="526"/>
      <c r="FNV4" s="526"/>
      <c r="FNW4" s="526"/>
      <c r="FNX4" s="526"/>
      <c r="FNY4" s="526"/>
      <c r="FNZ4" s="526"/>
      <c r="FOA4" s="526"/>
      <c r="FOB4" s="526"/>
      <c r="FOC4" s="526"/>
      <c r="FOD4" s="526"/>
      <c r="FOE4" s="526"/>
      <c r="FOF4" s="526"/>
      <c r="FOG4" s="526"/>
      <c r="FOH4" s="526"/>
      <c r="FOI4" s="526"/>
      <c r="FOJ4" s="526"/>
      <c r="FOK4" s="526"/>
      <c r="FOL4" s="526"/>
      <c r="FOM4" s="526"/>
      <c r="FON4" s="526"/>
      <c r="FOO4" s="526"/>
      <c r="FOP4" s="526"/>
      <c r="FOQ4" s="526"/>
      <c r="FOR4" s="526"/>
      <c r="FOS4" s="526"/>
      <c r="FOT4" s="526"/>
      <c r="FOU4" s="526"/>
      <c r="FOV4" s="526"/>
      <c r="FOW4" s="526"/>
      <c r="FOX4" s="526"/>
      <c r="FOY4" s="526"/>
      <c r="FOZ4" s="526"/>
      <c r="FPA4" s="526"/>
      <c r="FPB4" s="526"/>
      <c r="FPC4" s="526"/>
      <c r="FPD4" s="526"/>
      <c r="FPE4" s="526"/>
      <c r="FPF4" s="526"/>
      <c r="FPG4" s="526"/>
      <c r="FPH4" s="526"/>
      <c r="FPI4" s="526"/>
      <c r="FPJ4" s="526"/>
      <c r="FPK4" s="526"/>
      <c r="FPL4" s="526"/>
      <c r="FPM4" s="526"/>
      <c r="FPN4" s="526"/>
      <c r="FPO4" s="526"/>
      <c r="FPP4" s="526"/>
      <c r="FPQ4" s="526"/>
      <c r="FPR4" s="526"/>
      <c r="FPS4" s="526"/>
      <c r="FPT4" s="526"/>
      <c r="FPU4" s="526"/>
      <c r="FPV4" s="526"/>
      <c r="FPW4" s="526"/>
      <c r="FPX4" s="526"/>
      <c r="FPY4" s="526"/>
      <c r="FPZ4" s="526"/>
      <c r="FQA4" s="526"/>
      <c r="FQB4" s="526"/>
      <c r="FQC4" s="526"/>
      <c r="FQD4" s="526"/>
      <c r="FQE4" s="526"/>
      <c r="FQF4" s="526"/>
      <c r="FQG4" s="526"/>
      <c r="FQH4" s="526"/>
      <c r="FQI4" s="526"/>
      <c r="FQJ4" s="526"/>
      <c r="FQK4" s="526"/>
      <c r="FQL4" s="526"/>
      <c r="FQM4" s="526"/>
      <c r="FQN4" s="526"/>
      <c r="FQO4" s="526"/>
      <c r="FQP4" s="526"/>
      <c r="FQQ4" s="526"/>
      <c r="FQR4" s="526"/>
      <c r="FQS4" s="526"/>
      <c r="FQT4" s="526"/>
      <c r="FQU4" s="526"/>
      <c r="FQV4" s="526"/>
      <c r="FQW4" s="526"/>
      <c r="FQX4" s="526"/>
      <c r="FQY4" s="526"/>
      <c r="FQZ4" s="526"/>
      <c r="FRA4" s="526"/>
      <c r="FRB4" s="526"/>
      <c r="FRC4" s="526"/>
      <c r="FRD4" s="526"/>
      <c r="FRE4" s="526"/>
      <c r="FRF4" s="526"/>
      <c r="FRG4" s="526"/>
      <c r="FRH4" s="526"/>
      <c r="FRI4" s="526"/>
      <c r="FRJ4" s="526"/>
      <c r="FRK4" s="526"/>
      <c r="FRL4" s="526"/>
      <c r="FRM4" s="526"/>
      <c r="FRN4" s="526"/>
      <c r="FRO4" s="526"/>
      <c r="FRP4" s="526"/>
      <c r="FRQ4" s="526"/>
      <c r="FRR4" s="526"/>
      <c r="FRS4" s="526"/>
      <c r="FRT4" s="526"/>
      <c r="FRU4" s="526"/>
      <c r="FRV4" s="526"/>
      <c r="FRW4" s="526"/>
      <c r="FRX4" s="526"/>
      <c r="FRY4" s="526"/>
      <c r="FRZ4" s="526"/>
      <c r="FSA4" s="526"/>
      <c r="FSB4" s="526"/>
      <c r="FSC4" s="526"/>
      <c r="FSD4" s="526"/>
      <c r="FSE4" s="526"/>
      <c r="FSF4" s="526"/>
      <c r="FSG4" s="526"/>
      <c r="FSH4" s="526"/>
      <c r="FSI4" s="526"/>
      <c r="FSJ4" s="526"/>
      <c r="FSK4" s="526"/>
      <c r="FSL4" s="526"/>
      <c r="FSM4" s="526"/>
      <c r="FSN4" s="526"/>
      <c r="FSO4" s="526"/>
      <c r="FSP4" s="526"/>
      <c r="FSQ4" s="526"/>
      <c r="FSR4" s="526"/>
      <c r="FSS4" s="526"/>
      <c r="FST4" s="526"/>
      <c r="FSU4" s="526"/>
      <c r="FSV4" s="526"/>
      <c r="FSW4" s="526"/>
      <c r="FSX4" s="526"/>
      <c r="FSY4" s="526"/>
      <c r="FSZ4" s="526"/>
      <c r="FTA4" s="526"/>
      <c r="FTB4" s="526"/>
      <c r="FTC4" s="526"/>
      <c r="FTD4" s="526"/>
      <c r="FTE4" s="526"/>
      <c r="FTF4" s="526"/>
      <c r="FTG4" s="526"/>
      <c r="FTH4" s="526"/>
      <c r="FTI4" s="526"/>
      <c r="FTJ4" s="526"/>
      <c r="FTK4" s="526"/>
      <c r="FTL4" s="526"/>
      <c r="FTM4" s="526"/>
      <c r="FTN4" s="526"/>
      <c r="FTO4" s="526"/>
      <c r="FTP4" s="526"/>
      <c r="FTQ4" s="526"/>
      <c r="FTR4" s="526"/>
      <c r="FTS4" s="526"/>
      <c r="FTT4" s="526"/>
      <c r="FTU4" s="526"/>
      <c r="FTV4" s="526"/>
      <c r="FTW4" s="526"/>
      <c r="FTX4" s="526"/>
      <c r="FTY4" s="526"/>
      <c r="FTZ4" s="526"/>
      <c r="FUA4" s="526"/>
      <c r="FUB4" s="526"/>
      <c r="FUC4" s="526"/>
      <c r="FUD4" s="526"/>
      <c r="FUE4" s="526"/>
      <c r="FUF4" s="526"/>
      <c r="FUG4" s="526"/>
      <c r="FUH4" s="526"/>
      <c r="FUI4" s="526"/>
      <c r="FUJ4" s="526"/>
      <c r="FUK4" s="526"/>
      <c r="FUL4" s="526"/>
      <c r="FUM4" s="526"/>
      <c r="FUN4" s="526"/>
      <c r="FUO4" s="526"/>
      <c r="FUP4" s="526"/>
      <c r="FUQ4" s="526"/>
      <c r="FUR4" s="526"/>
      <c r="FUS4" s="526"/>
      <c r="FUT4" s="526"/>
      <c r="FUU4" s="526"/>
      <c r="FUV4" s="526"/>
      <c r="FUW4" s="526"/>
      <c r="FUX4" s="526"/>
      <c r="FUY4" s="526"/>
      <c r="FUZ4" s="526"/>
      <c r="FVA4" s="526"/>
      <c r="FVB4" s="526"/>
      <c r="FVC4" s="526"/>
      <c r="FVD4" s="526"/>
      <c r="FVE4" s="526"/>
      <c r="FVF4" s="526"/>
      <c r="FVG4" s="526"/>
      <c r="FVH4" s="526"/>
      <c r="FVI4" s="526"/>
      <c r="FVJ4" s="526"/>
      <c r="FVK4" s="526"/>
      <c r="FVL4" s="526"/>
      <c r="FVM4" s="526"/>
      <c r="FVN4" s="526"/>
      <c r="FVO4" s="526"/>
      <c r="FVP4" s="526"/>
      <c r="FVQ4" s="526"/>
      <c r="FVR4" s="526"/>
      <c r="FVS4" s="526"/>
      <c r="FVT4" s="526"/>
      <c r="FVU4" s="526"/>
      <c r="FVV4" s="526"/>
      <c r="FVW4" s="526"/>
      <c r="FVX4" s="526"/>
      <c r="FVY4" s="526"/>
      <c r="FVZ4" s="526"/>
      <c r="FWA4" s="526"/>
      <c r="FWB4" s="526"/>
      <c r="FWC4" s="526"/>
      <c r="FWD4" s="526"/>
      <c r="FWE4" s="526"/>
      <c r="FWF4" s="526"/>
      <c r="FWG4" s="526"/>
      <c r="FWH4" s="526"/>
      <c r="FWI4" s="526"/>
      <c r="FWJ4" s="526"/>
      <c r="FWK4" s="526"/>
      <c r="FWL4" s="526"/>
      <c r="FWM4" s="526"/>
      <c r="FWN4" s="526"/>
      <c r="FWO4" s="526"/>
      <c r="FWP4" s="526"/>
      <c r="FWQ4" s="526"/>
      <c r="FWR4" s="526"/>
      <c r="FWS4" s="526"/>
      <c r="FWT4" s="526"/>
      <c r="FWU4" s="526"/>
      <c r="FWV4" s="526"/>
      <c r="FWW4" s="526"/>
      <c r="FWX4" s="526"/>
      <c r="FWY4" s="526"/>
      <c r="FWZ4" s="526"/>
      <c r="FXA4" s="526"/>
      <c r="FXB4" s="526"/>
      <c r="FXC4" s="526"/>
      <c r="FXD4" s="526"/>
      <c r="FXE4" s="526"/>
      <c r="FXF4" s="526"/>
      <c r="FXG4" s="526"/>
      <c r="FXH4" s="526"/>
      <c r="FXI4" s="526"/>
      <c r="FXJ4" s="526"/>
      <c r="FXK4" s="526"/>
      <c r="FXL4" s="526"/>
      <c r="FXM4" s="526"/>
      <c r="FXN4" s="526"/>
      <c r="FXO4" s="526"/>
      <c r="FXP4" s="526"/>
      <c r="FXQ4" s="526"/>
      <c r="FXR4" s="526"/>
      <c r="FXS4" s="526"/>
      <c r="FXT4" s="526"/>
      <c r="FXU4" s="526"/>
      <c r="FXV4" s="526"/>
      <c r="FXW4" s="526"/>
      <c r="FXX4" s="526"/>
      <c r="FXY4" s="526"/>
      <c r="FXZ4" s="526"/>
      <c r="FYA4" s="526"/>
      <c r="FYB4" s="526"/>
      <c r="FYC4" s="526"/>
      <c r="FYD4" s="526"/>
      <c r="FYE4" s="526"/>
      <c r="FYF4" s="526"/>
      <c r="FYG4" s="526"/>
      <c r="FYH4" s="526"/>
      <c r="FYI4" s="526"/>
      <c r="FYJ4" s="526"/>
      <c r="FYK4" s="526"/>
      <c r="FYL4" s="526"/>
      <c r="FYM4" s="526"/>
      <c r="FYN4" s="526"/>
      <c r="FYO4" s="526"/>
      <c r="FYP4" s="526"/>
      <c r="FYQ4" s="526"/>
      <c r="FYR4" s="526"/>
      <c r="FYS4" s="526"/>
      <c r="FYT4" s="526"/>
      <c r="FYU4" s="526"/>
      <c r="FYV4" s="526"/>
      <c r="FYW4" s="526"/>
      <c r="FYX4" s="526"/>
      <c r="FYY4" s="526"/>
      <c r="FYZ4" s="526"/>
      <c r="FZA4" s="526"/>
      <c r="FZB4" s="526"/>
      <c r="FZC4" s="526"/>
      <c r="FZD4" s="526"/>
      <c r="FZE4" s="526"/>
      <c r="FZF4" s="526"/>
      <c r="FZG4" s="526"/>
      <c r="FZH4" s="526"/>
      <c r="FZI4" s="526"/>
      <c r="FZJ4" s="526"/>
      <c r="FZK4" s="526"/>
      <c r="FZL4" s="526"/>
      <c r="FZM4" s="526"/>
      <c r="FZN4" s="526"/>
      <c r="FZO4" s="526"/>
      <c r="FZP4" s="526"/>
      <c r="FZQ4" s="526"/>
      <c r="FZR4" s="526"/>
      <c r="FZS4" s="526"/>
      <c r="FZT4" s="526"/>
      <c r="FZU4" s="526"/>
      <c r="FZV4" s="526"/>
      <c r="FZW4" s="526"/>
      <c r="FZX4" s="526"/>
      <c r="FZY4" s="526"/>
      <c r="FZZ4" s="526"/>
      <c r="GAA4" s="526"/>
      <c r="GAB4" s="526"/>
      <c r="GAC4" s="526"/>
      <c r="GAD4" s="526"/>
      <c r="GAE4" s="526"/>
      <c r="GAF4" s="526"/>
      <c r="GAG4" s="526"/>
      <c r="GAH4" s="526"/>
      <c r="GAI4" s="526"/>
      <c r="GAJ4" s="526"/>
      <c r="GAK4" s="526"/>
      <c r="GAL4" s="526"/>
      <c r="GAM4" s="526"/>
      <c r="GAN4" s="526"/>
      <c r="GAO4" s="526"/>
      <c r="GAP4" s="526"/>
      <c r="GAQ4" s="526"/>
      <c r="GAR4" s="526"/>
      <c r="GAS4" s="526"/>
      <c r="GAT4" s="526"/>
      <c r="GAU4" s="526"/>
      <c r="GAV4" s="526"/>
      <c r="GAW4" s="526"/>
      <c r="GAX4" s="526"/>
      <c r="GAY4" s="526"/>
      <c r="GAZ4" s="526"/>
      <c r="GBA4" s="526"/>
      <c r="GBB4" s="526"/>
      <c r="GBC4" s="526"/>
      <c r="GBD4" s="526"/>
      <c r="GBE4" s="526"/>
      <c r="GBF4" s="526"/>
      <c r="GBG4" s="526"/>
      <c r="GBH4" s="526"/>
      <c r="GBI4" s="526"/>
      <c r="GBJ4" s="526"/>
      <c r="GBK4" s="526"/>
      <c r="GBL4" s="526"/>
      <c r="GBM4" s="526"/>
      <c r="GBN4" s="526"/>
      <c r="GBO4" s="526"/>
      <c r="GBP4" s="526"/>
      <c r="GBQ4" s="526"/>
      <c r="GBR4" s="526"/>
      <c r="GBS4" s="526"/>
      <c r="GBT4" s="526"/>
      <c r="GBU4" s="526"/>
      <c r="GBV4" s="526"/>
      <c r="GBW4" s="526"/>
      <c r="GBX4" s="526"/>
      <c r="GBY4" s="526"/>
      <c r="GBZ4" s="526"/>
      <c r="GCA4" s="526"/>
      <c r="GCB4" s="526"/>
      <c r="GCC4" s="526"/>
      <c r="GCD4" s="526"/>
      <c r="GCE4" s="526"/>
      <c r="GCF4" s="526"/>
      <c r="GCG4" s="526"/>
      <c r="GCH4" s="526"/>
      <c r="GCI4" s="526"/>
      <c r="GCJ4" s="526"/>
      <c r="GCK4" s="526"/>
      <c r="GCL4" s="526"/>
      <c r="GCM4" s="526"/>
      <c r="GCN4" s="526"/>
      <c r="GCO4" s="526"/>
      <c r="GCP4" s="526"/>
      <c r="GCQ4" s="526"/>
      <c r="GCR4" s="526"/>
      <c r="GCS4" s="526"/>
      <c r="GCT4" s="526"/>
      <c r="GCU4" s="526"/>
      <c r="GCV4" s="526"/>
      <c r="GCW4" s="526"/>
      <c r="GCX4" s="526"/>
      <c r="GCY4" s="526"/>
      <c r="GCZ4" s="526"/>
      <c r="GDA4" s="526"/>
      <c r="GDB4" s="526"/>
      <c r="GDC4" s="526"/>
      <c r="GDD4" s="526"/>
      <c r="GDE4" s="526"/>
      <c r="GDF4" s="526"/>
      <c r="GDG4" s="526"/>
      <c r="GDH4" s="526"/>
      <c r="GDI4" s="526"/>
      <c r="GDJ4" s="526"/>
      <c r="GDK4" s="526"/>
      <c r="GDL4" s="526"/>
      <c r="GDM4" s="526"/>
      <c r="GDN4" s="526"/>
      <c r="GDO4" s="526"/>
      <c r="GDP4" s="526"/>
      <c r="GDQ4" s="526"/>
      <c r="GDR4" s="526"/>
      <c r="GDS4" s="526"/>
      <c r="GDT4" s="526"/>
      <c r="GDU4" s="526"/>
      <c r="GDV4" s="526"/>
      <c r="GDW4" s="526"/>
      <c r="GDX4" s="526"/>
      <c r="GDY4" s="526"/>
      <c r="GDZ4" s="526"/>
      <c r="GEA4" s="526"/>
      <c r="GEB4" s="526"/>
      <c r="GEC4" s="526"/>
      <c r="GED4" s="526"/>
      <c r="GEE4" s="526"/>
      <c r="GEF4" s="526"/>
      <c r="GEG4" s="526"/>
      <c r="GEH4" s="526"/>
      <c r="GEI4" s="526"/>
      <c r="GEJ4" s="526"/>
      <c r="GEK4" s="526"/>
      <c r="GEL4" s="526"/>
      <c r="GEM4" s="526"/>
      <c r="GEN4" s="526"/>
      <c r="GEO4" s="526"/>
      <c r="GEP4" s="526"/>
      <c r="GEQ4" s="526"/>
      <c r="GER4" s="526"/>
      <c r="GES4" s="526"/>
      <c r="GET4" s="526"/>
      <c r="GEU4" s="526"/>
      <c r="GEV4" s="526"/>
      <c r="GEW4" s="526"/>
      <c r="GEX4" s="526"/>
      <c r="GEY4" s="526"/>
      <c r="GEZ4" s="526"/>
      <c r="GFA4" s="526"/>
      <c r="GFB4" s="526"/>
      <c r="GFC4" s="526"/>
      <c r="GFD4" s="526"/>
      <c r="GFE4" s="526"/>
      <c r="GFF4" s="526"/>
      <c r="GFG4" s="526"/>
      <c r="GFH4" s="526"/>
      <c r="GFI4" s="526"/>
      <c r="GFJ4" s="526"/>
      <c r="GFK4" s="526"/>
      <c r="GFL4" s="526"/>
      <c r="GFM4" s="526"/>
      <c r="GFN4" s="526"/>
      <c r="GFO4" s="526"/>
      <c r="GFP4" s="526"/>
      <c r="GFQ4" s="526"/>
      <c r="GFR4" s="526"/>
      <c r="GFS4" s="526"/>
      <c r="GFT4" s="526"/>
      <c r="GFU4" s="526"/>
      <c r="GFV4" s="526"/>
      <c r="GFW4" s="526"/>
      <c r="GFX4" s="526"/>
      <c r="GFY4" s="526"/>
      <c r="GFZ4" s="526"/>
      <c r="GGA4" s="526"/>
      <c r="GGB4" s="526"/>
      <c r="GGC4" s="526"/>
      <c r="GGD4" s="526"/>
      <c r="GGE4" s="526"/>
      <c r="GGF4" s="526"/>
      <c r="GGG4" s="526"/>
      <c r="GGH4" s="526"/>
      <c r="GGI4" s="526"/>
      <c r="GGJ4" s="526"/>
      <c r="GGK4" s="526"/>
      <c r="GGL4" s="526"/>
      <c r="GGM4" s="526"/>
      <c r="GGN4" s="526"/>
      <c r="GGO4" s="526"/>
      <c r="GGP4" s="526"/>
      <c r="GGQ4" s="526"/>
      <c r="GGR4" s="526"/>
      <c r="GGS4" s="526"/>
      <c r="GGT4" s="526"/>
      <c r="GGU4" s="526"/>
      <c r="GGV4" s="526"/>
      <c r="GGW4" s="526"/>
      <c r="GGX4" s="526"/>
      <c r="GGY4" s="526"/>
      <c r="GGZ4" s="526"/>
      <c r="GHA4" s="526"/>
      <c r="GHB4" s="526"/>
      <c r="GHC4" s="526"/>
      <c r="GHD4" s="526"/>
      <c r="GHE4" s="526"/>
      <c r="GHF4" s="526"/>
      <c r="GHG4" s="526"/>
      <c r="GHH4" s="526"/>
      <c r="GHI4" s="526"/>
      <c r="GHJ4" s="526"/>
      <c r="GHK4" s="526"/>
      <c r="GHL4" s="526"/>
      <c r="GHM4" s="526"/>
      <c r="GHN4" s="526"/>
      <c r="GHO4" s="526"/>
      <c r="GHP4" s="526"/>
      <c r="GHQ4" s="526"/>
      <c r="GHR4" s="526"/>
      <c r="GHS4" s="526"/>
      <c r="GHT4" s="526"/>
      <c r="GHU4" s="526"/>
      <c r="GHV4" s="526"/>
      <c r="GHW4" s="526"/>
      <c r="GHX4" s="526"/>
      <c r="GHY4" s="526"/>
      <c r="GHZ4" s="526"/>
      <c r="GIA4" s="526"/>
      <c r="GIB4" s="526"/>
      <c r="GIC4" s="526"/>
      <c r="GID4" s="526"/>
      <c r="GIE4" s="526"/>
      <c r="GIF4" s="526"/>
      <c r="GIG4" s="526"/>
      <c r="GIH4" s="526"/>
      <c r="GII4" s="526"/>
      <c r="GIJ4" s="526"/>
      <c r="GIK4" s="526"/>
      <c r="GIL4" s="526"/>
      <c r="GIM4" s="526"/>
      <c r="GIN4" s="526"/>
      <c r="GIO4" s="526"/>
      <c r="GIP4" s="526"/>
      <c r="GIQ4" s="526"/>
      <c r="GIR4" s="526"/>
      <c r="GIS4" s="526"/>
      <c r="GIT4" s="526"/>
      <c r="GIU4" s="526"/>
      <c r="GIV4" s="526"/>
      <c r="GIW4" s="526"/>
      <c r="GIX4" s="526"/>
      <c r="GIY4" s="526"/>
      <c r="GIZ4" s="526"/>
      <c r="GJA4" s="526"/>
      <c r="GJB4" s="526"/>
      <c r="GJC4" s="526"/>
      <c r="GJD4" s="526"/>
      <c r="GJE4" s="526"/>
      <c r="GJF4" s="526"/>
      <c r="GJG4" s="526"/>
      <c r="GJH4" s="526"/>
      <c r="GJI4" s="526"/>
      <c r="GJJ4" s="526"/>
      <c r="GJK4" s="526"/>
      <c r="GJL4" s="526"/>
      <c r="GJM4" s="526"/>
      <c r="GJN4" s="526"/>
      <c r="GJO4" s="526"/>
      <c r="GJP4" s="526"/>
      <c r="GJQ4" s="526"/>
      <c r="GJR4" s="526"/>
      <c r="GJS4" s="526"/>
      <c r="GJT4" s="526"/>
      <c r="GJU4" s="526"/>
      <c r="GJV4" s="526"/>
      <c r="GJW4" s="526"/>
      <c r="GJX4" s="526"/>
      <c r="GJY4" s="526"/>
      <c r="GJZ4" s="526"/>
      <c r="GKA4" s="526"/>
      <c r="GKB4" s="526"/>
      <c r="GKC4" s="526"/>
      <c r="GKD4" s="526"/>
      <c r="GKE4" s="526"/>
      <c r="GKF4" s="526"/>
      <c r="GKG4" s="526"/>
      <c r="GKH4" s="526"/>
      <c r="GKI4" s="526"/>
      <c r="GKJ4" s="526"/>
      <c r="GKK4" s="526"/>
      <c r="GKL4" s="526"/>
      <c r="GKM4" s="526"/>
      <c r="GKN4" s="526"/>
      <c r="GKO4" s="526"/>
      <c r="GKP4" s="526"/>
      <c r="GKQ4" s="526"/>
      <c r="GKR4" s="526"/>
      <c r="GKS4" s="526"/>
      <c r="GKT4" s="526"/>
      <c r="GKU4" s="526"/>
      <c r="GKV4" s="526"/>
      <c r="GKW4" s="526"/>
      <c r="GKX4" s="526"/>
      <c r="GKY4" s="526"/>
      <c r="GKZ4" s="526"/>
      <c r="GLA4" s="526"/>
      <c r="GLB4" s="526"/>
      <c r="GLC4" s="526"/>
      <c r="GLD4" s="526"/>
      <c r="GLE4" s="526"/>
      <c r="GLF4" s="526"/>
      <c r="GLG4" s="526"/>
      <c r="GLH4" s="526"/>
      <c r="GLI4" s="526"/>
      <c r="GLJ4" s="526"/>
      <c r="GLK4" s="526"/>
      <c r="GLL4" s="526"/>
      <c r="GLM4" s="526"/>
      <c r="GLN4" s="526"/>
      <c r="GLO4" s="526"/>
      <c r="GLP4" s="526"/>
      <c r="GLQ4" s="526"/>
      <c r="GLR4" s="526"/>
      <c r="GLS4" s="526"/>
      <c r="GLT4" s="526"/>
      <c r="GLU4" s="526"/>
      <c r="GLV4" s="526"/>
      <c r="GLW4" s="526"/>
      <c r="GLX4" s="526"/>
      <c r="GLY4" s="526"/>
      <c r="GLZ4" s="526"/>
      <c r="GMA4" s="526"/>
      <c r="GMB4" s="526"/>
      <c r="GMC4" s="526"/>
      <c r="GMD4" s="526"/>
      <c r="GME4" s="526"/>
      <c r="GMF4" s="526"/>
      <c r="GMG4" s="526"/>
      <c r="GMH4" s="526"/>
      <c r="GMI4" s="526"/>
      <c r="GMJ4" s="526"/>
      <c r="GMK4" s="526"/>
      <c r="GML4" s="526"/>
      <c r="GMM4" s="526"/>
      <c r="GMN4" s="526"/>
      <c r="GMO4" s="526"/>
      <c r="GMP4" s="526"/>
      <c r="GMQ4" s="526"/>
      <c r="GMR4" s="526"/>
      <c r="GMS4" s="526"/>
      <c r="GMT4" s="526"/>
      <c r="GMU4" s="526"/>
      <c r="GMV4" s="526"/>
      <c r="GMW4" s="526"/>
      <c r="GMX4" s="526"/>
      <c r="GMY4" s="526"/>
      <c r="GMZ4" s="526"/>
      <c r="GNA4" s="526"/>
      <c r="GNB4" s="526"/>
      <c r="GNC4" s="526"/>
      <c r="GND4" s="526"/>
      <c r="GNE4" s="526"/>
      <c r="GNF4" s="526"/>
      <c r="GNG4" s="526"/>
      <c r="GNH4" s="526"/>
      <c r="GNI4" s="526"/>
      <c r="GNJ4" s="526"/>
      <c r="GNK4" s="526"/>
      <c r="GNL4" s="526"/>
      <c r="GNM4" s="526"/>
      <c r="GNN4" s="526"/>
      <c r="GNO4" s="526"/>
      <c r="GNP4" s="526"/>
      <c r="GNQ4" s="526"/>
      <c r="GNR4" s="526"/>
      <c r="GNS4" s="526"/>
      <c r="GNT4" s="526"/>
      <c r="GNU4" s="526"/>
      <c r="GNV4" s="526"/>
      <c r="GNW4" s="526"/>
      <c r="GNX4" s="526"/>
      <c r="GNY4" s="526"/>
      <c r="GNZ4" s="526"/>
      <c r="GOA4" s="526"/>
      <c r="GOB4" s="526"/>
      <c r="GOC4" s="526"/>
      <c r="GOD4" s="526"/>
      <c r="GOE4" s="526"/>
      <c r="GOF4" s="526"/>
      <c r="GOG4" s="526"/>
      <c r="GOH4" s="526"/>
      <c r="GOI4" s="526"/>
      <c r="GOJ4" s="526"/>
      <c r="GOK4" s="526"/>
      <c r="GOL4" s="526"/>
      <c r="GOM4" s="526"/>
      <c r="GON4" s="526"/>
      <c r="GOO4" s="526"/>
      <c r="GOP4" s="526"/>
      <c r="GOQ4" s="526"/>
      <c r="GOR4" s="526"/>
      <c r="GOS4" s="526"/>
      <c r="GOT4" s="526"/>
      <c r="GOU4" s="526"/>
      <c r="GOV4" s="526"/>
      <c r="GOW4" s="526"/>
      <c r="GOX4" s="526"/>
      <c r="GOY4" s="526"/>
      <c r="GOZ4" s="526"/>
      <c r="GPA4" s="526"/>
      <c r="GPB4" s="526"/>
      <c r="GPC4" s="526"/>
      <c r="GPD4" s="526"/>
      <c r="GPE4" s="526"/>
      <c r="GPF4" s="526"/>
      <c r="GPG4" s="526"/>
      <c r="GPH4" s="526"/>
      <c r="GPI4" s="526"/>
      <c r="GPJ4" s="526"/>
      <c r="GPK4" s="526"/>
      <c r="GPL4" s="526"/>
      <c r="GPM4" s="526"/>
      <c r="GPN4" s="526"/>
      <c r="GPO4" s="526"/>
      <c r="GPP4" s="526"/>
      <c r="GPQ4" s="526"/>
      <c r="GPR4" s="526"/>
      <c r="GPS4" s="526"/>
      <c r="GPT4" s="526"/>
      <c r="GPU4" s="526"/>
      <c r="GPV4" s="526"/>
      <c r="GPW4" s="526"/>
      <c r="GPX4" s="526"/>
      <c r="GPY4" s="526"/>
      <c r="GPZ4" s="526"/>
      <c r="GQA4" s="526"/>
      <c r="GQB4" s="526"/>
      <c r="GQC4" s="526"/>
      <c r="GQD4" s="526"/>
      <c r="GQE4" s="526"/>
      <c r="GQF4" s="526"/>
      <c r="GQG4" s="526"/>
      <c r="GQH4" s="526"/>
      <c r="GQI4" s="526"/>
      <c r="GQJ4" s="526"/>
      <c r="GQK4" s="526"/>
      <c r="GQL4" s="526"/>
      <c r="GQM4" s="526"/>
      <c r="GQN4" s="526"/>
      <c r="GQO4" s="526"/>
      <c r="GQP4" s="526"/>
      <c r="GQQ4" s="526"/>
      <c r="GQR4" s="526"/>
      <c r="GQS4" s="526"/>
      <c r="GQT4" s="526"/>
      <c r="GQU4" s="526"/>
      <c r="GQV4" s="526"/>
      <c r="GQW4" s="526"/>
      <c r="GQX4" s="526"/>
      <c r="GQY4" s="526"/>
      <c r="GQZ4" s="526"/>
      <c r="GRA4" s="526"/>
      <c r="GRB4" s="526"/>
      <c r="GRC4" s="526"/>
      <c r="GRD4" s="526"/>
      <c r="GRE4" s="526"/>
      <c r="GRF4" s="526"/>
      <c r="GRG4" s="526"/>
      <c r="GRH4" s="526"/>
      <c r="GRI4" s="526"/>
      <c r="GRJ4" s="526"/>
      <c r="GRK4" s="526"/>
      <c r="GRL4" s="526"/>
      <c r="GRM4" s="526"/>
      <c r="GRN4" s="526"/>
      <c r="GRO4" s="526"/>
      <c r="GRP4" s="526"/>
      <c r="GRQ4" s="526"/>
      <c r="GRR4" s="526"/>
      <c r="GRS4" s="526"/>
      <c r="GRT4" s="526"/>
      <c r="GRU4" s="526"/>
      <c r="GRV4" s="526"/>
      <c r="GRW4" s="526"/>
      <c r="GRX4" s="526"/>
      <c r="GRY4" s="526"/>
      <c r="GRZ4" s="526"/>
      <c r="GSA4" s="526"/>
      <c r="GSB4" s="526"/>
      <c r="GSC4" s="526"/>
      <c r="GSD4" s="526"/>
      <c r="GSE4" s="526"/>
      <c r="GSF4" s="526"/>
      <c r="GSG4" s="526"/>
      <c r="GSH4" s="526"/>
      <c r="GSI4" s="526"/>
      <c r="GSJ4" s="526"/>
      <c r="GSK4" s="526"/>
      <c r="GSL4" s="526"/>
      <c r="GSM4" s="526"/>
      <c r="GSN4" s="526"/>
      <c r="GSO4" s="526"/>
      <c r="GSP4" s="526"/>
      <c r="GSQ4" s="526"/>
      <c r="GSR4" s="526"/>
      <c r="GSS4" s="526"/>
      <c r="GST4" s="526"/>
      <c r="GSU4" s="526"/>
      <c r="GSV4" s="526"/>
      <c r="GSW4" s="526"/>
      <c r="GSX4" s="526"/>
      <c r="GSY4" s="526"/>
      <c r="GSZ4" s="526"/>
      <c r="GTA4" s="526"/>
      <c r="GTB4" s="526"/>
      <c r="GTC4" s="526"/>
      <c r="GTD4" s="526"/>
      <c r="GTE4" s="526"/>
      <c r="GTF4" s="526"/>
      <c r="GTG4" s="526"/>
      <c r="GTH4" s="526"/>
      <c r="GTI4" s="526"/>
      <c r="GTJ4" s="526"/>
      <c r="GTK4" s="526"/>
      <c r="GTL4" s="526"/>
      <c r="GTM4" s="526"/>
      <c r="GTN4" s="526"/>
      <c r="GTO4" s="526"/>
      <c r="GTP4" s="526"/>
      <c r="GTQ4" s="526"/>
      <c r="GTR4" s="526"/>
      <c r="GTS4" s="526"/>
      <c r="GTT4" s="526"/>
      <c r="GTU4" s="526"/>
      <c r="GTV4" s="526"/>
      <c r="GTW4" s="526"/>
      <c r="GTX4" s="526"/>
      <c r="GTY4" s="526"/>
      <c r="GTZ4" s="526"/>
      <c r="GUA4" s="526"/>
      <c r="GUB4" s="526"/>
      <c r="GUC4" s="526"/>
      <c r="GUD4" s="526"/>
      <c r="GUE4" s="526"/>
      <c r="GUF4" s="526"/>
      <c r="GUG4" s="526"/>
      <c r="GUH4" s="526"/>
      <c r="GUI4" s="526"/>
      <c r="GUJ4" s="526"/>
      <c r="GUK4" s="526"/>
      <c r="GUL4" s="526"/>
      <c r="GUM4" s="526"/>
      <c r="GUN4" s="526"/>
      <c r="GUO4" s="526"/>
      <c r="GUP4" s="526"/>
      <c r="GUQ4" s="526"/>
      <c r="GUR4" s="526"/>
      <c r="GUS4" s="526"/>
      <c r="GUT4" s="526"/>
      <c r="GUU4" s="526"/>
      <c r="GUV4" s="526"/>
      <c r="GUW4" s="526"/>
      <c r="GUX4" s="526"/>
      <c r="GUY4" s="526"/>
      <c r="GUZ4" s="526"/>
      <c r="GVA4" s="526"/>
      <c r="GVB4" s="526"/>
      <c r="GVC4" s="526"/>
      <c r="GVD4" s="526"/>
      <c r="GVE4" s="526"/>
      <c r="GVF4" s="526"/>
      <c r="GVG4" s="526"/>
      <c r="GVH4" s="526"/>
      <c r="GVI4" s="526"/>
      <c r="GVJ4" s="526"/>
      <c r="GVK4" s="526"/>
      <c r="GVL4" s="526"/>
      <c r="GVM4" s="526"/>
      <c r="GVN4" s="526"/>
      <c r="GVO4" s="526"/>
      <c r="GVP4" s="526"/>
      <c r="GVQ4" s="526"/>
      <c r="GVR4" s="526"/>
      <c r="GVS4" s="526"/>
      <c r="GVT4" s="526"/>
      <c r="GVU4" s="526"/>
      <c r="GVV4" s="526"/>
      <c r="GVW4" s="526"/>
      <c r="GVX4" s="526"/>
      <c r="GVY4" s="526"/>
      <c r="GVZ4" s="526"/>
      <c r="GWA4" s="526"/>
      <c r="GWB4" s="526"/>
      <c r="GWC4" s="526"/>
      <c r="GWD4" s="526"/>
      <c r="GWE4" s="526"/>
      <c r="GWF4" s="526"/>
      <c r="GWG4" s="526"/>
      <c r="GWH4" s="526"/>
      <c r="GWI4" s="526"/>
      <c r="GWJ4" s="526"/>
      <c r="GWK4" s="526"/>
      <c r="GWL4" s="526"/>
      <c r="GWM4" s="526"/>
      <c r="GWN4" s="526"/>
      <c r="GWO4" s="526"/>
      <c r="GWP4" s="526"/>
      <c r="GWQ4" s="526"/>
      <c r="GWR4" s="526"/>
      <c r="GWS4" s="526"/>
      <c r="GWT4" s="526"/>
      <c r="GWU4" s="526"/>
      <c r="GWV4" s="526"/>
      <c r="GWW4" s="526"/>
      <c r="GWX4" s="526"/>
      <c r="GWY4" s="526"/>
      <c r="GWZ4" s="526"/>
      <c r="GXA4" s="526"/>
      <c r="GXB4" s="526"/>
      <c r="GXC4" s="526"/>
      <c r="GXD4" s="526"/>
      <c r="GXE4" s="526"/>
      <c r="GXF4" s="526"/>
      <c r="GXG4" s="526"/>
      <c r="GXH4" s="526"/>
      <c r="GXI4" s="526"/>
      <c r="GXJ4" s="526"/>
      <c r="GXK4" s="526"/>
      <c r="GXL4" s="526"/>
      <c r="GXM4" s="526"/>
      <c r="GXN4" s="526"/>
      <c r="GXO4" s="526"/>
      <c r="GXP4" s="526"/>
      <c r="GXQ4" s="526"/>
      <c r="GXR4" s="526"/>
      <c r="GXS4" s="526"/>
      <c r="GXT4" s="526"/>
      <c r="GXU4" s="526"/>
      <c r="GXV4" s="526"/>
      <c r="GXW4" s="526"/>
      <c r="GXX4" s="526"/>
      <c r="GXY4" s="526"/>
      <c r="GXZ4" s="526"/>
      <c r="GYA4" s="526"/>
      <c r="GYB4" s="526"/>
      <c r="GYC4" s="526"/>
      <c r="GYD4" s="526"/>
      <c r="GYE4" s="526"/>
      <c r="GYF4" s="526"/>
      <c r="GYG4" s="526"/>
      <c r="GYH4" s="526"/>
      <c r="GYI4" s="526"/>
      <c r="GYJ4" s="526"/>
      <c r="GYK4" s="526"/>
      <c r="GYL4" s="526"/>
      <c r="GYM4" s="526"/>
      <c r="GYN4" s="526"/>
      <c r="GYO4" s="526"/>
      <c r="GYP4" s="526"/>
      <c r="GYQ4" s="526"/>
      <c r="GYR4" s="526"/>
      <c r="GYS4" s="526"/>
      <c r="GYT4" s="526"/>
      <c r="GYU4" s="526"/>
      <c r="GYV4" s="526"/>
      <c r="GYW4" s="526"/>
      <c r="GYX4" s="526"/>
      <c r="GYY4" s="526"/>
      <c r="GYZ4" s="526"/>
      <c r="GZA4" s="526"/>
      <c r="GZB4" s="526"/>
      <c r="GZC4" s="526"/>
      <c r="GZD4" s="526"/>
      <c r="GZE4" s="526"/>
      <c r="GZF4" s="526"/>
      <c r="GZG4" s="526"/>
      <c r="GZH4" s="526"/>
      <c r="GZI4" s="526"/>
      <c r="GZJ4" s="526"/>
      <c r="GZK4" s="526"/>
      <c r="GZL4" s="526"/>
      <c r="GZM4" s="526"/>
      <c r="GZN4" s="526"/>
      <c r="GZO4" s="526"/>
      <c r="GZP4" s="526"/>
      <c r="GZQ4" s="526"/>
      <c r="GZR4" s="526"/>
      <c r="GZS4" s="526"/>
      <c r="GZT4" s="526"/>
      <c r="GZU4" s="526"/>
      <c r="GZV4" s="526"/>
      <c r="GZW4" s="526"/>
      <c r="GZX4" s="526"/>
      <c r="GZY4" s="526"/>
      <c r="GZZ4" s="526"/>
      <c r="HAA4" s="526"/>
      <c r="HAB4" s="526"/>
      <c r="HAC4" s="526"/>
      <c r="HAD4" s="526"/>
      <c r="HAE4" s="526"/>
      <c r="HAF4" s="526"/>
      <c r="HAG4" s="526"/>
      <c r="HAH4" s="526"/>
      <c r="HAI4" s="526"/>
      <c r="HAJ4" s="526"/>
      <c r="HAK4" s="526"/>
      <c r="HAL4" s="526"/>
      <c r="HAM4" s="526"/>
      <c r="HAN4" s="526"/>
      <c r="HAO4" s="526"/>
      <c r="HAP4" s="526"/>
      <c r="HAQ4" s="526"/>
      <c r="HAR4" s="526"/>
      <c r="HAS4" s="526"/>
      <c r="HAT4" s="526"/>
      <c r="HAU4" s="526"/>
      <c r="HAV4" s="526"/>
      <c r="HAW4" s="526"/>
      <c r="HAX4" s="526"/>
      <c r="HAY4" s="526"/>
      <c r="HAZ4" s="526"/>
      <c r="HBA4" s="526"/>
      <c r="HBB4" s="526"/>
      <c r="HBC4" s="526"/>
      <c r="HBD4" s="526"/>
      <c r="HBE4" s="526"/>
      <c r="HBF4" s="526"/>
      <c r="HBG4" s="526"/>
      <c r="HBH4" s="526"/>
      <c r="HBI4" s="526"/>
      <c r="HBJ4" s="526"/>
      <c r="HBK4" s="526"/>
      <c r="HBL4" s="526"/>
      <c r="HBM4" s="526"/>
      <c r="HBN4" s="526"/>
      <c r="HBO4" s="526"/>
      <c r="HBP4" s="526"/>
      <c r="HBQ4" s="526"/>
      <c r="HBR4" s="526"/>
      <c r="HBS4" s="526"/>
      <c r="HBT4" s="526"/>
      <c r="HBU4" s="526"/>
      <c r="HBV4" s="526"/>
      <c r="HBW4" s="526"/>
      <c r="HBX4" s="526"/>
      <c r="HBY4" s="526"/>
      <c r="HBZ4" s="526"/>
      <c r="HCA4" s="526"/>
      <c r="HCB4" s="526"/>
      <c r="HCC4" s="526"/>
      <c r="HCD4" s="526"/>
      <c r="HCE4" s="526"/>
      <c r="HCF4" s="526"/>
      <c r="HCG4" s="526"/>
      <c r="HCH4" s="526"/>
      <c r="HCI4" s="526"/>
      <c r="HCJ4" s="526"/>
      <c r="HCK4" s="526"/>
      <c r="HCL4" s="526"/>
      <c r="HCM4" s="526"/>
      <c r="HCN4" s="526"/>
      <c r="HCO4" s="526"/>
      <c r="HCP4" s="526"/>
      <c r="HCQ4" s="526"/>
      <c r="HCR4" s="526"/>
      <c r="HCS4" s="526"/>
      <c r="HCT4" s="526"/>
      <c r="HCU4" s="526"/>
      <c r="HCV4" s="526"/>
      <c r="HCW4" s="526"/>
      <c r="HCX4" s="526"/>
      <c r="HCY4" s="526"/>
      <c r="HCZ4" s="526"/>
      <c r="HDA4" s="526"/>
      <c r="HDB4" s="526"/>
      <c r="HDC4" s="526"/>
      <c r="HDD4" s="526"/>
      <c r="HDE4" s="526"/>
      <c r="HDF4" s="526"/>
      <c r="HDG4" s="526"/>
      <c r="HDH4" s="526"/>
      <c r="HDI4" s="526"/>
      <c r="HDJ4" s="526"/>
      <c r="HDK4" s="526"/>
      <c r="HDL4" s="526"/>
      <c r="HDM4" s="526"/>
      <c r="HDN4" s="526"/>
      <c r="HDO4" s="526"/>
      <c r="HDP4" s="526"/>
      <c r="HDQ4" s="526"/>
      <c r="HDR4" s="526"/>
      <c r="HDS4" s="526"/>
      <c r="HDT4" s="526"/>
      <c r="HDU4" s="526"/>
      <c r="HDV4" s="526"/>
      <c r="HDW4" s="526"/>
      <c r="HDX4" s="526"/>
      <c r="HDY4" s="526"/>
      <c r="HDZ4" s="526"/>
      <c r="HEA4" s="526"/>
      <c r="HEB4" s="526"/>
      <c r="HEC4" s="526"/>
      <c r="HED4" s="526"/>
      <c r="HEE4" s="526"/>
      <c r="HEF4" s="526"/>
      <c r="HEG4" s="526"/>
      <c r="HEH4" s="526"/>
      <c r="HEI4" s="526"/>
      <c r="HEJ4" s="526"/>
      <c r="HEK4" s="526"/>
      <c r="HEL4" s="526"/>
      <c r="HEM4" s="526"/>
      <c r="HEN4" s="526"/>
      <c r="HEO4" s="526"/>
      <c r="HEP4" s="526"/>
      <c r="HEQ4" s="526"/>
      <c r="HER4" s="526"/>
      <c r="HES4" s="526"/>
      <c r="HET4" s="526"/>
      <c r="HEU4" s="526"/>
      <c r="HEV4" s="526"/>
      <c r="HEW4" s="526"/>
      <c r="HEX4" s="526"/>
      <c r="HEY4" s="526"/>
      <c r="HEZ4" s="526"/>
      <c r="HFA4" s="526"/>
      <c r="HFB4" s="526"/>
      <c r="HFC4" s="526"/>
      <c r="HFD4" s="526"/>
      <c r="HFE4" s="526"/>
      <c r="HFF4" s="526"/>
      <c r="HFG4" s="526"/>
      <c r="HFH4" s="526"/>
      <c r="HFI4" s="526"/>
      <c r="HFJ4" s="526"/>
      <c r="HFK4" s="526"/>
      <c r="HFL4" s="526"/>
      <c r="HFM4" s="526"/>
      <c r="HFN4" s="526"/>
      <c r="HFO4" s="526"/>
      <c r="HFP4" s="526"/>
      <c r="HFQ4" s="526"/>
      <c r="HFR4" s="526"/>
      <c r="HFS4" s="526"/>
      <c r="HFT4" s="526"/>
      <c r="HFU4" s="526"/>
      <c r="HFV4" s="526"/>
      <c r="HFW4" s="526"/>
      <c r="HFX4" s="526"/>
      <c r="HFY4" s="526"/>
      <c r="HFZ4" s="526"/>
      <c r="HGA4" s="526"/>
      <c r="HGB4" s="526"/>
      <c r="HGC4" s="526"/>
      <c r="HGD4" s="526"/>
      <c r="HGE4" s="526"/>
      <c r="HGF4" s="526"/>
      <c r="HGG4" s="526"/>
      <c r="HGH4" s="526"/>
      <c r="HGI4" s="526"/>
      <c r="HGJ4" s="526"/>
      <c r="HGK4" s="526"/>
      <c r="HGL4" s="526"/>
      <c r="HGM4" s="526"/>
      <c r="HGN4" s="526"/>
      <c r="HGO4" s="526"/>
      <c r="HGP4" s="526"/>
      <c r="HGQ4" s="526"/>
      <c r="HGR4" s="526"/>
      <c r="HGS4" s="526"/>
      <c r="HGT4" s="526"/>
      <c r="HGU4" s="526"/>
      <c r="HGV4" s="526"/>
      <c r="HGW4" s="526"/>
      <c r="HGX4" s="526"/>
      <c r="HGY4" s="526"/>
      <c r="HGZ4" s="526"/>
      <c r="HHA4" s="526"/>
      <c r="HHB4" s="526"/>
      <c r="HHC4" s="526"/>
      <c r="HHD4" s="526"/>
      <c r="HHE4" s="526"/>
      <c r="HHF4" s="526"/>
      <c r="HHG4" s="526"/>
      <c r="HHH4" s="526"/>
      <c r="HHI4" s="526"/>
      <c r="HHJ4" s="526"/>
      <c r="HHK4" s="526"/>
      <c r="HHL4" s="526"/>
      <c r="HHM4" s="526"/>
      <c r="HHN4" s="526"/>
      <c r="HHO4" s="526"/>
      <c r="HHP4" s="526"/>
      <c r="HHQ4" s="526"/>
      <c r="HHR4" s="526"/>
      <c r="HHS4" s="526"/>
      <c r="HHT4" s="526"/>
      <c r="HHU4" s="526"/>
      <c r="HHV4" s="526"/>
      <c r="HHW4" s="526"/>
      <c r="HHX4" s="526"/>
      <c r="HHY4" s="526"/>
      <c r="HHZ4" s="526"/>
      <c r="HIA4" s="526"/>
      <c r="HIB4" s="526"/>
      <c r="HIC4" s="526"/>
      <c r="HID4" s="526"/>
      <c r="HIE4" s="526"/>
      <c r="HIF4" s="526"/>
      <c r="HIG4" s="526"/>
      <c r="HIH4" s="526"/>
      <c r="HII4" s="526"/>
      <c r="HIJ4" s="526"/>
      <c r="HIK4" s="526"/>
      <c r="HIL4" s="526"/>
      <c r="HIM4" s="526"/>
      <c r="HIN4" s="526"/>
      <c r="HIO4" s="526"/>
      <c r="HIP4" s="526"/>
      <c r="HIQ4" s="526"/>
      <c r="HIR4" s="526"/>
      <c r="HIS4" s="526"/>
      <c r="HIT4" s="526"/>
      <c r="HIU4" s="526"/>
      <c r="HIV4" s="526"/>
      <c r="HIW4" s="526"/>
      <c r="HIX4" s="526"/>
      <c r="HIY4" s="526"/>
      <c r="HIZ4" s="526"/>
      <c r="HJA4" s="526"/>
      <c r="HJB4" s="526"/>
      <c r="HJC4" s="526"/>
      <c r="HJD4" s="526"/>
      <c r="HJE4" s="526"/>
      <c r="HJF4" s="526"/>
      <c r="HJG4" s="526"/>
      <c r="HJH4" s="526"/>
      <c r="HJI4" s="526"/>
      <c r="HJJ4" s="526"/>
      <c r="HJK4" s="526"/>
      <c r="HJL4" s="526"/>
      <c r="HJM4" s="526"/>
      <c r="HJN4" s="526"/>
      <c r="HJO4" s="526"/>
      <c r="HJP4" s="526"/>
      <c r="HJQ4" s="526"/>
      <c r="HJR4" s="526"/>
      <c r="HJS4" s="526"/>
      <c r="HJT4" s="526"/>
      <c r="HJU4" s="526"/>
      <c r="HJV4" s="526"/>
      <c r="HJW4" s="526"/>
      <c r="HJX4" s="526"/>
      <c r="HJY4" s="526"/>
      <c r="HJZ4" s="526"/>
      <c r="HKA4" s="526"/>
      <c r="HKB4" s="526"/>
      <c r="HKC4" s="526"/>
      <c r="HKD4" s="526"/>
      <c r="HKE4" s="526"/>
      <c r="HKF4" s="526"/>
      <c r="HKG4" s="526"/>
      <c r="HKH4" s="526"/>
      <c r="HKI4" s="526"/>
      <c r="HKJ4" s="526"/>
      <c r="HKK4" s="526"/>
      <c r="HKL4" s="526"/>
      <c r="HKM4" s="526"/>
      <c r="HKN4" s="526"/>
      <c r="HKO4" s="526"/>
      <c r="HKP4" s="526"/>
      <c r="HKQ4" s="526"/>
      <c r="HKR4" s="526"/>
      <c r="HKS4" s="526"/>
      <c r="HKT4" s="526"/>
      <c r="HKU4" s="526"/>
      <c r="HKV4" s="526"/>
      <c r="HKW4" s="526"/>
      <c r="HKX4" s="526"/>
      <c r="HKY4" s="526"/>
      <c r="HKZ4" s="526"/>
      <c r="HLA4" s="526"/>
      <c r="HLB4" s="526"/>
      <c r="HLC4" s="526"/>
      <c r="HLD4" s="526"/>
      <c r="HLE4" s="526"/>
      <c r="HLF4" s="526"/>
      <c r="HLG4" s="526"/>
      <c r="HLH4" s="526"/>
      <c r="HLI4" s="526"/>
      <c r="HLJ4" s="526"/>
      <c r="HLK4" s="526"/>
      <c r="HLL4" s="526"/>
      <c r="HLM4" s="526"/>
      <c r="HLN4" s="526"/>
      <c r="HLO4" s="526"/>
      <c r="HLP4" s="526"/>
      <c r="HLQ4" s="526"/>
      <c r="HLR4" s="526"/>
      <c r="HLS4" s="526"/>
      <c r="HLT4" s="526"/>
      <c r="HLU4" s="526"/>
      <c r="HLV4" s="526"/>
      <c r="HLW4" s="526"/>
      <c r="HLX4" s="526"/>
      <c r="HLY4" s="526"/>
      <c r="HLZ4" s="526"/>
      <c r="HMA4" s="526"/>
      <c r="HMB4" s="526"/>
      <c r="HMC4" s="526"/>
      <c r="HMD4" s="526"/>
      <c r="HME4" s="526"/>
      <c r="HMF4" s="526"/>
      <c r="HMG4" s="526"/>
      <c r="HMH4" s="526"/>
      <c r="HMI4" s="526"/>
      <c r="HMJ4" s="526"/>
      <c r="HMK4" s="526"/>
      <c r="HML4" s="526"/>
      <c r="HMM4" s="526"/>
      <c r="HMN4" s="526"/>
      <c r="HMO4" s="526"/>
      <c r="HMP4" s="526"/>
      <c r="HMQ4" s="526"/>
      <c r="HMR4" s="526"/>
      <c r="HMS4" s="526"/>
      <c r="HMT4" s="526"/>
      <c r="HMU4" s="526"/>
      <c r="HMV4" s="526"/>
      <c r="HMW4" s="526"/>
      <c r="HMX4" s="526"/>
      <c r="HMY4" s="526"/>
      <c r="HMZ4" s="526"/>
      <c r="HNA4" s="526"/>
      <c r="HNB4" s="526"/>
      <c r="HNC4" s="526"/>
      <c r="HND4" s="526"/>
      <c r="HNE4" s="526"/>
      <c r="HNF4" s="526"/>
      <c r="HNG4" s="526"/>
      <c r="HNH4" s="526"/>
      <c r="HNI4" s="526"/>
      <c r="HNJ4" s="526"/>
      <c r="HNK4" s="526"/>
      <c r="HNL4" s="526"/>
      <c r="HNM4" s="526"/>
      <c r="HNN4" s="526"/>
      <c r="HNO4" s="526"/>
      <c r="HNP4" s="526"/>
      <c r="HNQ4" s="526"/>
      <c r="HNR4" s="526"/>
      <c r="HNS4" s="526"/>
      <c r="HNT4" s="526"/>
      <c r="HNU4" s="526"/>
      <c r="HNV4" s="526"/>
      <c r="HNW4" s="526"/>
      <c r="HNX4" s="526"/>
      <c r="HNY4" s="526"/>
      <c r="HNZ4" s="526"/>
      <c r="HOA4" s="526"/>
      <c r="HOB4" s="526"/>
      <c r="HOC4" s="526"/>
      <c r="HOD4" s="526"/>
      <c r="HOE4" s="526"/>
      <c r="HOF4" s="526"/>
      <c r="HOG4" s="526"/>
      <c r="HOH4" s="526"/>
      <c r="HOI4" s="526"/>
      <c r="HOJ4" s="526"/>
      <c r="HOK4" s="526"/>
      <c r="HOL4" s="526"/>
      <c r="HOM4" s="526"/>
      <c r="HON4" s="526"/>
      <c r="HOO4" s="526"/>
      <c r="HOP4" s="526"/>
      <c r="HOQ4" s="526"/>
      <c r="HOR4" s="526"/>
      <c r="HOS4" s="526"/>
      <c r="HOT4" s="526"/>
      <c r="HOU4" s="526"/>
      <c r="HOV4" s="526"/>
      <c r="HOW4" s="526"/>
      <c r="HOX4" s="526"/>
      <c r="HOY4" s="526"/>
      <c r="HOZ4" s="526"/>
      <c r="HPA4" s="526"/>
      <c r="HPB4" s="526"/>
      <c r="HPC4" s="526"/>
      <c r="HPD4" s="526"/>
      <c r="HPE4" s="526"/>
      <c r="HPF4" s="526"/>
      <c r="HPG4" s="526"/>
      <c r="HPH4" s="526"/>
      <c r="HPI4" s="526"/>
      <c r="HPJ4" s="526"/>
      <c r="HPK4" s="526"/>
      <c r="HPL4" s="526"/>
      <c r="HPM4" s="526"/>
      <c r="HPN4" s="526"/>
      <c r="HPO4" s="526"/>
      <c r="HPP4" s="526"/>
      <c r="HPQ4" s="526"/>
      <c r="HPR4" s="526"/>
      <c r="HPS4" s="526"/>
      <c r="HPT4" s="526"/>
      <c r="HPU4" s="526"/>
      <c r="HPV4" s="526"/>
      <c r="HPW4" s="526"/>
      <c r="HPX4" s="526"/>
      <c r="HPY4" s="526"/>
      <c r="HPZ4" s="526"/>
      <c r="HQA4" s="526"/>
      <c r="HQB4" s="526"/>
      <c r="HQC4" s="526"/>
      <c r="HQD4" s="526"/>
      <c r="HQE4" s="526"/>
      <c r="HQF4" s="526"/>
      <c r="HQG4" s="526"/>
      <c r="HQH4" s="526"/>
      <c r="HQI4" s="526"/>
      <c r="HQJ4" s="526"/>
      <c r="HQK4" s="526"/>
      <c r="HQL4" s="526"/>
      <c r="HQM4" s="526"/>
      <c r="HQN4" s="526"/>
      <c r="HQO4" s="526"/>
      <c r="HQP4" s="526"/>
      <c r="HQQ4" s="526"/>
      <c r="HQR4" s="526"/>
      <c r="HQS4" s="526"/>
      <c r="HQT4" s="526"/>
      <c r="HQU4" s="526"/>
      <c r="HQV4" s="526"/>
      <c r="HQW4" s="526"/>
      <c r="HQX4" s="526"/>
      <c r="HQY4" s="526"/>
      <c r="HQZ4" s="526"/>
      <c r="HRA4" s="526"/>
      <c r="HRB4" s="526"/>
      <c r="HRC4" s="526"/>
      <c r="HRD4" s="526"/>
      <c r="HRE4" s="526"/>
      <c r="HRF4" s="526"/>
      <c r="HRG4" s="526"/>
      <c r="HRH4" s="526"/>
      <c r="HRI4" s="526"/>
      <c r="HRJ4" s="526"/>
      <c r="HRK4" s="526"/>
      <c r="HRL4" s="526"/>
      <c r="HRM4" s="526"/>
      <c r="HRN4" s="526"/>
      <c r="HRO4" s="526"/>
      <c r="HRP4" s="526"/>
      <c r="HRQ4" s="526"/>
      <c r="HRR4" s="526"/>
      <c r="HRS4" s="526"/>
      <c r="HRT4" s="526"/>
      <c r="HRU4" s="526"/>
      <c r="HRV4" s="526"/>
      <c r="HRW4" s="526"/>
      <c r="HRX4" s="526"/>
      <c r="HRY4" s="526"/>
      <c r="HRZ4" s="526"/>
      <c r="HSA4" s="526"/>
      <c r="HSB4" s="526"/>
      <c r="HSC4" s="526"/>
      <c r="HSD4" s="526"/>
      <c r="HSE4" s="526"/>
      <c r="HSF4" s="526"/>
      <c r="HSG4" s="526"/>
      <c r="HSH4" s="526"/>
      <c r="HSI4" s="526"/>
      <c r="HSJ4" s="526"/>
      <c r="HSK4" s="526"/>
      <c r="HSL4" s="526"/>
      <c r="HSM4" s="526"/>
      <c r="HSN4" s="526"/>
      <c r="HSO4" s="526"/>
      <c r="HSP4" s="526"/>
      <c r="HSQ4" s="526"/>
      <c r="HSR4" s="526"/>
      <c r="HSS4" s="526"/>
      <c r="HST4" s="526"/>
      <c r="HSU4" s="526"/>
      <c r="HSV4" s="526"/>
      <c r="HSW4" s="526"/>
      <c r="HSX4" s="526"/>
      <c r="HSY4" s="526"/>
      <c r="HSZ4" s="526"/>
      <c r="HTA4" s="526"/>
      <c r="HTB4" s="526"/>
      <c r="HTC4" s="526"/>
      <c r="HTD4" s="526"/>
      <c r="HTE4" s="526"/>
      <c r="HTF4" s="526"/>
      <c r="HTG4" s="526"/>
      <c r="HTH4" s="526"/>
      <c r="HTI4" s="526"/>
      <c r="HTJ4" s="526"/>
      <c r="HTK4" s="526"/>
      <c r="HTL4" s="526"/>
      <c r="HTM4" s="526"/>
      <c r="HTN4" s="526"/>
      <c r="HTO4" s="526"/>
      <c r="HTP4" s="526"/>
      <c r="HTQ4" s="526"/>
      <c r="HTR4" s="526"/>
      <c r="HTS4" s="526"/>
      <c r="HTT4" s="526"/>
      <c r="HTU4" s="526"/>
      <c r="HTV4" s="526"/>
      <c r="HTW4" s="526"/>
      <c r="HTX4" s="526"/>
      <c r="HTY4" s="526"/>
      <c r="HTZ4" s="526"/>
      <c r="HUA4" s="526"/>
      <c r="HUB4" s="526"/>
      <c r="HUC4" s="526"/>
      <c r="HUD4" s="526"/>
      <c r="HUE4" s="526"/>
      <c r="HUF4" s="526"/>
      <c r="HUG4" s="526"/>
      <c r="HUH4" s="526"/>
      <c r="HUI4" s="526"/>
      <c r="HUJ4" s="526"/>
      <c r="HUK4" s="526"/>
      <c r="HUL4" s="526"/>
      <c r="HUM4" s="526"/>
      <c r="HUN4" s="526"/>
      <c r="HUO4" s="526"/>
      <c r="HUP4" s="526"/>
      <c r="HUQ4" s="526"/>
      <c r="HUR4" s="526"/>
      <c r="HUS4" s="526"/>
      <c r="HUT4" s="526"/>
      <c r="HUU4" s="526"/>
      <c r="HUV4" s="526"/>
      <c r="HUW4" s="526"/>
      <c r="HUX4" s="526"/>
      <c r="HUY4" s="526"/>
      <c r="HUZ4" s="526"/>
      <c r="HVA4" s="526"/>
      <c r="HVB4" s="526"/>
      <c r="HVC4" s="526"/>
      <c r="HVD4" s="526"/>
      <c r="HVE4" s="526"/>
      <c r="HVF4" s="526"/>
      <c r="HVG4" s="526"/>
      <c r="HVH4" s="526"/>
      <c r="HVI4" s="526"/>
      <c r="HVJ4" s="526"/>
      <c r="HVK4" s="526"/>
      <c r="HVL4" s="526"/>
      <c r="HVM4" s="526"/>
      <c r="HVN4" s="526"/>
      <c r="HVO4" s="526"/>
      <c r="HVP4" s="526"/>
      <c r="HVQ4" s="526"/>
      <c r="HVR4" s="526"/>
      <c r="HVS4" s="526"/>
      <c r="HVT4" s="526"/>
      <c r="HVU4" s="526"/>
      <c r="HVV4" s="526"/>
      <c r="HVW4" s="526"/>
      <c r="HVX4" s="526"/>
      <c r="HVY4" s="526"/>
      <c r="HVZ4" s="526"/>
      <c r="HWA4" s="526"/>
      <c r="HWB4" s="526"/>
      <c r="HWC4" s="526"/>
      <c r="HWD4" s="526"/>
      <c r="HWE4" s="526"/>
      <c r="HWF4" s="526"/>
      <c r="HWG4" s="526"/>
      <c r="HWH4" s="526"/>
      <c r="HWI4" s="526"/>
      <c r="HWJ4" s="526"/>
      <c r="HWK4" s="526"/>
      <c r="HWL4" s="526"/>
      <c r="HWM4" s="526"/>
      <c r="HWN4" s="526"/>
      <c r="HWO4" s="526"/>
      <c r="HWP4" s="526"/>
      <c r="HWQ4" s="526"/>
      <c r="HWR4" s="526"/>
      <c r="HWS4" s="526"/>
      <c r="HWT4" s="526"/>
      <c r="HWU4" s="526"/>
      <c r="HWV4" s="526"/>
      <c r="HWW4" s="526"/>
      <c r="HWX4" s="526"/>
      <c r="HWY4" s="526"/>
      <c r="HWZ4" s="526"/>
      <c r="HXA4" s="526"/>
      <c r="HXB4" s="526"/>
      <c r="HXC4" s="526"/>
      <c r="HXD4" s="526"/>
      <c r="HXE4" s="526"/>
      <c r="HXF4" s="526"/>
      <c r="HXG4" s="526"/>
      <c r="HXH4" s="526"/>
      <c r="HXI4" s="526"/>
      <c r="HXJ4" s="526"/>
      <c r="HXK4" s="526"/>
      <c r="HXL4" s="526"/>
      <c r="HXM4" s="526"/>
      <c r="HXN4" s="526"/>
      <c r="HXO4" s="526"/>
      <c r="HXP4" s="526"/>
      <c r="HXQ4" s="526"/>
      <c r="HXR4" s="526"/>
      <c r="HXS4" s="526"/>
      <c r="HXT4" s="526"/>
      <c r="HXU4" s="526"/>
      <c r="HXV4" s="526"/>
      <c r="HXW4" s="526"/>
      <c r="HXX4" s="526"/>
      <c r="HXY4" s="526"/>
      <c r="HXZ4" s="526"/>
      <c r="HYA4" s="526"/>
      <c r="HYB4" s="526"/>
      <c r="HYC4" s="526"/>
      <c r="HYD4" s="526"/>
      <c r="HYE4" s="526"/>
      <c r="HYF4" s="526"/>
      <c r="HYG4" s="526"/>
      <c r="HYH4" s="526"/>
      <c r="HYI4" s="526"/>
      <c r="HYJ4" s="526"/>
      <c r="HYK4" s="526"/>
      <c r="HYL4" s="526"/>
      <c r="HYM4" s="526"/>
      <c r="HYN4" s="526"/>
      <c r="HYO4" s="526"/>
      <c r="HYP4" s="526"/>
      <c r="HYQ4" s="526"/>
      <c r="HYR4" s="526"/>
      <c r="HYS4" s="526"/>
      <c r="HYT4" s="526"/>
      <c r="HYU4" s="526"/>
      <c r="HYV4" s="526"/>
      <c r="HYW4" s="526"/>
      <c r="HYX4" s="526"/>
      <c r="HYY4" s="526"/>
      <c r="HYZ4" s="526"/>
      <c r="HZA4" s="526"/>
      <c r="HZB4" s="526"/>
      <c r="HZC4" s="526"/>
      <c r="HZD4" s="526"/>
      <c r="HZE4" s="526"/>
      <c r="HZF4" s="526"/>
      <c r="HZG4" s="526"/>
      <c r="HZH4" s="526"/>
      <c r="HZI4" s="526"/>
      <c r="HZJ4" s="526"/>
      <c r="HZK4" s="526"/>
      <c r="HZL4" s="526"/>
      <c r="HZM4" s="526"/>
      <c r="HZN4" s="526"/>
      <c r="HZO4" s="526"/>
      <c r="HZP4" s="526"/>
      <c r="HZQ4" s="526"/>
      <c r="HZR4" s="526"/>
      <c r="HZS4" s="526"/>
      <c r="HZT4" s="526"/>
      <c r="HZU4" s="526"/>
      <c r="HZV4" s="526"/>
      <c r="HZW4" s="526"/>
      <c r="HZX4" s="526"/>
      <c r="HZY4" s="526"/>
      <c r="HZZ4" s="526"/>
      <c r="IAA4" s="526"/>
      <c r="IAB4" s="526"/>
      <c r="IAC4" s="526"/>
      <c r="IAD4" s="526"/>
      <c r="IAE4" s="526"/>
      <c r="IAF4" s="526"/>
      <c r="IAG4" s="526"/>
      <c r="IAH4" s="526"/>
      <c r="IAI4" s="526"/>
      <c r="IAJ4" s="526"/>
      <c r="IAK4" s="526"/>
      <c r="IAL4" s="526"/>
      <c r="IAM4" s="526"/>
      <c r="IAN4" s="526"/>
      <c r="IAO4" s="526"/>
      <c r="IAP4" s="526"/>
      <c r="IAQ4" s="526"/>
      <c r="IAR4" s="526"/>
      <c r="IAS4" s="526"/>
      <c r="IAT4" s="526"/>
      <c r="IAU4" s="526"/>
      <c r="IAV4" s="526"/>
      <c r="IAW4" s="526"/>
      <c r="IAX4" s="526"/>
      <c r="IAY4" s="526"/>
      <c r="IAZ4" s="526"/>
      <c r="IBA4" s="526"/>
      <c r="IBB4" s="526"/>
      <c r="IBC4" s="526"/>
      <c r="IBD4" s="526"/>
      <c r="IBE4" s="526"/>
      <c r="IBF4" s="526"/>
      <c r="IBG4" s="526"/>
      <c r="IBH4" s="526"/>
      <c r="IBI4" s="526"/>
      <c r="IBJ4" s="526"/>
      <c r="IBK4" s="526"/>
      <c r="IBL4" s="526"/>
      <c r="IBM4" s="526"/>
      <c r="IBN4" s="526"/>
      <c r="IBO4" s="526"/>
      <c r="IBP4" s="526"/>
      <c r="IBQ4" s="526"/>
      <c r="IBR4" s="526"/>
      <c r="IBS4" s="526"/>
      <c r="IBT4" s="526"/>
      <c r="IBU4" s="526"/>
      <c r="IBV4" s="526"/>
      <c r="IBW4" s="526"/>
      <c r="IBX4" s="526"/>
      <c r="IBY4" s="526"/>
      <c r="IBZ4" s="526"/>
      <c r="ICA4" s="526"/>
      <c r="ICB4" s="526"/>
      <c r="ICC4" s="526"/>
      <c r="ICD4" s="526"/>
      <c r="ICE4" s="526"/>
      <c r="ICF4" s="526"/>
      <c r="ICG4" s="526"/>
      <c r="ICH4" s="526"/>
      <c r="ICI4" s="526"/>
      <c r="ICJ4" s="526"/>
      <c r="ICK4" s="526"/>
      <c r="ICL4" s="526"/>
      <c r="ICM4" s="526"/>
      <c r="ICN4" s="526"/>
      <c r="ICO4" s="526"/>
      <c r="ICP4" s="526"/>
      <c r="ICQ4" s="526"/>
      <c r="ICR4" s="526"/>
      <c r="ICS4" s="526"/>
      <c r="ICT4" s="526"/>
      <c r="ICU4" s="526"/>
      <c r="ICV4" s="526"/>
      <c r="ICW4" s="526"/>
      <c r="ICX4" s="526"/>
      <c r="ICY4" s="526"/>
      <c r="ICZ4" s="526"/>
      <c r="IDA4" s="526"/>
      <c r="IDB4" s="526"/>
      <c r="IDC4" s="526"/>
      <c r="IDD4" s="526"/>
      <c r="IDE4" s="526"/>
      <c r="IDF4" s="526"/>
      <c r="IDG4" s="526"/>
      <c r="IDH4" s="526"/>
      <c r="IDI4" s="526"/>
      <c r="IDJ4" s="526"/>
      <c r="IDK4" s="526"/>
      <c r="IDL4" s="526"/>
      <c r="IDM4" s="526"/>
      <c r="IDN4" s="526"/>
      <c r="IDO4" s="526"/>
      <c r="IDP4" s="526"/>
      <c r="IDQ4" s="526"/>
      <c r="IDR4" s="526"/>
      <c r="IDS4" s="526"/>
      <c r="IDT4" s="526"/>
      <c r="IDU4" s="526"/>
      <c r="IDV4" s="526"/>
      <c r="IDW4" s="526"/>
      <c r="IDX4" s="526"/>
      <c r="IDY4" s="526"/>
      <c r="IDZ4" s="526"/>
      <c r="IEA4" s="526"/>
      <c r="IEB4" s="526"/>
      <c r="IEC4" s="526"/>
      <c r="IED4" s="526"/>
      <c r="IEE4" s="526"/>
      <c r="IEF4" s="526"/>
      <c r="IEG4" s="526"/>
      <c r="IEH4" s="526"/>
      <c r="IEI4" s="526"/>
      <c r="IEJ4" s="526"/>
      <c r="IEK4" s="526"/>
      <c r="IEL4" s="526"/>
      <c r="IEM4" s="526"/>
      <c r="IEN4" s="526"/>
      <c r="IEO4" s="526"/>
      <c r="IEP4" s="526"/>
      <c r="IEQ4" s="526"/>
      <c r="IER4" s="526"/>
      <c r="IES4" s="526"/>
      <c r="IET4" s="526"/>
      <c r="IEU4" s="526"/>
      <c r="IEV4" s="526"/>
      <c r="IEW4" s="526"/>
      <c r="IEX4" s="526"/>
      <c r="IEY4" s="526"/>
      <c r="IEZ4" s="526"/>
      <c r="IFA4" s="526"/>
      <c r="IFB4" s="526"/>
      <c r="IFC4" s="526"/>
      <c r="IFD4" s="526"/>
      <c r="IFE4" s="526"/>
      <c r="IFF4" s="526"/>
      <c r="IFG4" s="526"/>
      <c r="IFH4" s="526"/>
      <c r="IFI4" s="526"/>
      <c r="IFJ4" s="526"/>
      <c r="IFK4" s="526"/>
      <c r="IFL4" s="526"/>
      <c r="IFM4" s="526"/>
      <c r="IFN4" s="526"/>
      <c r="IFO4" s="526"/>
      <c r="IFP4" s="526"/>
      <c r="IFQ4" s="526"/>
      <c r="IFR4" s="526"/>
      <c r="IFS4" s="526"/>
      <c r="IFT4" s="526"/>
      <c r="IFU4" s="526"/>
      <c r="IFV4" s="526"/>
      <c r="IFW4" s="526"/>
      <c r="IFX4" s="526"/>
      <c r="IFY4" s="526"/>
      <c r="IFZ4" s="526"/>
      <c r="IGA4" s="526"/>
      <c r="IGB4" s="526"/>
      <c r="IGC4" s="526"/>
      <c r="IGD4" s="526"/>
      <c r="IGE4" s="526"/>
      <c r="IGF4" s="526"/>
      <c r="IGG4" s="526"/>
      <c r="IGH4" s="526"/>
      <c r="IGI4" s="526"/>
      <c r="IGJ4" s="526"/>
      <c r="IGK4" s="526"/>
      <c r="IGL4" s="526"/>
      <c r="IGM4" s="526"/>
      <c r="IGN4" s="526"/>
      <c r="IGO4" s="526"/>
      <c r="IGP4" s="526"/>
      <c r="IGQ4" s="526"/>
      <c r="IGR4" s="526"/>
      <c r="IGS4" s="526"/>
      <c r="IGT4" s="526"/>
      <c r="IGU4" s="526"/>
      <c r="IGV4" s="526"/>
      <c r="IGW4" s="526"/>
      <c r="IGX4" s="526"/>
      <c r="IGY4" s="526"/>
      <c r="IGZ4" s="526"/>
      <c r="IHA4" s="526"/>
      <c r="IHB4" s="526"/>
      <c r="IHC4" s="526"/>
      <c r="IHD4" s="526"/>
      <c r="IHE4" s="526"/>
      <c r="IHF4" s="526"/>
      <c r="IHG4" s="526"/>
      <c r="IHH4" s="526"/>
      <c r="IHI4" s="526"/>
      <c r="IHJ4" s="526"/>
      <c r="IHK4" s="526"/>
      <c r="IHL4" s="526"/>
      <c r="IHM4" s="526"/>
      <c r="IHN4" s="526"/>
      <c r="IHO4" s="526"/>
      <c r="IHP4" s="526"/>
      <c r="IHQ4" s="526"/>
      <c r="IHR4" s="526"/>
      <c r="IHS4" s="526"/>
      <c r="IHT4" s="526"/>
      <c r="IHU4" s="526"/>
      <c r="IHV4" s="526"/>
      <c r="IHW4" s="526"/>
      <c r="IHX4" s="526"/>
      <c r="IHY4" s="526"/>
      <c r="IHZ4" s="526"/>
      <c r="IIA4" s="526"/>
      <c r="IIB4" s="526"/>
      <c r="IIC4" s="526"/>
      <c r="IID4" s="526"/>
      <c r="IIE4" s="526"/>
      <c r="IIF4" s="526"/>
      <c r="IIG4" s="526"/>
      <c r="IIH4" s="526"/>
      <c r="III4" s="526"/>
      <c r="IIJ4" s="526"/>
      <c r="IIK4" s="526"/>
      <c r="IIL4" s="526"/>
      <c r="IIM4" s="526"/>
      <c r="IIN4" s="526"/>
      <c r="IIO4" s="526"/>
      <c r="IIP4" s="526"/>
      <c r="IIQ4" s="526"/>
      <c r="IIR4" s="526"/>
      <c r="IIS4" s="526"/>
      <c r="IIT4" s="526"/>
      <c r="IIU4" s="526"/>
      <c r="IIV4" s="526"/>
      <c r="IIW4" s="526"/>
      <c r="IIX4" s="526"/>
      <c r="IIY4" s="526"/>
      <c r="IIZ4" s="526"/>
      <c r="IJA4" s="526"/>
      <c r="IJB4" s="526"/>
      <c r="IJC4" s="526"/>
      <c r="IJD4" s="526"/>
      <c r="IJE4" s="526"/>
      <c r="IJF4" s="526"/>
      <c r="IJG4" s="526"/>
      <c r="IJH4" s="526"/>
      <c r="IJI4" s="526"/>
      <c r="IJJ4" s="526"/>
      <c r="IJK4" s="526"/>
      <c r="IJL4" s="526"/>
      <c r="IJM4" s="526"/>
      <c r="IJN4" s="526"/>
      <c r="IJO4" s="526"/>
      <c r="IJP4" s="526"/>
      <c r="IJQ4" s="526"/>
      <c r="IJR4" s="526"/>
      <c r="IJS4" s="526"/>
      <c r="IJT4" s="526"/>
      <c r="IJU4" s="526"/>
      <c r="IJV4" s="526"/>
      <c r="IJW4" s="526"/>
      <c r="IJX4" s="526"/>
      <c r="IJY4" s="526"/>
      <c r="IJZ4" s="526"/>
      <c r="IKA4" s="526"/>
      <c r="IKB4" s="526"/>
      <c r="IKC4" s="526"/>
      <c r="IKD4" s="526"/>
      <c r="IKE4" s="526"/>
      <c r="IKF4" s="526"/>
      <c r="IKG4" s="526"/>
      <c r="IKH4" s="526"/>
      <c r="IKI4" s="526"/>
      <c r="IKJ4" s="526"/>
      <c r="IKK4" s="526"/>
      <c r="IKL4" s="526"/>
      <c r="IKM4" s="526"/>
      <c r="IKN4" s="526"/>
      <c r="IKO4" s="526"/>
      <c r="IKP4" s="526"/>
      <c r="IKQ4" s="526"/>
      <c r="IKR4" s="526"/>
      <c r="IKS4" s="526"/>
      <c r="IKT4" s="526"/>
      <c r="IKU4" s="526"/>
      <c r="IKV4" s="526"/>
      <c r="IKW4" s="526"/>
      <c r="IKX4" s="526"/>
      <c r="IKY4" s="526"/>
      <c r="IKZ4" s="526"/>
      <c r="ILA4" s="526"/>
      <c r="ILB4" s="526"/>
      <c r="ILC4" s="526"/>
      <c r="ILD4" s="526"/>
      <c r="ILE4" s="526"/>
      <c r="ILF4" s="526"/>
      <c r="ILG4" s="526"/>
      <c r="ILH4" s="526"/>
      <c r="ILI4" s="526"/>
      <c r="ILJ4" s="526"/>
      <c r="ILK4" s="526"/>
      <c r="ILL4" s="526"/>
      <c r="ILM4" s="526"/>
      <c r="ILN4" s="526"/>
      <c r="ILO4" s="526"/>
      <c r="ILP4" s="526"/>
      <c r="ILQ4" s="526"/>
      <c r="ILR4" s="526"/>
      <c r="ILS4" s="526"/>
      <c r="ILT4" s="526"/>
      <c r="ILU4" s="526"/>
      <c r="ILV4" s="526"/>
      <c r="ILW4" s="526"/>
      <c r="ILX4" s="526"/>
      <c r="ILY4" s="526"/>
      <c r="ILZ4" s="526"/>
      <c r="IMA4" s="526"/>
      <c r="IMB4" s="526"/>
      <c r="IMC4" s="526"/>
      <c r="IMD4" s="526"/>
      <c r="IME4" s="526"/>
      <c r="IMF4" s="526"/>
      <c r="IMG4" s="526"/>
      <c r="IMH4" s="526"/>
      <c r="IMI4" s="526"/>
      <c r="IMJ4" s="526"/>
      <c r="IMK4" s="526"/>
      <c r="IML4" s="526"/>
      <c r="IMM4" s="526"/>
      <c r="IMN4" s="526"/>
      <c r="IMO4" s="526"/>
      <c r="IMP4" s="526"/>
      <c r="IMQ4" s="526"/>
      <c r="IMR4" s="526"/>
      <c r="IMS4" s="526"/>
      <c r="IMT4" s="526"/>
      <c r="IMU4" s="526"/>
      <c r="IMV4" s="526"/>
      <c r="IMW4" s="526"/>
      <c r="IMX4" s="526"/>
      <c r="IMY4" s="526"/>
      <c r="IMZ4" s="526"/>
      <c r="INA4" s="526"/>
      <c r="INB4" s="526"/>
      <c r="INC4" s="526"/>
      <c r="IND4" s="526"/>
      <c r="INE4" s="526"/>
      <c r="INF4" s="526"/>
      <c r="ING4" s="526"/>
      <c r="INH4" s="526"/>
      <c r="INI4" s="526"/>
      <c r="INJ4" s="526"/>
      <c r="INK4" s="526"/>
      <c r="INL4" s="526"/>
      <c r="INM4" s="526"/>
      <c r="INN4" s="526"/>
      <c r="INO4" s="526"/>
      <c r="INP4" s="526"/>
      <c r="INQ4" s="526"/>
      <c r="INR4" s="526"/>
      <c r="INS4" s="526"/>
      <c r="INT4" s="526"/>
      <c r="INU4" s="526"/>
      <c r="INV4" s="526"/>
      <c r="INW4" s="526"/>
      <c r="INX4" s="526"/>
      <c r="INY4" s="526"/>
      <c r="INZ4" s="526"/>
      <c r="IOA4" s="526"/>
      <c r="IOB4" s="526"/>
      <c r="IOC4" s="526"/>
      <c r="IOD4" s="526"/>
      <c r="IOE4" s="526"/>
      <c r="IOF4" s="526"/>
      <c r="IOG4" s="526"/>
      <c r="IOH4" s="526"/>
      <c r="IOI4" s="526"/>
      <c r="IOJ4" s="526"/>
      <c r="IOK4" s="526"/>
      <c r="IOL4" s="526"/>
      <c r="IOM4" s="526"/>
      <c r="ION4" s="526"/>
      <c r="IOO4" s="526"/>
      <c r="IOP4" s="526"/>
      <c r="IOQ4" s="526"/>
      <c r="IOR4" s="526"/>
      <c r="IOS4" s="526"/>
      <c r="IOT4" s="526"/>
      <c r="IOU4" s="526"/>
      <c r="IOV4" s="526"/>
      <c r="IOW4" s="526"/>
      <c r="IOX4" s="526"/>
      <c r="IOY4" s="526"/>
      <c r="IOZ4" s="526"/>
      <c r="IPA4" s="526"/>
      <c r="IPB4" s="526"/>
      <c r="IPC4" s="526"/>
      <c r="IPD4" s="526"/>
      <c r="IPE4" s="526"/>
      <c r="IPF4" s="526"/>
      <c r="IPG4" s="526"/>
      <c r="IPH4" s="526"/>
      <c r="IPI4" s="526"/>
      <c r="IPJ4" s="526"/>
      <c r="IPK4" s="526"/>
      <c r="IPL4" s="526"/>
      <c r="IPM4" s="526"/>
      <c r="IPN4" s="526"/>
      <c r="IPO4" s="526"/>
      <c r="IPP4" s="526"/>
      <c r="IPQ4" s="526"/>
      <c r="IPR4" s="526"/>
      <c r="IPS4" s="526"/>
      <c r="IPT4" s="526"/>
      <c r="IPU4" s="526"/>
      <c r="IPV4" s="526"/>
      <c r="IPW4" s="526"/>
      <c r="IPX4" s="526"/>
      <c r="IPY4" s="526"/>
      <c r="IPZ4" s="526"/>
      <c r="IQA4" s="526"/>
      <c r="IQB4" s="526"/>
      <c r="IQC4" s="526"/>
      <c r="IQD4" s="526"/>
      <c r="IQE4" s="526"/>
      <c r="IQF4" s="526"/>
      <c r="IQG4" s="526"/>
      <c r="IQH4" s="526"/>
      <c r="IQI4" s="526"/>
      <c r="IQJ4" s="526"/>
      <c r="IQK4" s="526"/>
      <c r="IQL4" s="526"/>
      <c r="IQM4" s="526"/>
      <c r="IQN4" s="526"/>
      <c r="IQO4" s="526"/>
      <c r="IQP4" s="526"/>
      <c r="IQQ4" s="526"/>
      <c r="IQR4" s="526"/>
      <c r="IQS4" s="526"/>
      <c r="IQT4" s="526"/>
      <c r="IQU4" s="526"/>
      <c r="IQV4" s="526"/>
      <c r="IQW4" s="526"/>
      <c r="IQX4" s="526"/>
      <c r="IQY4" s="526"/>
      <c r="IQZ4" s="526"/>
      <c r="IRA4" s="526"/>
      <c r="IRB4" s="526"/>
      <c r="IRC4" s="526"/>
      <c r="IRD4" s="526"/>
      <c r="IRE4" s="526"/>
      <c r="IRF4" s="526"/>
      <c r="IRG4" s="526"/>
      <c r="IRH4" s="526"/>
      <c r="IRI4" s="526"/>
      <c r="IRJ4" s="526"/>
      <c r="IRK4" s="526"/>
      <c r="IRL4" s="526"/>
      <c r="IRM4" s="526"/>
      <c r="IRN4" s="526"/>
      <c r="IRO4" s="526"/>
      <c r="IRP4" s="526"/>
      <c r="IRQ4" s="526"/>
      <c r="IRR4" s="526"/>
      <c r="IRS4" s="526"/>
      <c r="IRT4" s="526"/>
      <c r="IRU4" s="526"/>
      <c r="IRV4" s="526"/>
      <c r="IRW4" s="526"/>
      <c r="IRX4" s="526"/>
      <c r="IRY4" s="526"/>
      <c r="IRZ4" s="526"/>
      <c r="ISA4" s="526"/>
      <c r="ISB4" s="526"/>
      <c r="ISC4" s="526"/>
      <c r="ISD4" s="526"/>
      <c r="ISE4" s="526"/>
      <c r="ISF4" s="526"/>
      <c r="ISG4" s="526"/>
      <c r="ISH4" s="526"/>
      <c r="ISI4" s="526"/>
      <c r="ISJ4" s="526"/>
      <c r="ISK4" s="526"/>
      <c r="ISL4" s="526"/>
      <c r="ISM4" s="526"/>
      <c r="ISN4" s="526"/>
      <c r="ISO4" s="526"/>
      <c r="ISP4" s="526"/>
      <c r="ISQ4" s="526"/>
      <c r="ISR4" s="526"/>
      <c r="ISS4" s="526"/>
      <c r="IST4" s="526"/>
      <c r="ISU4" s="526"/>
      <c r="ISV4" s="526"/>
      <c r="ISW4" s="526"/>
      <c r="ISX4" s="526"/>
      <c r="ISY4" s="526"/>
      <c r="ISZ4" s="526"/>
      <c r="ITA4" s="526"/>
      <c r="ITB4" s="526"/>
      <c r="ITC4" s="526"/>
      <c r="ITD4" s="526"/>
      <c r="ITE4" s="526"/>
      <c r="ITF4" s="526"/>
      <c r="ITG4" s="526"/>
      <c r="ITH4" s="526"/>
      <c r="ITI4" s="526"/>
      <c r="ITJ4" s="526"/>
      <c r="ITK4" s="526"/>
      <c r="ITL4" s="526"/>
      <c r="ITM4" s="526"/>
      <c r="ITN4" s="526"/>
      <c r="ITO4" s="526"/>
      <c r="ITP4" s="526"/>
      <c r="ITQ4" s="526"/>
      <c r="ITR4" s="526"/>
      <c r="ITS4" s="526"/>
      <c r="ITT4" s="526"/>
      <c r="ITU4" s="526"/>
      <c r="ITV4" s="526"/>
      <c r="ITW4" s="526"/>
      <c r="ITX4" s="526"/>
      <c r="ITY4" s="526"/>
      <c r="ITZ4" s="526"/>
      <c r="IUA4" s="526"/>
      <c r="IUB4" s="526"/>
      <c r="IUC4" s="526"/>
      <c r="IUD4" s="526"/>
      <c r="IUE4" s="526"/>
      <c r="IUF4" s="526"/>
      <c r="IUG4" s="526"/>
      <c r="IUH4" s="526"/>
      <c r="IUI4" s="526"/>
      <c r="IUJ4" s="526"/>
      <c r="IUK4" s="526"/>
      <c r="IUL4" s="526"/>
      <c r="IUM4" s="526"/>
      <c r="IUN4" s="526"/>
      <c r="IUO4" s="526"/>
      <c r="IUP4" s="526"/>
      <c r="IUQ4" s="526"/>
      <c r="IUR4" s="526"/>
      <c r="IUS4" s="526"/>
      <c r="IUT4" s="526"/>
      <c r="IUU4" s="526"/>
      <c r="IUV4" s="526"/>
      <c r="IUW4" s="526"/>
      <c r="IUX4" s="526"/>
      <c r="IUY4" s="526"/>
      <c r="IUZ4" s="526"/>
      <c r="IVA4" s="526"/>
      <c r="IVB4" s="526"/>
      <c r="IVC4" s="526"/>
      <c r="IVD4" s="526"/>
      <c r="IVE4" s="526"/>
      <c r="IVF4" s="526"/>
      <c r="IVG4" s="526"/>
      <c r="IVH4" s="526"/>
      <c r="IVI4" s="526"/>
      <c r="IVJ4" s="526"/>
      <c r="IVK4" s="526"/>
      <c r="IVL4" s="526"/>
      <c r="IVM4" s="526"/>
      <c r="IVN4" s="526"/>
      <c r="IVO4" s="526"/>
      <c r="IVP4" s="526"/>
      <c r="IVQ4" s="526"/>
      <c r="IVR4" s="526"/>
      <c r="IVS4" s="526"/>
      <c r="IVT4" s="526"/>
      <c r="IVU4" s="526"/>
      <c r="IVV4" s="526"/>
      <c r="IVW4" s="526"/>
      <c r="IVX4" s="526"/>
      <c r="IVY4" s="526"/>
      <c r="IVZ4" s="526"/>
      <c r="IWA4" s="526"/>
      <c r="IWB4" s="526"/>
      <c r="IWC4" s="526"/>
      <c r="IWD4" s="526"/>
      <c r="IWE4" s="526"/>
      <c r="IWF4" s="526"/>
      <c r="IWG4" s="526"/>
      <c r="IWH4" s="526"/>
      <c r="IWI4" s="526"/>
      <c r="IWJ4" s="526"/>
      <c r="IWK4" s="526"/>
      <c r="IWL4" s="526"/>
      <c r="IWM4" s="526"/>
      <c r="IWN4" s="526"/>
      <c r="IWO4" s="526"/>
      <c r="IWP4" s="526"/>
      <c r="IWQ4" s="526"/>
      <c r="IWR4" s="526"/>
      <c r="IWS4" s="526"/>
      <c r="IWT4" s="526"/>
      <c r="IWU4" s="526"/>
      <c r="IWV4" s="526"/>
      <c r="IWW4" s="526"/>
      <c r="IWX4" s="526"/>
      <c r="IWY4" s="526"/>
      <c r="IWZ4" s="526"/>
      <c r="IXA4" s="526"/>
      <c r="IXB4" s="526"/>
      <c r="IXC4" s="526"/>
      <c r="IXD4" s="526"/>
      <c r="IXE4" s="526"/>
      <c r="IXF4" s="526"/>
      <c r="IXG4" s="526"/>
      <c r="IXH4" s="526"/>
      <c r="IXI4" s="526"/>
      <c r="IXJ4" s="526"/>
      <c r="IXK4" s="526"/>
      <c r="IXL4" s="526"/>
      <c r="IXM4" s="526"/>
      <c r="IXN4" s="526"/>
      <c r="IXO4" s="526"/>
      <c r="IXP4" s="526"/>
      <c r="IXQ4" s="526"/>
      <c r="IXR4" s="526"/>
      <c r="IXS4" s="526"/>
      <c r="IXT4" s="526"/>
      <c r="IXU4" s="526"/>
      <c r="IXV4" s="526"/>
      <c r="IXW4" s="526"/>
      <c r="IXX4" s="526"/>
      <c r="IXY4" s="526"/>
      <c r="IXZ4" s="526"/>
      <c r="IYA4" s="526"/>
      <c r="IYB4" s="526"/>
      <c r="IYC4" s="526"/>
      <c r="IYD4" s="526"/>
      <c r="IYE4" s="526"/>
      <c r="IYF4" s="526"/>
      <c r="IYG4" s="526"/>
      <c r="IYH4" s="526"/>
      <c r="IYI4" s="526"/>
      <c r="IYJ4" s="526"/>
      <c r="IYK4" s="526"/>
      <c r="IYL4" s="526"/>
      <c r="IYM4" s="526"/>
      <c r="IYN4" s="526"/>
      <c r="IYO4" s="526"/>
      <c r="IYP4" s="526"/>
      <c r="IYQ4" s="526"/>
      <c r="IYR4" s="526"/>
      <c r="IYS4" s="526"/>
      <c r="IYT4" s="526"/>
      <c r="IYU4" s="526"/>
      <c r="IYV4" s="526"/>
      <c r="IYW4" s="526"/>
      <c r="IYX4" s="526"/>
      <c r="IYY4" s="526"/>
      <c r="IYZ4" s="526"/>
      <c r="IZA4" s="526"/>
      <c r="IZB4" s="526"/>
      <c r="IZC4" s="526"/>
      <c r="IZD4" s="526"/>
      <c r="IZE4" s="526"/>
      <c r="IZF4" s="526"/>
      <c r="IZG4" s="526"/>
      <c r="IZH4" s="526"/>
      <c r="IZI4" s="526"/>
      <c r="IZJ4" s="526"/>
      <c r="IZK4" s="526"/>
      <c r="IZL4" s="526"/>
      <c r="IZM4" s="526"/>
      <c r="IZN4" s="526"/>
      <c r="IZO4" s="526"/>
      <c r="IZP4" s="526"/>
      <c r="IZQ4" s="526"/>
      <c r="IZR4" s="526"/>
      <c r="IZS4" s="526"/>
      <c r="IZT4" s="526"/>
      <c r="IZU4" s="526"/>
      <c r="IZV4" s="526"/>
      <c r="IZW4" s="526"/>
      <c r="IZX4" s="526"/>
      <c r="IZY4" s="526"/>
      <c r="IZZ4" s="526"/>
      <c r="JAA4" s="526"/>
      <c r="JAB4" s="526"/>
      <c r="JAC4" s="526"/>
      <c r="JAD4" s="526"/>
      <c r="JAE4" s="526"/>
      <c r="JAF4" s="526"/>
      <c r="JAG4" s="526"/>
      <c r="JAH4" s="526"/>
      <c r="JAI4" s="526"/>
      <c r="JAJ4" s="526"/>
      <c r="JAK4" s="526"/>
      <c r="JAL4" s="526"/>
      <c r="JAM4" s="526"/>
      <c r="JAN4" s="526"/>
      <c r="JAO4" s="526"/>
      <c r="JAP4" s="526"/>
      <c r="JAQ4" s="526"/>
      <c r="JAR4" s="526"/>
      <c r="JAS4" s="526"/>
      <c r="JAT4" s="526"/>
      <c r="JAU4" s="526"/>
      <c r="JAV4" s="526"/>
      <c r="JAW4" s="526"/>
      <c r="JAX4" s="526"/>
      <c r="JAY4" s="526"/>
      <c r="JAZ4" s="526"/>
      <c r="JBA4" s="526"/>
      <c r="JBB4" s="526"/>
      <c r="JBC4" s="526"/>
      <c r="JBD4" s="526"/>
      <c r="JBE4" s="526"/>
      <c r="JBF4" s="526"/>
      <c r="JBG4" s="526"/>
      <c r="JBH4" s="526"/>
      <c r="JBI4" s="526"/>
      <c r="JBJ4" s="526"/>
      <c r="JBK4" s="526"/>
      <c r="JBL4" s="526"/>
      <c r="JBM4" s="526"/>
      <c r="JBN4" s="526"/>
      <c r="JBO4" s="526"/>
      <c r="JBP4" s="526"/>
      <c r="JBQ4" s="526"/>
      <c r="JBR4" s="526"/>
      <c r="JBS4" s="526"/>
      <c r="JBT4" s="526"/>
      <c r="JBU4" s="526"/>
      <c r="JBV4" s="526"/>
      <c r="JBW4" s="526"/>
      <c r="JBX4" s="526"/>
      <c r="JBY4" s="526"/>
      <c r="JBZ4" s="526"/>
      <c r="JCA4" s="526"/>
      <c r="JCB4" s="526"/>
      <c r="JCC4" s="526"/>
      <c r="JCD4" s="526"/>
      <c r="JCE4" s="526"/>
      <c r="JCF4" s="526"/>
      <c r="JCG4" s="526"/>
      <c r="JCH4" s="526"/>
      <c r="JCI4" s="526"/>
      <c r="JCJ4" s="526"/>
      <c r="JCK4" s="526"/>
      <c r="JCL4" s="526"/>
      <c r="JCM4" s="526"/>
      <c r="JCN4" s="526"/>
      <c r="JCO4" s="526"/>
      <c r="JCP4" s="526"/>
      <c r="JCQ4" s="526"/>
      <c r="JCR4" s="526"/>
      <c r="JCS4" s="526"/>
      <c r="JCT4" s="526"/>
      <c r="JCU4" s="526"/>
      <c r="JCV4" s="526"/>
      <c r="JCW4" s="526"/>
      <c r="JCX4" s="526"/>
      <c r="JCY4" s="526"/>
      <c r="JCZ4" s="526"/>
      <c r="JDA4" s="526"/>
      <c r="JDB4" s="526"/>
      <c r="JDC4" s="526"/>
      <c r="JDD4" s="526"/>
      <c r="JDE4" s="526"/>
      <c r="JDF4" s="526"/>
      <c r="JDG4" s="526"/>
      <c r="JDH4" s="526"/>
      <c r="JDI4" s="526"/>
      <c r="JDJ4" s="526"/>
      <c r="JDK4" s="526"/>
      <c r="JDL4" s="526"/>
      <c r="JDM4" s="526"/>
      <c r="JDN4" s="526"/>
      <c r="JDO4" s="526"/>
      <c r="JDP4" s="526"/>
      <c r="JDQ4" s="526"/>
      <c r="JDR4" s="526"/>
      <c r="JDS4" s="526"/>
      <c r="JDT4" s="526"/>
      <c r="JDU4" s="526"/>
      <c r="JDV4" s="526"/>
      <c r="JDW4" s="526"/>
      <c r="JDX4" s="526"/>
      <c r="JDY4" s="526"/>
      <c r="JDZ4" s="526"/>
      <c r="JEA4" s="526"/>
      <c r="JEB4" s="526"/>
      <c r="JEC4" s="526"/>
      <c r="JED4" s="526"/>
      <c r="JEE4" s="526"/>
      <c r="JEF4" s="526"/>
      <c r="JEG4" s="526"/>
      <c r="JEH4" s="526"/>
      <c r="JEI4" s="526"/>
      <c r="JEJ4" s="526"/>
      <c r="JEK4" s="526"/>
      <c r="JEL4" s="526"/>
      <c r="JEM4" s="526"/>
      <c r="JEN4" s="526"/>
      <c r="JEO4" s="526"/>
      <c r="JEP4" s="526"/>
      <c r="JEQ4" s="526"/>
      <c r="JER4" s="526"/>
      <c r="JES4" s="526"/>
      <c r="JET4" s="526"/>
      <c r="JEU4" s="526"/>
      <c r="JEV4" s="526"/>
      <c r="JEW4" s="526"/>
      <c r="JEX4" s="526"/>
      <c r="JEY4" s="526"/>
      <c r="JEZ4" s="526"/>
      <c r="JFA4" s="526"/>
      <c r="JFB4" s="526"/>
      <c r="JFC4" s="526"/>
      <c r="JFD4" s="526"/>
      <c r="JFE4" s="526"/>
      <c r="JFF4" s="526"/>
      <c r="JFG4" s="526"/>
      <c r="JFH4" s="526"/>
      <c r="JFI4" s="526"/>
      <c r="JFJ4" s="526"/>
      <c r="JFK4" s="526"/>
      <c r="JFL4" s="526"/>
      <c r="JFM4" s="526"/>
      <c r="JFN4" s="526"/>
      <c r="JFO4" s="526"/>
      <c r="JFP4" s="526"/>
      <c r="JFQ4" s="526"/>
      <c r="JFR4" s="526"/>
      <c r="JFS4" s="526"/>
      <c r="JFT4" s="526"/>
      <c r="JFU4" s="526"/>
      <c r="JFV4" s="526"/>
      <c r="JFW4" s="526"/>
      <c r="JFX4" s="526"/>
      <c r="JFY4" s="526"/>
      <c r="JFZ4" s="526"/>
      <c r="JGA4" s="526"/>
      <c r="JGB4" s="526"/>
      <c r="JGC4" s="526"/>
      <c r="JGD4" s="526"/>
      <c r="JGE4" s="526"/>
      <c r="JGF4" s="526"/>
      <c r="JGG4" s="526"/>
      <c r="JGH4" s="526"/>
      <c r="JGI4" s="526"/>
      <c r="JGJ4" s="526"/>
      <c r="JGK4" s="526"/>
      <c r="JGL4" s="526"/>
      <c r="JGM4" s="526"/>
      <c r="JGN4" s="526"/>
      <c r="JGO4" s="526"/>
      <c r="JGP4" s="526"/>
      <c r="JGQ4" s="526"/>
      <c r="JGR4" s="526"/>
      <c r="JGS4" s="526"/>
      <c r="JGT4" s="526"/>
      <c r="JGU4" s="526"/>
      <c r="JGV4" s="526"/>
      <c r="JGW4" s="526"/>
      <c r="JGX4" s="526"/>
      <c r="JGY4" s="526"/>
      <c r="JGZ4" s="526"/>
      <c r="JHA4" s="526"/>
      <c r="JHB4" s="526"/>
      <c r="JHC4" s="526"/>
      <c r="JHD4" s="526"/>
      <c r="JHE4" s="526"/>
      <c r="JHF4" s="526"/>
      <c r="JHG4" s="526"/>
      <c r="JHH4" s="526"/>
      <c r="JHI4" s="526"/>
      <c r="JHJ4" s="526"/>
      <c r="JHK4" s="526"/>
      <c r="JHL4" s="526"/>
      <c r="JHM4" s="526"/>
      <c r="JHN4" s="526"/>
      <c r="JHO4" s="526"/>
      <c r="JHP4" s="526"/>
      <c r="JHQ4" s="526"/>
      <c r="JHR4" s="526"/>
      <c r="JHS4" s="526"/>
      <c r="JHT4" s="526"/>
      <c r="JHU4" s="526"/>
      <c r="JHV4" s="526"/>
      <c r="JHW4" s="526"/>
      <c r="JHX4" s="526"/>
      <c r="JHY4" s="526"/>
      <c r="JHZ4" s="526"/>
      <c r="JIA4" s="526"/>
      <c r="JIB4" s="526"/>
      <c r="JIC4" s="526"/>
      <c r="JID4" s="526"/>
      <c r="JIE4" s="526"/>
      <c r="JIF4" s="526"/>
      <c r="JIG4" s="526"/>
      <c r="JIH4" s="526"/>
      <c r="JII4" s="526"/>
      <c r="JIJ4" s="526"/>
      <c r="JIK4" s="526"/>
      <c r="JIL4" s="526"/>
      <c r="JIM4" s="526"/>
      <c r="JIN4" s="526"/>
      <c r="JIO4" s="526"/>
      <c r="JIP4" s="526"/>
      <c r="JIQ4" s="526"/>
      <c r="JIR4" s="526"/>
      <c r="JIS4" s="526"/>
      <c r="JIT4" s="526"/>
      <c r="JIU4" s="526"/>
      <c r="JIV4" s="526"/>
      <c r="JIW4" s="526"/>
      <c r="JIX4" s="526"/>
      <c r="JIY4" s="526"/>
      <c r="JIZ4" s="526"/>
      <c r="JJA4" s="526"/>
      <c r="JJB4" s="526"/>
      <c r="JJC4" s="526"/>
      <c r="JJD4" s="526"/>
      <c r="JJE4" s="526"/>
      <c r="JJF4" s="526"/>
      <c r="JJG4" s="526"/>
      <c r="JJH4" s="526"/>
      <c r="JJI4" s="526"/>
      <c r="JJJ4" s="526"/>
      <c r="JJK4" s="526"/>
      <c r="JJL4" s="526"/>
      <c r="JJM4" s="526"/>
      <c r="JJN4" s="526"/>
      <c r="JJO4" s="526"/>
      <c r="JJP4" s="526"/>
      <c r="JJQ4" s="526"/>
      <c r="JJR4" s="526"/>
      <c r="JJS4" s="526"/>
      <c r="JJT4" s="526"/>
      <c r="JJU4" s="526"/>
      <c r="JJV4" s="526"/>
      <c r="JJW4" s="526"/>
      <c r="JJX4" s="526"/>
      <c r="JJY4" s="526"/>
      <c r="JJZ4" s="526"/>
      <c r="JKA4" s="526"/>
      <c r="JKB4" s="526"/>
      <c r="JKC4" s="526"/>
      <c r="JKD4" s="526"/>
      <c r="JKE4" s="526"/>
      <c r="JKF4" s="526"/>
      <c r="JKG4" s="526"/>
      <c r="JKH4" s="526"/>
      <c r="JKI4" s="526"/>
      <c r="JKJ4" s="526"/>
      <c r="JKK4" s="526"/>
      <c r="JKL4" s="526"/>
      <c r="JKM4" s="526"/>
      <c r="JKN4" s="526"/>
      <c r="JKO4" s="526"/>
      <c r="JKP4" s="526"/>
      <c r="JKQ4" s="526"/>
      <c r="JKR4" s="526"/>
      <c r="JKS4" s="526"/>
      <c r="JKT4" s="526"/>
      <c r="JKU4" s="526"/>
      <c r="JKV4" s="526"/>
      <c r="JKW4" s="526"/>
      <c r="JKX4" s="526"/>
      <c r="JKY4" s="526"/>
      <c r="JKZ4" s="526"/>
      <c r="JLA4" s="526"/>
      <c r="JLB4" s="526"/>
      <c r="JLC4" s="526"/>
      <c r="JLD4" s="526"/>
      <c r="JLE4" s="526"/>
      <c r="JLF4" s="526"/>
      <c r="JLG4" s="526"/>
      <c r="JLH4" s="526"/>
      <c r="JLI4" s="526"/>
      <c r="JLJ4" s="526"/>
      <c r="JLK4" s="526"/>
      <c r="JLL4" s="526"/>
      <c r="JLM4" s="526"/>
      <c r="JLN4" s="526"/>
      <c r="JLO4" s="526"/>
      <c r="JLP4" s="526"/>
      <c r="JLQ4" s="526"/>
      <c r="JLR4" s="526"/>
      <c r="JLS4" s="526"/>
      <c r="JLT4" s="526"/>
      <c r="JLU4" s="526"/>
      <c r="JLV4" s="526"/>
      <c r="JLW4" s="526"/>
      <c r="JLX4" s="526"/>
      <c r="JLY4" s="526"/>
      <c r="JLZ4" s="526"/>
      <c r="JMA4" s="526"/>
      <c r="JMB4" s="526"/>
      <c r="JMC4" s="526"/>
      <c r="JMD4" s="526"/>
      <c r="JME4" s="526"/>
      <c r="JMF4" s="526"/>
      <c r="JMG4" s="526"/>
      <c r="JMH4" s="526"/>
      <c r="JMI4" s="526"/>
      <c r="JMJ4" s="526"/>
      <c r="JMK4" s="526"/>
      <c r="JML4" s="526"/>
      <c r="JMM4" s="526"/>
      <c r="JMN4" s="526"/>
      <c r="JMO4" s="526"/>
      <c r="JMP4" s="526"/>
      <c r="JMQ4" s="526"/>
      <c r="JMR4" s="526"/>
      <c r="JMS4" s="526"/>
      <c r="JMT4" s="526"/>
      <c r="JMU4" s="526"/>
      <c r="JMV4" s="526"/>
      <c r="JMW4" s="526"/>
      <c r="JMX4" s="526"/>
      <c r="JMY4" s="526"/>
      <c r="JMZ4" s="526"/>
      <c r="JNA4" s="526"/>
      <c r="JNB4" s="526"/>
      <c r="JNC4" s="526"/>
      <c r="JND4" s="526"/>
      <c r="JNE4" s="526"/>
      <c r="JNF4" s="526"/>
      <c r="JNG4" s="526"/>
      <c r="JNH4" s="526"/>
      <c r="JNI4" s="526"/>
      <c r="JNJ4" s="526"/>
      <c r="JNK4" s="526"/>
      <c r="JNL4" s="526"/>
      <c r="JNM4" s="526"/>
      <c r="JNN4" s="526"/>
      <c r="JNO4" s="526"/>
      <c r="JNP4" s="526"/>
      <c r="JNQ4" s="526"/>
      <c r="JNR4" s="526"/>
      <c r="JNS4" s="526"/>
      <c r="JNT4" s="526"/>
      <c r="JNU4" s="526"/>
      <c r="JNV4" s="526"/>
      <c r="JNW4" s="526"/>
      <c r="JNX4" s="526"/>
      <c r="JNY4" s="526"/>
      <c r="JNZ4" s="526"/>
      <c r="JOA4" s="526"/>
      <c r="JOB4" s="526"/>
      <c r="JOC4" s="526"/>
      <c r="JOD4" s="526"/>
      <c r="JOE4" s="526"/>
      <c r="JOF4" s="526"/>
      <c r="JOG4" s="526"/>
      <c r="JOH4" s="526"/>
      <c r="JOI4" s="526"/>
      <c r="JOJ4" s="526"/>
      <c r="JOK4" s="526"/>
      <c r="JOL4" s="526"/>
      <c r="JOM4" s="526"/>
      <c r="JON4" s="526"/>
      <c r="JOO4" s="526"/>
      <c r="JOP4" s="526"/>
      <c r="JOQ4" s="526"/>
      <c r="JOR4" s="526"/>
      <c r="JOS4" s="526"/>
      <c r="JOT4" s="526"/>
      <c r="JOU4" s="526"/>
      <c r="JOV4" s="526"/>
      <c r="JOW4" s="526"/>
      <c r="JOX4" s="526"/>
      <c r="JOY4" s="526"/>
      <c r="JOZ4" s="526"/>
      <c r="JPA4" s="526"/>
      <c r="JPB4" s="526"/>
      <c r="JPC4" s="526"/>
      <c r="JPD4" s="526"/>
      <c r="JPE4" s="526"/>
      <c r="JPF4" s="526"/>
      <c r="JPG4" s="526"/>
      <c r="JPH4" s="526"/>
      <c r="JPI4" s="526"/>
      <c r="JPJ4" s="526"/>
      <c r="JPK4" s="526"/>
      <c r="JPL4" s="526"/>
      <c r="JPM4" s="526"/>
      <c r="JPN4" s="526"/>
      <c r="JPO4" s="526"/>
      <c r="JPP4" s="526"/>
      <c r="JPQ4" s="526"/>
      <c r="JPR4" s="526"/>
      <c r="JPS4" s="526"/>
      <c r="JPT4" s="526"/>
      <c r="JPU4" s="526"/>
      <c r="JPV4" s="526"/>
      <c r="JPW4" s="526"/>
      <c r="JPX4" s="526"/>
      <c r="JPY4" s="526"/>
      <c r="JPZ4" s="526"/>
      <c r="JQA4" s="526"/>
      <c r="JQB4" s="526"/>
      <c r="JQC4" s="526"/>
      <c r="JQD4" s="526"/>
      <c r="JQE4" s="526"/>
      <c r="JQF4" s="526"/>
      <c r="JQG4" s="526"/>
      <c r="JQH4" s="526"/>
      <c r="JQI4" s="526"/>
      <c r="JQJ4" s="526"/>
      <c r="JQK4" s="526"/>
      <c r="JQL4" s="526"/>
      <c r="JQM4" s="526"/>
      <c r="JQN4" s="526"/>
      <c r="JQO4" s="526"/>
      <c r="JQP4" s="526"/>
      <c r="JQQ4" s="526"/>
      <c r="JQR4" s="526"/>
      <c r="JQS4" s="526"/>
      <c r="JQT4" s="526"/>
      <c r="JQU4" s="526"/>
      <c r="JQV4" s="526"/>
      <c r="JQW4" s="526"/>
      <c r="JQX4" s="526"/>
      <c r="JQY4" s="526"/>
      <c r="JQZ4" s="526"/>
      <c r="JRA4" s="526"/>
      <c r="JRB4" s="526"/>
      <c r="JRC4" s="526"/>
      <c r="JRD4" s="526"/>
      <c r="JRE4" s="526"/>
      <c r="JRF4" s="526"/>
      <c r="JRG4" s="526"/>
      <c r="JRH4" s="526"/>
      <c r="JRI4" s="526"/>
      <c r="JRJ4" s="526"/>
      <c r="JRK4" s="526"/>
      <c r="JRL4" s="526"/>
      <c r="JRM4" s="526"/>
      <c r="JRN4" s="526"/>
      <c r="JRO4" s="526"/>
      <c r="JRP4" s="526"/>
      <c r="JRQ4" s="526"/>
      <c r="JRR4" s="526"/>
      <c r="JRS4" s="526"/>
      <c r="JRT4" s="526"/>
      <c r="JRU4" s="526"/>
      <c r="JRV4" s="526"/>
      <c r="JRW4" s="526"/>
      <c r="JRX4" s="526"/>
      <c r="JRY4" s="526"/>
      <c r="JRZ4" s="526"/>
      <c r="JSA4" s="526"/>
      <c r="JSB4" s="526"/>
      <c r="JSC4" s="526"/>
      <c r="JSD4" s="526"/>
      <c r="JSE4" s="526"/>
      <c r="JSF4" s="526"/>
      <c r="JSG4" s="526"/>
      <c r="JSH4" s="526"/>
      <c r="JSI4" s="526"/>
      <c r="JSJ4" s="526"/>
      <c r="JSK4" s="526"/>
      <c r="JSL4" s="526"/>
      <c r="JSM4" s="526"/>
      <c r="JSN4" s="526"/>
      <c r="JSO4" s="526"/>
      <c r="JSP4" s="526"/>
      <c r="JSQ4" s="526"/>
      <c r="JSR4" s="526"/>
      <c r="JSS4" s="526"/>
      <c r="JST4" s="526"/>
      <c r="JSU4" s="526"/>
      <c r="JSV4" s="526"/>
      <c r="JSW4" s="526"/>
      <c r="JSX4" s="526"/>
      <c r="JSY4" s="526"/>
      <c r="JSZ4" s="526"/>
      <c r="JTA4" s="526"/>
      <c r="JTB4" s="526"/>
      <c r="JTC4" s="526"/>
      <c r="JTD4" s="526"/>
      <c r="JTE4" s="526"/>
      <c r="JTF4" s="526"/>
      <c r="JTG4" s="526"/>
      <c r="JTH4" s="526"/>
      <c r="JTI4" s="526"/>
      <c r="JTJ4" s="526"/>
      <c r="JTK4" s="526"/>
      <c r="JTL4" s="526"/>
      <c r="JTM4" s="526"/>
      <c r="JTN4" s="526"/>
      <c r="JTO4" s="526"/>
      <c r="JTP4" s="526"/>
      <c r="JTQ4" s="526"/>
      <c r="JTR4" s="526"/>
      <c r="JTS4" s="526"/>
      <c r="JTT4" s="526"/>
      <c r="JTU4" s="526"/>
      <c r="JTV4" s="526"/>
      <c r="JTW4" s="526"/>
      <c r="JTX4" s="526"/>
      <c r="JTY4" s="526"/>
      <c r="JTZ4" s="526"/>
      <c r="JUA4" s="526"/>
      <c r="JUB4" s="526"/>
      <c r="JUC4" s="526"/>
      <c r="JUD4" s="526"/>
      <c r="JUE4" s="526"/>
      <c r="JUF4" s="526"/>
      <c r="JUG4" s="526"/>
      <c r="JUH4" s="526"/>
      <c r="JUI4" s="526"/>
      <c r="JUJ4" s="526"/>
      <c r="JUK4" s="526"/>
      <c r="JUL4" s="526"/>
      <c r="JUM4" s="526"/>
      <c r="JUN4" s="526"/>
      <c r="JUO4" s="526"/>
      <c r="JUP4" s="526"/>
      <c r="JUQ4" s="526"/>
      <c r="JUR4" s="526"/>
      <c r="JUS4" s="526"/>
      <c r="JUT4" s="526"/>
      <c r="JUU4" s="526"/>
      <c r="JUV4" s="526"/>
      <c r="JUW4" s="526"/>
      <c r="JUX4" s="526"/>
      <c r="JUY4" s="526"/>
      <c r="JUZ4" s="526"/>
      <c r="JVA4" s="526"/>
      <c r="JVB4" s="526"/>
      <c r="JVC4" s="526"/>
      <c r="JVD4" s="526"/>
      <c r="JVE4" s="526"/>
      <c r="JVF4" s="526"/>
      <c r="JVG4" s="526"/>
      <c r="JVH4" s="526"/>
      <c r="JVI4" s="526"/>
      <c r="JVJ4" s="526"/>
      <c r="JVK4" s="526"/>
      <c r="JVL4" s="526"/>
      <c r="JVM4" s="526"/>
      <c r="JVN4" s="526"/>
      <c r="JVO4" s="526"/>
      <c r="JVP4" s="526"/>
      <c r="JVQ4" s="526"/>
      <c r="JVR4" s="526"/>
      <c r="JVS4" s="526"/>
      <c r="JVT4" s="526"/>
      <c r="JVU4" s="526"/>
      <c r="JVV4" s="526"/>
      <c r="JVW4" s="526"/>
      <c r="JVX4" s="526"/>
      <c r="JVY4" s="526"/>
      <c r="JVZ4" s="526"/>
      <c r="JWA4" s="526"/>
      <c r="JWB4" s="526"/>
      <c r="JWC4" s="526"/>
      <c r="JWD4" s="526"/>
      <c r="JWE4" s="526"/>
      <c r="JWF4" s="526"/>
      <c r="JWG4" s="526"/>
      <c r="JWH4" s="526"/>
      <c r="JWI4" s="526"/>
      <c r="JWJ4" s="526"/>
      <c r="JWK4" s="526"/>
      <c r="JWL4" s="526"/>
      <c r="JWM4" s="526"/>
      <c r="JWN4" s="526"/>
      <c r="JWO4" s="526"/>
      <c r="JWP4" s="526"/>
      <c r="JWQ4" s="526"/>
      <c r="JWR4" s="526"/>
      <c r="JWS4" s="526"/>
      <c r="JWT4" s="526"/>
      <c r="JWU4" s="526"/>
      <c r="JWV4" s="526"/>
      <c r="JWW4" s="526"/>
      <c r="JWX4" s="526"/>
      <c r="JWY4" s="526"/>
      <c r="JWZ4" s="526"/>
      <c r="JXA4" s="526"/>
      <c r="JXB4" s="526"/>
      <c r="JXC4" s="526"/>
      <c r="JXD4" s="526"/>
      <c r="JXE4" s="526"/>
      <c r="JXF4" s="526"/>
      <c r="JXG4" s="526"/>
      <c r="JXH4" s="526"/>
      <c r="JXI4" s="526"/>
      <c r="JXJ4" s="526"/>
      <c r="JXK4" s="526"/>
      <c r="JXL4" s="526"/>
      <c r="JXM4" s="526"/>
      <c r="JXN4" s="526"/>
      <c r="JXO4" s="526"/>
      <c r="JXP4" s="526"/>
      <c r="JXQ4" s="526"/>
      <c r="JXR4" s="526"/>
      <c r="JXS4" s="526"/>
      <c r="JXT4" s="526"/>
      <c r="JXU4" s="526"/>
      <c r="JXV4" s="526"/>
      <c r="JXW4" s="526"/>
      <c r="JXX4" s="526"/>
      <c r="JXY4" s="526"/>
      <c r="JXZ4" s="526"/>
      <c r="JYA4" s="526"/>
      <c r="JYB4" s="526"/>
      <c r="JYC4" s="526"/>
      <c r="JYD4" s="526"/>
      <c r="JYE4" s="526"/>
      <c r="JYF4" s="526"/>
      <c r="JYG4" s="526"/>
      <c r="JYH4" s="526"/>
      <c r="JYI4" s="526"/>
      <c r="JYJ4" s="526"/>
      <c r="JYK4" s="526"/>
      <c r="JYL4" s="526"/>
      <c r="JYM4" s="526"/>
      <c r="JYN4" s="526"/>
      <c r="JYO4" s="526"/>
      <c r="JYP4" s="526"/>
      <c r="JYQ4" s="526"/>
      <c r="JYR4" s="526"/>
      <c r="JYS4" s="526"/>
      <c r="JYT4" s="526"/>
      <c r="JYU4" s="526"/>
      <c r="JYV4" s="526"/>
      <c r="JYW4" s="526"/>
      <c r="JYX4" s="526"/>
      <c r="JYY4" s="526"/>
      <c r="JYZ4" s="526"/>
      <c r="JZA4" s="526"/>
      <c r="JZB4" s="526"/>
      <c r="JZC4" s="526"/>
      <c r="JZD4" s="526"/>
      <c r="JZE4" s="526"/>
      <c r="JZF4" s="526"/>
      <c r="JZG4" s="526"/>
      <c r="JZH4" s="526"/>
      <c r="JZI4" s="526"/>
      <c r="JZJ4" s="526"/>
      <c r="JZK4" s="526"/>
      <c r="JZL4" s="526"/>
      <c r="JZM4" s="526"/>
      <c r="JZN4" s="526"/>
      <c r="JZO4" s="526"/>
      <c r="JZP4" s="526"/>
      <c r="JZQ4" s="526"/>
      <c r="JZR4" s="526"/>
      <c r="JZS4" s="526"/>
      <c r="JZT4" s="526"/>
      <c r="JZU4" s="526"/>
      <c r="JZV4" s="526"/>
      <c r="JZW4" s="526"/>
      <c r="JZX4" s="526"/>
      <c r="JZY4" s="526"/>
      <c r="JZZ4" s="526"/>
      <c r="KAA4" s="526"/>
      <c r="KAB4" s="526"/>
      <c r="KAC4" s="526"/>
      <c r="KAD4" s="526"/>
      <c r="KAE4" s="526"/>
      <c r="KAF4" s="526"/>
      <c r="KAG4" s="526"/>
      <c r="KAH4" s="526"/>
      <c r="KAI4" s="526"/>
      <c r="KAJ4" s="526"/>
      <c r="KAK4" s="526"/>
      <c r="KAL4" s="526"/>
      <c r="KAM4" s="526"/>
      <c r="KAN4" s="526"/>
      <c r="KAO4" s="526"/>
      <c r="KAP4" s="526"/>
      <c r="KAQ4" s="526"/>
      <c r="KAR4" s="526"/>
      <c r="KAS4" s="526"/>
      <c r="KAT4" s="526"/>
      <c r="KAU4" s="526"/>
      <c r="KAV4" s="526"/>
      <c r="KAW4" s="526"/>
      <c r="KAX4" s="526"/>
      <c r="KAY4" s="526"/>
      <c r="KAZ4" s="526"/>
      <c r="KBA4" s="526"/>
      <c r="KBB4" s="526"/>
      <c r="KBC4" s="526"/>
      <c r="KBD4" s="526"/>
      <c r="KBE4" s="526"/>
      <c r="KBF4" s="526"/>
      <c r="KBG4" s="526"/>
      <c r="KBH4" s="526"/>
      <c r="KBI4" s="526"/>
      <c r="KBJ4" s="526"/>
      <c r="KBK4" s="526"/>
      <c r="KBL4" s="526"/>
      <c r="KBM4" s="526"/>
      <c r="KBN4" s="526"/>
      <c r="KBO4" s="526"/>
      <c r="KBP4" s="526"/>
      <c r="KBQ4" s="526"/>
      <c r="KBR4" s="526"/>
      <c r="KBS4" s="526"/>
      <c r="KBT4" s="526"/>
      <c r="KBU4" s="526"/>
      <c r="KBV4" s="526"/>
      <c r="KBW4" s="526"/>
      <c r="KBX4" s="526"/>
      <c r="KBY4" s="526"/>
      <c r="KBZ4" s="526"/>
      <c r="KCA4" s="526"/>
      <c r="KCB4" s="526"/>
      <c r="KCC4" s="526"/>
      <c r="KCD4" s="526"/>
      <c r="KCE4" s="526"/>
      <c r="KCF4" s="526"/>
      <c r="KCG4" s="526"/>
      <c r="KCH4" s="526"/>
      <c r="KCI4" s="526"/>
      <c r="KCJ4" s="526"/>
      <c r="KCK4" s="526"/>
      <c r="KCL4" s="526"/>
      <c r="KCM4" s="526"/>
      <c r="KCN4" s="526"/>
      <c r="KCO4" s="526"/>
      <c r="KCP4" s="526"/>
      <c r="KCQ4" s="526"/>
      <c r="KCR4" s="526"/>
      <c r="KCS4" s="526"/>
      <c r="KCT4" s="526"/>
      <c r="KCU4" s="526"/>
      <c r="KCV4" s="526"/>
      <c r="KCW4" s="526"/>
      <c r="KCX4" s="526"/>
      <c r="KCY4" s="526"/>
      <c r="KCZ4" s="526"/>
      <c r="KDA4" s="526"/>
      <c r="KDB4" s="526"/>
      <c r="KDC4" s="526"/>
      <c r="KDD4" s="526"/>
      <c r="KDE4" s="526"/>
      <c r="KDF4" s="526"/>
      <c r="KDG4" s="526"/>
      <c r="KDH4" s="526"/>
      <c r="KDI4" s="526"/>
      <c r="KDJ4" s="526"/>
      <c r="KDK4" s="526"/>
      <c r="KDL4" s="526"/>
      <c r="KDM4" s="526"/>
      <c r="KDN4" s="526"/>
      <c r="KDO4" s="526"/>
      <c r="KDP4" s="526"/>
      <c r="KDQ4" s="526"/>
      <c r="KDR4" s="526"/>
      <c r="KDS4" s="526"/>
      <c r="KDT4" s="526"/>
      <c r="KDU4" s="526"/>
      <c r="KDV4" s="526"/>
      <c r="KDW4" s="526"/>
      <c r="KDX4" s="526"/>
      <c r="KDY4" s="526"/>
      <c r="KDZ4" s="526"/>
      <c r="KEA4" s="526"/>
      <c r="KEB4" s="526"/>
      <c r="KEC4" s="526"/>
      <c r="KED4" s="526"/>
      <c r="KEE4" s="526"/>
      <c r="KEF4" s="526"/>
      <c r="KEG4" s="526"/>
      <c r="KEH4" s="526"/>
      <c r="KEI4" s="526"/>
      <c r="KEJ4" s="526"/>
      <c r="KEK4" s="526"/>
      <c r="KEL4" s="526"/>
      <c r="KEM4" s="526"/>
      <c r="KEN4" s="526"/>
      <c r="KEO4" s="526"/>
      <c r="KEP4" s="526"/>
      <c r="KEQ4" s="526"/>
      <c r="KER4" s="526"/>
      <c r="KES4" s="526"/>
      <c r="KET4" s="526"/>
      <c r="KEU4" s="526"/>
      <c r="KEV4" s="526"/>
      <c r="KEW4" s="526"/>
      <c r="KEX4" s="526"/>
      <c r="KEY4" s="526"/>
      <c r="KEZ4" s="526"/>
      <c r="KFA4" s="526"/>
      <c r="KFB4" s="526"/>
      <c r="KFC4" s="526"/>
      <c r="KFD4" s="526"/>
      <c r="KFE4" s="526"/>
      <c r="KFF4" s="526"/>
      <c r="KFG4" s="526"/>
      <c r="KFH4" s="526"/>
      <c r="KFI4" s="526"/>
      <c r="KFJ4" s="526"/>
      <c r="KFK4" s="526"/>
      <c r="KFL4" s="526"/>
      <c r="KFM4" s="526"/>
      <c r="KFN4" s="526"/>
      <c r="KFO4" s="526"/>
      <c r="KFP4" s="526"/>
      <c r="KFQ4" s="526"/>
      <c r="KFR4" s="526"/>
      <c r="KFS4" s="526"/>
      <c r="KFT4" s="526"/>
      <c r="KFU4" s="526"/>
      <c r="KFV4" s="526"/>
      <c r="KFW4" s="526"/>
      <c r="KFX4" s="526"/>
      <c r="KFY4" s="526"/>
      <c r="KFZ4" s="526"/>
      <c r="KGA4" s="526"/>
      <c r="KGB4" s="526"/>
      <c r="KGC4" s="526"/>
      <c r="KGD4" s="526"/>
      <c r="KGE4" s="526"/>
      <c r="KGF4" s="526"/>
      <c r="KGG4" s="526"/>
      <c r="KGH4" s="526"/>
      <c r="KGI4" s="526"/>
      <c r="KGJ4" s="526"/>
      <c r="KGK4" s="526"/>
      <c r="KGL4" s="526"/>
      <c r="KGM4" s="526"/>
      <c r="KGN4" s="526"/>
      <c r="KGO4" s="526"/>
      <c r="KGP4" s="526"/>
      <c r="KGQ4" s="526"/>
      <c r="KGR4" s="526"/>
      <c r="KGS4" s="526"/>
      <c r="KGT4" s="526"/>
      <c r="KGU4" s="526"/>
      <c r="KGV4" s="526"/>
      <c r="KGW4" s="526"/>
      <c r="KGX4" s="526"/>
      <c r="KGY4" s="526"/>
      <c r="KGZ4" s="526"/>
      <c r="KHA4" s="526"/>
      <c r="KHB4" s="526"/>
      <c r="KHC4" s="526"/>
      <c r="KHD4" s="526"/>
      <c r="KHE4" s="526"/>
      <c r="KHF4" s="526"/>
      <c r="KHG4" s="526"/>
      <c r="KHH4" s="526"/>
      <c r="KHI4" s="526"/>
      <c r="KHJ4" s="526"/>
      <c r="KHK4" s="526"/>
      <c r="KHL4" s="526"/>
      <c r="KHM4" s="526"/>
      <c r="KHN4" s="526"/>
      <c r="KHO4" s="526"/>
      <c r="KHP4" s="526"/>
      <c r="KHQ4" s="526"/>
      <c r="KHR4" s="526"/>
      <c r="KHS4" s="526"/>
      <c r="KHT4" s="526"/>
      <c r="KHU4" s="526"/>
      <c r="KHV4" s="526"/>
      <c r="KHW4" s="526"/>
      <c r="KHX4" s="526"/>
      <c r="KHY4" s="526"/>
      <c r="KHZ4" s="526"/>
      <c r="KIA4" s="526"/>
      <c r="KIB4" s="526"/>
      <c r="KIC4" s="526"/>
      <c r="KID4" s="526"/>
      <c r="KIE4" s="526"/>
      <c r="KIF4" s="526"/>
      <c r="KIG4" s="526"/>
      <c r="KIH4" s="526"/>
      <c r="KII4" s="526"/>
      <c r="KIJ4" s="526"/>
      <c r="KIK4" s="526"/>
      <c r="KIL4" s="526"/>
      <c r="KIM4" s="526"/>
      <c r="KIN4" s="526"/>
      <c r="KIO4" s="526"/>
      <c r="KIP4" s="526"/>
      <c r="KIQ4" s="526"/>
      <c r="KIR4" s="526"/>
      <c r="KIS4" s="526"/>
      <c r="KIT4" s="526"/>
      <c r="KIU4" s="526"/>
      <c r="KIV4" s="526"/>
      <c r="KIW4" s="526"/>
      <c r="KIX4" s="526"/>
      <c r="KIY4" s="526"/>
      <c r="KIZ4" s="526"/>
      <c r="KJA4" s="526"/>
      <c r="KJB4" s="526"/>
      <c r="KJC4" s="526"/>
      <c r="KJD4" s="526"/>
      <c r="KJE4" s="526"/>
      <c r="KJF4" s="526"/>
      <c r="KJG4" s="526"/>
      <c r="KJH4" s="526"/>
      <c r="KJI4" s="526"/>
      <c r="KJJ4" s="526"/>
      <c r="KJK4" s="526"/>
      <c r="KJL4" s="526"/>
      <c r="KJM4" s="526"/>
      <c r="KJN4" s="526"/>
      <c r="KJO4" s="526"/>
      <c r="KJP4" s="526"/>
      <c r="KJQ4" s="526"/>
      <c r="KJR4" s="526"/>
      <c r="KJS4" s="526"/>
      <c r="KJT4" s="526"/>
      <c r="KJU4" s="526"/>
      <c r="KJV4" s="526"/>
      <c r="KJW4" s="526"/>
      <c r="KJX4" s="526"/>
      <c r="KJY4" s="526"/>
      <c r="KJZ4" s="526"/>
      <c r="KKA4" s="526"/>
      <c r="KKB4" s="526"/>
      <c r="KKC4" s="526"/>
      <c r="KKD4" s="526"/>
      <c r="KKE4" s="526"/>
      <c r="KKF4" s="526"/>
      <c r="KKG4" s="526"/>
      <c r="KKH4" s="526"/>
      <c r="KKI4" s="526"/>
      <c r="KKJ4" s="526"/>
      <c r="KKK4" s="526"/>
      <c r="KKL4" s="526"/>
      <c r="KKM4" s="526"/>
      <c r="KKN4" s="526"/>
      <c r="KKO4" s="526"/>
      <c r="KKP4" s="526"/>
      <c r="KKQ4" s="526"/>
      <c r="KKR4" s="526"/>
      <c r="KKS4" s="526"/>
      <c r="KKT4" s="526"/>
      <c r="KKU4" s="526"/>
      <c r="KKV4" s="526"/>
      <c r="KKW4" s="526"/>
      <c r="KKX4" s="526"/>
      <c r="KKY4" s="526"/>
      <c r="KKZ4" s="526"/>
      <c r="KLA4" s="526"/>
      <c r="KLB4" s="526"/>
      <c r="KLC4" s="526"/>
      <c r="KLD4" s="526"/>
      <c r="KLE4" s="526"/>
      <c r="KLF4" s="526"/>
      <c r="KLG4" s="526"/>
      <c r="KLH4" s="526"/>
      <c r="KLI4" s="526"/>
      <c r="KLJ4" s="526"/>
      <c r="KLK4" s="526"/>
      <c r="KLL4" s="526"/>
      <c r="KLM4" s="526"/>
      <c r="KLN4" s="526"/>
      <c r="KLO4" s="526"/>
      <c r="KLP4" s="526"/>
      <c r="KLQ4" s="526"/>
      <c r="KLR4" s="526"/>
      <c r="KLS4" s="526"/>
      <c r="KLT4" s="526"/>
      <c r="KLU4" s="526"/>
      <c r="KLV4" s="526"/>
      <c r="KLW4" s="526"/>
      <c r="KLX4" s="526"/>
      <c r="KLY4" s="526"/>
      <c r="KLZ4" s="526"/>
      <c r="KMA4" s="526"/>
      <c r="KMB4" s="526"/>
      <c r="KMC4" s="526"/>
      <c r="KMD4" s="526"/>
      <c r="KME4" s="526"/>
      <c r="KMF4" s="526"/>
      <c r="KMG4" s="526"/>
      <c r="KMH4" s="526"/>
      <c r="KMI4" s="526"/>
      <c r="KMJ4" s="526"/>
      <c r="KMK4" s="526"/>
      <c r="KML4" s="526"/>
      <c r="KMM4" s="526"/>
      <c r="KMN4" s="526"/>
      <c r="KMO4" s="526"/>
      <c r="KMP4" s="526"/>
      <c r="KMQ4" s="526"/>
      <c r="KMR4" s="526"/>
      <c r="KMS4" s="526"/>
      <c r="KMT4" s="526"/>
      <c r="KMU4" s="526"/>
      <c r="KMV4" s="526"/>
      <c r="KMW4" s="526"/>
      <c r="KMX4" s="526"/>
      <c r="KMY4" s="526"/>
      <c r="KMZ4" s="526"/>
      <c r="KNA4" s="526"/>
      <c r="KNB4" s="526"/>
      <c r="KNC4" s="526"/>
      <c r="KND4" s="526"/>
      <c r="KNE4" s="526"/>
      <c r="KNF4" s="526"/>
      <c r="KNG4" s="526"/>
      <c r="KNH4" s="526"/>
      <c r="KNI4" s="526"/>
      <c r="KNJ4" s="526"/>
      <c r="KNK4" s="526"/>
      <c r="KNL4" s="526"/>
      <c r="KNM4" s="526"/>
      <c r="KNN4" s="526"/>
      <c r="KNO4" s="526"/>
      <c r="KNP4" s="526"/>
      <c r="KNQ4" s="526"/>
      <c r="KNR4" s="526"/>
      <c r="KNS4" s="526"/>
      <c r="KNT4" s="526"/>
      <c r="KNU4" s="526"/>
      <c r="KNV4" s="526"/>
      <c r="KNW4" s="526"/>
      <c r="KNX4" s="526"/>
      <c r="KNY4" s="526"/>
      <c r="KNZ4" s="526"/>
      <c r="KOA4" s="526"/>
      <c r="KOB4" s="526"/>
      <c r="KOC4" s="526"/>
      <c r="KOD4" s="526"/>
      <c r="KOE4" s="526"/>
      <c r="KOF4" s="526"/>
      <c r="KOG4" s="526"/>
      <c r="KOH4" s="526"/>
      <c r="KOI4" s="526"/>
      <c r="KOJ4" s="526"/>
      <c r="KOK4" s="526"/>
      <c r="KOL4" s="526"/>
      <c r="KOM4" s="526"/>
      <c r="KON4" s="526"/>
      <c r="KOO4" s="526"/>
      <c r="KOP4" s="526"/>
      <c r="KOQ4" s="526"/>
      <c r="KOR4" s="526"/>
      <c r="KOS4" s="526"/>
      <c r="KOT4" s="526"/>
      <c r="KOU4" s="526"/>
      <c r="KOV4" s="526"/>
      <c r="KOW4" s="526"/>
      <c r="KOX4" s="526"/>
      <c r="KOY4" s="526"/>
      <c r="KOZ4" s="526"/>
      <c r="KPA4" s="526"/>
      <c r="KPB4" s="526"/>
      <c r="KPC4" s="526"/>
      <c r="KPD4" s="526"/>
      <c r="KPE4" s="526"/>
      <c r="KPF4" s="526"/>
      <c r="KPG4" s="526"/>
      <c r="KPH4" s="526"/>
      <c r="KPI4" s="526"/>
      <c r="KPJ4" s="526"/>
      <c r="KPK4" s="526"/>
      <c r="KPL4" s="526"/>
      <c r="KPM4" s="526"/>
      <c r="KPN4" s="526"/>
      <c r="KPO4" s="526"/>
      <c r="KPP4" s="526"/>
      <c r="KPQ4" s="526"/>
      <c r="KPR4" s="526"/>
      <c r="KPS4" s="526"/>
      <c r="KPT4" s="526"/>
      <c r="KPU4" s="526"/>
      <c r="KPV4" s="526"/>
      <c r="KPW4" s="526"/>
      <c r="KPX4" s="526"/>
      <c r="KPY4" s="526"/>
      <c r="KPZ4" s="526"/>
      <c r="KQA4" s="526"/>
      <c r="KQB4" s="526"/>
      <c r="KQC4" s="526"/>
      <c r="KQD4" s="526"/>
      <c r="KQE4" s="526"/>
      <c r="KQF4" s="526"/>
      <c r="KQG4" s="526"/>
      <c r="KQH4" s="526"/>
      <c r="KQI4" s="526"/>
      <c r="KQJ4" s="526"/>
      <c r="KQK4" s="526"/>
      <c r="KQL4" s="526"/>
      <c r="KQM4" s="526"/>
      <c r="KQN4" s="526"/>
      <c r="KQO4" s="526"/>
      <c r="KQP4" s="526"/>
      <c r="KQQ4" s="526"/>
      <c r="KQR4" s="526"/>
      <c r="KQS4" s="526"/>
      <c r="KQT4" s="526"/>
      <c r="KQU4" s="526"/>
      <c r="KQV4" s="526"/>
      <c r="KQW4" s="526"/>
      <c r="KQX4" s="526"/>
      <c r="KQY4" s="526"/>
      <c r="KQZ4" s="526"/>
      <c r="KRA4" s="526"/>
      <c r="KRB4" s="526"/>
      <c r="KRC4" s="526"/>
      <c r="KRD4" s="526"/>
      <c r="KRE4" s="526"/>
      <c r="KRF4" s="526"/>
      <c r="KRG4" s="526"/>
      <c r="KRH4" s="526"/>
      <c r="KRI4" s="526"/>
      <c r="KRJ4" s="526"/>
      <c r="KRK4" s="526"/>
      <c r="KRL4" s="526"/>
      <c r="KRM4" s="526"/>
      <c r="KRN4" s="526"/>
      <c r="KRO4" s="526"/>
      <c r="KRP4" s="526"/>
      <c r="KRQ4" s="526"/>
      <c r="KRR4" s="526"/>
      <c r="KRS4" s="526"/>
      <c r="KRT4" s="526"/>
      <c r="KRU4" s="526"/>
      <c r="KRV4" s="526"/>
      <c r="KRW4" s="526"/>
      <c r="KRX4" s="526"/>
      <c r="KRY4" s="526"/>
      <c r="KRZ4" s="526"/>
      <c r="KSA4" s="526"/>
      <c r="KSB4" s="526"/>
      <c r="KSC4" s="526"/>
      <c r="KSD4" s="526"/>
      <c r="KSE4" s="526"/>
      <c r="KSF4" s="526"/>
      <c r="KSG4" s="526"/>
      <c r="KSH4" s="526"/>
      <c r="KSI4" s="526"/>
      <c r="KSJ4" s="526"/>
      <c r="KSK4" s="526"/>
      <c r="KSL4" s="526"/>
      <c r="KSM4" s="526"/>
      <c r="KSN4" s="526"/>
      <c r="KSO4" s="526"/>
      <c r="KSP4" s="526"/>
      <c r="KSQ4" s="526"/>
      <c r="KSR4" s="526"/>
      <c r="KSS4" s="526"/>
      <c r="KST4" s="526"/>
      <c r="KSU4" s="526"/>
      <c r="KSV4" s="526"/>
      <c r="KSW4" s="526"/>
      <c r="KSX4" s="526"/>
      <c r="KSY4" s="526"/>
      <c r="KSZ4" s="526"/>
      <c r="KTA4" s="526"/>
      <c r="KTB4" s="526"/>
      <c r="KTC4" s="526"/>
      <c r="KTD4" s="526"/>
      <c r="KTE4" s="526"/>
      <c r="KTF4" s="526"/>
      <c r="KTG4" s="526"/>
      <c r="KTH4" s="526"/>
      <c r="KTI4" s="526"/>
      <c r="KTJ4" s="526"/>
      <c r="KTK4" s="526"/>
      <c r="KTL4" s="526"/>
      <c r="KTM4" s="526"/>
      <c r="KTN4" s="526"/>
      <c r="KTO4" s="526"/>
      <c r="KTP4" s="526"/>
      <c r="KTQ4" s="526"/>
      <c r="KTR4" s="526"/>
      <c r="KTS4" s="526"/>
      <c r="KTT4" s="526"/>
      <c r="KTU4" s="526"/>
      <c r="KTV4" s="526"/>
      <c r="KTW4" s="526"/>
      <c r="KTX4" s="526"/>
      <c r="KTY4" s="526"/>
      <c r="KTZ4" s="526"/>
      <c r="KUA4" s="526"/>
      <c r="KUB4" s="526"/>
      <c r="KUC4" s="526"/>
      <c r="KUD4" s="526"/>
      <c r="KUE4" s="526"/>
      <c r="KUF4" s="526"/>
      <c r="KUG4" s="526"/>
      <c r="KUH4" s="526"/>
      <c r="KUI4" s="526"/>
      <c r="KUJ4" s="526"/>
      <c r="KUK4" s="526"/>
      <c r="KUL4" s="526"/>
      <c r="KUM4" s="526"/>
      <c r="KUN4" s="526"/>
      <c r="KUO4" s="526"/>
      <c r="KUP4" s="526"/>
      <c r="KUQ4" s="526"/>
      <c r="KUR4" s="526"/>
      <c r="KUS4" s="526"/>
      <c r="KUT4" s="526"/>
      <c r="KUU4" s="526"/>
      <c r="KUV4" s="526"/>
      <c r="KUW4" s="526"/>
      <c r="KUX4" s="526"/>
      <c r="KUY4" s="526"/>
      <c r="KUZ4" s="526"/>
      <c r="KVA4" s="526"/>
      <c r="KVB4" s="526"/>
      <c r="KVC4" s="526"/>
      <c r="KVD4" s="526"/>
      <c r="KVE4" s="526"/>
      <c r="KVF4" s="526"/>
      <c r="KVG4" s="526"/>
      <c r="KVH4" s="526"/>
      <c r="KVI4" s="526"/>
      <c r="KVJ4" s="526"/>
      <c r="KVK4" s="526"/>
      <c r="KVL4" s="526"/>
      <c r="KVM4" s="526"/>
      <c r="KVN4" s="526"/>
      <c r="KVO4" s="526"/>
      <c r="KVP4" s="526"/>
      <c r="KVQ4" s="526"/>
      <c r="KVR4" s="526"/>
      <c r="KVS4" s="526"/>
      <c r="KVT4" s="526"/>
      <c r="KVU4" s="526"/>
      <c r="KVV4" s="526"/>
      <c r="KVW4" s="526"/>
      <c r="KVX4" s="526"/>
      <c r="KVY4" s="526"/>
      <c r="KVZ4" s="526"/>
      <c r="KWA4" s="526"/>
      <c r="KWB4" s="526"/>
      <c r="KWC4" s="526"/>
      <c r="KWD4" s="526"/>
      <c r="KWE4" s="526"/>
      <c r="KWF4" s="526"/>
      <c r="KWG4" s="526"/>
      <c r="KWH4" s="526"/>
      <c r="KWI4" s="526"/>
      <c r="KWJ4" s="526"/>
      <c r="KWK4" s="526"/>
      <c r="KWL4" s="526"/>
      <c r="KWM4" s="526"/>
      <c r="KWN4" s="526"/>
      <c r="KWO4" s="526"/>
      <c r="KWP4" s="526"/>
      <c r="KWQ4" s="526"/>
      <c r="KWR4" s="526"/>
      <c r="KWS4" s="526"/>
      <c r="KWT4" s="526"/>
      <c r="KWU4" s="526"/>
      <c r="KWV4" s="526"/>
      <c r="KWW4" s="526"/>
      <c r="KWX4" s="526"/>
      <c r="KWY4" s="526"/>
      <c r="KWZ4" s="526"/>
      <c r="KXA4" s="526"/>
      <c r="KXB4" s="526"/>
      <c r="KXC4" s="526"/>
      <c r="KXD4" s="526"/>
      <c r="KXE4" s="526"/>
      <c r="KXF4" s="526"/>
      <c r="KXG4" s="526"/>
      <c r="KXH4" s="526"/>
      <c r="KXI4" s="526"/>
      <c r="KXJ4" s="526"/>
      <c r="KXK4" s="526"/>
      <c r="KXL4" s="526"/>
      <c r="KXM4" s="526"/>
      <c r="KXN4" s="526"/>
      <c r="KXO4" s="526"/>
      <c r="KXP4" s="526"/>
      <c r="KXQ4" s="526"/>
      <c r="KXR4" s="526"/>
      <c r="KXS4" s="526"/>
      <c r="KXT4" s="526"/>
      <c r="KXU4" s="526"/>
      <c r="KXV4" s="526"/>
      <c r="KXW4" s="526"/>
      <c r="KXX4" s="526"/>
      <c r="KXY4" s="526"/>
      <c r="KXZ4" s="526"/>
      <c r="KYA4" s="526"/>
      <c r="KYB4" s="526"/>
      <c r="KYC4" s="526"/>
      <c r="KYD4" s="526"/>
      <c r="KYE4" s="526"/>
      <c r="KYF4" s="526"/>
      <c r="KYG4" s="526"/>
      <c r="KYH4" s="526"/>
      <c r="KYI4" s="526"/>
      <c r="KYJ4" s="526"/>
      <c r="KYK4" s="526"/>
      <c r="KYL4" s="526"/>
      <c r="KYM4" s="526"/>
      <c r="KYN4" s="526"/>
      <c r="KYO4" s="526"/>
      <c r="KYP4" s="526"/>
      <c r="KYQ4" s="526"/>
      <c r="KYR4" s="526"/>
      <c r="KYS4" s="526"/>
      <c r="KYT4" s="526"/>
      <c r="KYU4" s="526"/>
      <c r="KYV4" s="526"/>
      <c r="KYW4" s="526"/>
      <c r="KYX4" s="526"/>
      <c r="KYY4" s="526"/>
      <c r="KYZ4" s="526"/>
      <c r="KZA4" s="526"/>
      <c r="KZB4" s="526"/>
      <c r="KZC4" s="526"/>
      <c r="KZD4" s="526"/>
      <c r="KZE4" s="526"/>
      <c r="KZF4" s="526"/>
      <c r="KZG4" s="526"/>
      <c r="KZH4" s="526"/>
      <c r="KZI4" s="526"/>
      <c r="KZJ4" s="526"/>
      <c r="KZK4" s="526"/>
      <c r="KZL4" s="526"/>
      <c r="KZM4" s="526"/>
      <c r="KZN4" s="526"/>
      <c r="KZO4" s="526"/>
      <c r="KZP4" s="526"/>
      <c r="KZQ4" s="526"/>
      <c r="KZR4" s="526"/>
      <c r="KZS4" s="526"/>
      <c r="KZT4" s="526"/>
      <c r="KZU4" s="526"/>
      <c r="KZV4" s="526"/>
      <c r="KZW4" s="526"/>
      <c r="KZX4" s="526"/>
      <c r="KZY4" s="526"/>
      <c r="KZZ4" s="526"/>
      <c r="LAA4" s="526"/>
      <c r="LAB4" s="526"/>
      <c r="LAC4" s="526"/>
      <c r="LAD4" s="526"/>
      <c r="LAE4" s="526"/>
      <c r="LAF4" s="526"/>
      <c r="LAG4" s="526"/>
      <c r="LAH4" s="526"/>
      <c r="LAI4" s="526"/>
      <c r="LAJ4" s="526"/>
      <c r="LAK4" s="526"/>
      <c r="LAL4" s="526"/>
      <c r="LAM4" s="526"/>
      <c r="LAN4" s="526"/>
      <c r="LAO4" s="526"/>
      <c r="LAP4" s="526"/>
      <c r="LAQ4" s="526"/>
      <c r="LAR4" s="526"/>
      <c r="LAS4" s="526"/>
      <c r="LAT4" s="526"/>
      <c r="LAU4" s="526"/>
      <c r="LAV4" s="526"/>
      <c r="LAW4" s="526"/>
      <c r="LAX4" s="526"/>
      <c r="LAY4" s="526"/>
      <c r="LAZ4" s="526"/>
      <c r="LBA4" s="526"/>
      <c r="LBB4" s="526"/>
      <c r="LBC4" s="526"/>
      <c r="LBD4" s="526"/>
      <c r="LBE4" s="526"/>
      <c r="LBF4" s="526"/>
      <c r="LBG4" s="526"/>
      <c r="LBH4" s="526"/>
      <c r="LBI4" s="526"/>
      <c r="LBJ4" s="526"/>
      <c r="LBK4" s="526"/>
      <c r="LBL4" s="526"/>
      <c r="LBM4" s="526"/>
      <c r="LBN4" s="526"/>
      <c r="LBO4" s="526"/>
      <c r="LBP4" s="526"/>
      <c r="LBQ4" s="526"/>
      <c r="LBR4" s="526"/>
      <c r="LBS4" s="526"/>
      <c r="LBT4" s="526"/>
      <c r="LBU4" s="526"/>
      <c r="LBV4" s="526"/>
      <c r="LBW4" s="526"/>
      <c r="LBX4" s="526"/>
      <c r="LBY4" s="526"/>
      <c r="LBZ4" s="526"/>
      <c r="LCA4" s="526"/>
      <c r="LCB4" s="526"/>
      <c r="LCC4" s="526"/>
      <c r="LCD4" s="526"/>
      <c r="LCE4" s="526"/>
      <c r="LCF4" s="526"/>
      <c r="LCG4" s="526"/>
      <c r="LCH4" s="526"/>
      <c r="LCI4" s="526"/>
      <c r="LCJ4" s="526"/>
      <c r="LCK4" s="526"/>
      <c r="LCL4" s="526"/>
      <c r="LCM4" s="526"/>
      <c r="LCN4" s="526"/>
      <c r="LCO4" s="526"/>
      <c r="LCP4" s="526"/>
      <c r="LCQ4" s="526"/>
      <c r="LCR4" s="526"/>
      <c r="LCS4" s="526"/>
      <c r="LCT4" s="526"/>
      <c r="LCU4" s="526"/>
      <c r="LCV4" s="526"/>
      <c r="LCW4" s="526"/>
      <c r="LCX4" s="526"/>
      <c r="LCY4" s="526"/>
      <c r="LCZ4" s="526"/>
      <c r="LDA4" s="526"/>
      <c r="LDB4" s="526"/>
      <c r="LDC4" s="526"/>
      <c r="LDD4" s="526"/>
      <c r="LDE4" s="526"/>
      <c r="LDF4" s="526"/>
      <c r="LDG4" s="526"/>
      <c r="LDH4" s="526"/>
      <c r="LDI4" s="526"/>
      <c r="LDJ4" s="526"/>
      <c r="LDK4" s="526"/>
      <c r="LDL4" s="526"/>
      <c r="LDM4" s="526"/>
      <c r="LDN4" s="526"/>
      <c r="LDO4" s="526"/>
      <c r="LDP4" s="526"/>
      <c r="LDQ4" s="526"/>
      <c r="LDR4" s="526"/>
      <c r="LDS4" s="526"/>
      <c r="LDT4" s="526"/>
      <c r="LDU4" s="526"/>
      <c r="LDV4" s="526"/>
      <c r="LDW4" s="526"/>
      <c r="LDX4" s="526"/>
      <c r="LDY4" s="526"/>
      <c r="LDZ4" s="526"/>
      <c r="LEA4" s="526"/>
      <c r="LEB4" s="526"/>
      <c r="LEC4" s="526"/>
      <c r="LED4" s="526"/>
      <c r="LEE4" s="526"/>
      <c r="LEF4" s="526"/>
      <c r="LEG4" s="526"/>
      <c r="LEH4" s="526"/>
      <c r="LEI4" s="526"/>
      <c r="LEJ4" s="526"/>
      <c r="LEK4" s="526"/>
      <c r="LEL4" s="526"/>
      <c r="LEM4" s="526"/>
      <c r="LEN4" s="526"/>
      <c r="LEO4" s="526"/>
      <c r="LEP4" s="526"/>
      <c r="LEQ4" s="526"/>
      <c r="LER4" s="526"/>
      <c r="LES4" s="526"/>
      <c r="LET4" s="526"/>
      <c r="LEU4" s="526"/>
      <c r="LEV4" s="526"/>
      <c r="LEW4" s="526"/>
      <c r="LEX4" s="526"/>
      <c r="LEY4" s="526"/>
      <c r="LEZ4" s="526"/>
      <c r="LFA4" s="526"/>
      <c r="LFB4" s="526"/>
      <c r="LFC4" s="526"/>
      <c r="LFD4" s="526"/>
      <c r="LFE4" s="526"/>
      <c r="LFF4" s="526"/>
      <c r="LFG4" s="526"/>
      <c r="LFH4" s="526"/>
      <c r="LFI4" s="526"/>
      <c r="LFJ4" s="526"/>
      <c r="LFK4" s="526"/>
      <c r="LFL4" s="526"/>
      <c r="LFM4" s="526"/>
      <c r="LFN4" s="526"/>
      <c r="LFO4" s="526"/>
      <c r="LFP4" s="526"/>
      <c r="LFQ4" s="526"/>
      <c r="LFR4" s="526"/>
      <c r="LFS4" s="526"/>
      <c r="LFT4" s="526"/>
      <c r="LFU4" s="526"/>
      <c r="LFV4" s="526"/>
      <c r="LFW4" s="526"/>
      <c r="LFX4" s="526"/>
      <c r="LFY4" s="526"/>
      <c r="LFZ4" s="526"/>
      <c r="LGA4" s="526"/>
      <c r="LGB4" s="526"/>
      <c r="LGC4" s="526"/>
      <c r="LGD4" s="526"/>
      <c r="LGE4" s="526"/>
      <c r="LGF4" s="526"/>
      <c r="LGG4" s="526"/>
      <c r="LGH4" s="526"/>
      <c r="LGI4" s="526"/>
      <c r="LGJ4" s="526"/>
      <c r="LGK4" s="526"/>
      <c r="LGL4" s="526"/>
      <c r="LGM4" s="526"/>
      <c r="LGN4" s="526"/>
      <c r="LGO4" s="526"/>
      <c r="LGP4" s="526"/>
      <c r="LGQ4" s="526"/>
      <c r="LGR4" s="526"/>
      <c r="LGS4" s="526"/>
      <c r="LGT4" s="526"/>
      <c r="LGU4" s="526"/>
      <c r="LGV4" s="526"/>
      <c r="LGW4" s="526"/>
      <c r="LGX4" s="526"/>
      <c r="LGY4" s="526"/>
      <c r="LGZ4" s="526"/>
      <c r="LHA4" s="526"/>
      <c r="LHB4" s="526"/>
      <c r="LHC4" s="526"/>
      <c r="LHD4" s="526"/>
      <c r="LHE4" s="526"/>
      <c r="LHF4" s="526"/>
      <c r="LHG4" s="526"/>
      <c r="LHH4" s="526"/>
      <c r="LHI4" s="526"/>
      <c r="LHJ4" s="526"/>
      <c r="LHK4" s="526"/>
      <c r="LHL4" s="526"/>
      <c r="LHM4" s="526"/>
      <c r="LHN4" s="526"/>
      <c r="LHO4" s="526"/>
      <c r="LHP4" s="526"/>
      <c r="LHQ4" s="526"/>
      <c r="LHR4" s="526"/>
      <c r="LHS4" s="526"/>
      <c r="LHT4" s="526"/>
      <c r="LHU4" s="526"/>
      <c r="LHV4" s="526"/>
      <c r="LHW4" s="526"/>
      <c r="LHX4" s="526"/>
      <c r="LHY4" s="526"/>
      <c r="LHZ4" s="526"/>
      <c r="LIA4" s="526"/>
      <c r="LIB4" s="526"/>
      <c r="LIC4" s="526"/>
      <c r="LID4" s="526"/>
      <c r="LIE4" s="526"/>
      <c r="LIF4" s="526"/>
      <c r="LIG4" s="526"/>
      <c r="LIH4" s="526"/>
      <c r="LII4" s="526"/>
      <c r="LIJ4" s="526"/>
      <c r="LIK4" s="526"/>
      <c r="LIL4" s="526"/>
      <c r="LIM4" s="526"/>
      <c r="LIN4" s="526"/>
      <c r="LIO4" s="526"/>
      <c r="LIP4" s="526"/>
      <c r="LIQ4" s="526"/>
      <c r="LIR4" s="526"/>
      <c r="LIS4" s="526"/>
      <c r="LIT4" s="526"/>
      <c r="LIU4" s="526"/>
      <c r="LIV4" s="526"/>
      <c r="LIW4" s="526"/>
      <c r="LIX4" s="526"/>
      <c r="LIY4" s="526"/>
      <c r="LIZ4" s="526"/>
      <c r="LJA4" s="526"/>
      <c r="LJB4" s="526"/>
      <c r="LJC4" s="526"/>
      <c r="LJD4" s="526"/>
      <c r="LJE4" s="526"/>
      <c r="LJF4" s="526"/>
      <c r="LJG4" s="526"/>
      <c r="LJH4" s="526"/>
      <c r="LJI4" s="526"/>
      <c r="LJJ4" s="526"/>
      <c r="LJK4" s="526"/>
      <c r="LJL4" s="526"/>
      <c r="LJM4" s="526"/>
      <c r="LJN4" s="526"/>
      <c r="LJO4" s="526"/>
      <c r="LJP4" s="526"/>
      <c r="LJQ4" s="526"/>
      <c r="LJR4" s="526"/>
      <c r="LJS4" s="526"/>
      <c r="LJT4" s="526"/>
      <c r="LJU4" s="526"/>
      <c r="LJV4" s="526"/>
      <c r="LJW4" s="526"/>
      <c r="LJX4" s="526"/>
      <c r="LJY4" s="526"/>
      <c r="LJZ4" s="526"/>
      <c r="LKA4" s="526"/>
      <c r="LKB4" s="526"/>
      <c r="LKC4" s="526"/>
      <c r="LKD4" s="526"/>
      <c r="LKE4" s="526"/>
      <c r="LKF4" s="526"/>
      <c r="LKG4" s="526"/>
      <c r="LKH4" s="526"/>
      <c r="LKI4" s="526"/>
      <c r="LKJ4" s="526"/>
      <c r="LKK4" s="526"/>
      <c r="LKL4" s="526"/>
      <c r="LKM4" s="526"/>
      <c r="LKN4" s="526"/>
      <c r="LKO4" s="526"/>
      <c r="LKP4" s="526"/>
      <c r="LKQ4" s="526"/>
      <c r="LKR4" s="526"/>
      <c r="LKS4" s="526"/>
      <c r="LKT4" s="526"/>
      <c r="LKU4" s="526"/>
      <c r="LKV4" s="526"/>
      <c r="LKW4" s="526"/>
      <c r="LKX4" s="526"/>
      <c r="LKY4" s="526"/>
      <c r="LKZ4" s="526"/>
      <c r="LLA4" s="526"/>
      <c r="LLB4" s="526"/>
      <c r="LLC4" s="526"/>
      <c r="LLD4" s="526"/>
      <c r="LLE4" s="526"/>
      <c r="LLF4" s="526"/>
      <c r="LLG4" s="526"/>
      <c r="LLH4" s="526"/>
      <c r="LLI4" s="526"/>
      <c r="LLJ4" s="526"/>
      <c r="LLK4" s="526"/>
      <c r="LLL4" s="526"/>
      <c r="LLM4" s="526"/>
      <c r="LLN4" s="526"/>
      <c r="LLO4" s="526"/>
      <c r="LLP4" s="526"/>
      <c r="LLQ4" s="526"/>
      <c r="LLR4" s="526"/>
      <c r="LLS4" s="526"/>
      <c r="LLT4" s="526"/>
      <c r="LLU4" s="526"/>
      <c r="LLV4" s="526"/>
      <c r="LLW4" s="526"/>
      <c r="LLX4" s="526"/>
      <c r="LLY4" s="526"/>
      <c r="LLZ4" s="526"/>
      <c r="LMA4" s="526"/>
      <c r="LMB4" s="526"/>
      <c r="LMC4" s="526"/>
      <c r="LMD4" s="526"/>
      <c r="LME4" s="526"/>
      <c r="LMF4" s="526"/>
      <c r="LMG4" s="526"/>
      <c r="LMH4" s="526"/>
      <c r="LMI4" s="526"/>
      <c r="LMJ4" s="526"/>
      <c r="LMK4" s="526"/>
      <c r="LML4" s="526"/>
      <c r="LMM4" s="526"/>
      <c r="LMN4" s="526"/>
      <c r="LMO4" s="526"/>
      <c r="LMP4" s="526"/>
      <c r="LMQ4" s="526"/>
      <c r="LMR4" s="526"/>
      <c r="LMS4" s="526"/>
      <c r="LMT4" s="526"/>
      <c r="LMU4" s="526"/>
      <c r="LMV4" s="526"/>
      <c r="LMW4" s="526"/>
      <c r="LMX4" s="526"/>
      <c r="LMY4" s="526"/>
      <c r="LMZ4" s="526"/>
      <c r="LNA4" s="526"/>
      <c r="LNB4" s="526"/>
      <c r="LNC4" s="526"/>
      <c r="LND4" s="526"/>
      <c r="LNE4" s="526"/>
      <c r="LNF4" s="526"/>
      <c r="LNG4" s="526"/>
      <c r="LNH4" s="526"/>
      <c r="LNI4" s="526"/>
      <c r="LNJ4" s="526"/>
      <c r="LNK4" s="526"/>
      <c r="LNL4" s="526"/>
      <c r="LNM4" s="526"/>
      <c r="LNN4" s="526"/>
      <c r="LNO4" s="526"/>
      <c r="LNP4" s="526"/>
      <c r="LNQ4" s="526"/>
      <c r="LNR4" s="526"/>
      <c r="LNS4" s="526"/>
      <c r="LNT4" s="526"/>
      <c r="LNU4" s="526"/>
      <c r="LNV4" s="526"/>
      <c r="LNW4" s="526"/>
      <c r="LNX4" s="526"/>
      <c r="LNY4" s="526"/>
      <c r="LNZ4" s="526"/>
      <c r="LOA4" s="526"/>
      <c r="LOB4" s="526"/>
      <c r="LOC4" s="526"/>
      <c r="LOD4" s="526"/>
      <c r="LOE4" s="526"/>
      <c r="LOF4" s="526"/>
      <c r="LOG4" s="526"/>
      <c r="LOH4" s="526"/>
      <c r="LOI4" s="526"/>
      <c r="LOJ4" s="526"/>
      <c r="LOK4" s="526"/>
      <c r="LOL4" s="526"/>
      <c r="LOM4" s="526"/>
      <c r="LON4" s="526"/>
      <c r="LOO4" s="526"/>
      <c r="LOP4" s="526"/>
      <c r="LOQ4" s="526"/>
      <c r="LOR4" s="526"/>
      <c r="LOS4" s="526"/>
      <c r="LOT4" s="526"/>
      <c r="LOU4" s="526"/>
      <c r="LOV4" s="526"/>
      <c r="LOW4" s="526"/>
      <c r="LOX4" s="526"/>
      <c r="LOY4" s="526"/>
      <c r="LOZ4" s="526"/>
      <c r="LPA4" s="526"/>
      <c r="LPB4" s="526"/>
      <c r="LPC4" s="526"/>
      <c r="LPD4" s="526"/>
      <c r="LPE4" s="526"/>
      <c r="LPF4" s="526"/>
      <c r="LPG4" s="526"/>
      <c r="LPH4" s="526"/>
      <c r="LPI4" s="526"/>
      <c r="LPJ4" s="526"/>
      <c r="LPK4" s="526"/>
      <c r="LPL4" s="526"/>
      <c r="LPM4" s="526"/>
      <c r="LPN4" s="526"/>
      <c r="LPO4" s="526"/>
      <c r="LPP4" s="526"/>
      <c r="LPQ4" s="526"/>
      <c r="LPR4" s="526"/>
      <c r="LPS4" s="526"/>
      <c r="LPT4" s="526"/>
      <c r="LPU4" s="526"/>
      <c r="LPV4" s="526"/>
      <c r="LPW4" s="526"/>
      <c r="LPX4" s="526"/>
      <c r="LPY4" s="526"/>
      <c r="LPZ4" s="526"/>
      <c r="LQA4" s="526"/>
      <c r="LQB4" s="526"/>
      <c r="LQC4" s="526"/>
      <c r="LQD4" s="526"/>
      <c r="LQE4" s="526"/>
      <c r="LQF4" s="526"/>
      <c r="LQG4" s="526"/>
      <c r="LQH4" s="526"/>
      <c r="LQI4" s="526"/>
      <c r="LQJ4" s="526"/>
      <c r="LQK4" s="526"/>
      <c r="LQL4" s="526"/>
      <c r="LQM4" s="526"/>
      <c r="LQN4" s="526"/>
      <c r="LQO4" s="526"/>
      <c r="LQP4" s="526"/>
      <c r="LQQ4" s="526"/>
      <c r="LQR4" s="526"/>
      <c r="LQS4" s="526"/>
      <c r="LQT4" s="526"/>
      <c r="LQU4" s="526"/>
      <c r="LQV4" s="526"/>
      <c r="LQW4" s="526"/>
      <c r="LQX4" s="526"/>
      <c r="LQY4" s="526"/>
      <c r="LQZ4" s="526"/>
      <c r="LRA4" s="526"/>
      <c r="LRB4" s="526"/>
      <c r="LRC4" s="526"/>
      <c r="LRD4" s="526"/>
      <c r="LRE4" s="526"/>
      <c r="LRF4" s="526"/>
      <c r="LRG4" s="526"/>
      <c r="LRH4" s="526"/>
      <c r="LRI4" s="526"/>
      <c r="LRJ4" s="526"/>
      <c r="LRK4" s="526"/>
      <c r="LRL4" s="526"/>
      <c r="LRM4" s="526"/>
      <c r="LRN4" s="526"/>
      <c r="LRO4" s="526"/>
      <c r="LRP4" s="526"/>
      <c r="LRQ4" s="526"/>
      <c r="LRR4" s="526"/>
      <c r="LRS4" s="526"/>
      <c r="LRT4" s="526"/>
      <c r="LRU4" s="526"/>
      <c r="LRV4" s="526"/>
      <c r="LRW4" s="526"/>
      <c r="LRX4" s="526"/>
      <c r="LRY4" s="526"/>
      <c r="LRZ4" s="526"/>
      <c r="LSA4" s="526"/>
      <c r="LSB4" s="526"/>
      <c r="LSC4" s="526"/>
      <c r="LSD4" s="526"/>
      <c r="LSE4" s="526"/>
      <c r="LSF4" s="526"/>
      <c r="LSG4" s="526"/>
      <c r="LSH4" s="526"/>
      <c r="LSI4" s="526"/>
      <c r="LSJ4" s="526"/>
      <c r="LSK4" s="526"/>
      <c r="LSL4" s="526"/>
      <c r="LSM4" s="526"/>
      <c r="LSN4" s="526"/>
      <c r="LSO4" s="526"/>
      <c r="LSP4" s="526"/>
      <c r="LSQ4" s="526"/>
      <c r="LSR4" s="526"/>
      <c r="LSS4" s="526"/>
      <c r="LST4" s="526"/>
      <c r="LSU4" s="526"/>
      <c r="LSV4" s="526"/>
      <c r="LSW4" s="526"/>
      <c r="LSX4" s="526"/>
      <c r="LSY4" s="526"/>
      <c r="LSZ4" s="526"/>
      <c r="LTA4" s="526"/>
      <c r="LTB4" s="526"/>
      <c r="LTC4" s="526"/>
      <c r="LTD4" s="526"/>
      <c r="LTE4" s="526"/>
      <c r="LTF4" s="526"/>
      <c r="LTG4" s="526"/>
      <c r="LTH4" s="526"/>
      <c r="LTI4" s="526"/>
      <c r="LTJ4" s="526"/>
      <c r="LTK4" s="526"/>
      <c r="LTL4" s="526"/>
      <c r="LTM4" s="526"/>
      <c r="LTN4" s="526"/>
      <c r="LTO4" s="526"/>
      <c r="LTP4" s="526"/>
      <c r="LTQ4" s="526"/>
      <c r="LTR4" s="526"/>
      <c r="LTS4" s="526"/>
      <c r="LTT4" s="526"/>
      <c r="LTU4" s="526"/>
      <c r="LTV4" s="526"/>
      <c r="LTW4" s="526"/>
      <c r="LTX4" s="526"/>
      <c r="LTY4" s="526"/>
      <c r="LTZ4" s="526"/>
      <c r="LUA4" s="526"/>
      <c r="LUB4" s="526"/>
      <c r="LUC4" s="526"/>
      <c r="LUD4" s="526"/>
      <c r="LUE4" s="526"/>
      <c r="LUF4" s="526"/>
      <c r="LUG4" s="526"/>
      <c r="LUH4" s="526"/>
      <c r="LUI4" s="526"/>
      <c r="LUJ4" s="526"/>
      <c r="LUK4" s="526"/>
      <c r="LUL4" s="526"/>
      <c r="LUM4" s="526"/>
      <c r="LUN4" s="526"/>
      <c r="LUO4" s="526"/>
      <c r="LUP4" s="526"/>
      <c r="LUQ4" s="526"/>
      <c r="LUR4" s="526"/>
      <c r="LUS4" s="526"/>
      <c r="LUT4" s="526"/>
      <c r="LUU4" s="526"/>
      <c r="LUV4" s="526"/>
      <c r="LUW4" s="526"/>
      <c r="LUX4" s="526"/>
      <c r="LUY4" s="526"/>
      <c r="LUZ4" s="526"/>
      <c r="LVA4" s="526"/>
      <c r="LVB4" s="526"/>
      <c r="LVC4" s="526"/>
      <c r="LVD4" s="526"/>
      <c r="LVE4" s="526"/>
      <c r="LVF4" s="526"/>
      <c r="LVG4" s="526"/>
      <c r="LVH4" s="526"/>
      <c r="LVI4" s="526"/>
      <c r="LVJ4" s="526"/>
      <c r="LVK4" s="526"/>
      <c r="LVL4" s="526"/>
      <c r="LVM4" s="526"/>
      <c r="LVN4" s="526"/>
      <c r="LVO4" s="526"/>
      <c r="LVP4" s="526"/>
      <c r="LVQ4" s="526"/>
      <c r="LVR4" s="526"/>
      <c r="LVS4" s="526"/>
      <c r="LVT4" s="526"/>
      <c r="LVU4" s="526"/>
      <c r="LVV4" s="526"/>
      <c r="LVW4" s="526"/>
      <c r="LVX4" s="526"/>
      <c r="LVY4" s="526"/>
      <c r="LVZ4" s="526"/>
      <c r="LWA4" s="526"/>
      <c r="LWB4" s="526"/>
      <c r="LWC4" s="526"/>
      <c r="LWD4" s="526"/>
      <c r="LWE4" s="526"/>
      <c r="LWF4" s="526"/>
      <c r="LWG4" s="526"/>
      <c r="LWH4" s="526"/>
      <c r="LWI4" s="526"/>
      <c r="LWJ4" s="526"/>
      <c r="LWK4" s="526"/>
      <c r="LWL4" s="526"/>
      <c r="LWM4" s="526"/>
      <c r="LWN4" s="526"/>
      <c r="LWO4" s="526"/>
      <c r="LWP4" s="526"/>
      <c r="LWQ4" s="526"/>
      <c r="LWR4" s="526"/>
      <c r="LWS4" s="526"/>
      <c r="LWT4" s="526"/>
      <c r="LWU4" s="526"/>
      <c r="LWV4" s="526"/>
      <c r="LWW4" s="526"/>
      <c r="LWX4" s="526"/>
      <c r="LWY4" s="526"/>
      <c r="LWZ4" s="526"/>
      <c r="LXA4" s="526"/>
      <c r="LXB4" s="526"/>
      <c r="LXC4" s="526"/>
      <c r="LXD4" s="526"/>
      <c r="LXE4" s="526"/>
      <c r="LXF4" s="526"/>
      <c r="LXG4" s="526"/>
      <c r="LXH4" s="526"/>
      <c r="LXI4" s="526"/>
      <c r="LXJ4" s="526"/>
      <c r="LXK4" s="526"/>
      <c r="LXL4" s="526"/>
      <c r="LXM4" s="526"/>
      <c r="LXN4" s="526"/>
      <c r="LXO4" s="526"/>
      <c r="LXP4" s="526"/>
      <c r="LXQ4" s="526"/>
      <c r="LXR4" s="526"/>
      <c r="LXS4" s="526"/>
      <c r="LXT4" s="526"/>
      <c r="LXU4" s="526"/>
      <c r="LXV4" s="526"/>
      <c r="LXW4" s="526"/>
      <c r="LXX4" s="526"/>
      <c r="LXY4" s="526"/>
      <c r="LXZ4" s="526"/>
      <c r="LYA4" s="526"/>
      <c r="LYB4" s="526"/>
      <c r="LYC4" s="526"/>
      <c r="LYD4" s="526"/>
      <c r="LYE4" s="526"/>
      <c r="LYF4" s="526"/>
      <c r="LYG4" s="526"/>
      <c r="LYH4" s="526"/>
      <c r="LYI4" s="526"/>
      <c r="LYJ4" s="526"/>
      <c r="LYK4" s="526"/>
      <c r="LYL4" s="526"/>
      <c r="LYM4" s="526"/>
      <c r="LYN4" s="526"/>
      <c r="LYO4" s="526"/>
      <c r="LYP4" s="526"/>
      <c r="LYQ4" s="526"/>
      <c r="LYR4" s="526"/>
      <c r="LYS4" s="526"/>
      <c r="LYT4" s="526"/>
      <c r="LYU4" s="526"/>
      <c r="LYV4" s="526"/>
      <c r="LYW4" s="526"/>
      <c r="LYX4" s="526"/>
      <c r="LYY4" s="526"/>
      <c r="LYZ4" s="526"/>
      <c r="LZA4" s="526"/>
      <c r="LZB4" s="526"/>
      <c r="LZC4" s="526"/>
      <c r="LZD4" s="526"/>
      <c r="LZE4" s="526"/>
      <c r="LZF4" s="526"/>
      <c r="LZG4" s="526"/>
      <c r="LZH4" s="526"/>
      <c r="LZI4" s="526"/>
      <c r="LZJ4" s="526"/>
      <c r="LZK4" s="526"/>
      <c r="LZL4" s="526"/>
      <c r="LZM4" s="526"/>
      <c r="LZN4" s="526"/>
      <c r="LZO4" s="526"/>
      <c r="LZP4" s="526"/>
      <c r="LZQ4" s="526"/>
      <c r="LZR4" s="526"/>
      <c r="LZS4" s="526"/>
      <c r="LZT4" s="526"/>
      <c r="LZU4" s="526"/>
      <c r="LZV4" s="526"/>
      <c r="LZW4" s="526"/>
      <c r="LZX4" s="526"/>
      <c r="LZY4" s="526"/>
      <c r="LZZ4" s="526"/>
      <c r="MAA4" s="526"/>
      <c r="MAB4" s="526"/>
      <c r="MAC4" s="526"/>
      <c r="MAD4" s="526"/>
      <c r="MAE4" s="526"/>
      <c r="MAF4" s="526"/>
      <c r="MAG4" s="526"/>
      <c r="MAH4" s="526"/>
      <c r="MAI4" s="526"/>
      <c r="MAJ4" s="526"/>
      <c r="MAK4" s="526"/>
      <c r="MAL4" s="526"/>
      <c r="MAM4" s="526"/>
      <c r="MAN4" s="526"/>
      <c r="MAO4" s="526"/>
      <c r="MAP4" s="526"/>
      <c r="MAQ4" s="526"/>
      <c r="MAR4" s="526"/>
      <c r="MAS4" s="526"/>
      <c r="MAT4" s="526"/>
      <c r="MAU4" s="526"/>
      <c r="MAV4" s="526"/>
      <c r="MAW4" s="526"/>
      <c r="MAX4" s="526"/>
      <c r="MAY4" s="526"/>
      <c r="MAZ4" s="526"/>
      <c r="MBA4" s="526"/>
      <c r="MBB4" s="526"/>
      <c r="MBC4" s="526"/>
      <c r="MBD4" s="526"/>
      <c r="MBE4" s="526"/>
      <c r="MBF4" s="526"/>
      <c r="MBG4" s="526"/>
      <c r="MBH4" s="526"/>
      <c r="MBI4" s="526"/>
      <c r="MBJ4" s="526"/>
      <c r="MBK4" s="526"/>
      <c r="MBL4" s="526"/>
      <c r="MBM4" s="526"/>
      <c r="MBN4" s="526"/>
      <c r="MBO4" s="526"/>
      <c r="MBP4" s="526"/>
      <c r="MBQ4" s="526"/>
      <c r="MBR4" s="526"/>
      <c r="MBS4" s="526"/>
      <c r="MBT4" s="526"/>
      <c r="MBU4" s="526"/>
      <c r="MBV4" s="526"/>
      <c r="MBW4" s="526"/>
      <c r="MBX4" s="526"/>
      <c r="MBY4" s="526"/>
      <c r="MBZ4" s="526"/>
      <c r="MCA4" s="526"/>
      <c r="MCB4" s="526"/>
      <c r="MCC4" s="526"/>
      <c r="MCD4" s="526"/>
      <c r="MCE4" s="526"/>
      <c r="MCF4" s="526"/>
      <c r="MCG4" s="526"/>
      <c r="MCH4" s="526"/>
      <c r="MCI4" s="526"/>
      <c r="MCJ4" s="526"/>
      <c r="MCK4" s="526"/>
      <c r="MCL4" s="526"/>
      <c r="MCM4" s="526"/>
      <c r="MCN4" s="526"/>
      <c r="MCO4" s="526"/>
      <c r="MCP4" s="526"/>
      <c r="MCQ4" s="526"/>
      <c r="MCR4" s="526"/>
      <c r="MCS4" s="526"/>
      <c r="MCT4" s="526"/>
      <c r="MCU4" s="526"/>
      <c r="MCV4" s="526"/>
      <c r="MCW4" s="526"/>
      <c r="MCX4" s="526"/>
      <c r="MCY4" s="526"/>
      <c r="MCZ4" s="526"/>
      <c r="MDA4" s="526"/>
      <c r="MDB4" s="526"/>
      <c r="MDC4" s="526"/>
      <c r="MDD4" s="526"/>
      <c r="MDE4" s="526"/>
      <c r="MDF4" s="526"/>
      <c r="MDG4" s="526"/>
      <c r="MDH4" s="526"/>
      <c r="MDI4" s="526"/>
      <c r="MDJ4" s="526"/>
      <c r="MDK4" s="526"/>
      <c r="MDL4" s="526"/>
      <c r="MDM4" s="526"/>
      <c r="MDN4" s="526"/>
      <c r="MDO4" s="526"/>
      <c r="MDP4" s="526"/>
      <c r="MDQ4" s="526"/>
      <c r="MDR4" s="526"/>
      <c r="MDS4" s="526"/>
      <c r="MDT4" s="526"/>
      <c r="MDU4" s="526"/>
      <c r="MDV4" s="526"/>
      <c r="MDW4" s="526"/>
      <c r="MDX4" s="526"/>
      <c r="MDY4" s="526"/>
      <c r="MDZ4" s="526"/>
      <c r="MEA4" s="526"/>
      <c r="MEB4" s="526"/>
      <c r="MEC4" s="526"/>
      <c r="MED4" s="526"/>
      <c r="MEE4" s="526"/>
      <c r="MEF4" s="526"/>
      <c r="MEG4" s="526"/>
      <c r="MEH4" s="526"/>
      <c r="MEI4" s="526"/>
      <c r="MEJ4" s="526"/>
      <c r="MEK4" s="526"/>
      <c r="MEL4" s="526"/>
      <c r="MEM4" s="526"/>
      <c r="MEN4" s="526"/>
      <c r="MEO4" s="526"/>
      <c r="MEP4" s="526"/>
      <c r="MEQ4" s="526"/>
      <c r="MER4" s="526"/>
      <c r="MES4" s="526"/>
      <c r="MET4" s="526"/>
      <c r="MEU4" s="526"/>
      <c r="MEV4" s="526"/>
      <c r="MEW4" s="526"/>
      <c r="MEX4" s="526"/>
      <c r="MEY4" s="526"/>
      <c r="MEZ4" s="526"/>
      <c r="MFA4" s="526"/>
      <c r="MFB4" s="526"/>
      <c r="MFC4" s="526"/>
      <c r="MFD4" s="526"/>
      <c r="MFE4" s="526"/>
      <c r="MFF4" s="526"/>
      <c r="MFG4" s="526"/>
      <c r="MFH4" s="526"/>
      <c r="MFI4" s="526"/>
      <c r="MFJ4" s="526"/>
      <c r="MFK4" s="526"/>
      <c r="MFL4" s="526"/>
      <c r="MFM4" s="526"/>
      <c r="MFN4" s="526"/>
      <c r="MFO4" s="526"/>
      <c r="MFP4" s="526"/>
      <c r="MFQ4" s="526"/>
      <c r="MFR4" s="526"/>
      <c r="MFS4" s="526"/>
      <c r="MFT4" s="526"/>
      <c r="MFU4" s="526"/>
      <c r="MFV4" s="526"/>
      <c r="MFW4" s="526"/>
      <c r="MFX4" s="526"/>
      <c r="MFY4" s="526"/>
      <c r="MFZ4" s="526"/>
      <c r="MGA4" s="526"/>
      <c r="MGB4" s="526"/>
      <c r="MGC4" s="526"/>
      <c r="MGD4" s="526"/>
      <c r="MGE4" s="526"/>
      <c r="MGF4" s="526"/>
      <c r="MGG4" s="526"/>
      <c r="MGH4" s="526"/>
      <c r="MGI4" s="526"/>
      <c r="MGJ4" s="526"/>
      <c r="MGK4" s="526"/>
      <c r="MGL4" s="526"/>
      <c r="MGM4" s="526"/>
      <c r="MGN4" s="526"/>
      <c r="MGO4" s="526"/>
      <c r="MGP4" s="526"/>
      <c r="MGQ4" s="526"/>
      <c r="MGR4" s="526"/>
      <c r="MGS4" s="526"/>
      <c r="MGT4" s="526"/>
      <c r="MGU4" s="526"/>
      <c r="MGV4" s="526"/>
      <c r="MGW4" s="526"/>
      <c r="MGX4" s="526"/>
      <c r="MGY4" s="526"/>
      <c r="MGZ4" s="526"/>
      <c r="MHA4" s="526"/>
      <c r="MHB4" s="526"/>
      <c r="MHC4" s="526"/>
      <c r="MHD4" s="526"/>
      <c r="MHE4" s="526"/>
      <c r="MHF4" s="526"/>
      <c r="MHG4" s="526"/>
      <c r="MHH4" s="526"/>
      <c r="MHI4" s="526"/>
      <c r="MHJ4" s="526"/>
      <c r="MHK4" s="526"/>
      <c r="MHL4" s="526"/>
      <c r="MHM4" s="526"/>
      <c r="MHN4" s="526"/>
      <c r="MHO4" s="526"/>
      <c r="MHP4" s="526"/>
      <c r="MHQ4" s="526"/>
      <c r="MHR4" s="526"/>
      <c r="MHS4" s="526"/>
      <c r="MHT4" s="526"/>
      <c r="MHU4" s="526"/>
      <c r="MHV4" s="526"/>
      <c r="MHW4" s="526"/>
      <c r="MHX4" s="526"/>
      <c r="MHY4" s="526"/>
      <c r="MHZ4" s="526"/>
      <c r="MIA4" s="526"/>
      <c r="MIB4" s="526"/>
      <c r="MIC4" s="526"/>
      <c r="MID4" s="526"/>
      <c r="MIE4" s="526"/>
      <c r="MIF4" s="526"/>
      <c r="MIG4" s="526"/>
      <c r="MIH4" s="526"/>
      <c r="MII4" s="526"/>
      <c r="MIJ4" s="526"/>
      <c r="MIK4" s="526"/>
      <c r="MIL4" s="526"/>
      <c r="MIM4" s="526"/>
      <c r="MIN4" s="526"/>
      <c r="MIO4" s="526"/>
      <c r="MIP4" s="526"/>
      <c r="MIQ4" s="526"/>
      <c r="MIR4" s="526"/>
      <c r="MIS4" s="526"/>
      <c r="MIT4" s="526"/>
      <c r="MIU4" s="526"/>
      <c r="MIV4" s="526"/>
      <c r="MIW4" s="526"/>
      <c r="MIX4" s="526"/>
      <c r="MIY4" s="526"/>
      <c r="MIZ4" s="526"/>
      <c r="MJA4" s="526"/>
      <c r="MJB4" s="526"/>
      <c r="MJC4" s="526"/>
      <c r="MJD4" s="526"/>
      <c r="MJE4" s="526"/>
      <c r="MJF4" s="526"/>
      <c r="MJG4" s="526"/>
      <c r="MJH4" s="526"/>
      <c r="MJI4" s="526"/>
      <c r="MJJ4" s="526"/>
      <c r="MJK4" s="526"/>
      <c r="MJL4" s="526"/>
      <c r="MJM4" s="526"/>
      <c r="MJN4" s="526"/>
      <c r="MJO4" s="526"/>
      <c r="MJP4" s="526"/>
      <c r="MJQ4" s="526"/>
      <c r="MJR4" s="526"/>
      <c r="MJS4" s="526"/>
      <c r="MJT4" s="526"/>
      <c r="MJU4" s="526"/>
      <c r="MJV4" s="526"/>
      <c r="MJW4" s="526"/>
      <c r="MJX4" s="526"/>
      <c r="MJY4" s="526"/>
      <c r="MJZ4" s="526"/>
      <c r="MKA4" s="526"/>
      <c r="MKB4" s="526"/>
      <c r="MKC4" s="526"/>
      <c r="MKD4" s="526"/>
      <c r="MKE4" s="526"/>
      <c r="MKF4" s="526"/>
      <c r="MKG4" s="526"/>
      <c r="MKH4" s="526"/>
      <c r="MKI4" s="526"/>
      <c r="MKJ4" s="526"/>
      <c r="MKK4" s="526"/>
      <c r="MKL4" s="526"/>
      <c r="MKM4" s="526"/>
      <c r="MKN4" s="526"/>
      <c r="MKO4" s="526"/>
      <c r="MKP4" s="526"/>
      <c r="MKQ4" s="526"/>
      <c r="MKR4" s="526"/>
      <c r="MKS4" s="526"/>
      <c r="MKT4" s="526"/>
      <c r="MKU4" s="526"/>
      <c r="MKV4" s="526"/>
      <c r="MKW4" s="526"/>
      <c r="MKX4" s="526"/>
      <c r="MKY4" s="526"/>
      <c r="MKZ4" s="526"/>
      <c r="MLA4" s="526"/>
      <c r="MLB4" s="526"/>
      <c r="MLC4" s="526"/>
      <c r="MLD4" s="526"/>
      <c r="MLE4" s="526"/>
      <c r="MLF4" s="526"/>
      <c r="MLG4" s="526"/>
      <c r="MLH4" s="526"/>
      <c r="MLI4" s="526"/>
      <c r="MLJ4" s="526"/>
      <c r="MLK4" s="526"/>
      <c r="MLL4" s="526"/>
      <c r="MLM4" s="526"/>
      <c r="MLN4" s="526"/>
      <c r="MLO4" s="526"/>
      <c r="MLP4" s="526"/>
      <c r="MLQ4" s="526"/>
      <c r="MLR4" s="526"/>
      <c r="MLS4" s="526"/>
      <c r="MLT4" s="526"/>
      <c r="MLU4" s="526"/>
      <c r="MLV4" s="526"/>
      <c r="MLW4" s="526"/>
      <c r="MLX4" s="526"/>
      <c r="MLY4" s="526"/>
      <c r="MLZ4" s="526"/>
      <c r="MMA4" s="526"/>
      <c r="MMB4" s="526"/>
      <c r="MMC4" s="526"/>
      <c r="MMD4" s="526"/>
      <c r="MME4" s="526"/>
      <c r="MMF4" s="526"/>
      <c r="MMG4" s="526"/>
      <c r="MMH4" s="526"/>
      <c r="MMI4" s="526"/>
      <c r="MMJ4" s="526"/>
      <c r="MMK4" s="526"/>
      <c r="MML4" s="526"/>
      <c r="MMM4" s="526"/>
      <c r="MMN4" s="526"/>
      <c r="MMO4" s="526"/>
      <c r="MMP4" s="526"/>
      <c r="MMQ4" s="526"/>
      <c r="MMR4" s="526"/>
      <c r="MMS4" s="526"/>
      <c r="MMT4" s="526"/>
      <c r="MMU4" s="526"/>
      <c r="MMV4" s="526"/>
      <c r="MMW4" s="526"/>
      <c r="MMX4" s="526"/>
      <c r="MMY4" s="526"/>
      <c r="MMZ4" s="526"/>
      <c r="MNA4" s="526"/>
      <c r="MNB4" s="526"/>
      <c r="MNC4" s="526"/>
      <c r="MND4" s="526"/>
      <c r="MNE4" s="526"/>
      <c r="MNF4" s="526"/>
      <c r="MNG4" s="526"/>
      <c r="MNH4" s="526"/>
      <c r="MNI4" s="526"/>
      <c r="MNJ4" s="526"/>
      <c r="MNK4" s="526"/>
      <c r="MNL4" s="526"/>
      <c r="MNM4" s="526"/>
      <c r="MNN4" s="526"/>
      <c r="MNO4" s="526"/>
      <c r="MNP4" s="526"/>
      <c r="MNQ4" s="526"/>
      <c r="MNR4" s="526"/>
      <c r="MNS4" s="526"/>
      <c r="MNT4" s="526"/>
      <c r="MNU4" s="526"/>
      <c r="MNV4" s="526"/>
      <c r="MNW4" s="526"/>
      <c r="MNX4" s="526"/>
      <c r="MNY4" s="526"/>
      <c r="MNZ4" s="526"/>
      <c r="MOA4" s="526"/>
      <c r="MOB4" s="526"/>
      <c r="MOC4" s="526"/>
      <c r="MOD4" s="526"/>
      <c r="MOE4" s="526"/>
      <c r="MOF4" s="526"/>
      <c r="MOG4" s="526"/>
      <c r="MOH4" s="526"/>
      <c r="MOI4" s="526"/>
      <c r="MOJ4" s="526"/>
      <c r="MOK4" s="526"/>
      <c r="MOL4" s="526"/>
      <c r="MOM4" s="526"/>
      <c r="MON4" s="526"/>
      <c r="MOO4" s="526"/>
      <c r="MOP4" s="526"/>
      <c r="MOQ4" s="526"/>
      <c r="MOR4" s="526"/>
      <c r="MOS4" s="526"/>
      <c r="MOT4" s="526"/>
      <c r="MOU4" s="526"/>
      <c r="MOV4" s="526"/>
      <c r="MOW4" s="526"/>
      <c r="MOX4" s="526"/>
      <c r="MOY4" s="526"/>
      <c r="MOZ4" s="526"/>
      <c r="MPA4" s="526"/>
      <c r="MPB4" s="526"/>
      <c r="MPC4" s="526"/>
      <c r="MPD4" s="526"/>
      <c r="MPE4" s="526"/>
      <c r="MPF4" s="526"/>
      <c r="MPG4" s="526"/>
      <c r="MPH4" s="526"/>
      <c r="MPI4" s="526"/>
      <c r="MPJ4" s="526"/>
      <c r="MPK4" s="526"/>
      <c r="MPL4" s="526"/>
      <c r="MPM4" s="526"/>
      <c r="MPN4" s="526"/>
      <c r="MPO4" s="526"/>
      <c r="MPP4" s="526"/>
      <c r="MPQ4" s="526"/>
      <c r="MPR4" s="526"/>
      <c r="MPS4" s="526"/>
      <c r="MPT4" s="526"/>
      <c r="MPU4" s="526"/>
      <c r="MPV4" s="526"/>
      <c r="MPW4" s="526"/>
      <c r="MPX4" s="526"/>
      <c r="MPY4" s="526"/>
      <c r="MPZ4" s="526"/>
      <c r="MQA4" s="526"/>
      <c r="MQB4" s="526"/>
      <c r="MQC4" s="526"/>
      <c r="MQD4" s="526"/>
      <c r="MQE4" s="526"/>
      <c r="MQF4" s="526"/>
      <c r="MQG4" s="526"/>
      <c r="MQH4" s="526"/>
      <c r="MQI4" s="526"/>
      <c r="MQJ4" s="526"/>
      <c r="MQK4" s="526"/>
      <c r="MQL4" s="526"/>
      <c r="MQM4" s="526"/>
      <c r="MQN4" s="526"/>
      <c r="MQO4" s="526"/>
      <c r="MQP4" s="526"/>
      <c r="MQQ4" s="526"/>
      <c r="MQR4" s="526"/>
      <c r="MQS4" s="526"/>
      <c r="MQT4" s="526"/>
      <c r="MQU4" s="526"/>
      <c r="MQV4" s="526"/>
      <c r="MQW4" s="526"/>
      <c r="MQX4" s="526"/>
      <c r="MQY4" s="526"/>
      <c r="MQZ4" s="526"/>
      <c r="MRA4" s="526"/>
      <c r="MRB4" s="526"/>
      <c r="MRC4" s="526"/>
      <c r="MRD4" s="526"/>
      <c r="MRE4" s="526"/>
      <c r="MRF4" s="526"/>
      <c r="MRG4" s="526"/>
      <c r="MRH4" s="526"/>
      <c r="MRI4" s="526"/>
      <c r="MRJ4" s="526"/>
      <c r="MRK4" s="526"/>
      <c r="MRL4" s="526"/>
      <c r="MRM4" s="526"/>
      <c r="MRN4" s="526"/>
      <c r="MRO4" s="526"/>
      <c r="MRP4" s="526"/>
      <c r="MRQ4" s="526"/>
      <c r="MRR4" s="526"/>
      <c r="MRS4" s="526"/>
      <c r="MRT4" s="526"/>
      <c r="MRU4" s="526"/>
      <c r="MRV4" s="526"/>
      <c r="MRW4" s="526"/>
      <c r="MRX4" s="526"/>
      <c r="MRY4" s="526"/>
      <c r="MRZ4" s="526"/>
      <c r="MSA4" s="526"/>
      <c r="MSB4" s="526"/>
      <c r="MSC4" s="526"/>
      <c r="MSD4" s="526"/>
      <c r="MSE4" s="526"/>
      <c r="MSF4" s="526"/>
      <c r="MSG4" s="526"/>
      <c r="MSH4" s="526"/>
      <c r="MSI4" s="526"/>
      <c r="MSJ4" s="526"/>
      <c r="MSK4" s="526"/>
      <c r="MSL4" s="526"/>
      <c r="MSM4" s="526"/>
      <c r="MSN4" s="526"/>
      <c r="MSO4" s="526"/>
      <c r="MSP4" s="526"/>
      <c r="MSQ4" s="526"/>
      <c r="MSR4" s="526"/>
      <c r="MSS4" s="526"/>
      <c r="MST4" s="526"/>
      <c r="MSU4" s="526"/>
      <c r="MSV4" s="526"/>
      <c r="MSW4" s="526"/>
      <c r="MSX4" s="526"/>
      <c r="MSY4" s="526"/>
      <c r="MSZ4" s="526"/>
      <c r="MTA4" s="526"/>
      <c r="MTB4" s="526"/>
      <c r="MTC4" s="526"/>
      <c r="MTD4" s="526"/>
      <c r="MTE4" s="526"/>
      <c r="MTF4" s="526"/>
      <c r="MTG4" s="526"/>
      <c r="MTH4" s="526"/>
      <c r="MTI4" s="526"/>
      <c r="MTJ4" s="526"/>
      <c r="MTK4" s="526"/>
      <c r="MTL4" s="526"/>
      <c r="MTM4" s="526"/>
      <c r="MTN4" s="526"/>
      <c r="MTO4" s="526"/>
      <c r="MTP4" s="526"/>
      <c r="MTQ4" s="526"/>
      <c r="MTR4" s="526"/>
      <c r="MTS4" s="526"/>
      <c r="MTT4" s="526"/>
      <c r="MTU4" s="526"/>
      <c r="MTV4" s="526"/>
      <c r="MTW4" s="526"/>
      <c r="MTX4" s="526"/>
      <c r="MTY4" s="526"/>
      <c r="MTZ4" s="526"/>
      <c r="MUA4" s="526"/>
      <c r="MUB4" s="526"/>
      <c r="MUC4" s="526"/>
      <c r="MUD4" s="526"/>
      <c r="MUE4" s="526"/>
      <c r="MUF4" s="526"/>
      <c r="MUG4" s="526"/>
      <c r="MUH4" s="526"/>
      <c r="MUI4" s="526"/>
      <c r="MUJ4" s="526"/>
      <c r="MUK4" s="526"/>
      <c r="MUL4" s="526"/>
      <c r="MUM4" s="526"/>
      <c r="MUN4" s="526"/>
      <c r="MUO4" s="526"/>
      <c r="MUP4" s="526"/>
      <c r="MUQ4" s="526"/>
      <c r="MUR4" s="526"/>
      <c r="MUS4" s="526"/>
      <c r="MUT4" s="526"/>
      <c r="MUU4" s="526"/>
      <c r="MUV4" s="526"/>
      <c r="MUW4" s="526"/>
      <c r="MUX4" s="526"/>
      <c r="MUY4" s="526"/>
      <c r="MUZ4" s="526"/>
      <c r="MVA4" s="526"/>
      <c r="MVB4" s="526"/>
      <c r="MVC4" s="526"/>
      <c r="MVD4" s="526"/>
      <c r="MVE4" s="526"/>
      <c r="MVF4" s="526"/>
      <c r="MVG4" s="526"/>
      <c r="MVH4" s="526"/>
      <c r="MVI4" s="526"/>
      <c r="MVJ4" s="526"/>
      <c r="MVK4" s="526"/>
      <c r="MVL4" s="526"/>
      <c r="MVM4" s="526"/>
      <c r="MVN4" s="526"/>
      <c r="MVO4" s="526"/>
      <c r="MVP4" s="526"/>
      <c r="MVQ4" s="526"/>
      <c r="MVR4" s="526"/>
      <c r="MVS4" s="526"/>
      <c r="MVT4" s="526"/>
      <c r="MVU4" s="526"/>
      <c r="MVV4" s="526"/>
      <c r="MVW4" s="526"/>
      <c r="MVX4" s="526"/>
      <c r="MVY4" s="526"/>
      <c r="MVZ4" s="526"/>
      <c r="MWA4" s="526"/>
      <c r="MWB4" s="526"/>
      <c r="MWC4" s="526"/>
      <c r="MWD4" s="526"/>
      <c r="MWE4" s="526"/>
      <c r="MWF4" s="526"/>
      <c r="MWG4" s="526"/>
      <c r="MWH4" s="526"/>
      <c r="MWI4" s="526"/>
      <c r="MWJ4" s="526"/>
      <c r="MWK4" s="526"/>
      <c r="MWL4" s="526"/>
      <c r="MWM4" s="526"/>
      <c r="MWN4" s="526"/>
      <c r="MWO4" s="526"/>
      <c r="MWP4" s="526"/>
      <c r="MWQ4" s="526"/>
      <c r="MWR4" s="526"/>
      <c r="MWS4" s="526"/>
      <c r="MWT4" s="526"/>
      <c r="MWU4" s="526"/>
      <c r="MWV4" s="526"/>
      <c r="MWW4" s="526"/>
      <c r="MWX4" s="526"/>
      <c r="MWY4" s="526"/>
      <c r="MWZ4" s="526"/>
      <c r="MXA4" s="526"/>
      <c r="MXB4" s="526"/>
      <c r="MXC4" s="526"/>
      <c r="MXD4" s="526"/>
      <c r="MXE4" s="526"/>
      <c r="MXF4" s="526"/>
      <c r="MXG4" s="526"/>
      <c r="MXH4" s="526"/>
      <c r="MXI4" s="526"/>
      <c r="MXJ4" s="526"/>
      <c r="MXK4" s="526"/>
      <c r="MXL4" s="526"/>
      <c r="MXM4" s="526"/>
      <c r="MXN4" s="526"/>
      <c r="MXO4" s="526"/>
      <c r="MXP4" s="526"/>
      <c r="MXQ4" s="526"/>
      <c r="MXR4" s="526"/>
      <c r="MXS4" s="526"/>
      <c r="MXT4" s="526"/>
      <c r="MXU4" s="526"/>
      <c r="MXV4" s="526"/>
      <c r="MXW4" s="526"/>
      <c r="MXX4" s="526"/>
      <c r="MXY4" s="526"/>
      <c r="MXZ4" s="526"/>
      <c r="MYA4" s="526"/>
      <c r="MYB4" s="526"/>
      <c r="MYC4" s="526"/>
      <c r="MYD4" s="526"/>
      <c r="MYE4" s="526"/>
      <c r="MYF4" s="526"/>
      <c r="MYG4" s="526"/>
      <c r="MYH4" s="526"/>
      <c r="MYI4" s="526"/>
      <c r="MYJ4" s="526"/>
      <c r="MYK4" s="526"/>
      <c r="MYL4" s="526"/>
      <c r="MYM4" s="526"/>
      <c r="MYN4" s="526"/>
      <c r="MYO4" s="526"/>
      <c r="MYP4" s="526"/>
      <c r="MYQ4" s="526"/>
      <c r="MYR4" s="526"/>
      <c r="MYS4" s="526"/>
      <c r="MYT4" s="526"/>
      <c r="MYU4" s="526"/>
      <c r="MYV4" s="526"/>
      <c r="MYW4" s="526"/>
      <c r="MYX4" s="526"/>
      <c r="MYY4" s="526"/>
      <c r="MYZ4" s="526"/>
      <c r="MZA4" s="526"/>
      <c r="MZB4" s="526"/>
      <c r="MZC4" s="526"/>
      <c r="MZD4" s="526"/>
      <c r="MZE4" s="526"/>
      <c r="MZF4" s="526"/>
      <c r="MZG4" s="526"/>
      <c r="MZH4" s="526"/>
      <c r="MZI4" s="526"/>
      <c r="MZJ4" s="526"/>
      <c r="MZK4" s="526"/>
      <c r="MZL4" s="526"/>
      <c r="MZM4" s="526"/>
      <c r="MZN4" s="526"/>
      <c r="MZO4" s="526"/>
      <c r="MZP4" s="526"/>
      <c r="MZQ4" s="526"/>
      <c r="MZR4" s="526"/>
      <c r="MZS4" s="526"/>
      <c r="MZT4" s="526"/>
      <c r="MZU4" s="526"/>
      <c r="MZV4" s="526"/>
      <c r="MZW4" s="526"/>
      <c r="MZX4" s="526"/>
      <c r="MZY4" s="526"/>
      <c r="MZZ4" s="526"/>
      <c r="NAA4" s="526"/>
      <c r="NAB4" s="526"/>
      <c r="NAC4" s="526"/>
      <c r="NAD4" s="526"/>
      <c r="NAE4" s="526"/>
      <c r="NAF4" s="526"/>
      <c r="NAG4" s="526"/>
      <c r="NAH4" s="526"/>
      <c r="NAI4" s="526"/>
      <c r="NAJ4" s="526"/>
      <c r="NAK4" s="526"/>
      <c r="NAL4" s="526"/>
      <c r="NAM4" s="526"/>
      <c r="NAN4" s="526"/>
      <c r="NAO4" s="526"/>
      <c r="NAP4" s="526"/>
      <c r="NAQ4" s="526"/>
      <c r="NAR4" s="526"/>
      <c r="NAS4" s="526"/>
      <c r="NAT4" s="526"/>
      <c r="NAU4" s="526"/>
      <c r="NAV4" s="526"/>
      <c r="NAW4" s="526"/>
      <c r="NAX4" s="526"/>
      <c r="NAY4" s="526"/>
      <c r="NAZ4" s="526"/>
      <c r="NBA4" s="526"/>
      <c r="NBB4" s="526"/>
      <c r="NBC4" s="526"/>
      <c r="NBD4" s="526"/>
      <c r="NBE4" s="526"/>
      <c r="NBF4" s="526"/>
      <c r="NBG4" s="526"/>
      <c r="NBH4" s="526"/>
      <c r="NBI4" s="526"/>
      <c r="NBJ4" s="526"/>
      <c r="NBK4" s="526"/>
      <c r="NBL4" s="526"/>
      <c r="NBM4" s="526"/>
      <c r="NBN4" s="526"/>
      <c r="NBO4" s="526"/>
      <c r="NBP4" s="526"/>
      <c r="NBQ4" s="526"/>
      <c r="NBR4" s="526"/>
      <c r="NBS4" s="526"/>
      <c r="NBT4" s="526"/>
      <c r="NBU4" s="526"/>
      <c r="NBV4" s="526"/>
      <c r="NBW4" s="526"/>
      <c r="NBX4" s="526"/>
      <c r="NBY4" s="526"/>
      <c r="NBZ4" s="526"/>
      <c r="NCA4" s="526"/>
      <c r="NCB4" s="526"/>
      <c r="NCC4" s="526"/>
      <c r="NCD4" s="526"/>
      <c r="NCE4" s="526"/>
      <c r="NCF4" s="526"/>
      <c r="NCG4" s="526"/>
      <c r="NCH4" s="526"/>
      <c r="NCI4" s="526"/>
      <c r="NCJ4" s="526"/>
      <c r="NCK4" s="526"/>
      <c r="NCL4" s="526"/>
      <c r="NCM4" s="526"/>
      <c r="NCN4" s="526"/>
      <c r="NCO4" s="526"/>
      <c r="NCP4" s="526"/>
      <c r="NCQ4" s="526"/>
      <c r="NCR4" s="526"/>
      <c r="NCS4" s="526"/>
      <c r="NCT4" s="526"/>
      <c r="NCU4" s="526"/>
      <c r="NCV4" s="526"/>
      <c r="NCW4" s="526"/>
      <c r="NCX4" s="526"/>
      <c r="NCY4" s="526"/>
      <c r="NCZ4" s="526"/>
      <c r="NDA4" s="526"/>
      <c r="NDB4" s="526"/>
      <c r="NDC4" s="526"/>
      <c r="NDD4" s="526"/>
      <c r="NDE4" s="526"/>
      <c r="NDF4" s="526"/>
      <c r="NDG4" s="526"/>
      <c r="NDH4" s="526"/>
      <c r="NDI4" s="526"/>
      <c r="NDJ4" s="526"/>
      <c r="NDK4" s="526"/>
      <c r="NDL4" s="526"/>
      <c r="NDM4" s="526"/>
      <c r="NDN4" s="526"/>
      <c r="NDO4" s="526"/>
      <c r="NDP4" s="526"/>
      <c r="NDQ4" s="526"/>
      <c r="NDR4" s="526"/>
      <c r="NDS4" s="526"/>
      <c r="NDT4" s="526"/>
      <c r="NDU4" s="526"/>
      <c r="NDV4" s="526"/>
      <c r="NDW4" s="526"/>
      <c r="NDX4" s="526"/>
      <c r="NDY4" s="526"/>
      <c r="NDZ4" s="526"/>
      <c r="NEA4" s="526"/>
      <c r="NEB4" s="526"/>
      <c r="NEC4" s="526"/>
      <c r="NED4" s="526"/>
      <c r="NEE4" s="526"/>
      <c r="NEF4" s="526"/>
      <c r="NEG4" s="526"/>
      <c r="NEH4" s="526"/>
      <c r="NEI4" s="526"/>
      <c r="NEJ4" s="526"/>
      <c r="NEK4" s="526"/>
      <c r="NEL4" s="526"/>
      <c r="NEM4" s="526"/>
      <c r="NEN4" s="526"/>
      <c r="NEO4" s="526"/>
      <c r="NEP4" s="526"/>
      <c r="NEQ4" s="526"/>
      <c r="NER4" s="526"/>
      <c r="NES4" s="526"/>
      <c r="NET4" s="526"/>
      <c r="NEU4" s="526"/>
      <c r="NEV4" s="526"/>
      <c r="NEW4" s="526"/>
      <c r="NEX4" s="526"/>
      <c r="NEY4" s="526"/>
      <c r="NEZ4" s="526"/>
      <c r="NFA4" s="526"/>
      <c r="NFB4" s="526"/>
      <c r="NFC4" s="526"/>
      <c r="NFD4" s="526"/>
      <c r="NFE4" s="526"/>
      <c r="NFF4" s="526"/>
      <c r="NFG4" s="526"/>
      <c r="NFH4" s="526"/>
      <c r="NFI4" s="526"/>
      <c r="NFJ4" s="526"/>
      <c r="NFK4" s="526"/>
      <c r="NFL4" s="526"/>
      <c r="NFM4" s="526"/>
      <c r="NFN4" s="526"/>
      <c r="NFO4" s="526"/>
      <c r="NFP4" s="526"/>
      <c r="NFQ4" s="526"/>
      <c r="NFR4" s="526"/>
      <c r="NFS4" s="526"/>
      <c r="NFT4" s="526"/>
      <c r="NFU4" s="526"/>
      <c r="NFV4" s="526"/>
      <c r="NFW4" s="526"/>
      <c r="NFX4" s="526"/>
      <c r="NFY4" s="526"/>
      <c r="NFZ4" s="526"/>
      <c r="NGA4" s="526"/>
      <c r="NGB4" s="526"/>
      <c r="NGC4" s="526"/>
      <c r="NGD4" s="526"/>
      <c r="NGE4" s="526"/>
      <c r="NGF4" s="526"/>
      <c r="NGG4" s="526"/>
      <c r="NGH4" s="526"/>
      <c r="NGI4" s="526"/>
      <c r="NGJ4" s="526"/>
      <c r="NGK4" s="526"/>
      <c r="NGL4" s="526"/>
      <c r="NGM4" s="526"/>
      <c r="NGN4" s="526"/>
      <c r="NGO4" s="526"/>
      <c r="NGP4" s="526"/>
      <c r="NGQ4" s="526"/>
      <c r="NGR4" s="526"/>
      <c r="NGS4" s="526"/>
      <c r="NGT4" s="526"/>
      <c r="NGU4" s="526"/>
      <c r="NGV4" s="526"/>
      <c r="NGW4" s="526"/>
      <c r="NGX4" s="526"/>
      <c r="NGY4" s="526"/>
      <c r="NGZ4" s="526"/>
      <c r="NHA4" s="526"/>
      <c r="NHB4" s="526"/>
      <c r="NHC4" s="526"/>
      <c r="NHD4" s="526"/>
      <c r="NHE4" s="526"/>
      <c r="NHF4" s="526"/>
      <c r="NHG4" s="526"/>
      <c r="NHH4" s="526"/>
      <c r="NHI4" s="526"/>
      <c r="NHJ4" s="526"/>
      <c r="NHK4" s="526"/>
      <c r="NHL4" s="526"/>
      <c r="NHM4" s="526"/>
      <c r="NHN4" s="526"/>
      <c r="NHO4" s="526"/>
      <c r="NHP4" s="526"/>
      <c r="NHQ4" s="526"/>
      <c r="NHR4" s="526"/>
      <c r="NHS4" s="526"/>
      <c r="NHT4" s="526"/>
      <c r="NHU4" s="526"/>
      <c r="NHV4" s="526"/>
      <c r="NHW4" s="526"/>
      <c r="NHX4" s="526"/>
      <c r="NHY4" s="526"/>
      <c r="NHZ4" s="526"/>
      <c r="NIA4" s="526"/>
      <c r="NIB4" s="526"/>
      <c r="NIC4" s="526"/>
      <c r="NID4" s="526"/>
      <c r="NIE4" s="526"/>
      <c r="NIF4" s="526"/>
      <c r="NIG4" s="526"/>
      <c r="NIH4" s="526"/>
      <c r="NII4" s="526"/>
      <c r="NIJ4" s="526"/>
      <c r="NIK4" s="526"/>
      <c r="NIL4" s="526"/>
      <c r="NIM4" s="526"/>
      <c r="NIN4" s="526"/>
      <c r="NIO4" s="526"/>
      <c r="NIP4" s="526"/>
      <c r="NIQ4" s="526"/>
      <c r="NIR4" s="526"/>
      <c r="NIS4" s="526"/>
      <c r="NIT4" s="526"/>
      <c r="NIU4" s="526"/>
      <c r="NIV4" s="526"/>
      <c r="NIW4" s="526"/>
      <c r="NIX4" s="526"/>
      <c r="NIY4" s="526"/>
      <c r="NIZ4" s="526"/>
      <c r="NJA4" s="526"/>
      <c r="NJB4" s="526"/>
      <c r="NJC4" s="526"/>
      <c r="NJD4" s="526"/>
      <c r="NJE4" s="526"/>
      <c r="NJF4" s="526"/>
      <c r="NJG4" s="526"/>
      <c r="NJH4" s="526"/>
      <c r="NJI4" s="526"/>
      <c r="NJJ4" s="526"/>
      <c r="NJK4" s="526"/>
      <c r="NJL4" s="526"/>
      <c r="NJM4" s="526"/>
      <c r="NJN4" s="526"/>
      <c r="NJO4" s="526"/>
      <c r="NJP4" s="526"/>
      <c r="NJQ4" s="526"/>
      <c r="NJR4" s="526"/>
      <c r="NJS4" s="526"/>
      <c r="NJT4" s="526"/>
      <c r="NJU4" s="526"/>
      <c r="NJV4" s="526"/>
      <c r="NJW4" s="526"/>
      <c r="NJX4" s="526"/>
      <c r="NJY4" s="526"/>
      <c r="NJZ4" s="526"/>
      <c r="NKA4" s="526"/>
      <c r="NKB4" s="526"/>
      <c r="NKC4" s="526"/>
      <c r="NKD4" s="526"/>
      <c r="NKE4" s="526"/>
      <c r="NKF4" s="526"/>
      <c r="NKG4" s="526"/>
      <c r="NKH4" s="526"/>
      <c r="NKI4" s="526"/>
      <c r="NKJ4" s="526"/>
      <c r="NKK4" s="526"/>
      <c r="NKL4" s="526"/>
      <c r="NKM4" s="526"/>
      <c r="NKN4" s="526"/>
      <c r="NKO4" s="526"/>
      <c r="NKP4" s="526"/>
      <c r="NKQ4" s="526"/>
      <c r="NKR4" s="526"/>
      <c r="NKS4" s="526"/>
      <c r="NKT4" s="526"/>
      <c r="NKU4" s="526"/>
      <c r="NKV4" s="526"/>
      <c r="NKW4" s="526"/>
      <c r="NKX4" s="526"/>
      <c r="NKY4" s="526"/>
      <c r="NKZ4" s="526"/>
      <c r="NLA4" s="526"/>
      <c r="NLB4" s="526"/>
      <c r="NLC4" s="526"/>
      <c r="NLD4" s="526"/>
      <c r="NLE4" s="526"/>
      <c r="NLF4" s="526"/>
      <c r="NLG4" s="526"/>
      <c r="NLH4" s="526"/>
      <c r="NLI4" s="526"/>
      <c r="NLJ4" s="526"/>
      <c r="NLK4" s="526"/>
      <c r="NLL4" s="526"/>
      <c r="NLM4" s="526"/>
      <c r="NLN4" s="526"/>
      <c r="NLO4" s="526"/>
      <c r="NLP4" s="526"/>
      <c r="NLQ4" s="526"/>
      <c r="NLR4" s="526"/>
      <c r="NLS4" s="526"/>
      <c r="NLT4" s="526"/>
      <c r="NLU4" s="526"/>
      <c r="NLV4" s="526"/>
      <c r="NLW4" s="526"/>
      <c r="NLX4" s="526"/>
      <c r="NLY4" s="526"/>
      <c r="NLZ4" s="526"/>
      <c r="NMA4" s="526"/>
      <c r="NMB4" s="526"/>
      <c r="NMC4" s="526"/>
      <c r="NMD4" s="526"/>
      <c r="NME4" s="526"/>
      <c r="NMF4" s="526"/>
      <c r="NMG4" s="526"/>
      <c r="NMH4" s="526"/>
      <c r="NMI4" s="526"/>
      <c r="NMJ4" s="526"/>
      <c r="NMK4" s="526"/>
      <c r="NML4" s="526"/>
      <c r="NMM4" s="526"/>
      <c r="NMN4" s="526"/>
      <c r="NMO4" s="526"/>
      <c r="NMP4" s="526"/>
      <c r="NMQ4" s="526"/>
      <c r="NMR4" s="526"/>
      <c r="NMS4" s="526"/>
      <c r="NMT4" s="526"/>
      <c r="NMU4" s="526"/>
      <c r="NMV4" s="526"/>
      <c r="NMW4" s="526"/>
      <c r="NMX4" s="526"/>
      <c r="NMY4" s="526"/>
      <c r="NMZ4" s="526"/>
      <c r="NNA4" s="526"/>
      <c r="NNB4" s="526"/>
      <c r="NNC4" s="526"/>
      <c r="NND4" s="526"/>
      <c r="NNE4" s="526"/>
      <c r="NNF4" s="526"/>
      <c r="NNG4" s="526"/>
      <c r="NNH4" s="526"/>
      <c r="NNI4" s="526"/>
      <c r="NNJ4" s="526"/>
      <c r="NNK4" s="526"/>
      <c r="NNL4" s="526"/>
      <c r="NNM4" s="526"/>
      <c r="NNN4" s="526"/>
      <c r="NNO4" s="526"/>
      <c r="NNP4" s="526"/>
      <c r="NNQ4" s="526"/>
      <c r="NNR4" s="526"/>
      <c r="NNS4" s="526"/>
      <c r="NNT4" s="526"/>
      <c r="NNU4" s="526"/>
      <c r="NNV4" s="526"/>
      <c r="NNW4" s="526"/>
      <c r="NNX4" s="526"/>
      <c r="NNY4" s="526"/>
      <c r="NNZ4" s="526"/>
      <c r="NOA4" s="526"/>
      <c r="NOB4" s="526"/>
      <c r="NOC4" s="526"/>
      <c r="NOD4" s="526"/>
      <c r="NOE4" s="526"/>
      <c r="NOF4" s="526"/>
      <c r="NOG4" s="526"/>
      <c r="NOH4" s="526"/>
      <c r="NOI4" s="526"/>
      <c r="NOJ4" s="526"/>
      <c r="NOK4" s="526"/>
      <c r="NOL4" s="526"/>
      <c r="NOM4" s="526"/>
      <c r="NON4" s="526"/>
      <c r="NOO4" s="526"/>
      <c r="NOP4" s="526"/>
      <c r="NOQ4" s="526"/>
      <c r="NOR4" s="526"/>
      <c r="NOS4" s="526"/>
      <c r="NOT4" s="526"/>
      <c r="NOU4" s="526"/>
      <c r="NOV4" s="526"/>
      <c r="NOW4" s="526"/>
      <c r="NOX4" s="526"/>
      <c r="NOY4" s="526"/>
      <c r="NOZ4" s="526"/>
      <c r="NPA4" s="526"/>
      <c r="NPB4" s="526"/>
      <c r="NPC4" s="526"/>
      <c r="NPD4" s="526"/>
      <c r="NPE4" s="526"/>
      <c r="NPF4" s="526"/>
      <c r="NPG4" s="526"/>
      <c r="NPH4" s="526"/>
      <c r="NPI4" s="526"/>
      <c r="NPJ4" s="526"/>
      <c r="NPK4" s="526"/>
      <c r="NPL4" s="526"/>
      <c r="NPM4" s="526"/>
      <c r="NPN4" s="526"/>
      <c r="NPO4" s="526"/>
      <c r="NPP4" s="526"/>
      <c r="NPQ4" s="526"/>
      <c r="NPR4" s="526"/>
      <c r="NPS4" s="526"/>
      <c r="NPT4" s="526"/>
      <c r="NPU4" s="526"/>
      <c r="NPV4" s="526"/>
      <c r="NPW4" s="526"/>
      <c r="NPX4" s="526"/>
      <c r="NPY4" s="526"/>
      <c r="NPZ4" s="526"/>
      <c r="NQA4" s="526"/>
      <c r="NQB4" s="526"/>
      <c r="NQC4" s="526"/>
      <c r="NQD4" s="526"/>
      <c r="NQE4" s="526"/>
      <c r="NQF4" s="526"/>
      <c r="NQG4" s="526"/>
      <c r="NQH4" s="526"/>
      <c r="NQI4" s="526"/>
      <c r="NQJ4" s="526"/>
      <c r="NQK4" s="526"/>
      <c r="NQL4" s="526"/>
      <c r="NQM4" s="526"/>
      <c r="NQN4" s="526"/>
      <c r="NQO4" s="526"/>
      <c r="NQP4" s="526"/>
      <c r="NQQ4" s="526"/>
      <c r="NQR4" s="526"/>
      <c r="NQS4" s="526"/>
      <c r="NQT4" s="526"/>
      <c r="NQU4" s="526"/>
      <c r="NQV4" s="526"/>
      <c r="NQW4" s="526"/>
      <c r="NQX4" s="526"/>
      <c r="NQY4" s="526"/>
      <c r="NQZ4" s="526"/>
      <c r="NRA4" s="526"/>
      <c r="NRB4" s="526"/>
      <c r="NRC4" s="526"/>
      <c r="NRD4" s="526"/>
      <c r="NRE4" s="526"/>
      <c r="NRF4" s="526"/>
      <c r="NRG4" s="526"/>
      <c r="NRH4" s="526"/>
      <c r="NRI4" s="526"/>
      <c r="NRJ4" s="526"/>
      <c r="NRK4" s="526"/>
      <c r="NRL4" s="526"/>
      <c r="NRM4" s="526"/>
      <c r="NRN4" s="526"/>
      <c r="NRO4" s="526"/>
      <c r="NRP4" s="526"/>
      <c r="NRQ4" s="526"/>
      <c r="NRR4" s="526"/>
      <c r="NRS4" s="526"/>
      <c r="NRT4" s="526"/>
      <c r="NRU4" s="526"/>
      <c r="NRV4" s="526"/>
      <c r="NRW4" s="526"/>
      <c r="NRX4" s="526"/>
      <c r="NRY4" s="526"/>
      <c r="NRZ4" s="526"/>
      <c r="NSA4" s="526"/>
      <c r="NSB4" s="526"/>
      <c r="NSC4" s="526"/>
      <c r="NSD4" s="526"/>
      <c r="NSE4" s="526"/>
      <c r="NSF4" s="526"/>
      <c r="NSG4" s="526"/>
      <c r="NSH4" s="526"/>
      <c r="NSI4" s="526"/>
      <c r="NSJ4" s="526"/>
      <c r="NSK4" s="526"/>
      <c r="NSL4" s="526"/>
      <c r="NSM4" s="526"/>
      <c r="NSN4" s="526"/>
      <c r="NSO4" s="526"/>
      <c r="NSP4" s="526"/>
      <c r="NSQ4" s="526"/>
      <c r="NSR4" s="526"/>
      <c r="NSS4" s="526"/>
      <c r="NST4" s="526"/>
      <c r="NSU4" s="526"/>
      <c r="NSV4" s="526"/>
      <c r="NSW4" s="526"/>
      <c r="NSX4" s="526"/>
      <c r="NSY4" s="526"/>
      <c r="NSZ4" s="526"/>
      <c r="NTA4" s="526"/>
      <c r="NTB4" s="526"/>
      <c r="NTC4" s="526"/>
      <c r="NTD4" s="526"/>
      <c r="NTE4" s="526"/>
      <c r="NTF4" s="526"/>
      <c r="NTG4" s="526"/>
      <c r="NTH4" s="526"/>
      <c r="NTI4" s="526"/>
      <c r="NTJ4" s="526"/>
      <c r="NTK4" s="526"/>
      <c r="NTL4" s="526"/>
      <c r="NTM4" s="526"/>
      <c r="NTN4" s="526"/>
      <c r="NTO4" s="526"/>
      <c r="NTP4" s="526"/>
      <c r="NTQ4" s="526"/>
      <c r="NTR4" s="526"/>
      <c r="NTS4" s="526"/>
      <c r="NTT4" s="526"/>
      <c r="NTU4" s="526"/>
      <c r="NTV4" s="526"/>
      <c r="NTW4" s="526"/>
      <c r="NTX4" s="526"/>
      <c r="NTY4" s="526"/>
      <c r="NTZ4" s="526"/>
      <c r="NUA4" s="526"/>
      <c r="NUB4" s="526"/>
      <c r="NUC4" s="526"/>
      <c r="NUD4" s="526"/>
      <c r="NUE4" s="526"/>
      <c r="NUF4" s="526"/>
      <c r="NUG4" s="526"/>
      <c r="NUH4" s="526"/>
      <c r="NUI4" s="526"/>
      <c r="NUJ4" s="526"/>
      <c r="NUK4" s="526"/>
      <c r="NUL4" s="526"/>
      <c r="NUM4" s="526"/>
      <c r="NUN4" s="526"/>
      <c r="NUO4" s="526"/>
      <c r="NUP4" s="526"/>
      <c r="NUQ4" s="526"/>
      <c r="NUR4" s="526"/>
      <c r="NUS4" s="526"/>
      <c r="NUT4" s="526"/>
      <c r="NUU4" s="526"/>
      <c r="NUV4" s="526"/>
      <c r="NUW4" s="526"/>
      <c r="NUX4" s="526"/>
      <c r="NUY4" s="526"/>
      <c r="NUZ4" s="526"/>
      <c r="NVA4" s="526"/>
      <c r="NVB4" s="526"/>
      <c r="NVC4" s="526"/>
      <c r="NVD4" s="526"/>
      <c r="NVE4" s="526"/>
      <c r="NVF4" s="526"/>
      <c r="NVG4" s="526"/>
      <c r="NVH4" s="526"/>
      <c r="NVI4" s="526"/>
      <c r="NVJ4" s="526"/>
      <c r="NVK4" s="526"/>
      <c r="NVL4" s="526"/>
      <c r="NVM4" s="526"/>
      <c r="NVN4" s="526"/>
      <c r="NVO4" s="526"/>
      <c r="NVP4" s="526"/>
      <c r="NVQ4" s="526"/>
      <c r="NVR4" s="526"/>
      <c r="NVS4" s="526"/>
      <c r="NVT4" s="526"/>
      <c r="NVU4" s="526"/>
      <c r="NVV4" s="526"/>
      <c r="NVW4" s="526"/>
      <c r="NVX4" s="526"/>
      <c r="NVY4" s="526"/>
      <c r="NVZ4" s="526"/>
      <c r="NWA4" s="526"/>
      <c r="NWB4" s="526"/>
      <c r="NWC4" s="526"/>
      <c r="NWD4" s="526"/>
      <c r="NWE4" s="526"/>
      <c r="NWF4" s="526"/>
      <c r="NWG4" s="526"/>
      <c r="NWH4" s="526"/>
      <c r="NWI4" s="526"/>
      <c r="NWJ4" s="526"/>
      <c r="NWK4" s="526"/>
      <c r="NWL4" s="526"/>
      <c r="NWM4" s="526"/>
      <c r="NWN4" s="526"/>
      <c r="NWO4" s="526"/>
      <c r="NWP4" s="526"/>
      <c r="NWQ4" s="526"/>
      <c r="NWR4" s="526"/>
      <c r="NWS4" s="526"/>
      <c r="NWT4" s="526"/>
      <c r="NWU4" s="526"/>
      <c r="NWV4" s="526"/>
      <c r="NWW4" s="526"/>
      <c r="NWX4" s="526"/>
      <c r="NWY4" s="526"/>
      <c r="NWZ4" s="526"/>
      <c r="NXA4" s="526"/>
      <c r="NXB4" s="526"/>
      <c r="NXC4" s="526"/>
      <c r="NXD4" s="526"/>
      <c r="NXE4" s="526"/>
      <c r="NXF4" s="526"/>
      <c r="NXG4" s="526"/>
      <c r="NXH4" s="526"/>
      <c r="NXI4" s="526"/>
      <c r="NXJ4" s="526"/>
      <c r="NXK4" s="526"/>
      <c r="NXL4" s="526"/>
      <c r="NXM4" s="526"/>
      <c r="NXN4" s="526"/>
      <c r="NXO4" s="526"/>
      <c r="NXP4" s="526"/>
      <c r="NXQ4" s="526"/>
      <c r="NXR4" s="526"/>
      <c r="NXS4" s="526"/>
      <c r="NXT4" s="526"/>
      <c r="NXU4" s="526"/>
      <c r="NXV4" s="526"/>
      <c r="NXW4" s="526"/>
      <c r="NXX4" s="526"/>
      <c r="NXY4" s="526"/>
      <c r="NXZ4" s="526"/>
      <c r="NYA4" s="526"/>
      <c r="NYB4" s="526"/>
      <c r="NYC4" s="526"/>
      <c r="NYD4" s="526"/>
      <c r="NYE4" s="526"/>
      <c r="NYF4" s="526"/>
      <c r="NYG4" s="526"/>
      <c r="NYH4" s="526"/>
      <c r="NYI4" s="526"/>
      <c r="NYJ4" s="526"/>
      <c r="NYK4" s="526"/>
      <c r="NYL4" s="526"/>
      <c r="NYM4" s="526"/>
      <c r="NYN4" s="526"/>
      <c r="NYO4" s="526"/>
      <c r="NYP4" s="526"/>
      <c r="NYQ4" s="526"/>
      <c r="NYR4" s="526"/>
      <c r="NYS4" s="526"/>
      <c r="NYT4" s="526"/>
      <c r="NYU4" s="526"/>
      <c r="NYV4" s="526"/>
      <c r="NYW4" s="526"/>
      <c r="NYX4" s="526"/>
      <c r="NYY4" s="526"/>
      <c r="NYZ4" s="526"/>
      <c r="NZA4" s="526"/>
      <c r="NZB4" s="526"/>
      <c r="NZC4" s="526"/>
      <c r="NZD4" s="526"/>
      <c r="NZE4" s="526"/>
      <c r="NZF4" s="526"/>
      <c r="NZG4" s="526"/>
      <c r="NZH4" s="526"/>
      <c r="NZI4" s="526"/>
      <c r="NZJ4" s="526"/>
      <c r="NZK4" s="526"/>
      <c r="NZL4" s="526"/>
      <c r="NZM4" s="526"/>
      <c r="NZN4" s="526"/>
      <c r="NZO4" s="526"/>
      <c r="NZP4" s="526"/>
      <c r="NZQ4" s="526"/>
      <c r="NZR4" s="526"/>
      <c r="NZS4" s="526"/>
      <c r="NZT4" s="526"/>
      <c r="NZU4" s="526"/>
      <c r="NZV4" s="526"/>
      <c r="NZW4" s="526"/>
      <c r="NZX4" s="526"/>
      <c r="NZY4" s="526"/>
      <c r="NZZ4" s="526"/>
      <c r="OAA4" s="526"/>
      <c r="OAB4" s="526"/>
      <c r="OAC4" s="526"/>
      <c r="OAD4" s="526"/>
      <c r="OAE4" s="526"/>
      <c r="OAF4" s="526"/>
      <c r="OAG4" s="526"/>
      <c r="OAH4" s="526"/>
      <c r="OAI4" s="526"/>
      <c r="OAJ4" s="526"/>
      <c r="OAK4" s="526"/>
      <c r="OAL4" s="526"/>
      <c r="OAM4" s="526"/>
      <c r="OAN4" s="526"/>
      <c r="OAO4" s="526"/>
      <c r="OAP4" s="526"/>
      <c r="OAQ4" s="526"/>
      <c r="OAR4" s="526"/>
      <c r="OAS4" s="526"/>
      <c r="OAT4" s="526"/>
      <c r="OAU4" s="526"/>
      <c r="OAV4" s="526"/>
      <c r="OAW4" s="526"/>
      <c r="OAX4" s="526"/>
      <c r="OAY4" s="526"/>
      <c r="OAZ4" s="526"/>
      <c r="OBA4" s="526"/>
      <c r="OBB4" s="526"/>
      <c r="OBC4" s="526"/>
      <c r="OBD4" s="526"/>
      <c r="OBE4" s="526"/>
      <c r="OBF4" s="526"/>
      <c r="OBG4" s="526"/>
      <c r="OBH4" s="526"/>
      <c r="OBI4" s="526"/>
      <c r="OBJ4" s="526"/>
      <c r="OBK4" s="526"/>
      <c r="OBL4" s="526"/>
      <c r="OBM4" s="526"/>
      <c r="OBN4" s="526"/>
      <c r="OBO4" s="526"/>
      <c r="OBP4" s="526"/>
      <c r="OBQ4" s="526"/>
      <c r="OBR4" s="526"/>
      <c r="OBS4" s="526"/>
      <c r="OBT4" s="526"/>
      <c r="OBU4" s="526"/>
      <c r="OBV4" s="526"/>
      <c r="OBW4" s="526"/>
      <c r="OBX4" s="526"/>
      <c r="OBY4" s="526"/>
      <c r="OBZ4" s="526"/>
      <c r="OCA4" s="526"/>
      <c r="OCB4" s="526"/>
      <c r="OCC4" s="526"/>
      <c r="OCD4" s="526"/>
      <c r="OCE4" s="526"/>
      <c r="OCF4" s="526"/>
      <c r="OCG4" s="526"/>
      <c r="OCH4" s="526"/>
      <c r="OCI4" s="526"/>
      <c r="OCJ4" s="526"/>
      <c r="OCK4" s="526"/>
      <c r="OCL4" s="526"/>
      <c r="OCM4" s="526"/>
      <c r="OCN4" s="526"/>
      <c r="OCO4" s="526"/>
      <c r="OCP4" s="526"/>
      <c r="OCQ4" s="526"/>
      <c r="OCR4" s="526"/>
      <c r="OCS4" s="526"/>
      <c r="OCT4" s="526"/>
      <c r="OCU4" s="526"/>
      <c r="OCV4" s="526"/>
      <c r="OCW4" s="526"/>
      <c r="OCX4" s="526"/>
      <c r="OCY4" s="526"/>
      <c r="OCZ4" s="526"/>
      <c r="ODA4" s="526"/>
      <c r="ODB4" s="526"/>
      <c r="ODC4" s="526"/>
      <c r="ODD4" s="526"/>
      <c r="ODE4" s="526"/>
      <c r="ODF4" s="526"/>
      <c r="ODG4" s="526"/>
      <c r="ODH4" s="526"/>
      <c r="ODI4" s="526"/>
      <c r="ODJ4" s="526"/>
      <c r="ODK4" s="526"/>
      <c r="ODL4" s="526"/>
      <c r="ODM4" s="526"/>
      <c r="ODN4" s="526"/>
      <c r="ODO4" s="526"/>
      <c r="ODP4" s="526"/>
      <c r="ODQ4" s="526"/>
      <c r="ODR4" s="526"/>
      <c r="ODS4" s="526"/>
      <c r="ODT4" s="526"/>
      <c r="ODU4" s="526"/>
      <c r="ODV4" s="526"/>
      <c r="ODW4" s="526"/>
      <c r="ODX4" s="526"/>
      <c r="ODY4" s="526"/>
      <c r="ODZ4" s="526"/>
      <c r="OEA4" s="526"/>
      <c r="OEB4" s="526"/>
      <c r="OEC4" s="526"/>
      <c r="OED4" s="526"/>
      <c r="OEE4" s="526"/>
      <c r="OEF4" s="526"/>
      <c r="OEG4" s="526"/>
      <c r="OEH4" s="526"/>
      <c r="OEI4" s="526"/>
      <c r="OEJ4" s="526"/>
      <c r="OEK4" s="526"/>
      <c r="OEL4" s="526"/>
      <c r="OEM4" s="526"/>
      <c r="OEN4" s="526"/>
      <c r="OEO4" s="526"/>
      <c r="OEP4" s="526"/>
      <c r="OEQ4" s="526"/>
      <c r="OER4" s="526"/>
      <c r="OES4" s="526"/>
      <c r="OET4" s="526"/>
      <c r="OEU4" s="526"/>
      <c r="OEV4" s="526"/>
      <c r="OEW4" s="526"/>
      <c r="OEX4" s="526"/>
      <c r="OEY4" s="526"/>
      <c r="OEZ4" s="526"/>
      <c r="OFA4" s="526"/>
      <c r="OFB4" s="526"/>
      <c r="OFC4" s="526"/>
      <c r="OFD4" s="526"/>
      <c r="OFE4" s="526"/>
      <c r="OFF4" s="526"/>
      <c r="OFG4" s="526"/>
      <c r="OFH4" s="526"/>
      <c r="OFI4" s="526"/>
      <c r="OFJ4" s="526"/>
      <c r="OFK4" s="526"/>
      <c r="OFL4" s="526"/>
      <c r="OFM4" s="526"/>
      <c r="OFN4" s="526"/>
      <c r="OFO4" s="526"/>
      <c r="OFP4" s="526"/>
      <c r="OFQ4" s="526"/>
      <c r="OFR4" s="526"/>
      <c r="OFS4" s="526"/>
      <c r="OFT4" s="526"/>
      <c r="OFU4" s="526"/>
      <c r="OFV4" s="526"/>
      <c r="OFW4" s="526"/>
      <c r="OFX4" s="526"/>
      <c r="OFY4" s="526"/>
      <c r="OFZ4" s="526"/>
      <c r="OGA4" s="526"/>
      <c r="OGB4" s="526"/>
      <c r="OGC4" s="526"/>
      <c r="OGD4" s="526"/>
      <c r="OGE4" s="526"/>
      <c r="OGF4" s="526"/>
      <c r="OGG4" s="526"/>
      <c r="OGH4" s="526"/>
      <c r="OGI4" s="526"/>
      <c r="OGJ4" s="526"/>
      <c r="OGK4" s="526"/>
      <c r="OGL4" s="526"/>
      <c r="OGM4" s="526"/>
      <c r="OGN4" s="526"/>
      <c r="OGO4" s="526"/>
      <c r="OGP4" s="526"/>
      <c r="OGQ4" s="526"/>
      <c r="OGR4" s="526"/>
      <c r="OGS4" s="526"/>
      <c r="OGT4" s="526"/>
      <c r="OGU4" s="526"/>
      <c r="OGV4" s="526"/>
      <c r="OGW4" s="526"/>
      <c r="OGX4" s="526"/>
      <c r="OGY4" s="526"/>
      <c r="OGZ4" s="526"/>
      <c r="OHA4" s="526"/>
      <c r="OHB4" s="526"/>
      <c r="OHC4" s="526"/>
      <c r="OHD4" s="526"/>
      <c r="OHE4" s="526"/>
      <c r="OHF4" s="526"/>
      <c r="OHG4" s="526"/>
      <c r="OHH4" s="526"/>
      <c r="OHI4" s="526"/>
      <c r="OHJ4" s="526"/>
      <c r="OHK4" s="526"/>
      <c r="OHL4" s="526"/>
      <c r="OHM4" s="526"/>
      <c r="OHN4" s="526"/>
      <c r="OHO4" s="526"/>
      <c r="OHP4" s="526"/>
      <c r="OHQ4" s="526"/>
      <c r="OHR4" s="526"/>
      <c r="OHS4" s="526"/>
      <c r="OHT4" s="526"/>
      <c r="OHU4" s="526"/>
      <c r="OHV4" s="526"/>
      <c r="OHW4" s="526"/>
      <c r="OHX4" s="526"/>
      <c r="OHY4" s="526"/>
      <c r="OHZ4" s="526"/>
      <c r="OIA4" s="526"/>
      <c r="OIB4" s="526"/>
      <c r="OIC4" s="526"/>
      <c r="OID4" s="526"/>
      <c r="OIE4" s="526"/>
      <c r="OIF4" s="526"/>
      <c r="OIG4" s="526"/>
      <c r="OIH4" s="526"/>
      <c r="OII4" s="526"/>
      <c r="OIJ4" s="526"/>
      <c r="OIK4" s="526"/>
      <c r="OIL4" s="526"/>
      <c r="OIM4" s="526"/>
      <c r="OIN4" s="526"/>
      <c r="OIO4" s="526"/>
      <c r="OIP4" s="526"/>
      <c r="OIQ4" s="526"/>
      <c r="OIR4" s="526"/>
      <c r="OIS4" s="526"/>
      <c r="OIT4" s="526"/>
      <c r="OIU4" s="526"/>
      <c r="OIV4" s="526"/>
      <c r="OIW4" s="526"/>
      <c r="OIX4" s="526"/>
      <c r="OIY4" s="526"/>
      <c r="OIZ4" s="526"/>
      <c r="OJA4" s="526"/>
      <c r="OJB4" s="526"/>
      <c r="OJC4" s="526"/>
      <c r="OJD4" s="526"/>
      <c r="OJE4" s="526"/>
      <c r="OJF4" s="526"/>
      <c r="OJG4" s="526"/>
      <c r="OJH4" s="526"/>
      <c r="OJI4" s="526"/>
      <c r="OJJ4" s="526"/>
      <c r="OJK4" s="526"/>
      <c r="OJL4" s="526"/>
      <c r="OJM4" s="526"/>
      <c r="OJN4" s="526"/>
      <c r="OJO4" s="526"/>
      <c r="OJP4" s="526"/>
      <c r="OJQ4" s="526"/>
      <c r="OJR4" s="526"/>
      <c r="OJS4" s="526"/>
      <c r="OJT4" s="526"/>
      <c r="OJU4" s="526"/>
      <c r="OJV4" s="526"/>
      <c r="OJW4" s="526"/>
      <c r="OJX4" s="526"/>
      <c r="OJY4" s="526"/>
      <c r="OJZ4" s="526"/>
      <c r="OKA4" s="526"/>
      <c r="OKB4" s="526"/>
      <c r="OKC4" s="526"/>
      <c r="OKD4" s="526"/>
      <c r="OKE4" s="526"/>
      <c r="OKF4" s="526"/>
      <c r="OKG4" s="526"/>
      <c r="OKH4" s="526"/>
      <c r="OKI4" s="526"/>
      <c r="OKJ4" s="526"/>
      <c r="OKK4" s="526"/>
      <c r="OKL4" s="526"/>
      <c r="OKM4" s="526"/>
      <c r="OKN4" s="526"/>
      <c r="OKO4" s="526"/>
      <c r="OKP4" s="526"/>
      <c r="OKQ4" s="526"/>
      <c r="OKR4" s="526"/>
      <c r="OKS4" s="526"/>
      <c r="OKT4" s="526"/>
      <c r="OKU4" s="526"/>
      <c r="OKV4" s="526"/>
      <c r="OKW4" s="526"/>
      <c r="OKX4" s="526"/>
      <c r="OKY4" s="526"/>
      <c r="OKZ4" s="526"/>
      <c r="OLA4" s="526"/>
      <c r="OLB4" s="526"/>
      <c r="OLC4" s="526"/>
      <c r="OLD4" s="526"/>
      <c r="OLE4" s="526"/>
      <c r="OLF4" s="526"/>
      <c r="OLG4" s="526"/>
      <c r="OLH4" s="526"/>
      <c r="OLI4" s="526"/>
      <c r="OLJ4" s="526"/>
      <c r="OLK4" s="526"/>
      <c r="OLL4" s="526"/>
      <c r="OLM4" s="526"/>
      <c r="OLN4" s="526"/>
      <c r="OLO4" s="526"/>
      <c r="OLP4" s="526"/>
      <c r="OLQ4" s="526"/>
      <c r="OLR4" s="526"/>
      <c r="OLS4" s="526"/>
      <c r="OLT4" s="526"/>
      <c r="OLU4" s="526"/>
      <c r="OLV4" s="526"/>
      <c r="OLW4" s="526"/>
      <c r="OLX4" s="526"/>
      <c r="OLY4" s="526"/>
      <c r="OLZ4" s="526"/>
      <c r="OMA4" s="526"/>
      <c r="OMB4" s="526"/>
      <c r="OMC4" s="526"/>
      <c r="OMD4" s="526"/>
      <c r="OME4" s="526"/>
      <c r="OMF4" s="526"/>
      <c r="OMG4" s="526"/>
      <c r="OMH4" s="526"/>
      <c r="OMI4" s="526"/>
      <c r="OMJ4" s="526"/>
      <c r="OMK4" s="526"/>
      <c r="OML4" s="526"/>
      <c r="OMM4" s="526"/>
      <c r="OMN4" s="526"/>
      <c r="OMO4" s="526"/>
      <c r="OMP4" s="526"/>
      <c r="OMQ4" s="526"/>
      <c r="OMR4" s="526"/>
      <c r="OMS4" s="526"/>
      <c r="OMT4" s="526"/>
      <c r="OMU4" s="526"/>
      <c r="OMV4" s="526"/>
      <c r="OMW4" s="526"/>
      <c r="OMX4" s="526"/>
      <c r="OMY4" s="526"/>
      <c r="OMZ4" s="526"/>
      <c r="ONA4" s="526"/>
      <c r="ONB4" s="526"/>
      <c r="ONC4" s="526"/>
      <c r="OND4" s="526"/>
      <c r="ONE4" s="526"/>
      <c r="ONF4" s="526"/>
      <c r="ONG4" s="526"/>
      <c r="ONH4" s="526"/>
      <c r="ONI4" s="526"/>
      <c r="ONJ4" s="526"/>
      <c r="ONK4" s="526"/>
      <c r="ONL4" s="526"/>
      <c r="ONM4" s="526"/>
      <c r="ONN4" s="526"/>
      <c r="ONO4" s="526"/>
      <c r="ONP4" s="526"/>
      <c r="ONQ4" s="526"/>
      <c r="ONR4" s="526"/>
      <c r="ONS4" s="526"/>
      <c r="ONT4" s="526"/>
      <c r="ONU4" s="526"/>
      <c r="ONV4" s="526"/>
      <c r="ONW4" s="526"/>
      <c r="ONX4" s="526"/>
      <c r="ONY4" s="526"/>
      <c r="ONZ4" s="526"/>
      <c r="OOA4" s="526"/>
      <c r="OOB4" s="526"/>
      <c r="OOC4" s="526"/>
      <c r="OOD4" s="526"/>
      <c r="OOE4" s="526"/>
      <c r="OOF4" s="526"/>
      <c r="OOG4" s="526"/>
      <c r="OOH4" s="526"/>
      <c r="OOI4" s="526"/>
      <c r="OOJ4" s="526"/>
      <c r="OOK4" s="526"/>
      <c r="OOL4" s="526"/>
      <c r="OOM4" s="526"/>
      <c r="OON4" s="526"/>
      <c r="OOO4" s="526"/>
      <c r="OOP4" s="526"/>
      <c r="OOQ4" s="526"/>
      <c r="OOR4" s="526"/>
      <c r="OOS4" s="526"/>
      <c r="OOT4" s="526"/>
      <c r="OOU4" s="526"/>
      <c r="OOV4" s="526"/>
      <c r="OOW4" s="526"/>
      <c r="OOX4" s="526"/>
      <c r="OOY4" s="526"/>
      <c r="OOZ4" s="526"/>
      <c r="OPA4" s="526"/>
      <c r="OPB4" s="526"/>
      <c r="OPC4" s="526"/>
      <c r="OPD4" s="526"/>
      <c r="OPE4" s="526"/>
      <c r="OPF4" s="526"/>
      <c r="OPG4" s="526"/>
      <c r="OPH4" s="526"/>
      <c r="OPI4" s="526"/>
      <c r="OPJ4" s="526"/>
      <c r="OPK4" s="526"/>
      <c r="OPL4" s="526"/>
      <c r="OPM4" s="526"/>
      <c r="OPN4" s="526"/>
      <c r="OPO4" s="526"/>
      <c r="OPP4" s="526"/>
      <c r="OPQ4" s="526"/>
      <c r="OPR4" s="526"/>
      <c r="OPS4" s="526"/>
      <c r="OPT4" s="526"/>
      <c r="OPU4" s="526"/>
      <c r="OPV4" s="526"/>
      <c r="OPW4" s="526"/>
      <c r="OPX4" s="526"/>
      <c r="OPY4" s="526"/>
      <c r="OPZ4" s="526"/>
      <c r="OQA4" s="526"/>
      <c r="OQB4" s="526"/>
      <c r="OQC4" s="526"/>
      <c r="OQD4" s="526"/>
      <c r="OQE4" s="526"/>
      <c r="OQF4" s="526"/>
      <c r="OQG4" s="526"/>
      <c r="OQH4" s="526"/>
      <c r="OQI4" s="526"/>
      <c r="OQJ4" s="526"/>
      <c r="OQK4" s="526"/>
      <c r="OQL4" s="526"/>
      <c r="OQM4" s="526"/>
      <c r="OQN4" s="526"/>
      <c r="OQO4" s="526"/>
      <c r="OQP4" s="526"/>
      <c r="OQQ4" s="526"/>
      <c r="OQR4" s="526"/>
      <c r="OQS4" s="526"/>
      <c r="OQT4" s="526"/>
      <c r="OQU4" s="526"/>
      <c r="OQV4" s="526"/>
      <c r="OQW4" s="526"/>
      <c r="OQX4" s="526"/>
      <c r="OQY4" s="526"/>
      <c r="OQZ4" s="526"/>
      <c r="ORA4" s="526"/>
      <c r="ORB4" s="526"/>
      <c r="ORC4" s="526"/>
      <c r="ORD4" s="526"/>
      <c r="ORE4" s="526"/>
      <c r="ORF4" s="526"/>
      <c r="ORG4" s="526"/>
      <c r="ORH4" s="526"/>
      <c r="ORI4" s="526"/>
      <c r="ORJ4" s="526"/>
      <c r="ORK4" s="526"/>
      <c r="ORL4" s="526"/>
      <c r="ORM4" s="526"/>
      <c r="ORN4" s="526"/>
      <c r="ORO4" s="526"/>
      <c r="ORP4" s="526"/>
      <c r="ORQ4" s="526"/>
      <c r="ORR4" s="526"/>
      <c r="ORS4" s="526"/>
      <c r="ORT4" s="526"/>
      <c r="ORU4" s="526"/>
      <c r="ORV4" s="526"/>
      <c r="ORW4" s="526"/>
      <c r="ORX4" s="526"/>
      <c r="ORY4" s="526"/>
      <c r="ORZ4" s="526"/>
      <c r="OSA4" s="526"/>
      <c r="OSB4" s="526"/>
      <c r="OSC4" s="526"/>
      <c r="OSD4" s="526"/>
      <c r="OSE4" s="526"/>
      <c r="OSF4" s="526"/>
      <c r="OSG4" s="526"/>
      <c r="OSH4" s="526"/>
      <c r="OSI4" s="526"/>
      <c r="OSJ4" s="526"/>
      <c r="OSK4" s="526"/>
      <c r="OSL4" s="526"/>
      <c r="OSM4" s="526"/>
      <c r="OSN4" s="526"/>
      <c r="OSO4" s="526"/>
      <c r="OSP4" s="526"/>
      <c r="OSQ4" s="526"/>
      <c r="OSR4" s="526"/>
      <c r="OSS4" s="526"/>
      <c r="OST4" s="526"/>
      <c r="OSU4" s="526"/>
      <c r="OSV4" s="526"/>
      <c r="OSW4" s="526"/>
      <c r="OSX4" s="526"/>
      <c r="OSY4" s="526"/>
      <c r="OSZ4" s="526"/>
      <c r="OTA4" s="526"/>
      <c r="OTB4" s="526"/>
      <c r="OTC4" s="526"/>
      <c r="OTD4" s="526"/>
      <c r="OTE4" s="526"/>
      <c r="OTF4" s="526"/>
      <c r="OTG4" s="526"/>
      <c r="OTH4" s="526"/>
      <c r="OTI4" s="526"/>
      <c r="OTJ4" s="526"/>
      <c r="OTK4" s="526"/>
      <c r="OTL4" s="526"/>
      <c r="OTM4" s="526"/>
      <c r="OTN4" s="526"/>
      <c r="OTO4" s="526"/>
      <c r="OTP4" s="526"/>
      <c r="OTQ4" s="526"/>
      <c r="OTR4" s="526"/>
      <c r="OTS4" s="526"/>
      <c r="OTT4" s="526"/>
      <c r="OTU4" s="526"/>
      <c r="OTV4" s="526"/>
      <c r="OTW4" s="526"/>
      <c r="OTX4" s="526"/>
      <c r="OTY4" s="526"/>
      <c r="OTZ4" s="526"/>
      <c r="OUA4" s="526"/>
      <c r="OUB4" s="526"/>
      <c r="OUC4" s="526"/>
      <c r="OUD4" s="526"/>
      <c r="OUE4" s="526"/>
      <c r="OUF4" s="526"/>
      <c r="OUG4" s="526"/>
      <c r="OUH4" s="526"/>
      <c r="OUI4" s="526"/>
      <c r="OUJ4" s="526"/>
      <c r="OUK4" s="526"/>
      <c r="OUL4" s="526"/>
      <c r="OUM4" s="526"/>
      <c r="OUN4" s="526"/>
      <c r="OUO4" s="526"/>
      <c r="OUP4" s="526"/>
      <c r="OUQ4" s="526"/>
      <c r="OUR4" s="526"/>
      <c r="OUS4" s="526"/>
      <c r="OUT4" s="526"/>
      <c r="OUU4" s="526"/>
      <c r="OUV4" s="526"/>
      <c r="OUW4" s="526"/>
      <c r="OUX4" s="526"/>
      <c r="OUY4" s="526"/>
      <c r="OUZ4" s="526"/>
      <c r="OVA4" s="526"/>
      <c r="OVB4" s="526"/>
      <c r="OVC4" s="526"/>
      <c r="OVD4" s="526"/>
      <c r="OVE4" s="526"/>
      <c r="OVF4" s="526"/>
      <c r="OVG4" s="526"/>
      <c r="OVH4" s="526"/>
      <c r="OVI4" s="526"/>
      <c r="OVJ4" s="526"/>
      <c r="OVK4" s="526"/>
      <c r="OVL4" s="526"/>
      <c r="OVM4" s="526"/>
      <c r="OVN4" s="526"/>
      <c r="OVO4" s="526"/>
      <c r="OVP4" s="526"/>
      <c r="OVQ4" s="526"/>
      <c r="OVR4" s="526"/>
      <c r="OVS4" s="526"/>
      <c r="OVT4" s="526"/>
      <c r="OVU4" s="526"/>
      <c r="OVV4" s="526"/>
      <c r="OVW4" s="526"/>
      <c r="OVX4" s="526"/>
      <c r="OVY4" s="526"/>
      <c r="OVZ4" s="526"/>
      <c r="OWA4" s="526"/>
      <c r="OWB4" s="526"/>
      <c r="OWC4" s="526"/>
      <c r="OWD4" s="526"/>
      <c r="OWE4" s="526"/>
      <c r="OWF4" s="526"/>
      <c r="OWG4" s="526"/>
      <c r="OWH4" s="526"/>
      <c r="OWI4" s="526"/>
      <c r="OWJ4" s="526"/>
      <c r="OWK4" s="526"/>
      <c r="OWL4" s="526"/>
      <c r="OWM4" s="526"/>
      <c r="OWN4" s="526"/>
      <c r="OWO4" s="526"/>
      <c r="OWP4" s="526"/>
      <c r="OWQ4" s="526"/>
      <c r="OWR4" s="526"/>
      <c r="OWS4" s="526"/>
      <c r="OWT4" s="526"/>
      <c r="OWU4" s="526"/>
      <c r="OWV4" s="526"/>
      <c r="OWW4" s="526"/>
      <c r="OWX4" s="526"/>
      <c r="OWY4" s="526"/>
      <c r="OWZ4" s="526"/>
      <c r="OXA4" s="526"/>
      <c r="OXB4" s="526"/>
      <c r="OXC4" s="526"/>
      <c r="OXD4" s="526"/>
      <c r="OXE4" s="526"/>
      <c r="OXF4" s="526"/>
      <c r="OXG4" s="526"/>
      <c r="OXH4" s="526"/>
      <c r="OXI4" s="526"/>
      <c r="OXJ4" s="526"/>
      <c r="OXK4" s="526"/>
      <c r="OXL4" s="526"/>
      <c r="OXM4" s="526"/>
      <c r="OXN4" s="526"/>
      <c r="OXO4" s="526"/>
      <c r="OXP4" s="526"/>
      <c r="OXQ4" s="526"/>
      <c r="OXR4" s="526"/>
      <c r="OXS4" s="526"/>
      <c r="OXT4" s="526"/>
      <c r="OXU4" s="526"/>
      <c r="OXV4" s="526"/>
      <c r="OXW4" s="526"/>
      <c r="OXX4" s="526"/>
      <c r="OXY4" s="526"/>
      <c r="OXZ4" s="526"/>
      <c r="OYA4" s="526"/>
      <c r="OYB4" s="526"/>
      <c r="OYC4" s="526"/>
      <c r="OYD4" s="526"/>
      <c r="OYE4" s="526"/>
      <c r="OYF4" s="526"/>
      <c r="OYG4" s="526"/>
      <c r="OYH4" s="526"/>
      <c r="OYI4" s="526"/>
      <c r="OYJ4" s="526"/>
      <c r="OYK4" s="526"/>
      <c r="OYL4" s="526"/>
      <c r="OYM4" s="526"/>
      <c r="OYN4" s="526"/>
      <c r="OYO4" s="526"/>
      <c r="OYP4" s="526"/>
      <c r="OYQ4" s="526"/>
      <c r="OYR4" s="526"/>
      <c r="OYS4" s="526"/>
      <c r="OYT4" s="526"/>
      <c r="OYU4" s="526"/>
      <c r="OYV4" s="526"/>
      <c r="OYW4" s="526"/>
      <c r="OYX4" s="526"/>
      <c r="OYY4" s="526"/>
      <c r="OYZ4" s="526"/>
      <c r="OZA4" s="526"/>
      <c r="OZB4" s="526"/>
      <c r="OZC4" s="526"/>
      <c r="OZD4" s="526"/>
      <c r="OZE4" s="526"/>
      <c r="OZF4" s="526"/>
      <c r="OZG4" s="526"/>
      <c r="OZH4" s="526"/>
      <c r="OZI4" s="526"/>
      <c r="OZJ4" s="526"/>
      <c r="OZK4" s="526"/>
      <c r="OZL4" s="526"/>
      <c r="OZM4" s="526"/>
      <c r="OZN4" s="526"/>
      <c r="OZO4" s="526"/>
      <c r="OZP4" s="526"/>
      <c r="OZQ4" s="526"/>
      <c r="OZR4" s="526"/>
      <c r="OZS4" s="526"/>
      <c r="OZT4" s="526"/>
      <c r="OZU4" s="526"/>
      <c r="OZV4" s="526"/>
      <c r="OZW4" s="526"/>
      <c r="OZX4" s="526"/>
      <c r="OZY4" s="526"/>
      <c r="OZZ4" s="526"/>
      <c r="PAA4" s="526"/>
      <c r="PAB4" s="526"/>
      <c r="PAC4" s="526"/>
      <c r="PAD4" s="526"/>
      <c r="PAE4" s="526"/>
      <c r="PAF4" s="526"/>
      <c r="PAG4" s="526"/>
      <c r="PAH4" s="526"/>
      <c r="PAI4" s="526"/>
      <c r="PAJ4" s="526"/>
      <c r="PAK4" s="526"/>
      <c r="PAL4" s="526"/>
      <c r="PAM4" s="526"/>
      <c r="PAN4" s="526"/>
      <c r="PAO4" s="526"/>
      <c r="PAP4" s="526"/>
      <c r="PAQ4" s="526"/>
      <c r="PAR4" s="526"/>
      <c r="PAS4" s="526"/>
      <c r="PAT4" s="526"/>
      <c r="PAU4" s="526"/>
      <c r="PAV4" s="526"/>
      <c r="PAW4" s="526"/>
      <c r="PAX4" s="526"/>
      <c r="PAY4" s="526"/>
      <c r="PAZ4" s="526"/>
      <c r="PBA4" s="526"/>
      <c r="PBB4" s="526"/>
      <c r="PBC4" s="526"/>
      <c r="PBD4" s="526"/>
      <c r="PBE4" s="526"/>
      <c r="PBF4" s="526"/>
      <c r="PBG4" s="526"/>
      <c r="PBH4" s="526"/>
      <c r="PBI4" s="526"/>
      <c r="PBJ4" s="526"/>
      <c r="PBK4" s="526"/>
      <c r="PBL4" s="526"/>
      <c r="PBM4" s="526"/>
      <c r="PBN4" s="526"/>
      <c r="PBO4" s="526"/>
      <c r="PBP4" s="526"/>
      <c r="PBQ4" s="526"/>
      <c r="PBR4" s="526"/>
      <c r="PBS4" s="526"/>
      <c r="PBT4" s="526"/>
      <c r="PBU4" s="526"/>
      <c r="PBV4" s="526"/>
      <c r="PBW4" s="526"/>
      <c r="PBX4" s="526"/>
      <c r="PBY4" s="526"/>
      <c r="PBZ4" s="526"/>
      <c r="PCA4" s="526"/>
      <c r="PCB4" s="526"/>
      <c r="PCC4" s="526"/>
      <c r="PCD4" s="526"/>
      <c r="PCE4" s="526"/>
      <c r="PCF4" s="526"/>
      <c r="PCG4" s="526"/>
      <c r="PCH4" s="526"/>
      <c r="PCI4" s="526"/>
      <c r="PCJ4" s="526"/>
      <c r="PCK4" s="526"/>
      <c r="PCL4" s="526"/>
      <c r="PCM4" s="526"/>
      <c r="PCN4" s="526"/>
      <c r="PCO4" s="526"/>
      <c r="PCP4" s="526"/>
      <c r="PCQ4" s="526"/>
      <c r="PCR4" s="526"/>
      <c r="PCS4" s="526"/>
      <c r="PCT4" s="526"/>
      <c r="PCU4" s="526"/>
      <c r="PCV4" s="526"/>
      <c r="PCW4" s="526"/>
      <c r="PCX4" s="526"/>
      <c r="PCY4" s="526"/>
      <c r="PCZ4" s="526"/>
      <c r="PDA4" s="526"/>
      <c r="PDB4" s="526"/>
      <c r="PDC4" s="526"/>
      <c r="PDD4" s="526"/>
      <c r="PDE4" s="526"/>
      <c r="PDF4" s="526"/>
      <c r="PDG4" s="526"/>
      <c r="PDH4" s="526"/>
      <c r="PDI4" s="526"/>
      <c r="PDJ4" s="526"/>
      <c r="PDK4" s="526"/>
      <c r="PDL4" s="526"/>
      <c r="PDM4" s="526"/>
      <c r="PDN4" s="526"/>
      <c r="PDO4" s="526"/>
      <c r="PDP4" s="526"/>
      <c r="PDQ4" s="526"/>
      <c r="PDR4" s="526"/>
      <c r="PDS4" s="526"/>
      <c r="PDT4" s="526"/>
      <c r="PDU4" s="526"/>
      <c r="PDV4" s="526"/>
      <c r="PDW4" s="526"/>
      <c r="PDX4" s="526"/>
      <c r="PDY4" s="526"/>
      <c r="PDZ4" s="526"/>
      <c r="PEA4" s="526"/>
      <c r="PEB4" s="526"/>
      <c r="PEC4" s="526"/>
      <c r="PED4" s="526"/>
      <c r="PEE4" s="526"/>
      <c r="PEF4" s="526"/>
      <c r="PEG4" s="526"/>
      <c r="PEH4" s="526"/>
      <c r="PEI4" s="526"/>
      <c r="PEJ4" s="526"/>
      <c r="PEK4" s="526"/>
      <c r="PEL4" s="526"/>
      <c r="PEM4" s="526"/>
      <c r="PEN4" s="526"/>
      <c r="PEO4" s="526"/>
      <c r="PEP4" s="526"/>
      <c r="PEQ4" s="526"/>
      <c r="PER4" s="526"/>
      <c r="PES4" s="526"/>
      <c r="PET4" s="526"/>
      <c r="PEU4" s="526"/>
      <c r="PEV4" s="526"/>
      <c r="PEW4" s="526"/>
      <c r="PEX4" s="526"/>
      <c r="PEY4" s="526"/>
      <c r="PEZ4" s="526"/>
      <c r="PFA4" s="526"/>
      <c r="PFB4" s="526"/>
      <c r="PFC4" s="526"/>
      <c r="PFD4" s="526"/>
      <c r="PFE4" s="526"/>
      <c r="PFF4" s="526"/>
      <c r="PFG4" s="526"/>
      <c r="PFH4" s="526"/>
      <c r="PFI4" s="526"/>
      <c r="PFJ4" s="526"/>
      <c r="PFK4" s="526"/>
      <c r="PFL4" s="526"/>
      <c r="PFM4" s="526"/>
      <c r="PFN4" s="526"/>
      <c r="PFO4" s="526"/>
      <c r="PFP4" s="526"/>
      <c r="PFQ4" s="526"/>
      <c r="PFR4" s="526"/>
      <c r="PFS4" s="526"/>
      <c r="PFT4" s="526"/>
      <c r="PFU4" s="526"/>
      <c r="PFV4" s="526"/>
      <c r="PFW4" s="526"/>
      <c r="PFX4" s="526"/>
      <c r="PFY4" s="526"/>
      <c r="PFZ4" s="526"/>
      <c r="PGA4" s="526"/>
      <c r="PGB4" s="526"/>
      <c r="PGC4" s="526"/>
      <c r="PGD4" s="526"/>
      <c r="PGE4" s="526"/>
      <c r="PGF4" s="526"/>
      <c r="PGG4" s="526"/>
      <c r="PGH4" s="526"/>
      <c r="PGI4" s="526"/>
      <c r="PGJ4" s="526"/>
      <c r="PGK4" s="526"/>
      <c r="PGL4" s="526"/>
      <c r="PGM4" s="526"/>
      <c r="PGN4" s="526"/>
      <c r="PGO4" s="526"/>
      <c r="PGP4" s="526"/>
      <c r="PGQ4" s="526"/>
      <c r="PGR4" s="526"/>
      <c r="PGS4" s="526"/>
      <c r="PGT4" s="526"/>
      <c r="PGU4" s="526"/>
      <c r="PGV4" s="526"/>
      <c r="PGW4" s="526"/>
      <c r="PGX4" s="526"/>
      <c r="PGY4" s="526"/>
      <c r="PGZ4" s="526"/>
      <c r="PHA4" s="526"/>
      <c r="PHB4" s="526"/>
      <c r="PHC4" s="526"/>
      <c r="PHD4" s="526"/>
      <c r="PHE4" s="526"/>
      <c r="PHF4" s="526"/>
      <c r="PHG4" s="526"/>
      <c r="PHH4" s="526"/>
      <c r="PHI4" s="526"/>
      <c r="PHJ4" s="526"/>
      <c r="PHK4" s="526"/>
      <c r="PHL4" s="526"/>
      <c r="PHM4" s="526"/>
      <c r="PHN4" s="526"/>
      <c r="PHO4" s="526"/>
      <c r="PHP4" s="526"/>
      <c r="PHQ4" s="526"/>
      <c r="PHR4" s="526"/>
      <c r="PHS4" s="526"/>
      <c r="PHT4" s="526"/>
      <c r="PHU4" s="526"/>
      <c r="PHV4" s="526"/>
      <c r="PHW4" s="526"/>
      <c r="PHX4" s="526"/>
      <c r="PHY4" s="526"/>
      <c r="PHZ4" s="526"/>
      <c r="PIA4" s="526"/>
      <c r="PIB4" s="526"/>
      <c r="PIC4" s="526"/>
      <c r="PID4" s="526"/>
      <c r="PIE4" s="526"/>
      <c r="PIF4" s="526"/>
      <c r="PIG4" s="526"/>
      <c r="PIH4" s="526"/>
      <c r="PII4" s="526"/>
      <c r="PIJ4" s="526"/>
      <c r="PIK4" s="526"/>
      <c r="PIL4" s="526"/>
      <c r="PIM4" s="526"/>
      <c r="PIN4" s="526"/>
      <c r="PIO4" s="526"/>
      <c r="PIP4" s="526"/>
      <c r="PIQ4" s="526"/>
      <c r="PIR4" s="526"/>
      <c r="PIS4" s="526"/>
      <c r="PIT4" s="526"/>
      <c r="PIU4" s="526"/>
      <c r="PIV4" s="526"/>
      <c r="PIW4" s="526"/>
      <c r="PIX4" s="526"/>
      <c r="PIY4" s="526"/>
      <c r="PIZ4" s="526"/>
      <c r="PJA4" s="526"/>
      <c r="PJB4" s="526"/>
      <c r="PJC4" s="526"/>
      <c r="PJD4" s="526"/>
      <c r="PJE4" s="526"/>
      <c r="PJF4" s="526"/>
      <c r="PJG4" s="526"/>
      <c r="PJH4" s="526"/>
      <c r="PJI4" s="526"/>
      <c r="PJJ4" s="526"/>
      <c r="PJK4" s="526"/>
      <c r="PJL4" s="526"/>
      <c r="PJM4" s="526"/>
      <c r="PJN4" s="526"/>
      <c r="PJO4" s="526"/>
      <c r="PJP4" s="526"/>
      <c r="PJQ4" s="526"/>
      <c r="PJR4" s="526"/>
      <c r="PJS4" s="526"/>
      <c r="PJT4" s="526"/>
      <c r="PJU4" s="526"/>
      <c r="PJV4" s="526"/>
      <c r="PJW4" s="526"/>
      <c r="PJX4" s="526"/>
      <c r="PJY4" s="526"/>
      <c r="PJZ4" s="526"/>
      <c r="PKA4" s="526"/>
      <c r="PKB4" s="526"/>
      <c r="PKC4" s="526"/>
      <c r="PKD4" s="526"/>
      <c r="PKE4" s="526"/>
      <c r="PKF4" s="526"/>
      <c r="PKG4" s="526"/>
      <c r="PKH4" s="526"/>
      <c r="PKI4" s="526"/>
      <c r="PKJ4" s="526"/>
      <c r="PKK4" s="526"/>
      <c r="PKL4" s="526"/>
      <c r="PKM4" s="526"/>
      <c r="PKN4" s="526"/>
      <c r="PKO4" s="526"/>
      <c r="PKP4" s="526"/>
      <c r="PKQ4" s="526"/>
      <c r="PKR4" s="526"/>
      <c r="PKS4" s="526"/>
      <c r="PKT4" s="526"/>
      <c r="PKU4" s="526"/>
      <c r="PKV4" s="526"/>
      <c r="PKW4" s="526"/>
      <c r="PKX4" s="526"/>
      <c r="PKY4" s="526"/>
      <c r="PKZ4" s="526"/>
      <c r="PLA4" s="526"/>
      <c r="PLB4" s="526"/>
      <c r="PLC4" s="526"/>
      <c r="PLD4" s="526"/>
      <c r="PLE4" s="526"/>
      <c r="PLF4" s="526"/>
      <c r="PLG4" s="526"/>
      <c r="PLH4" s="526"/>
      <c r="PLI4" s="526"/>
      <c r="PLJ4" s="526"/>
      <c r="PLK4" s="526"/>
      <c r="PLL4" s="526"/>
      <c r="PLM4" s="526"/>
      <c r="PLN4" s="526"/>
      <c r="PLO4" s="526"/>
      <c r="PLP4" s="526"/>
      <c r="PLQ4" s="526"/>
      <c r="PLR4" s="526"/>
      <c r="PLS4" s="526"/>
      <c r="PLT4" s="526"/>
      <c r="PLU4" s="526"/>
      <c r="PLV4" s="526"/>
      <c r="PLW4" s="526"/>
      <c r="PLX4" s="526"/>
      <c r="PLY4" s="526"/>
      <c r="PLZ4" s="526"/>
      <c r="PMA4" s="526"/>
      <c r="PMB4" s="526"/>
      <c r="PMC4" s="526"/>
      <c r="PMD4" s="526"/>
      <c r="PME4" s="526"/>
      <c r="PMF4" s="526"/>
      <c r="PMG4" s="526"/>
      <c r="PMH4" s="526"/>
      <c r="PMI4" s="526"/>
      <c r="PMJ4" s="526"/>
      <c r="PMK4" s="526"/>
      <c r="PML4" s="526"/>
      <c r="PMM4" s="526"/>
      <c r="PMN4" s="526"/>
      <c r="PMO4" s="526"/>
      <c r="PMP4" s="526"/>
      <c r="PMQ4" s="526"/>
      <c r="PMR4" s="526"/>
      <c r="PMS4" s="526"/>
      <c r="PMT4" s="526"/>
      <c r="PMU4" s="526"/>
      <c r="PMV4" s="526"/>
      <c r="PMW4" s="526"/>
      <c r="PMX4" s="526"/>
      <c r="PMY4" s="526"/>
      <c r="PMZ4" s="526"/>
      <c r="PNA4" s="526"/>
      <c r="PNB4" s="526"/>
      <c r="PNC4" s="526"/>
      <c r="PND4" s="526"/>
      <c r="PNE4" s="526"/>
      <c r="PNF4" s="526"/>
      <c r="PNG4" s="526"/>
      <c r="PNH4" s="526"/>
      <c r="PNI4" s="526"/>
      <c r="PNJ4" s="526"/>
      <c r="PNK4" s="526"/>
      <c r="PNL4" s="526"/>
      <c r="PNM4" s="526"/>
      <c r="PNN4" s="526"/>
      <c r="PNO4" s="526"/>
      <c r="PNP4" s="526"/>
      <c r="PNQ4" s="526"/>
      <c r="PNR4" s="526"/>
      <c r="PNS4" s="526"/>
      <c r="PNT4" s="526"/>
      <c r="PNU4" s="526"/>
      <c r="PNV4" s="526"/>
      <c r="PNW4" s="526"/>
      <c r="PNX4" s="526"/>
      <c r="PNY4" s="526"/>
      <c r="PNZ4" s="526"/>
      <c r="POA4" s="526"/>
      <c r="POB4" s="526"/>
      <c r="POC4" s="526"/>
      <c r="POD4" s="526"/>
      <c r="POE4" s="526"/>
      <c r="POF4" s="526"/>
      <c r="POG4" s="526"/>
      <c r="POH4" s="526"/>
      <c r="POI4" s="526"/>
      <c r="POJ4" s="526"/>
      <c r="POK4" s="526"/>
      <c r="POL4" s="526"/>
      <c r="POM4" s="526"/>
      <c r="PON4" s="526"/>
      <c r="POO4" s="526"/>
      <c r="POP4" s="526"/>
      <c r="POQ4" s="526"/>
      <c r="POR4" s="526"/>
      <c r="POS4" s="526"/>
      <c r="POT4" s="526"/>
      <c r="POU4" s="526"/>
      <c r="POV4" s="526"/>
      <c r="POW4" s="526"/>
      <c r="POX4" s="526"/>
      <c r="POY4" s="526"/>
      <c r="POZ4" s="526"/>
      <c r="PPA4" s="526"/>
      <c r="PPB4" s="526"/>
      <c r="PPC4" s="526"/>
      <c r="PPD4" s="526"/>
      <c r="PPE4" s="526"/>
      <c r="PPF4" s="526"/>
      <c r="PPG4" s="526"/>
      <c r="PPH4" s="526"/>
      <c r="PPI4" s="526"/>
      <c r="PPJ4" s="526"/>
      <c r="PPK4" s="526"/>
      <c r="PPL4" s="526"/>
      <c r="PPM4" s="526"/>
      <c r="PPN4" s="526"/>
      <c r="PPO4" s="526"/>
      <c r="PPP4" s="526"/>
      <c r="PPQ4" s="526"/>
      <c r="PPR4" s="526"/>
      <c r="PPS4" s="526"/>
      <c r="PPT4" s="526"/>
      <c r="PPU4" s="526"/>
      <c r="PPV4" s="526"/>
      <c r="PPW4" s="526"/>
      <c r="PPX4" s="526"/>
      <c r="PPY4" s="526"/>
      <c r="PPZ4" s="526"/>
      <c r="PQA4" s="526"/>
      <c r="PQB4" s="526"/>
      <c r="PQC4" s="526"/>
      <c r="PQD4" s="526"/>
      <c r="PQE4" s="526"/>
      <c r="PQF4" s="526"/>
      <c r="PQG4" s="526"/>
      <c r="PQH4" s="526"/>
      <c r="PQI4" s="526"/>
      <c r="PQJ4" s="526"/>
      <c r="PQK4" s="526"/>
      <c r="PQL4" s="526"/>
      <c r="PQM4" s="526"/>
      <c r="PQN4" s="526"/>
      <c r="PQO4" s="526"/>
      <c r="PQP4" s="526"/>
      <c r="PQQ4" s="526"/>
      <c r="PQR4" s="526"/>
      <c r="PQS4" s="526"/>
      <c r="PQT4" s="526"/>
      <c r="PQU4" s="526"/>
      <c r="PQV4" s="526"/>
      <c r="PQW4" s="526"/>
      <c r="PQX4" s="526"/>
      <c r="PQY4" s="526"/>
      <c r="PQZ4" s="526"/>
      <c r="PRA4" s="526"/>
      <c r="PRB4" s="526"/>
      <c r="PRC4" s="526"/>
      <c r="PRD4" s="526"/>
      <c r="PRE4" s="526"/>
      <c r="PRF4" s="526"/>
      <c r="PRG4" s="526"/>
      <c r="PRH4" s="526"/>
      <c r="PRI4" s="526"/>
      <c r="PRJ4" s="526"/>
      <c r="PRK4" s="526"/>
      <c r="PRL4" s="526"/>
      <c r="PRM4" s="526"/>
      <c r="PRN4" s="526"/>
      <c r="PRO4" s="526"/>
      <c r="PRP4" s="526"/>
      <c r="PRQ4" s="526"/>
      <c r="PRR4" s="526"/>
      <c r="PRS4" s="526"/>
      <c r="PRT4" s="526"/>
      <c r="PRU4" s="526"/>
      <c r="PRV4" s="526"/>
      <c r="PRW4" s="526"/>
      <c r="PRX4" s="526"/>
      <c r="PRY4" s="526"/>
      <c r="PRZ4" s="526"/>
      <c r="PSA4" s="526"/>
      <c r="PSB4" s="526"/>
      <c r="PSC4" s="526"/>
      <c r="PSD4" s="526"/>
      <c r="PSE4" s="526"/>
      <c r="PSF4" s="526"/>
      <c r="PSG4" s="526"/>
      <c r="PSH4" s="526"/>
      <c r="PSI4" s="526"/>
      <c r="PSJ4" s="526"/>
      <c r="PSK4" s="526"/>
      <c r="PSL4" s="526"/>
      <c r="PSM4" s="526"/>
      <c r="PSN4" s="526"/>
      <c r="PSO4" s="526"/>
      <c r="PSP4" s="526"/>
      <c r="PSQ4" s="526"/>
      <c r="PSR4" s="526"/>
      <c r="PSS4" s="526"/>
      <c r="PST4" s="526"/>
      <c r="PSU4" s="526"/>
      <c r="PSV4" s="526"/>
      <c r="PSW4" s="526"/>
      <c r="PSX4" s="526"/>
      <c r="PSY4" s="526"/>
      <c r="PSZ4" s="526"/>
      <c r="PTA4" s="526"/>
      <c r="PTB4" s="526"/>
      <c r="PTC4" s="526"/>
      <c r="PTD4" s="526"/>
      <c r="PTE4" s="526"/>
      <c r="PTF4" s="526"/>
      <c r="PTG4" s="526"/>
      <c r="PTH4" s="526"/>
      <c r="PTI4" s="526"/>
      <c r="PTJ4" s="526"/>
      <c r="PTK4" s="526"/>
      <c r="PTL4" s="526"/>
      <c r="PTM4" s="526"/>
      <c r="PTN4" s="526"/>
      <c r="PTO4" s="526"/>
      <c r="PTP4" s="526"/>
      <c r="PTQ4" s="526"/>
      <c r="PTR4" s="526"/>
      <c r="PTS4" s="526"/>
      <c r="PTT4" s="526"/>
      <c r="PTU4" s="526"/>
      <c r="PTV4" s="526"/>
      <c r="PTW4" s="526"/>
      <c r="PTX4" s="526"/>
      <c r="PTY4" s="526"/>
      <c r="PTZ4" s="526"/>
      <c r="PUA4" s="526"/>
      <c r="PUB4" s="526"/>
      <c r="PUC4" s="526"/>
      <c r="PUD4" s="526"/>
      <c r="PUE4" s="526"/>
      <c r="PUF4" s="526"/>
      <c r="PUG4" s="526"/>
      <c r="PUH4" s="526"/>
      <c r="PUI4" s="526"/>
      <c r="PUJ4" s="526"/>
      <c r="PUK4" s="526"/>
      <c r="PUL4" s="526"/>
      <c r="PUM4" s="526"/>
      <c r="PUN4" s="526"/>
      <c r="PUO4" s="526"/>
      <c r="PUP4" s="526"/>
      <c r="PUQ4" s="526"/>
      <c r="PUR4" s="526"/>
      <c r="PUS4" s="526"/>
      <c r="PUT4" s="526"/>
      <c r="PUU4" s="526"/>
      <c r="PUV4" s="526"/>
      <c r="PUW4" s="526"/>
      <c r="PUX4" s="526"/>
      <c r="PUY4" s="526"/>
      <c r="PUZ4" s="526"/>
      <c r="PVA4" s="526"/>
      <c r="PVB4" s="526"/>
      <c r="PVC4" s="526"/>
      <c r="PVD4" s="526"/>
      <c r="PVE4" s="526"/>
      <c r="PVF4" s="526"/>
      <c r="PVG4" s="526"/>
      <c r="PVH4" s="526"/>
      <c r="PVI4" s="526"/>
      <c r="PVJ4" s="526"/>
      <c r="PVK4" s="526"/>
      <c r="PVL4" s="526"/>
      <c r="PVM4" s="526"/>
      <c r="PVN4" s="526"/>
      <c r="PVO4" s="526"/>
      <c r="PVP4" s="526"/>
      <c r="PVQ4" s="526"/>
      <c r="PVR4" s="526"/>
      <c r="PVS4" s="526"/>
      <c r="PVT4" s="526"/>
      <c r="PVU4" s="526"/>
      <c r="PVV4" s="526"/>
      <c r="PVW4" s="526"/>
      <c r="PVX4" s="526"/>
      <c r="PVY4" s="526"/>
      <c r="PVZ4" s="526"/>
      <c r="PWA4" s="526"/>
      <c r="PWB4" s="526"/>
      <c r="PWC4" s="526"/>
      <c r="PWD4" s="526"/>
      <c r="PWE4" s="526"/>
      <c r="PWF4" s="526"/>
      <c r="PWG4" s="526"/>
      <c r="PWH4" s="526"/>
      <c r="PWI4" s="526"/>
      <c r="PWJ4" s="526"/>
      <c r="PWK4" s="526"/>
      <c r="PWL4" s="526"/>
      <c r="PWM4" s="526"/>
      <c r="PWN4" s="526"/>
      <c r="PWO4" s="526"/>
      <c r="PWP4" s="526"/>
      <c r="PWQ4" s="526"/>
      <c r="PWR4" s="526"/>
      <c r="PWS4" s="526"/>
      <c r="PWT4" s="526"/>
      <c r="PWU4" s="526"/>
      <c r="PWV4" s="526"/>
      <c r="PWW4" s="526"/>
      <c r="PWX4" s="526"/>
      <c r="PWY4" s="526"/>
      <c r="PWZ4" s="526"/>
      <c r="PXA4" s="526"/>
      <c r="PXB4" s="526"/>
      <c r="PXC4" s="526"/>
      <c r="PXD4" s="526"/>
      <c r="PXE4" s="526"/>
      <c r="PXF4" s="526"/>
      <c r="PXG4" s="526"/>
      <c r="PXH4" s="526"/>
      <c r="PXI4" s="526"/>
      <c r="PXJ4" s="526"/>
      <c r="PXK4" s="526"/>
      <c r="PXL4" s="526"/>
      <c r="PXM4" s="526"/>
      <c r="PXN4" s="526"/>
      <c r="PXO4" s="526"/>
      <c r="PXP4" s="526"/>
      <c r="PXQ4" s="526"/>
      <c r="PXR4" s="526"/>
      <c r="PXS4" s="526"/>
      <c r="PXT4" s="526"/>
      <c r="PXU4" s="526"/>
      <c r="PXV4" s="526"/>
      <c r="PXW4" s="526"/>
      <c r="PXX4" s="526"/>
      <c r="PXY4" s="526"/>
      <c r="PXZ4" s="526"/>
      <c r="PYA4" s="526"/>
      <c r="PYB4" s="526"/>
      <c r="PYC4" s="526"/>
      <c r="PYD4" s="526"/>
      <c r="PYE4" s="526"/>
      <c r="PYF4" s="526"/>
      <c r="PYG4" s="526"/>
      <c r="PYH4" s="526"/>
      <c r="PYI4" s="526"/>
      <c r="PYJ4" s="526"/>
      <c r="PYK4" s="526"/>
      <c r="PYL4" s="526"/>
      <c r="PYM4" s="526"/>
      <c r="PYN4" s="526"/>
      <c r="PYO4" s="526"/>
      <c r="PYP4" s="526"/>
      <c r="PYQ4" s="526"/>
      <c r="PYR4" s="526"/>
      <c r="PYS4" s="526"/>
      <c r="PYT4" s="526"/>
      <c r="PYU4" s="526"/>
      <c r="PYV4" s="526"/>
      <c r="PYW4" s="526"/>
      <c r="PYX4" s="526"/>
      <c r="PYY4" s="526"/>
      <c r="PYZ4" s="526"/>
      <c r="PZA4" s="526"/>
      <c r="PZB4" s="526"/>
      <c r="PZC4" s="526"/>
      <c r="PZD4" s="526"/>
      <c r="PZE4" s="526"/>
      <c r="PZF4" s="526"/>
      <c r="PZG4" s="526"/>
      <c r="PZH4" s="526"/>
      <c r="PZI4" s="526"/>
      <c r="PZJ4" s="526"/>
      <c r="PZK4" s="526"/>
      <c r="PZL4" s="526"/>
      <c r="PZM4" s="526"/>
      <c r="PZN4" s="526"/>
      <c r="PZO4" s="526"/>
      <c r="PZP4" s="526"/>
      <c r="PZQ4" s="526"/>
      <c r="PZR4" s="526"/>
      <c r="PZS4" s="526"/>
      <c r="PZT4" s="526"/>
      <c r="PZU4" s="526"/>
      <c r="PZV4" s="526"/>
      <c r="PZW4" s="526"/>
      <c r="PZX4" s="526"/>
      <c r="PZY4" s="526"/>
      <c r="PZZ4" s="526"/>
      <c r="QAA4" s="526"/>
      <c r="QAB4" s="526"/>
      <c r="QAC4" s="526"/>
      <c r="QAD4" s="526"/>
      <c r="QAE4" s="526"/>
      <c r="QAF4" s="526"/>
      <c r="QAG4" s="526"/>
      <c r="QAH4" s="526"/>
      <c r="QAI4" s="526"/>
      <c r="QAJ4" s="526"/>
      <c r="QAK4" s="526"/>
      <c r="QAL4" s="526"/>
      <c r="QAM4" s="526"/>
      <c r="QAN4" s="526"/>
      <c r="QAO4" s="526"/>
      <c r="QAP4" s="526"/>
      <c r="QAQ4" s="526"/>
      <c r="QAR4" s="526"/>
      <c r="QAS4" s="526"/>
      <c r="QAT4" s="526"/>
      <c r="QAU4" s="526"/>
      <c r="QAV4" s="526"/>
      <c r="QAW4" s="526"/>
      <c r="QAX4" s="526"/>
      <c r="QAY4" s="526"/>
      <c r="QAZ4" s="526"/>
      <c r="QBA4" s="526"/>
      <c r="QBB4" s="526"/>
      <c r="QBC4" s="526"/>
      <c r="QBD4" s="526"/>
      <c r="QBE4" s="526"/>
      <c r="QBF4" s="526"/>
      <c r="QBG4" s="526"/>
      <c r="QBH4" s="526"/>
      <c r="QBI4" s="526"/>
      <c r="QBJ4" s="526"/>
      <c r="QBK4" s="526"/>
      <c r="QBL4" s="526"/>
      <c r="QBM4" s="526"/>
      <c r="QBN4" s="526"/>
      <c r="QBO4" s="526"/>
      <c r="QBP4" s="526"/>
      <c r="QBQ4" s="526"/>
      <c r="QBR4" s="526"/>
      <c r="QBS4" s="526"/>
      <c r="QBT4" s="526"/>
      <c r="QBU4" s="526"/>
      <c r="QBV4" s="526"/>
      <c r="QBW4" s="526"/>
      <c r="QBX4" s="526"/>
      <c r="QBY4" s="526"/>
      <c r="QBZ4" s="526"/>
      <c r="QCA4" s="526"/>
      <c r="QCB4" s="526"/>
      <c r="QCC4" s="526"/>
      <c r="QCD4" s="526"/>
      <c r="QCE4" s="526"/>
      <c r="QCF4" s="526"/>
      <c r="QCG4" s="526"/>
      <c r="QCH4" s="526"/>
      <c r="QCI4" s="526"/>
      <c r="QCJ4" s="526"/>
      <c r="QCK4" s="526"/>
      <c r="QCL4" s="526"/>
      <c r="QCM4" s="526"/>
      <c r="QCN4" s="526"/>
      <c r="QCO4" s="526"/>
      <c r="QCP4" s="526"/>
      <c r="QCQ4" s="526"/>
      <c r="QCR4" s="526"/>
      <c r="QCS4" s="526"/>
      <c r="QCT4" s="526"/>
      <c r="QCU4" s="526"/>
      <c r="QCV4" s="526"/>
      <c r="QCW4" s="526"/>
      <c r="QCX4" s="526"/>
      <c r="QCY4" s="526"/>
      <c r="QCZ4" s="526"/>
      <c r="QDA4" s="526"/>
      <c r="QDB4" s="526"/>
      <c r="QDC4" s="526"/>
      <c r="QDD4" s="526"/>
      <c r="QDE4" s="526"/>
      <c r="QDF4" s="526"/>
      <c r="QDG4" s="526"/>
      <c r="QDH4" s="526"/>
      <c r="QDI4" s="526"/>
      <c r="QDJ4" s="526"/>
      <c r="QDK4" s="526"/>
      <c r="QDL4" s="526"/>
      <c r="QDM4" s="526"/>
      <c r="QDN4" s="526"/>
      <c r="QDO4" s="526"/>
      <c r="QDP4" s="526"/>
      <c r="QDQ4" s="526"/>
      <c r="QDR4" s="526"/>
      <c r="QDS4" s="526"/>
      <c r="QDT4" s="526"/>
      <c r="QDU4" s="526"/>
      <c r="QDV4" s="526"/>
      <c r="QDW4" s="526"/>
      <c r="QDX4" s="526"/>
      <c r="QDY4" s="526"/>
      <c r="QDZ4" s="526"/>
      <c r="QEA4" s="526"/>
      <c r="QEB4" s="526"/>
      <c r="QEC4" s="526"/>
      <c r="QED4" s="526"/>
      <c r="QEE4" s="526"/>
      <c r="QEF4" s="526"/>
      <c r="QEG4" s="526"/>
      <c r="QEH4" s="526"/>
      <c r="QEI4" s="526"/>
      <c r="QEJ4" s="526"/>
      <c r="QEK4" s="526"/>
      <c r="QEL4" s="526"/>
      <c r="QEM4" s="526"/>
      <c r="QEN4" s="526"/>
      <c r="QEO4" s="526"/>
      <c r="QEP4" s="526"/>
      <c r="QEQ4" s="526"/>
      <c r="QER4" s="526"/>
      <c r="QES4" s="526"/>
      <c r="QET4" s="526"/>
      <c r="QEU4" s="526"/>
      <c r="QEV4" s="526"/>
      <c r="QEW4" s="526"/>
      <c r="QEX4" s="526"/>
      <c r="QEY4" s="526"/>
      <c r="QEZ4" s="526"/>
      <c r="QFA4" s="526"/>
      <c r="QFB4" s="526"/>
      <c r="QFC4" s="526"/>
      <c r="QFD4" s="526"/>
      <c r="QFE4" s="526"/>
      <c r="QFF4" s="526"/>
      <c r="QFG4" s="526"/>
      <c r="QFH4" s="526"/>
      <c r="QFI4" s="526"/>
      <c r="QFJ4" s="526"/>
      <c r="QFK4" s="526"/>
      <c r="QFL4" s="526"/>
      <c r="QFM4" s="526"/>
      <c r="QFN4" s="526"/>
      <c r="QFO4" s="526"/>
      <c r="QFP4" s="526"/>
      <c r="QFQ4" s="526"/>
      <c r="QFR4" s="526"/>
      <c r="QFS4" s="526"/>
      <c r="QFT4" s="526"/>
      <c r="QFU4" s="526"/>
      <c r="QFV4" s="526"/>
      <c r="QFW4" s="526"/>
      <c r="QFX4" s="526"/>
      <c r="QFY4" s="526"/>
      <c r="QFZ4" s="526"/>
      <c r="QGA4" s="526"/>
      <c r="QGB4" s="526"/>
      <c r="QGC4" s="526"/>
      <c r="QGD4" s="526"/>
      <c r="QGE4" s="526"/>
      <c r="QGF4" s="526"/>
      <c r="QGG4" s="526"/>
      <c r="QGH4" s="526"/>
      <c r="QGI4" s="526"/>
      <c r="QGJ4" s="526"/>
      <c r="QGK4" s="526"/>
      <c r="QGL4" s="526"/>
      <c r="QGM4" s="526"/>
      <c r="QGN4" s="526"/>
      <c r="QGO4" s="526"/>
      <c r="QGP4" s="526"/>
      <c r="QGQ4" s="526"/>
      <c r="QGR4" s="526"/>
      <c r="QGS4" s="526"/>
      <c r="QGT4" s="526"/>
      <c r="QGU4" s="526"/>
      <c r="QGV4" s="526"/>
      <c r="QGW4" s="526"/>
      <c r="QGX4" s="526"/>
      <c r="QGY4" s="526"/>
      <c r="QGZ4" s="526"/>
      <c r="QHA4" s="526"/>
      <c r="QHB4" s="526"/>
      <c r="QHC4" s="526"/>
      <c r="QHD4" s="526"/>
      <c r="QHE4" s="526"/>
      <c r="QHF4" s="526"/>
      <c r="QHG4" s="526"/>
      <c r="QHH4" s="526"/>
      <c r="QHI4" s="526"/>
      <c r="QHJ4" s="526"/>
      <c r="QHK4" s="526"/>
      <c r="QHL4" s="526"/>
      <c r="QHM4" s="526"/>
      <c r="QHN4" s="526"/>
      <c r="QHO4" s="526"/>
      <c r="QHP4" s="526"/>
      <c r="QHQ4" s="526"/>
      <c r="QHR4" s="526"/>
      <c r="QHS4" s="526"/>
      <c r="QHT4" s="526"/>
      <c r="QHU4" s="526"/>
      <c r="QHV4" s="526"/>
      <c r="QHW4" s="526"/>
      <c r="QHX4" s="526"/>
      <c r="QHY4" s="526"/>
      <c r="QHZ4" s="526"/>
      <c r="QIA4" s="526"/>
      <c r="QIB4" s="526"/>
      <c r="QIC4" s="526"/>
      <c r="QID4" s="526"/>
      <c r="QIE4" s="526"/>
      <c r="QIF4" s="526"/>
      <c r="QIG4" s="526"/>
      <c r="QIH4" s="526"/>
      <c r="QII4" s="526"/>
      <c r="QIJ4" s="526"/>
      <c r="QIK4" s="526"/>
      <c r="QIL4" s="526"/>
      <c r="QIM4" s="526"/>
      <c r="QIN4" s="526"/>
      <c r="QIO4" s="526"/>
      <c r="QIP4" s="526"/>
      <c r="QIQ4" s="526"/>
      <c r="QIR4" s="526"/>
      <c r="QIS4" s="526"/>
      <c r="QIT4" s="526"/>
      <c r="QIU4" s="526"/>
      <c r="QIV4" s="526"/>
      <c r="QIW4" s="526"/>
      <c r="QIX4" s="526"/>
      <c r="QIY4" s="526"/>
      <c r="QIZ4" s="526"/>
      <c r="QJA4" s="526"/>
      <c r="QJB4" s="526"/>
      <c r="QJC4" s="526"/>
      <c r="QJD4" s="526"/>
      <c r="QJE4" s="526"/>
      <c r="QJF4" s="526"/>
      <c r="QJG4" s="526"/>
      <c r="QJH4" s="526"/>
      <c r="QJI4" s="526"/>
      <c r="QJJ4" s="526"/>
      <c r="QJK4" s="526"/>
      <c r="QJL4" s="526"/>
      <c r="QJM4" s="526"/>
      <c r="QJN4" s="526"/>
      <c r="QJO4" s="526"/>
      <c r="QJP4" s="526"/>
      <c r="QJQ4" s="526"/>
      <c r="QJR4" s="526"/>
      <c r="QJS4" s="526"/>
      <c r="QJT4" s="526"/>
      <c r="QJU4" s="526"/>
      <c r="QJV4" s="526"/>
      <c r="QJW4" s="526"/>
      <c r="QJX4" s="526"/>
      <c r="QJY4" s="526"/>
      <c r="QJZ4" s="526"/>
      <c r="QKA4" s="526"/>
      <c r="QKB4" s="526"/>
      <c r="QKC4" s="526"/>
      <c r="QKD4" s="526"/>
      <c r="QKE4" s="526"/>
      <c r="QKF4" s="526"/>
      <c r="QKG4" s="526"/>
      <c r="QKH4" s="526"/>
      <c r="QKI4" s="526"/>
      <c r="QKJ4" s="526"/>
      <c r="QKK4" s="526"/>
      <c r="QKL4" s="526"/>
      <c r="QKM4" s="526"/>
      <c r="QKN4" s="526"/>
      <c r="QKO4" s="526"/>
      <c r="QKP4" s="526"/>
      <c r="QKQ4" s="526"/>
      <c r="QKR4" s="526"/>
      <c r="QKS4" s="526"/>
      <c r="QKT4" s="526"/>
      <c r="QKU4" s="526"/>
      <c r="QKV4" s="526"/>
      <c r="QKW4" s="526"/>
      <c r="QKX4" s="526"/>
      <c r="QKY4" s="526"/>
      <c r="QKZ4" s="526"/>
      <c r="QLA4" s="526"/>
      <c r="QLB4" s="526"/>
      <c r="QLC4" s="526"/>
      <c r="QLD4" s="526"/>
      <c r="QLE4" s="526"/>
      <c r="QLF4" s="526"/>
      <c r="QLG4" s="526"/>
      <c r="QLH4" s="526"/>
      <c r="QLI4" s="526"/>
      <c r="QLJ4" s="526"/>
      <c r="QLK4" s="526"/>
      <c r="QLL4" s="526"/>
      <c r="QLM4" s="526"/>
      <c r="QLN4" s="526"/>
      <c r="QLO4" s="526"/>
      <c r="QLP4" s="526"/>
      <c r="QLQ4" s="526"/>
      <c r="QLR4" s="526"/>
      <c r="QLS4" s="526"/>
      <c r="QLT4" s="526"/>
      <c r="QLU4" s="526"/>
      <c r="QLV4" s="526"/>
      <c r="QLW4" s="526"/>
      <c r="QLX4" s="526"/>
      <c r="QLY4" s="526"/>
      <c r="QLZ4" s="526"/>
      <c r="QMA4" s="526"/>
      <c r="QMB4" s="526"/>
      <c r="QMC4" s="526"/>
      <c r="QMD4" s="526"/>
      <c r="QME4" s="526"/>
      <c r="QMF4" s="526"/>
      <c r="QMG4" s="526"/>
      <c r="QMH4" s="526"/>
      <c r="QMI4" s="526"/>
      <c r="QMJ4" s="526"/>
      <c r="QMK4" s="526"/>
      <c r="QML4" s="526"/>
      <c r="QMM4" s="526"/>
      <c r="QMN4" s="526"/>
      <c r="QMO4" s="526"/>
      <c r="QMP4" s="526"/>
      <c r="QMQ4" s="526"/>
      <c r="QMR4" s="526"/>
      <c r="QMS4" s="526"/>
      <c r="QMT4" s="526"/>
      <c r="QMU4" s="526"/>
      <c r="QMV4" s="526"/>
      <c r="QMW4" s="526"/>
      <c r="QMX4" s="526"/>
      <c r="QMY4" s="526"/>
      <c r="QMZ4" s="526"/>
      <c r="QNA4" s="526"/>
      <c r="QNB4" s="526"/>
      <c r="QNC4" s="526"/>
      <c r="QND4" s="526"/>
      <c r="QNE4" s="526"/>
      <c r="QNF4" s="526"/>
      <c r="QNG4" s="526"/>
      <c r="QNH4" s="526"/>
      <c r="QNI4" s="526"/>
      <c r="QNJ4" s="526"/>
      <c r="QNK4" s="526"/>
      <c r="QNL4" s="526"/>
      <c r="QNM4" s="526"/>
      <c r="QNN4" s="526"/>
      <c r="QNO4" s="526"/>
      <c r="QNP4" s="526"/>
      <c r="QNQ4" s="526"/>
      <c r="QNR4" s="526"/>
      <c r="QNS4" s="526"/>
      <c r="QNT4" s="526"/>
      <c r="QNU4" s="526"/>
      <c r="QNV4" s="526"/>
      <c r="QNW4" s="526"/>
      <c r="QNX4" s="526"/>
      <c r="QNY4" s="526"/>
      <c r="QNZ4" s="526"/>
      <c r="QOA4" s="526"/>
      <c r="QOB4" s="526"/>
      <c r="QOC4" s="526"/>
      <c r="QOD4" s="526"/>
      <c r="QOE4" s="526"/>
      <c r="QOF4" s="526"/>
      <c r="QOG4" s="526"/>
      <c r="QOH4" s="526"/>
      <c r="QOI4" s="526"/>
      <c r="QOJ4" s="526"/>
      <c r="QOK4" s="526"/>
      <c r="QOL4" s="526"/>
      <c r="QOM4" s="526"/>
      <c r="QON4" s="526"/>
      <c r="QOO4" s="526"/>
      <c r="QOP4" s="526"/>
      <c r="QOQ4" s="526"/>
      <c r="QOR4" s="526"/>
      <c r="QOS4" s="526"/>
      <c r="QOT4" s="526"/>
      <c r="QOU4" s="526"/>
      <c r="QOV4" s="526"/>
      <c r="QOW4" s="526"/>
      <c r="QOX4" s="526"/>
      <c r="QOY4" s="526"/>
      <c r="QOZ4" s="526"/>
      <c r="QPA4" s="526"/>
      <c r="QPB4" s="526"/>
      <c r="QPC4" s="526"/>
      <c r="QPD4" s="526"/>
      <c r="QPE4" s="526"/>
      <c r="QPF4" s="526"/>
      <c r="QPG4" s="526"/>
      <c r="QPH4" s="526"/>
      <c r="QPI4" s="526"/>
      <c r="QPJ4" s="526"/>
      <c r="QPK4" s="526"/>
      <c r="QPL4" s="526"/>
      <c r="QPM4" s="526"/>
      <c r="QPN4" s="526"/>
      <c r="QPO4" s="526"/>
      <c r="QPP4" s="526"/>
      <c r="QPQ4" s="526"/>
      <c r="QPR4" s="526"/>
      <c r="QPS4" s="526"/>
      <c r="QPT4" s="526"/>
      <c r="QPU4" s="526"/>
      <c r="QPV4" s="526"/>
      <c r="QPW4" s="526"/>
      <c r="QPX4" s="526"/>
      <c r="QPY4" s="526"/>
      <c r="QPZ4" s="526"/>
      <c r="QQA4" s="526"/>
      <c r="QQB4" s="526"/>
      <c r="QQC4" s="526"/>
      <c r="QQD4" s="526"/>
      <c r="QQE4" s="526"/>
      <c r="QQF4" s="526"/>
      <c r="QQG4" s="526"/>
      <c r="QQH4" s="526"/>
      <c r="QQI4" s="526"/>
      <c r="QQJ4" s="526"/>
      <c r="QQK4" s="526"/>
      <c r="QQL4" s="526"/>
      <c r="QQM4" s="526"/>
      <c r="QQN4" s="526"/>
      <c r="QQO4" s="526"/>
      <c r="QQP4" s="526"/>
      <c r="QQQ4" s="526"/>
      <c r="QQR4" s="526"/>
      <c r="QQS4" s="526"/>
      <c r="QQT4" s="526"/>
      <c r="QQU4" s="526"/>
      <c r="QQV4" s="526"/>
      <c r="QQW4" s="526"/>
      <c r="QQX4" s="526"/>
      <c r="QQY4" s="526"/>
      <c r="QQZ4" s="526"/>
      <c r="QRA4" s="526"/>
      <c r="QRB4" s="526"/>
      <c r="QRC4" s="526"/>
      <c r="QRD4" s="526"/>
      <c r="QRE4" s="526"/>
      <c r="QRF4" s="526"/>
      <c r="QRG4" s="526"/>
      <c r="QRH4" s="526"/>
      <c r="QRI4" s="526"/>
      <c r="QRJ4" s="526"/>
      <c r="QRK4" s="526"/>
      <c r="QRL4" s="526"/>
      <c r="QRM4" s="526"/>
      <c r="QRN4" s="526"/>
      <c r="QRO4" s="526"/>
      <c r="QRP4" s="526"/>
      <c r="QRQ4" s="526"/>
      <c r="QRR4" s="526"/>
      <c r="QRS4" s="526"/>
      <c r="QRT4" s="526"/>
      <c r="QRU4" s="526"/>
      <c r="QRV4" s="526"/>
      <c r="QRW4" s="526"/>
      <c r="QRX4" s="526"/>
      <c r="QRY4" s="526"/>
      <c r="QRZ4" s="526"/>
      <c r="QSA4" s="526"/>
      <c r="QSB4" s="526"/>
      <c r="QSC4" s="526"/>
      <c r="QSD4" s="526"/>
      <c r="QSE4" s="526"/>
      <c r="QSF4" s="526"/>
      <c r="QSG4" s="526"/>
      <c r="QSH4" s="526"/>
      <c r="QSI4" s="526"/>
      <c r="QSJ4" s="526"/>
      <c r="QSK4" s="526"/>
      <c r="QSL4" s="526"/>
      <c r="QSM4" s="526"/>
      <c r="QSN4" s="526"/>
      <c r="QSO4" s="526"/>
      <c r="QSP4" s="526"/>
      <c r="QSQ4" s="526"/>
      <c r="QSR4" s="526"/>
      <c r="QSS4" s="526"/>
      <c r="QST4" s="526"/>
      <c r="QSU4" s="526"/>
      <c r="QSV4" s="526"/>
      <c r="QSW4" s="526"/>
      <c r="QSX4" s="526"/>
      <c r="QSY4" s="526"/>
      <c r="QSZ4" s="526"/>
      <c r="QTA4" s="526"/>
      <c r="QTB4" s="526"/>
      <c r="QTC4" s="526"/>
      <c r="QTD4" s="526"/>
      <c r="QTE4" s="526"/>
      <c r="QTF4" s="526"/>
      <c r="QTG4" s="526"/>
      <c r="QTH4" s="526"/>
      <c r="QTI4" s="526"/>
      <c r="QTJ4" s="526"/>
      <c r="QTK4" s="526"/>
      <c r="QTL4" s="526"/>
      <c r="QTM4" s="526"/>
      <c r="QTN4" s="526"/>
      <c r="QTO4" s="526"/>
      <c r="QTP4" s="526"/>
      <c r="QTQ4" s="526"/>
      <c r="QTR4" s="526"/>
      <c r="QTS4" s="526"/>
      <c r="QTT4" s="526"/>
      <c r="QTU4" s="526"/>
      <c r="QTV4" s="526"/>
      <c r="QTW4" s="526"/>
      <c r="QTX4" s="526"/>
      <c r="QTY4" s="526"/>
      <c r="QTZ4" s="526"/>
      <c r="QUA4" s="526"/>
      <c r="QUB4" s="526"/>
      <c r="QUC4" s="526"/>
      <c r="QUD4" s="526"/>
      <c r="QUE4" s="526"/>
      <c r="QUF4" s="526"/>
      <c r="QUG4" s="526"/>
      <c r="QUH4" s="526"/>
      <c r="QUI4" s="526"/>
      <c r="QUJ4" s="526"/>
      <c r="QUK4" s="526"/>
      <c r="QUL4" s="526"/>
      <c r="QUM4" s="526"/>
      <c r="QUN4" s="526"/>
      <c r="QUO4" s="526"/>
      <c r="QUP4" s="526"/>
      <c r="QUQ4" s="526"/>
      <c r="QUR4" s="526"/>
      <c r="QUS4" s="526"/>
      <c r="QUT4" s="526"/>
      <c r="QUU4" s="526"/>
      <c r="QUV4" s="526"/>
      <c r="QUW4" s="526"/>
      <c r="QUX4" s="526"/>
      <c r="QUY4" s="526"/>
      <c r="QUZ4" s="526"/>
      <c r="QVA4" s="526"/>
      <c r="QVB4" s="526"/>
      <c r="QVC4" s="526"/>
      <c r="QVD4" s="526"/>
      <c r="QVE4" s="526"/>
      <c r="QVF4" s="526"/>
      <c r="QVG4" s="526"/>
      <c r="QVH4" s="526"/>
      <c r="QVI4" s="526"/>
      <c r="QVJ4" s="526"/>
      <c r="QVK4" s="526"/>
      <c r="QVL4" s="526"/>
      <c r="QVM4" s="526"/>
      <c r="QVN4" s="526"/>
      <c r="QVO4" s="526"/>
      <c r="QVP4" s="526"/>
      <c r="QVQ4" s="526"/>
      <c r="QVR4" s="526"/>
      <c r="QVS4" s="526"/>
      <c r="QVT4" s="526"/>
      <c r="QVU4" s="526"/>
      <c r="QVV4" s="526"/>
      <c r="QVW4" s="526"/>
      <c r="QVX4" s="526"/>
      <c r="QVY4" s="526"/>
      <c r="QVZ4" s="526"/>
      <c r="QWA4" s="526"/>
      <c r="QWB4" s="526"/>
      <c r="QWC4" s="526"/>
      <c r="QWD4" s="526"/>
      <c r="QWE4" s="526"/>
      <c r="QWF4" s="526"/>
      <c r="QWG4" s="526"/>
      <c r="QWH4" s="526"/>
      <c r="QWI4" s="526"/>
      <c r="QWJ4" s="526"/>
      <c r="QWK4" s="526"/>
      <c r="QWL4" s="526"/>
      <c r="QWM4" s="526"/>
      <c r="QWN4" s="526"/>
      <c r="QWO4" s="526"/>
      <c r="QWP4" s="526"/>
      <c r="QWQ4" s="526"/>
      <c r="QWR4" s="526"/>
      <c r="QWS4" s="526"/>
      <c r="QWT4" s="526"/>
      <c r="QWU4" s="526"/>
      <c r="QWV4" s="526"/>
      <c r="QWW4" s="526"/>
      <c r="QWX4" s="526"/>
      <c r="QWY4" s="526"/>
      <c r="QWZ4" s="526"/>
      <c r="QXA4" s="526"/>
      <c r="QXB4" s="526"/>
      <c r="QXC4" s="526"/>
      <c r="QXD4" s="526"/>
      <c r="QXE4" s="526"/>
      <c r="QXF4" s="526"/>
      <c r="QXG4" s="526"/>
      <c r="QXH4" s="526"/>
      <c r="QXI4" s="526"/>
      <c r="QXJ4" s="526"/>
      <c r="QXK4" s="526"/>
      <c r="QXL4" s="526"/>
      <c r="QXM4" s="526"/>
      <c r="QXN4" s="526"/>
      <c r="QXO4" s="526"/>
      <c r="QXP4" s="526"/>
      <c r="QXQ4" s="526"/>
      <c r="QXR4" s="526"/>
      <c r="QXS4" s="526"/>
      <c r="QXT4" s="526"/>
      <c r="QXU4" s="526"/>
      <c r="QXV4" s="526"/>
      <c r="QXW4" s="526"/>
      <c r="QXX4" s="526"/>
      <c r="QXY4" s="526"/>
      <c r="QXZ4" s="526"/>
      <c r="QYA4" s="526"/>
      <c r="QYB4" s="526"/>
      <c r="QYC4" s="526"/>
      <c r="QYD4" s="526"/>
      <c r="QYE4" s="526"/>
      <c r="QYF4" s="526"/>
      <c r="QYG4" s="526"/>
      <c r="QYH4" s="526"/>
      <c r="QYI4" s="526"/>
      <c r="QYJ4" s="526"/>
      <c r="QYK4" s="526"/>
      <c r="QYL4" s="526"/>
      <c r="QYM4" s="526"/>
      <c r="QYN4" s="526"/>
      <c r="QYO4" s="526"/>
      <c r="QYP4" s="526"/>
      <c r="QYQ4" s="526"/>
      <c r="QYR4" s="526"/>
      <c r="QYS4" s="526"/>
      <c r="QYT4" s="526"/>
      <c r="QYU4" s="526"/>
      <c r="QYV4" s="526"/>
      <c r="QYW4" s="526"/>
      <c r="QYX4" s="526"/>
      <c r="QYY4" s="526"/>
      <c r="QYZ4" s="526"/>
      <c r="QZA4" s="526"/>
      <c r="QZB4" s="526"/>
      <c r="QZC4" s="526"/>
      <c r="QZD4" s="526"/>
      <c r="QZE4" s="526"/>
      <c r="QZF4" s="526"/>
      <c r="QZG4" s="526"/>
      <c r="QZH4" s="526"/>
      <c r="QZI4" s="526"/>
      <c r="QZJ4" s="526"/>
      <c r="QZK4" s="526"/>
      <c r="QZL4" s="526"/>
      <c r="QZM4" s="526"/>
      <c r="QZN4" s="526"/>
      <c r="QZO4" s="526"/>
      <c r="QZP4" s="526"/>
      <c r="QZQ4" s="526"/>
      <c r="QZR4" s="526"/>
      <c r="QZS4" s="526"/>
      <c r="QZT4" s="526"/>
      <c r="QZU4" s="526"/>
      <c r="QZV4" s="526"/>
      <c r="QZW4" s="526"/>
      <c r="QZX4" s="526"/>
      <c r="QZY4" s="526"/>
      <c r="QZZ4" s="526"/>
      <c r="RAA4" s="526"/>
      <c r="RAB4" s="526"/>
      <c r="RAC4" s="526"/>
      <c r="RAD4" s="526"/>
      <c r="RAE4" s="526"/>
      <c r="RAF4" s="526"/>
      <c r="RAG4" s="526"/>
      <c r="RAH4" s="526"/>
      <c r="RAI4" s="526"/>
      <c r="RAJ4" s="526"/>
      <c r="RAK4" s="526"/>
      <c r="RAL4" s="526"/>
      <c r="RAM4" s="526"/>
      <c r="RAN4" s="526"/>
      <c r="RAO4" s="526"/>
      <c r="RAP4" s="526"/>
      <c r="RAQ4" s="526"/>
      <c r="RAR4" s="526"/>
      <c r="RAS4" s="526"/>
      <c r="RAT4" s="526"/>
      <c r="RAU4" s="526"/>
      <c r="RAV4" s="526"/>
      <c r="RAW4" s="526"/>
      <c r="RAX4" s="526"/>
      <c r="RAY4" s="526"/>
      <c r="RAZ4" s="526"/>
      <c r="RBA4" s="526"/>
      <c r="RBB4" s="526"/>
      <c r="RBC4" s="526"/>
      <c r="RBD4" s="526"/>
      <c r="RBE4" s="526"/>
      <c r="RBF4" s="526"/>
      <c r="RBG4" s="526"/>
      <c r="RBH4" s="526"/>
      <c r="RBI4" s="526"/>
      <c r="RBJ4" s="526"/>
      <c r="RBK4" s="526"/>
      <c r="RBL4" s="526"/>
      <c r="RBM4" s="526"/>
      <c r="RBN4" s="526"/>
      <c r="RBO4" s="526"/>
      <c r="RBP4" s="526"/>
      <c r="RBQ4" s="526"/>
      <c r="RBR4" s="526"/>
      <c r="RBS4" s="526"/>
      <c r="RBT4" s="526"/>
      <c r="RBU4" s="526"/>
      <c r="RBV4" s="526"/>
      <c r="RBW4" s="526"/>
      <c r="RBX4" s="526"/>
      <c r="RBY4" s="526"/>
      <c r="RBZ4" s="526"/>
      <c r="RCA4" s="526"/>
      <c r="RCB4" s="526"/>
      <c r="RCC4" s="526"/>
      <c r="RCD4" s="526"/>
      <c r="RCE4" s="526"/>
      <c r="RCF4" s="526"/>
      <c r="RCG4" s="526"/>
      <c r="RCH4" s="526"/>
      <c r="RCI4" s="526"/>
      <c r="RCJ4" s="526"/>
      <c r="RCK4" s="526"/>
      <c r="RCL4" s="526"/>
      <c r="RCM4" s="526"/>
      <c r="RCN4" s="526"/>
      <c r="RCO4" s="526"/>
      <c r="RCP4" s="526"/>
      <c r="RCQ4" s="526"/>
      <c r="RCR4" s="526"/>
      <c r="RCS4" s="526"/>
      <c r="RCT4" s="526"/>
      <c r="RCU4" s="526"/>
      <c r="RCV4" s="526"/>
      <c r="RCW4" s="526"/>
      <c r="RCX4" s="526"/>
      <c r="RCY4" s="526"/>
      <c r="RCZ4" s="526"/>
      <c r="RDA4" s="526"/>
      <c r="RDB4" s="526"/>
      <c r="RDC4" s="526"/>
      <c r="RDD4" s="526"/>
      <c r="RDE4" s="526"/>
      <c r="RDF4" s="526"/>
      <c r="RDG4" s="526"/>
      <c r="RDH4" s="526"/>
      <c r="RDI4" s="526"/>
      <c r="RDJ4" s="526"/>
      <c r="RDK4" s="526"/>
      <c r="RDL4" s="526"/>
      <c r="RDM4" s="526"/>
      <c r="RDN4" s="526"/>
      <c r="RDO4" s="526"/>
      <c r="RDP4" s="526"/>
      <c r="RDQ4" s="526"/>
      <c r="RDR4" s="526"/>
      <c r="RDS4" s="526"/>
      <c r="RDT4" s="526"/>
      <c r="RDU4" s="526"/>
      <c r="RDV4" s="526"/>
      <c r="RDW4" s="526"/>
      <c r="RDX4" s="526"/>
      <c r="RDY4" s="526"/>
      <c r="RDZ4" s="526"/>
      <c r="REA4" s="526"/>
      <c r="REB4" s="526"/>
      <c r="REC4" s="526"/>
      <c r="RED4" s="526"/>
      <c r="REE4" s="526"/>
      <c r="REF4" s="526"/>
      <c r="REG4" s="526"/>
      <c r="REH4" s="526"/>
      <c r="REI4" s="526"/>
      <c r="REJ4" s="526"/>
      <c r="REK4" s="526"/>
      <c r="REL4" s="526"/>
      <c r="REM4" s="526"/>
      <c r="REN4" s="526"/>
      <c r="REO4" s="526"/>
      <c r="REP4" s="526"/>
      <c r="REQ4" s="526"/>
      <c r="RER4" s="526"/>
      <c r="RES4" s="526"/>
      <c r="RET4" s="526"/>
      <c r="REU4" s="526"/>
      <c r="REV4" s="526"/>
      <c r="REW4" s="526"/>
      <c r="REX4" s="526"/>
      <c r="REY4" s="526"/>
      <c r="REZ4" s="526"/>
      <c r="RFA4" s="526"/>
      <c r="RFB4" s="526"/>
      <c r="RFC4" s="526"/>
      <c r="RFD4" s="526"/>
      <c r="RFE4" s="526"/>
      <c r="RFF4" s="526"/>
      <c r="RFG4" s="526"/>
      <c r="RFH4" s="526"/>
      <c r="RFI4" s="526"/>
      <c r="RFJ4" s="526"/>
      <c r="RFK4" s="526"/>
      <c r="RFL4" s="526"/>
      <c r="RFM4" s="526"/>
      <c r="RFN4" s="526"/>
      <c r="RFO4" s="526"/>
      <c r="RFP4" s="526"/>
      <c r="RFQ4" s="526"/>
      <c r="RFR4" s="526"/>
      <c r="RFS4" s="526"/>
      <c r="RFT4" s="526"/>
      <c r="RFU4" s="526"/>
      <c r="RFV4" s="526"/>
      <c r="RFW4" s="526"/>
      <c r="RFX4" s="526"/>
      <c r="RFY4" s="526"/>
      <c r="RFZ4" s="526"/>
      <c r="RGA4" s="526"/>
      <c r="RGB4" s="526"/>
      <c r="RGC4" s="526"/>
      <c r="RGD4" s="526"/>
      <c r="RGE4" s="526"/>
      <c r="RGF4" s="526"/>
      <c r="RGG4" s="526"/>
      <c r="RGH4" s="526"/>
      <c r="RGI4" s="526"/>
      <c r="RGJ4" s="526"/>
      <c r="RGK4" s="526"/>
      <c r="RGL4" s="526"/>
      <c r="RGM4" s="526"/>
      <c r="RGN4" s="526"/>
      <c r="RGO4" s="526"/>
      <c r="RGP4" s="526"/>
      <c r="RGQ4" s="526"/>
      <c r="RGR4" s="526"/>
      <c r="RGS4" s="526"/>
      <c r="RGT4" s="526"/>
      <c r="RGU4" s="526"/>
      <c r="RGV4" s="526"/>
      <c r="RGW4" s="526"/>
      <c r="RGX4" s="526"/>
      <c r="RGY4" s="526"/>
      <c r="RGZ4" s="526"/>
      <c r="RHA4" s="526"/>
      <c r="RHB4" s="526"/>
      <c r="RHC4" s="526"/>
      <c r="RHD4" s="526"/>
      <c r="RHE4" s="526"/>
      <c r="RHF4" s="526"/>
      <c r="RHG4" s="526"/>
      <c r="RHH4" s="526"/>
      <c r="RHI4" s="526"/>
      <c r="RHJ4" s="526"/>
      <c r="RHK4" s="526"/>
      <c r="RHL4" s="526"/>
      <c r="RHM4" s="526"/>
      <c r="RHN4" s="526"/>
      <c r="RHO4" s="526"/>
      <c r="RHP4" s="526"/>
      <c r="RHQ4" s="526"/>
      <c r="RHR4" s="526"/>
      <c r="RHS4" s="526"/>
      <c r="RHT4" s="526"/>
      <c r="RHU4" s="526"/>
      <c r="RHV4" s="526"/>
      <c r="RHW4" s="526"/>
      <c r="RHX4" s="526"/>
      <c r="RHY4" s="526"/>
      <c r="RHZ4" s="526"/>
      <c r="RIA4" s="526"/>
      <c r="RIB4" s="526"/>
      <c r="RIC4" s="526"/>
      <c r="RID4" s="526"/>
      <c r="RIE4" s="526"/>
      <c r="RIF4" s="526"/>
      <c r="RIG4" s="526"/>
      <c r="RIH4" s="526"/>
      <c r="RII4" s="526"/>
      <c r="RIJ4" s="526"/>
      <c r="RIK4" s="526"/>
      <c r="RIL4" s="526"/>
      <c r="RIM4" s="526"/>
      <c r="RIN4" s="526"/>
      <c r="RIO4" s="526"/>
      <c r="RIP4" s="526"/>
      <c r="RIQ4" s="526"/>
      <c r="RIR4" s="526"/>
      <c r="RIS4" s="526"/>
      <c r="RIT4" s="526"/>
      <c r="RIU4" s="526"/>
      <c r="RIV4" s="526"/>
      <c r="RIW4" s="526"/>
      <c r="RIX4" s="526"/>
      <c r="RIY4" s="526"/>
      <c r="RIZ4" s="526"/>
      <c r="RJA4" s="526"/>
      <c r="RJB4" s="526"/>
      <c r="RJC4" s="526"/>
      <c r="RJD4" s="526"/>
      <c r="RJE4" s="526"/>
      <c r="RJF4" s="526"/>
      <c r="RJG4" s="526"/>
      <c r="RJH4" s="526"/>
      <c r="RJI4" s="526"/>
      <c r="RJJ4" s="526"/>
      <c r="RJK4" s="526"/>
      <c r="RJL4" s="526"/>
      <c r="RJM4" s="526"/>
      <c r="RJN4" s="526"/>
      <c r="RJO4" s="526"/>
      <c r="RJP4" s="526"/>
      <c r="RJQ4" s="526"/>
      <c r="RJR4" s="526"/>
      <c r="RJS4" s="526"/>
      <c r="RJT4" s="526"/>
      <c r="RJU4" s="526"/>
      <c r="RJV4" s="526"/>
      <c r="RJW4" s="526"/>
      <c r="RJX4" s="526"/>
      <c r="RJY4" s="526"/>
      <c r="RJZ4" s="526"/>
      <c r="RKA4" s="526"/>
      <c r="RKB4" s="526"/>
      <c r="RKC4" s="526"/>
      <c r="RKD4" s="526"/>
      <c r="RKE4" s="526"/>
      <c r="RKF4" s="526"/>
      <c r="RKG4" s="526"/>
      <c r="RKH4" s="526"/>
      <c r="RKI4" s="526"/>
      <c r="RKJ4" s="526"/>
      <c r="RKK4" s="526"/>
      <c r="RKL4" s="526"/>
      <c r="RKM4" s="526"/>
      <c r="RKN4" s="526"/>
      <c r="RKO4" s="526"/>
      <c r="RKP4" s="526"/>
      <c r="RKQ4" s="526"/>
      <c r="RKR4" s="526"/>
      <c r="RKS4" s="526"/>
      <c r="RKT4" s="526"/>
      <c r="RKU4" s="526"/>
      <c r="RKV4" s="526"/>
      <c r="RKW4" s="526"/>
      <c r="RKX4" s="526"/>
      <c r="RKY4" s="526"/>
      <c r="RKZ4" s="526"/>
      <c r="RLA4" s="526"/>
      <c r="RLB4" s="526"/>
      <c r="RLC4" s="526"/>
      <c r="RLD4" s="526"/>
      <c r="RLE4" s="526"/>
      <c r="RLF4" s="526"/>
      <c r="RLG4" s="526"/>
      <c r="RLH4" s="526"/>
      <c r="RLI4" s="526"/>
      <c r="RLJ4" s="526"/>
      <c r="RLK4" s="526"/>
      <c r="RLL4" s="526"/>
      <c r="RLM4" s="526"/>
      <c r="RLN4" s="526"/>
      <c r="RLO4" s="526"/>
      <c r="RLP4" s="526"/>
      <c r="RLQ4" s="526"/>
      <c r="RLR4" s="526"/>
      <c r="RLS4" s="526"/>
      <c r="RLT4" s="526"/>
      <c r="RLU4" s="526"/>
      <c r="RLV4" s="526"/>
      <c r="RLW4" s="526"/>
      <c r="RLX4" s="526"/>
      <c r="RLY4" s="526"/>
      <c r="RLZ4" s="526"/>
      <c r="RMA4" s="526"/>
      <c r="RMB4" s="526"/>
      <c r="RMC4" s="526"/>
      <c r="RMD4" s="526"/>
      <c r="RME4" s="526"/>
      <c r="RMF4" s="526"/>
      <c r="RMG4" s="526"/>
      <c r="RMH4" s="526"/>
      <c r="RMI4" s="526"/>
      <c r="RMJ4" s="526"/>
      <c r="RMK4" s="526"/>
      <c r="RML4" s="526"/>
      <c r="RMM4" s="526"/>
      <c r="RMN4" s="526"/>
      <c r="RMO4" s="526"/>
      <c r="RMP4" s="526"/>
      <c r="RMQ4" s="526"/>
      <c r="RMR4" s="526"/>
      <c r="RMS4" s="526"/>
      <c r="RMT4" s="526"/>
      <c r="RMU4" s="526"/>
      <c r="RMV4" s="526"/>
      <c r="RMW4" s="526"/>
      <c r="RMX4" s="526"/>
      <c r="RMY4" s="526"/>
      <c r="RMZ4" s="526"/>
      <c r="RNA4" s="526"/>
      <c r="RNB4" s="526"/>
      <c r="RNC4" s="526"/>
      <c r="RND4" s="526"/>
      <c r="RNE4" s="526"/>
      <c r="RNF4" s="526"/>
      <c r="RNG4" s="526"/>
      <c r="RNH4" s="526"/>
      <c r="RNI4" s="526"/>
      <c r="RNJ4" s="526"/>
      <c r="RNK4" s="526"/>
      <c r="RNL4" s="526"/>
      <c r="RNM4" s="526"/>
      <c r="RNN4" s="526"/>
      <c r="RNO4" s="526"/>
      <c r="RNP4" s="526"/>
      <c r="RNQ4" s="526"/>
      <c r="RNR4" s="526"/>
      <c r="RNS4" s="526"/>
      <c r="RNT4" s="526"/>
      <c r="RNU4" s="526"/>
      <c r="RNV4" s="526"/>
      <c r="RNW4" s="526"/>
      <c r="RNX4" s="526"/>
      <c r="RNY4" s="526"/>
      <c r="RNZ4" s="526"/>
      <c r="ROA4" s="526"/>
      <c r="ROB4" s="526"/>
      <c r="ROC4" s="526"/>
      <c r="ROD4" s="526"/>
      <c r="ROE4" s="526"/>
      <c r="ROF4" s="526"/>
      <c r="ROG4" s="526"/>
      <c r="ROH4" s="526"/>
      <c r="ROI4" s="526"/>
      <c r="ROJ4" s="526"/>
      <c r="ROK4" s="526"/>
      <c r="ROL4" s="526"/>
      <c r="ROM4" s="526"/>
      <c r="RON4" s="526"/>
      <c r="ROO4" s="526"/>
      <c r="ROP4" s="526"/>
      <c r="ROQ4" s="526"/>
      <c r="ROR4" s="526"/>
      <c r="ROS4" s="526"/>
      <c r="ROT4" s="526"/>
      <c r="ROU4" s="526"/>
      <c r="ROV4" s="526"/>
      <c r="ROW4" s="526"/>
      <c r="ROX4" s="526"/>
      <c r="ROY4" s="526"/>
      <c r="ROZ4" s="526"/>
      <c r="RPA4" s="526"/>
      <c r="RPB4" s="526"/>
      <c r="RPC4" s="526"/>
      <c r="RPD4" s="526"/>
      <c r="RPE4" s="526"/>
      <c r="RPF4" s="526"/>
      <c r="RPG4" s="526"/>
      <c r="RPH4" s="526"/>
      <c r="RPI4" s="526"/>
      <c r="RPJ4" s="526"/>
      <c r="RPK4" s="526"/>
      <c r="RPL4" s="526"/>
      <c r="RPM4" s="526"/>
      <c r="RPN4" s="526"/>
      <c r="RPO4" s="526"/>
      <c r="RPP4" s="526"/>
      <c r="RPQ4" s="526"/>
      <c r="RPR4" s="526"/>
      <c r="RPS4" s="526"/>
      <c r="RPT4" s="526"/>
      <c r="RPU4" s="526"/>
      <c r="RPV4" s="526"/>
      <c r="RPW4" s="526"/>
      <c r="RPX4" s="526"/>
      <c r="RPY4" s="526"/>
      <c r="RPZ4" s="526"/>
      <c r="RQA4" s="526"/>
      <c r="RQB4" s="526"/>
      <c r="RQC4" s="526"/>
      <c r="RQD4" s="526"/>
      <c r="RQE4" s="526"/>
      <c r="RQF4" s="526"/>
      <c r="RQG4" s="526"/>
      <c r="RQH4" s="526"/>
      <c r="RQI4" s="526"/>
      <c r="RQJ4" s="526"/>
      <c r="RQK4" s="526"/>
      <c r="RQL4" s="526"/>
      <c r="RQM4" s="526"/>
      <c r="RQN4" s="526"/>
      <c r="RQO4" s="526"/>
      <c r="RQP4" s="526"/>
      <c r="RQQ4" s="526"/>
      <c r="RQR4" s="526"/>
      <c r="RQS4" s="526"/>
      <c r="RQT4" s="526"/>
      <c r="RQU4" s="526"/>
      <c r="RQV4" s="526"/>
      <c r="RQW4" s="526"/>
      <c r="RQX4" s="526"/>
      <c r="RQY4" s="526"/>
      <c r="RQZ4" s="526"/>
      <c r="RRA4" s="526"/>
      <c r="RRB4" s="526"/>
      <c r="RRC4" s="526"/>
      <c r="RRD4" s="526"/>
      <c r="RRE4" s="526"/>
      <c r="RRF4" s="526"/>
      <c r="RRG4" s="526"/>
      <c r="RRH4" s="526"/>
      <c r="RRI4" s="526"/>
      <c r="RRJ4" s="526"/>
      <c r="RRK4" s="526"/>
      <c r="RRL4" s="526"/>
      <c r="RRM4" s="526"/>
      <c r="RRN4" s="526"/>
      <c r="RRO4" s="526"/>
      <c r="RRP4" s="526"/>
      <c r="RRQ4" s="526"/>
      <c r="RRR4" s="526"/>
      <c r="RRS4" s="526"/>
      <c r="RRT4" s="526"/>
      <c r="RRU4" s="526"/>
      <c r="RRV4" s="526"/>
      <c r="RRW4" s="526"/>
      <c r="RRX4" s="526"/>
      <c r="RRY4" s="526"/>
      <c r="RRZ4" s="526"/>
      <c r="RSA4" s="526"/>
      <c r="RSB4" s="526"/>
      <c r="RSC4" s="526"/>
      <c r="RSD4" s="526"/>
      <c r="RSE4" s="526"/>
      <c r="RSF4" s="526"/>
      <c r="RSG4" s="526"/>
      <c r="RSH4" s="526"/>
      <c r="RSI4" s="526"/>
      <c r="RSJ4" s="526"/>
      <c r="RSK4" s="526"/>
      <c r="RSL4" s="526"/>
      <c r="RSM4" s="526"/>
      <c r="RSN4" s="526"/>
      <c r="RSO4" s="526"/>
      <c r="RSP4" s="526"/>
      <c r="RSQ4" s="526"/>
      <c r="RSR4" s="526"/>
      <c r="RSS4" s="526"/>
      <c r="RST4" s="526"/>
      <c r="RSU4" s="526"/>
      <c r="RSV4" s="526"/>
      <c r="RSW4" s="526"/>
      <c r="RSX4" s="526"/>
      <c r="RSY4" s="526"/>
      <c r="RSZ4" s="526"/>
      <c r="RTA4" s="526"/>
      <c r="RTB4" s="526"/>
      <c r="RTC4" s="526"/>
      <c r="RTD4" s="526"/>
      <c r="RTE4" s="526"/>
      <c r="RTF4" s="526"/>
      <c r="RTG4" s="526"/>
      <c r="RTH4" s="526"/>
      <c r="RTI4" s="526"/>
      <c r="RTJ4" s="526"/>
      <c r="RTK4" s="526"/>
      <c r="RTL4" s="526"/>
      <c r="RTM4" s="526"/>
      <c r="RTN4" s="526"/>
      <c r="RTO4" s="526"/>
      <c r="RTP4" s="526"/>
      <c r="RTQ4" s="526"/>
      <c r="RTR4" s="526"/>
      <c r="RTS4" s="526"/>
      <c r="RTT4" s="526"/>
      <c r="RTU4" s="526"/>
      <c r="RTV4" s="526"/>
      <c r="RTW4" s="526"/>
      <c r="RTX4" s="526"/>
      <c r="RTY4" s="526"/>
      <c r="RTZ4" s="526"/>
      <c r="RUA4" s="526"/>
      <c r="RUB4" s="526"/>
      <c r="RUC4" s="526"/>
      <c r="RUD4" s="526"/>
      <c r="RUE4" s="526"/>
      <c r="RUF4" s="526"/>
      <c r="RUG4" s="526"/>
      <c r="RUH4" s="526"/>
      <c r="RUI4" s="526"/>
      <c r="RUJ4" s="526"/>
      <c r="RUK4" s="526"/>
      <c r="RUL4" s="526"/>
      <c r="RUM4" s="526"/>
      <c r="RUN4" s="526"/>
      <c r="RUO4" s="526"/>
      <c r="RUP4" s="526"/>
      <c r="RUQ4" s="526"/>
      <c r="RUR4" s="526"/>
      <c r="RUS4" s="526"/>
      <c r="RUT4" s="526"/>
      <c r="RUU4" s="526"/>
      <c r="RUV4" s="526"/>
      <c r="RUW4" s="526"/>
      <c r="RUX4" s="526"/>
      <c r="RUY4" s="526"/>
      <c r="RUZ4" s="526"/>
      <c r="RVA4" s="526"/>
      <c r="RVB4" s="526"/>
      <c r="RVC4" s="526"/>
      <c r="RVD4" s="526"/>
      <c r="RVE4" s="526"/>
      <c r="RVF4" s="526"/>
      <c r="RVG4" s="526"/>
      <c r="RVH4" s="526"/>
      <c r="RVI4" s="526"/>
      <c r="RVJ4" s="526"/>
      <c r="RVK4" s="526"/>
      <c r="RVL4" s="526"/>
      <c r="RVM4" s="526"/>
      <c r="RVN4" s="526"/>
      <c r="RVO4" s="526"/>
      <c r="RVP4" s="526"/>
      <c r="RVQ4" s="526"/>
      <c r="RVR4" s="526"/>
      <c r="RVS4" s="526"/>
      <c r="RVT4" s="526"/>
      <c r="RVU4" s="526"/>
      <c r="RVV4" s="526"/>
      <c r="RVW4" s="526"/>
      <c r="RVX4" s="526"/>
      <c r="RVY4" s="526"/>
      <c r="RVZ4" s="526"/>
      <c r="RWA4" s="526"/>
      <c r="RWB4" s="526"/>
      <c r="RWC4" s="526"/>
      <c r="RWD4" s="526"/>
      <c r="RWE4" s="526"/>
      <c r="RWF4" s="526"/>
      <c r="RWG4" s="526"/>
      <c r="RWH4" s="526"/>
      <c r="RWI4" s="526"/>
      <c r="RWJ4" s="526"/>
      <c r="RWK4" s="526"/>
      <c r="RWL4" s="526"/>
      <c r="RWM4" s="526"/>
      <c r="RWN4" s="526"/>
      <c r="RWO4" s="526"/>
      <c r="RWP4" s="526"/>
      <c r="RWQ4" s="526"/>
      <c r="RWR4" s="526"/>
      <c r="RWS4" s="526"/>
      <c r="RWT4" s="526"/>
      <c r="RWU4" s="526"/>
      <c r="RWV4" s="526"/>
      <c r="RWW4" s="526"/>
      <c r="RWX4" s="526"/>
      <c r="RWY4" s="526"/>
      <c r="RWZ4" s="526"/>
      <c r="RXA4" s="526"/>
      <c r="RXB4" s="526"/>
      <c r="RXC4" s="526"/>
      <c r="RXD4" s="526"/>
      <c r="RXE4" s="526"/>
      <c r="RXF4" s="526"/>
      <c r="RXG4" s="526"/>
      <c r="RXH4" s="526"/>
      <c r="RXI4" s="526"/>
      <c r="RXJ4" s="526"/>
      <c r="RXK4" s="526"/>
      <c r="RXL4" s="526"/>
      <c r="RXM4" s="526"/>
      <c r="RXN4" s="526"/>
      <c r="RXO4" s="526"/>
      <c r="RXP4" s="526"/>
      <c r="RXQ4" s="526"/>
      <c r="RXR4" s="526"/>
      <c r="RXS4" s="526"/>
      <c r="RXT4" s="526"/>
      <c r="RXU4" s="526"/>
      <c r="RXV4" s="526"/>
      <c r="RXW4" s="526"/>
      <c r="RXX4" s="526"/>
      <c r="RXY4" s="526"/>
      <c r="RXZ4" s="526"/>
      <c r="RYA4" s="526"/>
      <c r="RYB4" s="526"/>
      <c r="RYC4" s="526"/>
      <c r="RYD4" s="526"/>
      <c r="RYE4" s="526"/>
      <c r="RYF4" s="526"/>
      <c r="RYG4" s="526"/>
      <c r="RYH4" s="526"/>
      <c r="RYI4" s="526"/>
      <c r="RYJ4" s="526"/>
      <c r="RYK4" s="526"/>
      <c r="RYL4" s="526"/>
      <c r="RYM4" s="526"/>
      <c r="RYN4" s="526"/>
      <c r="RYO4" s="526"/>
      <c r="RYP4" s="526"/>
      <c r="RYQ4" s="526"/>
      <c r="RYR4" s="526"/>
      <c r="RYS4" s="526"/>
      <c r="RYT4" s="526"/>
      <c r="RYU4" s="526"/>
      <c r="RYV4" s="526"/>
      <c r="RYW4" s="526"/>
      <c r="RYX4" s="526"/>
      <c r="RYY4" s="526"/>
      <c r="RYZ4" s="526"/>
      <c r="RZA4" s="526"/>
      <c r="RZB4" s="526"/>
      <c r="RZC4" s="526"/>
      <c r="RZD4" s="526"/>
      <c r="RZE4" s="526"/>
      <c r="RZF4" s="526"/>
      <c r="RZG4" s="526"/>
      <c r="RZH4" s="526"/>
      <c r="RZI4" s="526"/>
      <c r="RZJ4" s="526"/>
      <c r="RZK4" s="526"/>
      <c r="RZL4" s="526"/>
      <c r="RZM4" s="526"/>
      <c r="RZN4" s="526"/>
      <c r="RZO4" s="526"/>
      <c r="RZP4" s="526"/>
      <c r="RZQ4" s="526"/>
      <c r="RZR4" s="526"/>
      <c r="RZS4" s="526"/>
      <c r="RZT4" s="526"/>
      <c r="RZU4" s="526"/>
      <c r="RZV4" s="526"/>
      <c r="RZW4" s="526"/>
      <c r="RZX4" s="526"/>
      <c r="RZY4" s="526"/>
      <c r="RZZ4" s="526"/>
      <c r="SAA4" s="526"/>
      <c r="SAB4" s="526"/>
      <c r="SAC4" s="526"/>
      <c r="SAD4" s="526"/>
      <c r="SAE4" s="526"/>
      <c r="SAF4" s="526"/>
      <c r="SAG4" s="526"/>
      <c r="SAH4" s="526"/>
      <c r="SAI4" s="526"/>
      <c r="SAJ4" s="526"/>
      <c r="SAK4" s="526"/>
      <c r="SAL4" s="526"/>
      <c r="SAM4" s="526"/>
      <c r="SAN4" s="526"/>
      <c r="SAO4" s="526"/>
      <c r="SAP4" s="526"/>
      <c r="SAQ4" s="526"/>
      <c r="SAR4" s="526"/>
      <c r="SAS4" s="526"/>
      <c r="SAT4" s="526"/>
      <c r="SAU4" s="526"/>
      <c r="SAV4" s="526"/>
      <c r="SAW4" s="526"/>
      <c r="SAX4" s="526"/>
      <c r="SAY4" s="526"/>
      <c r="SAZ4" s="526"/>
      <c r="SBA4" s="526"/>
      <c r="SBB4" s="526"/>
      <c r="SBC4" s="526"/>
      <c r="SBD4" s="526"/>
      <c r="SBE4" s="526"/>
      <c r="SBF4" s="526"/>
      <c r="SBG4" s="526"/>
      <c r="SBH4" s="526"/>
      <c r="SBI4" s="526"/>
      <c r="SBJ4" s="526"/>
      <c r="SBK4" s="526"/>
      <c r="SBL4" s="526"/>
      <c r="SBM4" s="526"/>
      <c r="SBN4" s="526"/>
      <c r="SBO4" s="526"/>
      <c r="SBP4" s="526"/>
      <c r="SBQ4" s="526"/>
      <c r="SBR4" s="526"/>
      <c r="SBS4" s="526"/>
      <c r="SBT4" s="526"/>
      <c r="SBU4" s="526"/>
      <c r="SBV4" s="526"/>
      <c r="SBW4" s="526"/>
      <c r="SBX4" s="526"/>
      <c r="SBY4" s="526"/>
      <c r="SBZ4" s="526"/>
      <c r="SCA4" s="526"/>
      <c r="SCB4" s="526"/>
      <c r="SCC4" s="526"/>
      <c r="SCD4" s="526"/>
      <c r="SCE4" s="526"/>
      <c r="SCF4" s="526"/>
      <c r="SCG4" s="526"/>
      <c r="SCH4" s="526"/>
      <c r="SCI4" s="526"/>
      <c r="SCJ4" s="526"/>
      <c r="SCK4" s="526"/>
      <c r="SCL4" s="526"/>
      <c r="SCM4" s="526"/>
      <c r="SCN4" s="526"/>
      <c r="SCO4" s="526"/>
      <c r="SCP4" s="526"/>
      <c r="SCQ4" s="526"/>
      <c r="SCR4" s="526"/>
      <c r="SCS4" s="526"/>
      <c r="SCT4" s="526"/>
      <c r="SCU4" s="526"/>
      <c r="SCV4" s="526"/>
      <c r="SCW4" s="526"/>
      <c r="SCX4" s="526"/>
      <c r="SCY4" s="526"/>
      <c r="SCZ4" s="526"/>
      <c r="SDA4" s="526"/>
      <c r="SDB4" s="526"/>
      <c r="SDC4" s="526"/>
      <c r="SDD4" s="526"/>
      <c r="SDE4" s="526"/>
      <c r="SDF4" s="526"/>
      <c r="SDG4" s="526"/>
      <c r="SDH4" s="526"/>
      <c r="SDI4" s="526"/>
      <c r="SDJ4" s="526"/>
      <c r="SDK4" s="526"/>
      <c r="SDL4" s="526"/>
      <c r="SDM4" s="526"/>
      <c r="SDN4" s="526"/>
      <c r="SDO4" s="526"/>
      <c r="SDP4" s="526"/>
      <c r="SDQ4" s="526"/>
      <c r="SDR4" s="526"/>
      <c r="SDS4" s="526"/>
      <c r="SDT4" s="526"/>
      <c r="SDU4" s="526"/>
      <c r="SDV4" s="526"/>
      <c r="SDW4" s="526"/>
      <c r="SDX4" s="526"/>
      <c r="SDY4" s="526"/>
      <c r="SDZ4" s="526"/>
      <c r="SEA4" s="526"/>
      <c r="SEB4" s="526"/>
      <c r="SEC4" s="526"/>
      <c r="SED4" s="526"/>
      <c r="SEE4" s="526"/>
      <c r="SEF4" s="526"/>
      <c r="SEG4" s="526"/>
      <c r="SEH4" s="526"/>
      <c r="SEI4" s="526"/>
      <c r="SEJ4" s="526"/>
      <c r="SEK4" s="526"/>
      <c r="SEL4" s="526"/>
      <c r="SEM4" s="526"/>
      <c r="SEN4" s="526"/>
      <c r="SEO4" s="526"/>
      <c r="SEP4" s="526"/>
      <c r="SEQ4" s="526"/>
      <c r="SER4" s="526"/>
      <c r="SES4" s="526"/>
      <c r="SET4" s="526"/>
      <c r="SEU4" s="526"/>
      <c r="SEV4" s="526"/>
      <c r="SEW4" s="526"/>
      <c r="SEX4" s="526"/>
      <c r="SEY4" s="526"/>
      <c r="SEZ4" s="526"/>
      <c r="SFA4" s="526"/>
      <c r="SFB4" s="526"/>
      <c r="SFC4" s="526"/>
      <c r="SFD4" s="526"/>
      <c r="SFE4" s="526"/>
      <c r="SFF4" s="526"/>
      <c r="SFG4" s="526"/>
      <c r="SFH4" s="526"/>
      <c r="SFI4" s="526"/>
      <c r="SFJ4" s="526"/>
      <c r="SFK4" s="526"/>
      <c r="SFL4" s="526"/>
      <c r="SFM4" s="526"/>
      <c r="SFN4" s="526"/>
      <c r="SFO4" s="526"/>
      <c r="SFP4" s="526"/>
      <c r="SFQ4" s="526"/>
      <c r="SFR4" s="526"/>
      <c r="SFS4" s="526"/>
      <c r="SFT4" s="526"/>
      <c r="SFU4" s="526"/>
      <c r="SFV4" s="526"/>
      <c r="SFW4" s="526"/>
      <c r="SFX4" s="526"/>
      <c r="SFY4" s="526"/>
      <c r="SFZ4" s="526"/>
      <c r="SGA4" s="526"/>
      <c r="SGB4" s="526"/>
      <c r="SGC4" s="526"/>
      <c r="SGD4" s="526"/>
      <c r="SGE4" s="526"/>
      <c r="SGF4" s="526"/>
      <c r="SGG4" s="526"/>
      <c r="SGH4" s="526"/>
      <c r="SGI4" s="526"/>
      <c r="SGJ4" s="526"/>
      <c r="SGK4" s="526"/>
      <c r="SGL4" s="526"/>
      <c r="SGM4" s="526"/>
      <c r="SGN4" s="526"/>
      <c r="SGO4" s="526"/>
      <c r="SGP4" s="526"/>
      <c r="SGQ4" s="526"/>
      <c r="SGR4" s="526"/>
      <c r="SGS4" s="526"/>
      <c r="SGT4" s="526"/>
      <c r="SGU4" s="526"/>
      <c r="SGV4" s="526"/>
      <c r="SGW4" s="526"/>
      <c r="SGX4" s="526"/>
      <c r="SGY4" s="526"/>
      <c r="SGZ4" s="526"/>
      <c r="SHA4" s="526"/>
      <c r="SHB4" s="526"/>
      <c r="SHC4" s="526"/>
      <c r="SHD4" s="526"/>
      <c r="SHE4" s="526"/>
      <c r="SHF4" s="526"/>
      <c r="SHG4" s="526"/>
      <c r="SHH4" s="526"/>
      <c r="SHI4" s="526"/>
      <c r="SHJ4" s="526"/>
      <c r="SHK4" s="526"/>
      <c r="SHL4" s="526"/>
      <c r="SHM4" s="526"/>
      <c r="SHN4" s="526"/>
      <c r="SHO4" s="526"/>
      <c r="SHP4" s="526"/>
      <c r="SHQ4" s="526"/>
      <c r="SHR4" s="526"/>
      <c r="SHS4" s="526"/>
      <c r="SHT4" s="526"/>
      <c r="SHU4" s="526"/>
      <c r="SHV4" s="526"/>
      <c r="SHW4" s="526"/>
      <c r="SHX4" s="526"/>
      <c r="SHY4" s="526"/>
      <c r="SHZ4" s="526"/>
      <c r="SIA4" s="526"/>
      <c r="SIB4" s="526"/>
      <c r="SIC4" s="526"/>
      <c r="SID4" s="526"/>
      <c r="SIE4" s="526"/>
      <c r="SIF4" s="526"/>
      <c r="SIG4" s="526"/>
      <c r="SIH4" s="526"/>
      <c r="SII4" s="526"/>
      <c r="SIJ4" s="526"/>
      <c r="SIK4" s="526"/>
      <c r="SIL4" s="526"/>
      <c r="SIM4" s="526"/>
      <c r="SIN4" s="526"/>
      <c r="SIO4" s="526"/>
      <c r="SIP4" s="526"/>
      <c r="SIQ4" s="526"/>
      <c r="SIR4" s="526"/>
      <c r="SIS4" s="526"/>
      <c r="SIT4" s="526"/>
      <c r="SIU4" s="526"/>
      <c r="SIV4" s="526"/>
      <c r="SIW4" s="526"/>
      <c r="SIX4" s="526"/>
      <c r="SIY4" s="526"/>
      <c r="SIZ4" s="526"/>
      <c r="SJA4" s="526"/>
      <c r="SJB4" s="526"/>
      <c r="SJC4" s="526"/>
      <c r="SJD4" s="526"/>
      <c r="SJE4" s="526"/>
      <c r="SJF4" s="526"/>
      <c r="SJG4" s="526"/>
      <c r="SJH4" s="526"/>
      <c r="SJI4" s="526"/>
      <c r="SJJ4" s="526"/>
      <c r="SJK4" s="526"/>
      <c r="SJL4" s="526"/>
      <c r="SJM4" s="526"/>
      <c r="SJN4" s="526"/>
      <c r="SJO4" s="526"/>
      <c r="SJP4" s="526"/>
      <c r="SJQ4" s="526"/>
      <c r="SJR4" s="526"/>
      <c r="SJS4" s="526"/>
      <c r="SJT4" s="526"/>
      <c r="SJU4" s="526"/>
      <c r="SJV4" s="526"/>
      <c r="SJW4" s="526"/>
      <c r="SJX4" s="526"/>
      <c r="SJY4" s="526"/>
      <c r="SJZ4" s="526"/>
      <c r="SKA4" s="526"/>
      <c r="SKB4" s="526"/>
      <c r="SKC4" s="526"/>
      <c r="SKD4" s="526"/>
      <c r="SKE4" s="526"/>
      <c r="SKF4" s="526"/>
      <c r="SKG4" s="526"/>
      <c r="SKH4" s="526"/>
      <c r="SKI4" s="526"/>
      <c r="SKJ4" s="526"/>
      <c r="SKK4" s="526"/>
      <c r="SKL4" s="526"/>
      <c r="SKM4" s="526"/>
      <c r="SKN4" s="526"/>
      <c r="SKO4" s="526"/>
      <c r="SKP4" s="526"/>
      <c r="SKQ4" s="526"/>
      <c r="SKR4" s="526"/>
      <c r="SKS4" s="526"/>
      <c r="SKT4" s="526"/>
      <c r="SKU4" s="526"/>
      <c r="SKV4" s="526"/>
      <c r="SKW4" s="526"/>
      <c r="SKX4" s="526"/>
      <c r="SKY4" s="526"/>
      <c r="SKZ4" s="526"/>
      <c r="SLA4" s="526"/>
      <c r="SLB4" s="526"/>
      <c r="SLC4" s="526"/>
      <c r="SLD4" s="526"/>
      <c r="SLE4" s="526"/>
      <c r="SLF4" s="526"/>
      <c r="SLG4" s="526"/>
      <c r="SLH4" s="526"/>
      <c r="SLI4" s="526"/>
      <c r="SLJ4" s="526"/>
      <c r="SLK4" s="526"/>
      <c r="SLL4" s="526"/>
      <c r="SLM4" s="526"/>
      <c r="SLN4" s="526"/>
      <c r="SLO4" s="526"/>
      <c r="SLP4" s="526"/>
      <c r="SLQ4" s="526"/>
      <c r="SLR4" s="526"/>
      <c r="SLS4" s="526"/>
      <c r="SLT4" s="526"/>
      <c r="SLU4" s="526"/>
      <c r="SLV4" s="526"/>
      <c r="SLW4" s="526"/>
      <c r="SLX4" s="526"/>
      <c r="SLY4" s="526"/>
      <c r="SLZ4" s="526"/>
      <c r="SMA4" s="526"/>
      <c r="SMB4" s="526"/>
      <c r="SMC4" s="526"/>
      <c r="SMD4" s="526"/>
      <c r="SME4" s="526"/>
      <c r="SMF4" s="526"/>
      <c r="SMG4" s="526"/>
      <c r="SMH4" s="526"/>
      <c r="SMI4" s="526"/>
      <c r="SMJ4" s="526"/>
      <c r="SMK4" s="526"/>
      <c r="SML4" s="526"/>
      <c r="SMM4" s="526"/>
      <c r="SMN4" s="526"/>
      <c r="SMO4" s="526"/>
      <c r="SMP4" s="526"/>
      <c r="SMQ4" s="526"/>
      <c r="SMR4" s="526"/>
      <c r="SMS4" s="526"/>
      <c r="SMT4" s="526"/>
      <c r="SMU4" s="526"/>
      <c r="SMV4" s="526"/>
      <c r="SMW4" s="526"/>
      <c r="SMX4" s="526"/>
      <c r="SMY4" s="526"/>
      <c r="SMZ4" s="526"/>
      <c r="SNA4" s="526"/>
      <c r="SNB4" s="526"/>
      <c r="SNC4" s="526"/>
      <c r="SND4" s="526"/>
      <c r="SNE4" s="526"/>
      <c r="SNF4" s="526"/>
      <c r="SNG4" s="526"/>
      <c r="SNH4" s="526"/>
      <c r="SNI4" s="526"/>
      <c r="SNJ4" s="526"/>
      <c r="SNK4" s="526"/>
      <c r="SNL4" s="526"/>
      <c r="SNM4" s="526"/>
      <c r="SNN4" s="526"/>
      <c r="SNO4" s="526"/>
      <c r="SNP4" s="526"/>
      <c r="SNQ4" s="526"/>
      <c r="SNR4" s="526"/>
      <c r="SNS4" s="526"/>
      <c r="SNT4" s="526"/>
      <c r="SNU4" s="526"/>
      <c r="SNV4" s="526"/>
      <c r="SNW4" s="526"/>
      <c r="SNX4" s="526"/>
      <c r="SNY4" s="526"/>
      <c r="SNZ4" s="526"/>
      <c r="SOA4" s="526"/>
      <c r="SOB4" s="526"/>
      <c r="SOC4" s="526"/>
      <c r="SOD4" s="526"/>
      <c r="SOE4" s="526"/>
      <c r="SOF4" s="526"/>
      <c r="SOG4" s="526"/>
      <c r="SOH4" s="526"/>
      <c r="SOI4" s="526"/>
      <c r="SOJ4" s="526"/>
      <c r="SOK4" s="526"/>
      <c r="SOL4" s="526"/>
      <c r="SOM4" s="526"/>
      <c r="SON4" s="526"/>
      <c r="SOO4" s="526"/>
      <c r="SOP4" s="526"/>
      <c r="SOQ4" s="526"/>
      <c r="SOR4" s="526"/>
      <c r="SOS4" s="526"/>
      <c r="SOT4" s="526"/>
      <c r="SOU4" s="526"/>
      <c r="SOV4" s="526"/>
      <c r="SOW4" s="526"/>
      <c r="SOX4" s="526"/>
      <c r="SOY4" s="526"/>
      <c r="SOZ4" s="526"/>
      <c r="SPA4" s="526"/>
      <c r="SPB4" s="526"/>
      <c r="SPC4" s="526"/>
      <c r="SPD4" s="526"/>
      <c r="SPE4" s="526"/>
      <c r="SPF4" s="526"/>
      <c r="SPG4" s="526"/>
      <c r="SPH4" s="526"/>
      <c r="SPI4" s="526"/>
      <c r="SPJ4" s="526"/>
      <c r="SPK4" s="526"/>
      <c r="SPL4" s="526"/>
      <c r="SPM4" s="526"/>
      <c r="SPN4" s="526"/>
      <c r="SPO4" s="526"/>
      <c r="SPP4" s="526"/>
      <c r="SPQ4" s="526"/>
      <c r="SPR4" s="526"/>
      <c r="SPS4" s="526"/>
      <c r="SPT4" s="526"/>
      <c r="SPU4" s="526"/>
      <c r="SPV4" s="526"/>
      <c r="SPW4" s="526"/>
      <c r="SPX4" s="526"/>
      <c r="SPY4" s="526"/>
      <c r="SPZ4" s="526"/>
      <c r="SQA4" s="526"/>
      <c r="SQB4" s="526"/>
      <c r="SQC4" s="526"/>
      <c r="SQD4" s="526"/>
      <c r="SQE4" s="526"/>
      <c r="SQF4" s="526"/>
      <c r="SQG4" s="526"/>
      <c r="SQH4" s="526"/>
      <c r="SQI4" s="526"/>
      <c r="SQJ4" s="526"/>
      <c r="SQK4" s="526"/>
      <c r="SQL4" s="526"/>
      <c r="SQM4" s="526"/>
      <c r="SQN4" s="526"/>
      <c r="SQO4" s="526"/>
      <c r="SQP4" s="526"/>
      <c r="SQQ4" s="526"/>
      <c r="SQR4" s="526"/>
      <c r="SQS4" s="526"/>
      <c r="SQT4" s="526"/>
      <c r="SQU4" s="526"/>
      <c r="SQV4" s="526"/>
      <c r="SQW4" s="526"/>
      <c r="SQX4" s="526"/>
      <c r="SQY4" s="526"/>
      <c r="SQZ4" s="526"/>
      <c r="SRA4" s="526"/>
      <c r="SRB4" s="526"/>
      <c r="SRC4" s="526"/>
      <c r="SRD4" s="526"/>
      <c r="SRE4" s="526"/>
      <c r="SRF4" s="526"/>
      <c r="SRG4" s="526"/>
      <c r="SRH4" s="526"/>
      <c r="SRI4" s="526"/>
      <c r="SRJ4" s="526"/>
      <c r="SRK4" s="526"/>
      <c r="SRL4" s="526"/>
      <c r="SRM4" s="526"/>
      <c r="SRN4" s="526"/>
      <c r="SRO4" s="526"/>
      <c r="SRP4" s="526"/>
      <c r="SRQ4" s="526"/>
      <c r="SRR4" s="526"/>
      <c r="SRS4" s="526"/>
      <c r="SRT4" s="526"/>
      <c r="SRU4" s="526"/>
      <c r="SRV4" s="526"/>
      <c r="SRW4" s="526"/>
      <c r="SRX4" s="526"/>
      <c r="SRY4" s="526"/>
      <c r="SRZ4" s="526"/>
      <c r="SSA4" s="526"/>
      <c r="SSB4" s="526"/>
      <c r="SSC4" s="526"/>
      <c r="SSD4" s="526"/>
      <c r="SSE4" s="526"/>
      <c r="SSF4" s="526"/>
      <c r="SSG4" s="526"/>
      <c r="SSH4" s="526"/>
      <c r="SSI4" s="526"/>
      <c r="SSJ4" s="526"/>
      <c r="SSK4" s="526"/>
      <c r="SSL4" s="526"/>
      <c r="SSM4" s="526"/>
      <c r="SSN4" s="526"/>
      <c r="SSO4" s="526"/>
      <c r="SSP4" s="526"/>
      <c r="SSQ4" s="526"/>
      <c r="SSR4" s="526"/>
      <c r="SSS4" s="526"/>
      <c r="SST4" s="526"/>
      <c r="SSU4" s="526"/>
      <c r="SSV4" s="526"/>
      <c r="SSW4" s="526"/>
      <c r="SSX4" s="526"/>
      <c r="SSY4" s="526"/>
      <c r="SSZ4" s="526"/>
      <c r="STA4" s="526"/>
      <c r="STB4" s="526"/>
      <c r="STC4" s="526"/>
      <c r="STD4" s="526"/>
      <c r="STE4" s="526"/>
      <c r="STF4" s="526"/>
      <c r="STG4" s="526"/>
      <c r="STH4" s="526"/>
      <c r="STI4" s="526"/>
      <c r="STJ4" s="526"/>
      <c r="STK4" s="526"/>
      <c r="STL4" s="526"/>
      <c r="STM4" s="526"/>
      <c r="STN4" s="526"/>
      <c r="STO4" s="526"/>
      <c r="STP4" s="526"/>
      <c r="STQ4" s="526"/>
      <c r="STR4" s="526"/>
      <c r="STS4" s="526"/>
      <c r="STT4" s="526"/>
      <c r="STU4" s="526"/>
      <c r="STV4" s="526"/>
      <c r="STW4" s="526"/>
      <c r="STX4" s="526"/>
      <c r="STY4" s="526"/>
      <c r="STZ4" s="526"/>
      <c r="SUA4" s="526"/>
      <c r="SUB4" s="526"/>
      <c r="SUC4" s="526"/>
      <c r="SUD4" s="526"/>
      <c r="SUE4" s="526"/>
      <c r="SUF4" s="526"/>
      <c r="SUG4" s="526"/>
      <c r="SUH4" s="526"/>
      <c r="SUI4" s="526"/>
      <c r="SUJ4" s="526"/>
      <c r="SUK4" s="526"/>
      <c r="SUL4" s="526"/>
      <c r="SUM4" s="526"/>
      <c r="SUN4" s="526"/>
      <c r="SUO4" s="526"/>
      <c r="SUP4" s="526"/>
      <c r="SUQ4" s="526"/>
      <c r="SUR4" s="526"/>
      <c r="SUS4" s="526"/>
      <c r="SUT4" s="526"/>
      <c r="SUU4" s="526"/>
      <c r="SUV4" s="526"/>
      <c r="SUW4" s="526"/>
      <c r="SUX4" s="526"/>
      <c r="SUY4" s="526"/>
      <c r="SUZ4" s="526"/>
      <c r="SVA4" s="526"/>
      <c r="SVB4" s="526"/>
      <c r="SVC4" s="526"/>
      <c r="SVD4" s="526"/>
      <c r="SVE4" s="526"/>
      <c r="SVF4" s="526"/>
      <c r="SVG4" s="526"/>
      <c r="SVH4" s="526"/>
      <c r="SVI4" s="526"/>
      <c r="SVJ4" s="526"/>
      <c r="SVK4" s="526"/>
      <c r="SVL4" s="526"/>
      <c r="SVM4" s="526"/>
      <c r="SVN4" s="526"/>
      <c r="SVO4" s="526"/>
      <c r="SVP4" s="526"/>
      <c r="SVQ4" s="526"/>
      <c r="SVR4" s="526"/>
      <c r="SVS4" s="526"/>
      <c r="SVT4" s="526"/>
      <c r="SVU4" s="526"/>
      <c r="SVV4" s="526"/>
      <c r="SVW4" s="526"/>
      <c r="SVX4" s="526"/>
      <c r="SVY4" s="526"/>
      <c r="SVZ4" s="526"/>
      <c r="SWA4" s="526"/>
      <c r="SWB4" s="526"/>
      <c r="SWC4" s="526"/>
      <c r="SWD4" s="526"/>
      <c r="SWE4" s="526"/>
      <c r="SWF4" s="526"/>
      <c r="SWG4" s="526"/>
      <c r="SWH4" s="526"/>
      <c r="SWI4" s="526"/>
      <c r="SWJ4" s="526"/>
      <c r="SWK4" s="526"/>
      <c r="SWL4" s="526"/>
      <c r="SWM4" s="526"/>
      <c r="SWN4" s="526"/>
      <c r="SWO4" s="526"/>
      <c r="SWP4" s="526"/>
      <c r="SWQ4" s="526"/>
      <c r="SWR4" s="526"/>
      <c r="SWS4" s="526"/>
      <c r="SWT4" s="526"/>
      <c r="SWU4" s="526"/>
      <c r="SWV4" s="526"/>
      <c r="SWW4" s="526"/>
      <c r="SWX4" s="526"/>
      <c r="SWY4" s="526"/>
      <c r="SWZ4" s="526"/>
      <c r="SXA4" s="526"/>
      <c r="SXB4" s="526"/>
      <c r="SXC4" s="526"/>
      <c r="SXD4" s="526"/>
      <c r="SXE4" s="526"/>
      <c r="SXF4" s="526"/>
      <c r="SXG4" s="526"/>
      <c r="SXH4" s="526"/>
      <c r="SXI4" s="526"/>
      <c r="SXJ4" s="526"/>
      <c r="SXK4" s="526"/>
      <c r="SXL4" s="526"/>
      <c r="SXM4" s="526"/>
      <c r="SXN4" s="526"/>
      <c r="SXO4" s="526"/>
      <c r="SXP4" s="526"/>
      <c r="SXQ4" s="526"/>
      <c r="SXR4" s="526"/>
      <c r="SXS4" s="526"/>
      <c r="SXT4" s="526"/>
      <c r="SXU4" s="526"/>
      <c r="SXV4" s="526"/>
      <c r="SXW4" s="526"/>
      <c r="SXX4" s="526"/>
      <c r="SXY4" s="526"/>
      <c r="SXZ4" s="526"/>
      <c r="SYA4" s="526"/>
      <c r="SYB4" s="526"/>
      <c r="SYC4" s="526"/>
      <c r="SYD4" s="526"/>
      <c r="SYE4" s="526"/>
      <c r="SYF4" s="526"/>
      <c r="SYG4" s="526"/>
      <c r="SYH4" s="526"/>
      <c r="SYI4" s="526"/>
      <c r="SYJ4" s="526"/>
      <c r="SYK4" s="526"/>
      <c r="SYL4" s="526"/>
      <c r="SYM4" s="526"/>
      <c r="SYN4" s="526"/>
      <c r="SYO4" s="526"/>
      <c r="SYP4" s="526"/>
      <c r="SYQ4" s="526"/>
      <c r="SYR4" s="526"/>
      <c r="SYS4" s="526"/>
      <c r="SYT4" s="526"/>
      <c r="SYU4" s="526"/>
      <c r="SYV4" s="526"/>
      <c r="SYW4" s="526"/>
      <c r="SYX4" s="526"/>
      <c r="SYY4" s="526"/>
      <c r="SYZ4" s="526"/>
      <c r="SZA4" s="526"/>
      <c r="SZB4" s="526"/>
      <c r="SZC4" s="526"/>
      <c r="SZD4" s="526"/>
      <c r="SZE4" s="526"/>
      <c r="SZF4" s="526"/>
      <c r="SZG4" s="526"/>
      <c r="SZH4" s="526"/>
      <c r="SZI4" s="526"/>
      <c r="SZJ4" s="526"/>
      <c r="SZK4" s="526"/>
      <c r="SZL4" s="526"/>
      <c r="SZM4" s="526"/>
      <c r="SZN4" s="526"/>
      <c r="SZO4" s="526"/>
      <c r="SZP4" s="526"/>
      <c r="SZQ4" s="526"/>
      <c r="SZR4" s="526"/>
      <c r="SZS4" s="526"/>
      <c r="SZT4" s="526"/>
      <c r="SZU4" s="526"/>
      <c r="SZV4" s="526"/>
      <c r="SZW4" s="526"/>
      <c r="SZX4" s="526"/>
      <c r="SZY4" s="526"/>
      <c r="SZZ4" s="526"/>
      <c r="TAA4" s="526"/>
      <c r="TAB4" s="526"/>
      <c r="TAC4" s="526"/>
      <c r="TAD4" s="526"/>
      <c r="TAE4" s="526"/>
      <c r="TAF4" s="526"/>
      <c r="TAG4" s="526"/>
      <c r="TAH4" s="526"/>
      <c r="TAI4" s="526"/>
      <c r="TAJ4" s="526"/>
      <c r="TAK4" s="526"/>
      <c r="TAL4" s="526"/>
      <c r="TAM4" s="526"/>
      <c r="TAN4" s="526"/>
      <c r="TAO4" s="526"/>
      <c r="TAP4" s="526"/>
      <c r="TAQ4" s="526"/>
      <c r="TAR4" s="526"/>
      <c r="TAS4" s="526"/>
      <c r="TAT4" s="526"/>
      <c r="TAU4" s="526"/>
      <c r="TAV4" s="526"/>
      <c r="TAW4" s="526"/>
      <c r="TAX4" s="526"/>
      <c r="TAY4" s="526"/>
      <c r="TAZ4" s="526"/>
      <c r="TBA4" s="526"/>
      <c r="TBB4" s="526"/>
      <c r="TBC4" s="526"/>
      <c r="TBD4" s="526"/>
      <c r="TBE4" s="526"/>
      <c r="TBF4" s="526"/>
      <c r="TBG4" s="526"/>
      <c r="TBH4" s="526"/>
      <c r="TBI4" s="526"/>
      <c r="TBJ4" s="526"/>
      <c r="TBK4" s="526"/>
      <c r="TBL4" s="526"/>
      <c r="TBM4" s="526"/>
      <c r="TBN4" s="526"/>
      <c r="TBO4" s="526"/>
      <c r="TBP4" s="526"/>
      <c r="TBQ4" s="526"/>
      <c r="TBR4" s="526"/>
      <c r="TBS4" s="526"/>
      <c r="TBT4" s="526"/>
      <c r="TBU4" s="526"/>
      <c r="TBV4" s="526"/>
      <c r="TBW4" s="526"/>
      <c r="TBX4" s="526"/>
      <c r="TBY4" s="526"/>
      <c r="TBZ4" s="526"/>
      <c r="TCA4" s="526"/>
      <c r="TCB4" s="526"/>
      <c r="TCC4" s="526"/>
      <c r="TCD4" s="526"/>
      <c r="TCE4" s="526"/>
      <c r="TCF4" s="526"/>
      <c r="TCG4" s="526"/>
      <c r="TCH4" s="526"/>
      <c r="TCI4" s="526"/>
      <c r="TCJ4" s="526"/>
      <c r="TCK4" s="526"/>
      <c r="TCL4" s="526"/>
      <c r="TCM4" s="526"/>
      <c r="TCN4" s="526"/>
      <c r="TCO4" s="526"/>
      <c r="TCP4" s="526"/>
      <c r="TCQ4" s="526"/>
      <c r="TCR4" s="526"/>
      <c r="TCS4" s="526"/>
      <c r="TCT4" s="526"/>
      <c r="TCU4" s="526"/>
      <c r="TCV4" s="526"/>
      <c r="TCW4" s="526"/>
      <c r="TCX4" s="526"/>
      <c r="TCY4" s="526"/>
      <c r="TCZ4" s="526"/>
      <c r="TDA4" s="526"/>
      <c r="TDB4" s="526"/>
      <c r="TDC4" s="526"/>
      <c r="TDD4" s="526"/>
      <c r="TDE4" s="526"/>
      <c r="TDF4" s="526"/>
      <c r="TDG4" s="526"/>
      <c r="TDH4" s="526"/>
      <c r="TDI4" s="526"/>
      <c r="TDJ4" s="526"/>
      <c r="TDK4" s="526"/>
      <c r="TDL4" s="526"/>
      <c r="TDM4" s="526"/>
      <c r="TDN4" s="526"/>
      <c r="TDO4" s="526"/>
      <c r="TDP4" s="526"/>
      <c r="TDQ4" s="526"/>
      <c r="TDR4" s="526"/>
      <c r="TDS4" s="526"/>
      <c r="TDT4" s="526"/>
      <c r="TDU4" s="526"/>
      <c r="TDV4" s="526"/>
      <c r="TDW4" s="526"/>
      <c r="TDX4" s="526"/>
      <c r="TDY4" s="526"/>
      <c r="TDZ4" s="526"/>
      <c r="TEA4" s="526"/>
      <c r="TEB4" s="526"/>
      <c r="TEC4" s="526"/>
      <c r="TED4" s="526"/>
      <c r="TEE4" s="526"/>
      <c r="TEF4" s="526"/>
      <c r="TEG4" s="526"/>
      <c r="TEH4" s="526"/>
      <c r="TEI4" s="526"/>
      <c r="TEJ4" s="526"/>
      <c r="TEK4" s="526"/>
      <c r="TEL4" s="526"/>
      <c r="TEM4" s="526"/>
      <c r="TEN4" s="526"/>
      <c r="TEO4" s="526"/>
      <c r="TEP4" s="526"/>
      <c r="TEQ4" s="526"/>
      <c r="TER4" s="526"/>
      <c r="TES4" s="526"/>
      <c r="TET4" s="526"/>
      <c r="TEU4" s="526"/>
      <c r="TEV4" s="526"/>
      <c r="TEW4" s="526"/>
      <c r="TEX4" s="526"/>
      <c r="TEY4" s="526"/>
      <c r="TEZ4" s="526"/>
      <c r="TFA4" s="526"/>
      <c r="TFB4" s="526"/>
      <c r="TFC4" s="526"/>
      <c r="TFD4" s="526"/>
      <c r="TFE4" s="526"/>
      <c r="TFF4" s="526"/>
      <c r="TFG4" s="526"/>
      <c r="TFH4" s="526"/>
      <c r="TFI4" s="526"/>
      <c r="TFJ4" s="526"/>
      <c r="TFK4" s="526"/>
      <c r="TFL4" s="526"/>
      <c r="TFM4" s="526"/>
      <c r="TFN4" s="526"/>
      <c r="TFO4" s="526"/>
      <c r="TFP4" s="526"/>
      <c r="TFQ4" s="526"/>
      <c r="TFR4" s="526"/>
      <c r="TFS4" s="526"/>
      <c r="TFT4" s="526"/>
      <c r="TFU4" s="526"/>
      <c r="TFV4" s="526"/>
      <c r="TFW4" s="526"/>
      <c r="TFX4" s="526"/>
      <c r="TFY4" s="526"/>
      <c r="TFZ4" s="526"/>
      <c r="TGA4" s="526"/>
      <c r="TGB4" s="526"/>
      <c r="TGC4" s="526"/>
      <c r="TGD4" s="526"/>
      <c r="TGE4" s="526"/>
      <c r="TGF4" s="526"/>
      <c r="TGG4" s="526"/>
      <c r="TGH4" s="526"/>
      <c r="TGI4" s="526"/>
      <c r="TGJ4" s="526"/>
      <c r="TGK4" s="526"/>
      <c r="TGL4" s="526"/>
      <c r="TGM4" s="526"/>
      <c r="TGN4" s="526"/>
      <c r="TGO4" s="526"/>
      <c r="TGP4" s="526"/>
      <c r="TGQ4" s="526"/>
      <c r="TGR4" s="526"/>
      <c r="TGS4" s="526"/>
      <c r="TGT4" s="526"/>
      <c r="TGU4" s="526"/>
      <c r="TGV4" s="526"/>
      <c r="TGW4" s="526"/>
      <c r="TGX4" s="526"/>
      <c r="TGY4" s="526"/>
      <c r="TGZ4" s="526"/>
      <c r="THA4" s="526"/>
      <c r="THB4" s="526"/>
      <c r="THC4" s="526"/>
      <c r="THD4" s="526"/>
      <c r="THE4" s="526"/>
      <c r="THF4" s="526"/>
      <c r="THG4" s="526"/>
      <c r="THH4" s="526"/>
      <c r="THI4" s="526"/>
      <c r="THJ4" s="526"/>
      <c r="THK4" s="526"/>
      <c r="THL4" s="526"/>
      <c r="THM4" s="526"/>
      <c r="THN4" s="526"/>
      <c r="THO4" s="526"/>
      <c r="THP4" s="526"/>
      <c r="THQ4" s="526"/>
      <c r="THR4" s="526"/>
      <c r="THS4" s="526"/>
      <c r="THT4" s="526"/>
      <c r="THU4" s="526"/>
      <c r="THV4" s="526"/>
      <c r="THW4" s="526"/>
      <c r="THX4" s="526"/>
      <c r="THY4" s="526"/>
      <c r="THZ4" s="526"/>
      <c r="TIA4" s="526"/>
      <c r="TIB4" s="526"/>
      <c r="TIC4" s="526"/>
      <c r="TID4" s="526"/>
      <c r="TIE4" s="526"/>
      <c r="TIF4" s="526"/>
      <c r="TIG4" s="526"/>
      <c r="TIH4" s="526"/>
      <c r="TII4" s="526"/>
      <c r="TIJ4" s="526"/>
      <c r="TIK4" s="526"/>
      <c r="TIL4" s="526"/>
      <c r="TIM4" s="526"/>
      <c r="TIN4" s="526"/>
      <c r="TIO4" s="526"/>
      <c r="TIP4" s="526"/>
      <c r="TIQ4" s="526"/>
      <c r="TIR4" s="526"/>
      <c r="TIS4" s="526"/>
      <c r="TIT4" s="526"/>
      <c r="TIU4" s="526"/>
      <c r="TIV4" s="526"/>
      <c r="TIW4" s="526"/>
      <c r="TIX4" s="526"/>
      <c r="TIY4" s="526"/>
      <c r="TIZ4" s="526"/>
      <c r="TJA4" s="526"/>
      <c r="TJB4" s="526"/>
      <c r="TJC4" s="526"/>
      <c r="TJD4" s="526"/>
      <c r="TJE4" s="526"/>
      <c r="TJF4" s="526"/>
      <c r="TJG4" s="526"/>
      <c r="TJH4" s="526"/>
      <c r="TJI4" s="526"/>
      <c r="TJJ4" s="526"/>
      <c r="TJK4" s="526"/>
      <c r="TJL4" s="526"/>
      <c r="TJM4" s="526"/>
      <c r="TJN4" s="526"/>
      <c r="TJO4" s="526"/>
      <c r="TJP4" s="526"/>
      <c r="TJQ4" s="526"/>
      <c r="TJR4" s="526"/>
      <c r="TJS4" s="526"/>
      <c r="TJT4" s="526"/>
      <c r="TJU4" s="526"/>
      <c r="TJV4" s="526"/>
      <c r="TJW4" s="526"/>
      <c r="TJX4" s="526"/>
      <c r="TJY4" s="526"/>
      <c r="TJZ4" s="526"/>
      <c r="TKA4" s="526"/>
      <c r="TKB4" s="526"/>
      <c r="TKC4" s="526"/>
      <c r="TKD4" s="526"/>
      <c r="TKE4" s="526"/>
      <c r="TKF4" s="526"/>
      <c r="TKG4" s="526"/>
      <c r="TKH4" s="526"/>
      <c r="TKI4" s="526"/>
      <c r="TKJ4" s="526"/>
      <c r="TKK4" s="526"/>
      <c r="TKL4" s="526"/>
      <c r="TKM4" s="526"/>
      <c r="TKN4" s="526"/>
      <c r="TKO4" s="526"/>
      <c r="TKP4" s="526"/>
      <c r="TKQ4" s="526"/>
      <c r="TKR4" s="526"/>
      <c r="TKS4" s="526"/>
      <c r="TKT4" s="526"/>
      <c r="TKU4" s="526"/>
      <c r="TKV4" s="526"/>
      <c r="TKW4" s="526"/>
      <c r="TKX4" s="526"/>
      <c r="TKY4" s="526"/>
      <c r="TKZ4" s="526"/>
      <c r="TLA4" s="526"/>
      <c r="TLB4" s="526"/>
      <c r="TLC4" s="526"/>
      <c r="TLD4" s="526"/>
      <c r="TLE4" s="526"/>
      <c r="TLF4" s="526"/>
      <c r="TLG4" s="526"/>
      <c r="TLH4" s="526"/>
      <c r="TLI4" s="526"/>
      <c r="TLJ4" s="526"/>
      <c r="TLK4" s="526"/>
      <c r="TLL4" s="526"/>
      <c r="TLM4" s="526"/>
      <c r="TLN4" s="526"/>
      <c r="TLO4" s="526"/>
      <c r="TLP4" s="526"/>
      <c r="TLQ4" s="526"/>
      <c r="TLR4" s="526"/>
      <c r="TLS4" s="526"/>
      <c r="TLT4" s="526"/>
      <c r="TLU4" s="526"/>
      <c r="TLV4" s="526"/>
      <c r="TLW4" s="526"/>
      <c r="TLX4" s="526"/>
      <c r="TLY4" s="526"/>
      <c r="TLZ4" s="526"/>
      <c r="TMA4" s="526"/>
      <c r="TMB4" s="526"/>
      <c r="TMC4" s="526"/>
      <c r="TMD4" s="526"/>
      <c r="TME4" s="526"/>
      <c r="TMF4" s="526"/>
      <c r="TMG4" s="526"/>
      <c r="TMH4" s="526"/>
      <c r="TMI4" s="526"/>
      <c r="TMJ4" s="526"/>
      <c r="TMK4" s="526"/>
      <c r="TML4" s="526"/>
      <c r="TMM4" s="526"/>
      <c r="TMN4" s="526"/>
      <c r="TMO4" s="526"/>
      <c r="TMP4" s="526"/>
      <c r="TMQ4" s="526"/>
      <c r="TMR4" s="526"/>
      <c r="TMS4" s="526"/>
      <c r="TMT4" s="526"/>
      <c r="TMU4" s="526"/>
      <c r="TMV4" s="526"/>
      <c r="TMW4" s="526"/>
      <c r="TMX4" s="526"/>
      <c r="TMY4" s="526"/>
      <c r="TMZ4" s="526"/>
      <c r="TNA4" s="526"/>
      <c r="TNB4" s="526"/>
      <c r="TNC4" s="526"/>
      <c r="TND4" s="526"/>
      <c r="TNE4" s="526"/>
      <c r="TNF4" s="526"/>
      <c r="TNG4" s="526"/>
      <c r="TNH4" s="526"/>
      <c r="TNI4" s="526"/>
      <c r="TNJ4" s="526"/>
      <c r="TNK4" s="526"/>
      <c r="TNL4" s="526"/>
      <c r="TNM4" s="526"/>
      <c r="TNN4" s="526"/>
      <c r="TNO4" s="526"/>
      <c r="TNP4" s="526"/>
      <c r="TNQ4" s="526"/>
      <c r="TNR4" s="526"/>
      <c r="TNS4" s="526"/>
      <c r="TNT4" s="526"/>
      <c r="TNU4" s="526"/>
      <c r="TNV4" s="526"/>
      <c r="TNW4" s="526"/>
      <c r="TNX4" s="526"/>
      <c r="TNY4" s="526"/>
      <c r="TNZ4" s="526"/>
      <c r="TOA4" s="526"/>
      <c r="TOB4" s="526"/>
      <c r="TOC4" s="526"/>
      <c r="TOD4" s="526"/>
      <c r="TOE4" s="526"/>
      <c r="TOF4" s="526"/>
      <c r="TOG4" s="526"/>
      <c r="TOH4" s="526"/>
      <c r="TOI4" s="526"/>
      <c r="TOJ4" s="526"/>
      <c r="TOK4" s="526"/>
      <c r="TOL4" s="526"/>
      <c r="TOM4" s="526"/>
      <c r="TON4" s="526"/>
      <c r="TOO4" s="526"/>
      <c r="TOP4" s="526"/>
      <c r="TOQ4" s="526"/>
      <c r="TOR4" s="526"/>
      <c r="TOS4" s="526"/>
      <c r="TOT4" s="526"/>
      <c r="TOU4" s="526"/>
      <c r="TOV4" s="526"/>
      <c r="TOW4" s="526"/>
      <c r="TOX4" s="526"/>
      <c r="TOY4" s="526"/>
      <c r="TOZ4" s="526"/>
      <c r="TPA4" s="526"/>
      <c r="TPB4" s="526"/>
      <c r="TPC4" s="526"/>
      <c r="TPD4" s="526"/>
      <c r="TPE4" s="526"/>
      <c r="TPF4" s="526"/>
      <c r="TPG4" s="526"/>
      <c r="TPH4" s="526"/>
      <c r="TPI4" s="526"/>
      <c r="TPJ4" s="526"/>
      <c r="TPK4" s="526"/>
      <c r="TPL4" s="526"/>
      <c r="TPM4" s="526"/>
      <c r="TPN4" s="526"/>
      <c r="TPO4" s="526"/>
      <c r="TPP4" s="526"/>
      <c r="TPQ4" s="526"/>
      <c r="TPR4" s="526"/>
      <c r="TPS4" s="526"/>
      <c r="TPT4" s="526"/>
      <c r="TPU4" s="526"/>
      <c r="TPV4" s="526"/>
      <c r="TPW4" s="526"/>
      <c r="TPX4" s="526"/>
      <c r="TPY4" s="526"/>
      <c r="TPZ4" s="526"/>
      <c r="TQA4" s="526"/>
      <c r="TQB4" s="526"/>
      <c r="TQC4" s="526"/>
      <c r="TQD4" s="526"/>
      <c r="TQE4" s="526"/>
      <c r="TQF4" s="526"/>
      <c r="TQG4" s="526"/>
      <c r="TQH4" s="526"/>
      <c r="TQI4" s="526"/>
      <c r="TQJ4" s="526"/>
      <c r="TQK4" s="526"/>
      <c r="TQL4" s="526"/>
      <c r="TQM4" s="526"/>
      <c r="TQN4" s="526"/>
      <c r="TQO4" s="526"/>
      <c r="TQP4" s="526"/>
      <c r="TQQ4" s="526"/>
      <c r="TQR4" s="526"/>
      <c r="TQS4" s="526"/>
      <c r="TQT4" s="526"/>
      <c r="TQU4" s="526"/>
      <c r="TQV4" s="526"/>
      <c r="TQW4" s="526"/>
      <c r="TQX4" s="526"/>
      <c r="TQY4" s="526"/>
      <c r="TQZ4" s="526"/>
      <c r="TRA4" s="526"/>
      <c r="TRB4" s="526"/>
      <c r="TRC4" s="526"/>
      <c r="TRD4" s="526"/>
      <c r="TRE4" s="526"/>
      <c r="TRF4" s="526"/>
      <c r="TRG4" s="526"/>
      <c r="TRH4" s="526"/>
      <c r="TRI4" s="526"/>
      <c r="TRJ4" s="526"/>
      <c r="TRK4" s="526"/>
      <c r="TRL4" s="526"/>
      <c r="TRM4" s="526"/>
      <c r="TRN4" s="526"/>
      <c r="TRO4" s="526"/>
      <c r="TRP4" s="526"/>
      <c r="TRQ4" s="526"/>
      <c r="TRR4" s="526"/>
      <c r="TRS4" s="526"/>
      <c r="TRT4" s="526"/>
      <c r="TRU4" s="526"/>
      <c r="TRV4" s="526"/>
      <c r="TRW4" s="526"/>
      <c r="TRX4" s="526"/>
      <c r="TRY4" s="526"/>
      <c r="TRZ4" s="526"/>
      <c r="TSA4" s="526"/>
      <c r="TSB4" s="526"/>
      <c r="TSC4" s="526"/>
      <c r="TSD4" s="526"/>
      <c r="TSE4" s="526"/>
      <c r="TSF4" s="526"/>
      <c r="TSG4" s="526"/>
      <c r="TSH4" s="526"/>
      <c r="TSI4" s="526"/>
      <c r="TSJ4" s="526"/>
      <c r="TSK4" s="526"/>
      <c r="TSL4" s="526"/>
      <c r="TSM4" s="526"/>
      <c r="TSN4" s="526"/>
      <c r="TSO4" s="526"/>
      <c r="TSP4" s="526"/>
      <c r="TSQ4" s="526"/>
      <c r="TSR4" s="526"/>
      <c r="TSS4" s="526"/>
      <c r="TST4" s="526"/>
      <c r="TSU4" s="526"/>
      <c r="TSV4" s="526"/>
      <c r="TSW4" s="526"/>
      <c r="TSX4" s="526"/>
      <c r="TSY4" s="526"/>
      <c r="TSZ4" s="526"/>
      <c r="TTA4" s="526"/>
      <c r="TTB4" s="526"/>
      <c r="TTC4" s="526"/>
      <c r="TTD4" s="526"/>
      <c r="TTE4" s="526"/>
      <c r="TTF4" s="526"/>
      <c r="TTG4" s="526"/>
      <c r="TTH4" s="526"/>
      <c r="TTI4" s="526"/>
      <c r="TTJ4" s="526"/>
      <c r="TTK4" s="526"/>
      <c r="TTL4" s="526"/>
      <c r="TTM4" s="526"/>
      <c r="TTN4" s="526"/>
      <c r="TTO4" s="526"/>
      <c r="TTP4" s="526"/>
      <c r="TTQ4" s="526"/>
      <c r="TTR4" s="526"/>
      <c r="TTS4" s="526"/>
      <c r="TTT4" s="526"/>
      <c r="TTU4" s="526"/>
      <c r="TTV4" s="526"/>
      <c r="TTW4" s="526"/>
      <c r="TTX4" s="526"/>
      <c r="TTY4" s="526"/>
      <c r="TTZ4" s="526"/>
      <c r="TUA4" s="526"/>
      <c r="TUB4" s="526"/>
      <c r="TUC4" s="526"/>
      <c r="TUD4" s="526"/>
      <c r="TUE4" s="526"/>
      <c r="TUF4" s="526"/>
      <c r="TUG4" s="526"/>
      <c r="TUH4" s="526"/>
      <c r="TUI4" s="526"/>
      <c r="TUJ4" s="526"/>
      <c r="TUK4" s="526"/>
      <c r="TUL4" s="526"/>
      <c r="TUM4" s="526"/>
      <c r="TUN4" s="526"/>
      <c r="TUO4" s="526"/>
      <c r="TUP4" s="526"/>
      <c r="TUQ4" s="526"/>
      <c r="TUR4" s="526"/>
      <c r="TUS4" s="526"/>
      <c r="TUT4" s="526"/>
      <c r="TUU4" s="526"/>
      <c r="TUV4" s="526"/>
      <c r="TUW4" s="526"/>
      <c r="TUX4" s="526"/>
      <c r="TUY4" s="526"/>
      <c r="TUZ4" s="526"/>
      <c r="TVA4" s="526"/>
      <c r="TVB4" s="526"/>
      <c r="TVC4" s="526"/>
      <c r="TVD4" s="526"/>
      <c r="TVE4" s="526"/>
      <c r="TVF4" s="526"/>
      <c r="TVG4" s="526"/>
      <c r="TVH4" s="526"/>
      <c r="TVI4" s="526"/>
      <c r="TVJ4" s="526"/>
      <c r="TVK4" s="526"/>
      <c r="TVL4" s="526"/>
      <c r="TVM4" s="526"/>
      <c r="TVN4" s="526"/>
      <c r="TVO4" s="526"/>
      <c r="TVP4" s="526"/>
      <c r="TVQ4" s="526"/>
      <c r="TVR4" s="526"/>
      <c r="TVS4" s="526"/>
      <c r="TVT4" s="526"/>
      <c r="TVU4" s="526"/>
      <c r="TVV4" s="526"/>
      <c r="TVW4" s="526"/>
      <c r="TVX4" s="526"/>
      <c r="TVY4" s="526"/>
      <c r="TVZ4" s="526"/>
      <c r="TWA4" s="526"/>
      <c r="TWB4" s="526"/>
      <c r="TWC4" s="526"/>
      <c r="TWD4" s="526"/>
      <c r="TWE4" s="526"/>
      <c r="TWF4" s="526"/>
      <c r="TWG4" s="526"/>
      <c r="TWH4" s="526"/>
      <c r="TWI4" s="526"/>
      <c r="TWJ4" s="526"/>
      <c r="TWK4" s="526"/>
      <c r="TWL4" s="526"/>
      <c r="TWM4" s="526"/>
      <c r="TWN4" s="526"/>
      <c r="TWO4" s="526"/>
      <c r="TWP4" s="526"/>
      <c r="TWQ4" s="526"/>
      <c r="TWR4" s="526"/>
      <c r="TWS4" s="526"/>
      <c r="TWT4" s="526"/>
      <c r="TWU4" s="526"/>
      <c r="TWV4" s="526"/>
      <c r="TWW4" s="526"/>
      <c r="TWX4" s="526"/>
      <c r="TWY4" s="526"/>
      <c r="TWZ4" s="526"/>
      <c r="TXA4" s="526"/>
      <c r="TXB4" s="526"/>
      <c r="TXC4" s="526"/>
      <c r="TXD4" s="526"/>
      <c r="TXE4" s="526"/>
      <c r="TXF4" s="526"/>
      <c r="TXG4" s="526"/>
      <c r="TXH4" s="526"/>
      <c r="TXI4" s="526"/>
      <c r="TXJ4" s="526"/>
      <c r="TXK4" s="526"/>
      <c r="TXL4" s="526"/>
      <c r="TXM4" s="526"/>
      <c r="TXN4" s="526"/>
      <c r="TXO4" s="526"/>
      <c r="TXP4" s="526"/>
      <c r="TXQ4" s="526"/>
      <c r="TXR4" s="526"/>
      <c r="TXS4" s="526"/>
      <c r="TXT4" s="526"/>
      <c r="TXU4" s="526"/>
      <c r="TXV4" s="526"/>
      <c r="TXW4" s="526"/>
      <c r="TXX4" s="526"/>
      <c r="TXY4" s="526"/>
      <c r="TXZ4" s="526"/>
      <c r="TYA4" s="526"/>
      <c r="TYB4" s="526"/>
      <c r="TYC4" s="526"/>
      <c r="TYD4" s="526"/>
      <c r="TYE4" s="526"/>
      <c r="TYF4" s="526"/>
      <c r="TYG4" s="526"/>
      <c r="TYH4" s="526"/>
      <c r="TYI4" s="526"/>
      <c r="TYJ4" s="526"/>
      <c r="TYK4" s="526"/>
      <c r="TYL4" s="526"/>
      <c r="TYM4" s="526"/>
      <c r="TYN4" s="526"/>
      <c r="TYO4" s="526"/>
      <c r="TYP4" s="526"/>
      <c r="TYQ4" s="526"/>
      <c r="TYR4" s="526"/>
      <c r="TYS4" s="526"/>
      <c r="TYT4" s="526"/>
      <c r="TYU4" s="526"/>
      <c r="TYV4" s="526"/>
      <c r="TYW4" s="526"/>
      <c r="TYX4" s="526"/>
      <c r="TYY4" s="526"/>
      <c r="TYZ4" s="526"/>
      <c r="TZA4" s="526"/>
      <c r="TZB4" s="526"/>
      <c r="TZC4" s="526"/>
      <c r="TZD4" s="526"/>
      <c r="TZE4" s="526"/>
      <c r="TZF4" s="526"/>
      <c r="TZG4" s="526"/>
      <c r="TZH4" s="526"/>
      <c r="TZI4" s="526"/>
      <c r="TZJ4" s="526"/>
      <c r="TZK4" s="526"/>
      <c r="TZL4" s="526"/>
      <c r="TZM4" s="526"/>
      <c r="TZN4" s="526"/>
      <c r="TZO4" s="526"/>
      <c r="TZP4" s="526"/>
      <c r="TZQ4" s="526"/>
      <c r="TZR4" s="526"/>
      <c r="TZS4" s="526"/>
      <c r="TZT4" s="526"/>
      <c r="TZU4" s="526"/>
      <c r="TZV4" s="526"/>
      <c r="TZW4" s="526"/>
      <c r="TZX4" s="526"/>
      <c r="TZY4" s="526"/>
      <c r="TZZ4" s="526"/>
      <c r="UAA4" s="526"/>
      <c r="UAB4" s="526"/>
      <c r="UAC4" s="526"/>
      <c r="UAD4" s="526"/>
      <c r="UAE4" s="526"/>
      <c r="UAF4" s="526"/>
      <c r="UAG4" s="526"/>
      <c r="UAH4" s="526"/>
      <c r="UAI4" s="526"/>
      <c r="UAJ4" s="526"/>
      <c r="UAK4" s="526"/>
      <c r="UAL4" s="526"/>
      <c r="UAM4" s="526"/>
      <c r="UAN4" s="526"/>
      <c r="UAO4" s="526"/>
      <c r="UAP4" s="526"/>
      <c r="UAQ4" s="526"/>
      <c r="UAR4" s="526"/>
      <c r="UAS4" s="526"/>
      <c r="UAT4" s="526"/>
      <c r="UAU4" s="526"/>
      <c r="UAV4" s="526"/>
      <c r="UAW4" s="526"/>
      <c r="UAX4" s="526"/>
      <c r="UAY4" s="526"/>
      <c r="UAZ4" s="526"/>
      <c r="UBA4" s="526"/>
      <c r="UBB4" s="526"/>
      <c r="UBC4" s="526"/>
      <c r="UBD4" s="526"/>
      <c r="UBE4" s="526"/>
      <c r="UBF4" s="526"/>
      <c r="UBG4" s="526"/>
      <c r="UBH4" s="526"/>
      <c r="UBI4" s="526"/>
      <c r="UBJ4" s="526"/>
      <c r="UBK4" s="526"/>
      <c r="UBL4" s="526"/>
      <c r="UBM4" s="526"/>
      <c r="UBN4" s="526"/>
      <c r="UBO4" s="526"/>
      <c r="UBP4" s="526"/>
      <c r="UBQ4" s="526"/>
      <c r="UBR4" s="526"/>
      <c r="UBS4" s="526"/>
      <c r="UBT4" s="526"/>
      <c r="UBU4" s="526"/>
      <c r="UBV4" s="526"/>
      <c r="UBW4" s="526"/>
      <c r="UBX4" s="526"/>
      <c r="UBY4" s="526"/>
      <c r="UBZ4" s="526"/>
      <c r="UCA4" s="526"/>
      <c r="UCB4" s="526"/>
      <c r="UCC4" s="526"/>
      <c r="UCD4" s="526"/>
      <c r="UCE4" s="526"/>
      <c r="UCF4" s="526"/>
      <c r="UCG4" s="526"/>
      <c r="UCH4" s="526"/>
      <c r="UCI4" s="526"/>
      <c r="UCJ4" s="526"/>
      <c r="UCK4" s="526"/>
      <c r="UCL4" s="526"/>
      <c r="UCM4" s="526"/>
      <c r="UCN4" s="526"/>
      <c r="UCO4" s="526"/>
      <c r="UCP4" s="526"/>
      <c r="UCQ4" s="526"/>
      <c r="UCR4" s="526"/>
      <c r="UCS4" s="526"/>
      <c r="UCT4" s="526"/>
      <c r="UCU4" s="526"/>
      <c r="UCV4" s="526"/>
      <c r="UCW4" s="526"/>
      <c r="UCX4" s="526"/>
      <c r="UCY4" s="526"/>
      <c r="UCZ4" s="526"/>
      <c r="UDA4" s="526"/>
      <c r="UDB4" s="526"/>
      <c r="UDC4" s="526"/>
      <c r="UDD4" s="526"/>
      <c r="UDE4" s="526"/>
      <c r="UDF4" s="526"/>
      <c r="UDG4" s="526"/>
      <c r="UDH4" s="526"/>
      <c r="UDI4" s="526"/>
      <c r="UDJ4" s="526"/>
      <c r="UDK4" s="526"/>
      <c r="UDL4" s="526"/>
      <c r="UDM4" s="526"/>
      <c r="UDN4" s="526"/>
      <c r="UDO4" s="526"/>
      <c r="UDP4" s="526"/>
      <c r="UDQ4" s="526"/>
      <c r="UDR4" s="526"/>
      <c r="UDS4" s="526"/>
      <c r="UDT4" s="526"/>
      <c r="UDU4" s="526"/>
      <c r="UDV4" s="526"/>
      <c r="UDW4" s="526"/>
      <c r="UDX4" s="526"/>
      <c r="UDY4" s="526"/>
      <c r="UDZ4" s="526"/>
      <c r="UEA4" s="526"/>
      <c r="UEB4" s="526"/>
      <c r="UEC4" s="526"/>
      <c r="UED4" s="526"/>
      <c r="UEE4" s="526"/>
      <c r="UEF4" s="526"/>
      <c r="UEG4" s="526"/>
      <c r="UEH4" s="526"/>
      <c r="UEI4" s="526"/>
      <c r="UEJ4" s="526"/>
      <c r="UEK4" s="526"/>
      <c r="UEL4" s="526"/>
      <c r="UEM4" s="526"/>
      <c r="UEN4" s="526"/>
      <c r="UEO4" s="526"/>
      <c r="UEP4" s="526"/>
      <c r="UEQ4" s="526"/>
      <c r="UER4" s="526"/>
      <c r="UES4" s="526"/>
      <c r="UET4" s="526"/>
      <c r="UEU4" s="526"/>
      <c r="UEV4" s="526"/>
      <c r="UEW4" s="526"/>
      <c r="UEX4" s="526"/>
      <c r="UEY4" s="526"/>
      <c r="UEZ4" s="526"/>
      <c r="UFA4" s="526"/>
      <c r="UFB4" s="526"/>
      <c r="UFC4" s="526"/>
      <c r="UFD4" s="526"/>
      <c r="UFE4" s="526"/>
      <c r="UFF4" s="526"/>
      <c r="UFG4" s="526"/>
      <c r="UFH4" s="526"/>
      <c r="UFI4" s="526"/>
      <c r="UFJ4" s="526"/>
      <c r="UFK4" s="526"/>
      <c r="UFL4" s="526"/>
      <c r="UFM4" s="526"/>
      <c r="UFN4" s="526"/>
      <c r="UFO4" s="526"/>
      <c r="UFP4" s="526"/>
      <c r="UFQ4" s="526"/>
      <c r="UFR4" s="526"/>
      <c r="UFS4" s="526"/>
      <c r="UFT4" s="526"/>
      <c r="UFU4" s="526"/>
      <c r="UFV4" s="526"/>
      <c r="UFW4" s="526"/>
      <c r="UFX4" s="526"/>
      <c r="UFY4" s="526"/>
      <c r="UFZ4" s="526"/>
      <c r="UGA4" s="526"/>
      <c r="UGB4" s="526"/>
      <c r="UGC4" s="526"/>
      <c r="UGD4" s="526"/>
      <c r="UGE4" s="526"/>
      <c r="UGF4" s="526"/>
      <c r="UGG4" s="526"/>
      <c r="UGH4" s="526"/>
      <c r="UGI4" s="526"/>
      <c r="UGJ4" s="526"/>
      <c r="UGK4" s="526"/>
      <c r="UGL4" s="526"/>
      <c r="UGM4" s="526"/>
      <c r="UGN4" s="526"/>
      <c r="UGO4" s="526"/>
      <c r="UGP4" s="526"/>
      <c r="UGQ4" s="526"/>
      <c r="UGR4" s="526"/>
      <c r="UGS4" s="526"/>
      <c r="UGT4" s="526"/>
      <c r="UGU4" s="526"/>
      <c r="UGV4" s="526"/>
      <c r="UGW4" s="526"/>
      <c r="UGX4" s="526"/>
      <c r="UGY4" s="526"/>
      <c r="UGZ4" s="526"/>
      <c r="UHA4" s="526"/>
      <c r="UHB4" s="526"/>
      <c r="UHC4" s="526"/>
      <c r="UHD4" s="526"/>
      <c r="UHE4" s="526"/>
      <c r="UHF4" s="526"/>
      <c r="UHG4" s="526"/>
      <c r="UHH4" s="526"/>
      <c r="UHI4" s="526"/>
      <c r="UHJ4" s="526"/>
      <c r="UHK4" s="526"/>
      <c r="UHL4" s="526"/>
      <c r="UHM4" s="526"/>
      <c r="UHN4" s="526"/>
      <c r="UHO4" s="526"/>
      <c r="UHP4" s="526"/>
      <c r="UHQ4" s="526"/>
      <c r="UHR4" s="526"/>
      <c r="UHS4" s="526"/>
      <c r="UHT4" s="526"/>
      <c r="UHU4" s="526"/>
      <c r="UHV4" s="526"/>
      <c r="UHW4" s="526"/>
      <c r="UHX4" s="526"/>
      <c r="UHY4" s="526"/>
      <c r="UHZ4" s="526"/>
      <c r="UIA4" s="526"/>
      <c r="UIB4" s="526"/>
      <c r="UIC4" s="526"/>
      <c r="UID4" s="526"/>
      <c r="UIE4" s="526"/>
      <c r="UIF4" s="526"/>
      <c r="UIG4" s="526"/>
      <c r="UIH4" s="526"/>
      <c r="UII4" s="526"/>
      <c r="UIJ4" s="526"/>
      <c r="UIK4" s="526"/>
      <c r="UIL4" s="526"/>
      <c r="UIM4" s="526"/>
      <c r="UIN4" s="526"/>
      <c r="UIO4" s="526"/>
      <c r="UIP4" s="526"/>
      <c r="UIQ4" s="526"/>
      <c r="UIR4" s="526"/>
      <c r="UIS4" s="526"/>
      <c r="UIT4" s="526"/>
      <c r="UIU4" s="526"/>
      <c r="UIV4" s="526"/>
      <c r="UIW4" s="526"/>
      <c r="UIX4" s="526"/>
      <c r="UIY4" s="526"/>
      <c r="UIZ4" s="526"/>
      <c r="UJA4" s="526"/>
      <c r="UJB4" s="526"/>
      <c r="UJC4" s="526"/>
      <c r="UJD4" s="526"/>
      <c r="UJE4" s="526"/>
      <c r="UJF4" s="526"/>
      <c r="UJG4" s="526"/>
      <c r="UJH4" s="526"/>
      <c r="UJI4" s="526"/>
      <c r="UJJ4" s="526"/>
      <c r="UJK4" s="526"/>
      <c r="UJL4" s="526"/>
      <c r="UJM4" s="526"/>
      <c r="UJN4" s="526"/>
      <c r="UJO4" s="526"/>
      <c r="UJP4" s="526"/>
      <c r="UJQ4" s="526"/>
      <c r="UJR4" s="526"/>
      <c r="UJS4" s="526"/>
      <c r="UJT4" s="526"/>
      <c r="UJU4" s="526"/>
      <c r="UJV4" s="526"/>
      <c r="UJW4" s="526"/>
      <c r="UJX4" s="526"/>
      <c r="UJY4" s="526"/>
      <c r="UJZ4" s="526"/>
      <c r="UKA4" s="526"/>
      <c r="UKB4" s="526"/>
      <c r="UKC4" s="526"/>
      <c r="UKD4" s="526"/>
      <c r="UKE4" s="526"/>
      <c r="UKF4" s="526"/>
      <c r="UKG4" s="526"/>
      <c r="UKH4" s="526"/>
      <c r="UKI4" s="526"/>
      <c r="UKJ4" s="526"/>
      <c r="UKK4" s="526"/>
      <c r="UKL4" s="526"/>
      <c r="UKM4" s="526"/>
      <c r="UKN4" s="526"/>
      <c r="UKO4" s="526"/>
      <c r="UKP4" s="526"/>
      <c r="UKQ4" s="526"/>
      <c r="UKR4" s="526"/>
      <c r="UKS4" s="526"/>
      <c r="UKT4" s="526"/>
      <c r="UKU4" s="526"/>
      <c r="UKV4" s="526"/>
      <c r="UKW4" s="526"/>
      <c r="UKX4" s="526"/>
      <c r="UKY4" s="526"/>
      <c r="UKZ4" s="526"/>
      <c r="ULA4" s="526"/>
      <c r="ULB4" s="526"/>
      <c r="ULC4" s="526"/>
      <c r="ULD4" s="526"/>
      <c r="ULE4" s="526"/>
      <c r="ULF4" s="526"/>
      <c r="ULG4" s="526"/>
      <c r="ULH4" s="526"/>
      <c r="ULI4" s="526"/>
      <c r="ULJ4" s="526"/>
      <c r="ULK4" s="526"/>
      <c r="ULL4" s="526"/>
      <c r="ULM4" s="526"/>
      <c r="ULN4" s="526"/>
      <c r="ULO4" s="526"/>
      <c r="ULP4" s="526"/>
      <c r="ULQ4" s="526"/>
      <c r="ULR4" s="526"/>
      <c r="ULS4" s="526"/>
      <c r="ULT4" s="526"/>
      <c r="ULU4" s="526"/>
      <c r="ULV4" s="526"/>
      <c r="ULW4" s="526"/>
      <c r="ULX4" s="526"/>
      <c r="ULY4" s="526"/>
      <c r="ULZ4" s="526"/>
      <c r="UMA4" s="526"/>
      <c r="UMB4" s="526"/>
      <c r="UMC4" s="526"/>
      <c r="UMD4" s="526"/>
      <c r="UME4" s="526"/>
      <c r="UMF4" s="526"/>
      <c r="UMG4" s="526"/>
      <c r="UMH4" s="526"/>
      <c r="UMI4" s="526"/>
      <c r="UMJ4" s="526"/>
      <c r="UMK4" s="526"/>
      <c r="UML4" s="526"/>
      <c r="UMM4" s="526"/>
      <c r="UMN4" s="526"/>
      <c r="UMO4" s="526"/>
      <c r="UMP4" s="526"/>
      <c r="UMQ4" s="526"/>
      <c r="UMR4" s="526"/>
      <c r="UMS4" s="526"/>
      <c r="UMT4" s="526"/>
      <c r="UMU4" s="526"/>
      <c r="UMV4" s="526"/>
      <c r="UMW4" s="526"/>
      <c r="UMX4" s="526"/>
      <c r="UMY4" s="526"/>
      <c r="UMZ4" s="526"/>
      <c r="UNA4" s="526"/>
      <c r="UNB4" s="526"/>
      <c r="UNC4" s="526"/>
      <c r="UND4" s="526"/>
      <c r="UNE4" s="526"/>
      <c r="UNF4" s="526"/>
      <c r="UNG4" s="526"/>
      <c r="UNH4" s="526"/>
      <c r="UNI4" s="526"/>
      <c r="UNJ4" s="526"/>
      <c r="UNK4" s="526"/>
      <c r="UNL4" s="526"/>
      <c r="UNM4" s="526"/>
      <c r="UNN4" s="526"/>
      <c r="UNO4" s="526"/>
      <c r="UNP4" s="526"/>
      <c r="UNQ4" s="526"/>
      <c r="UNR4" s="526"/>
      <c r="UNS4" s="526"/>
      <c r="UNT4" s="526"/>
      <c r="UNU4" s="526"/>
      <c r="UNV4" s="526"/>
      <c r="UNW4" s="526"/>
      <c r="UNX4" s="526"/>
      <c r="UNY4" s="526"/>
      <c r="UNZ4" s="526"/>
      <c r="UOA4" s="526"/>
      <c r="UOB4" s="526"/>
      <c r="UOC4" s="526"/>
      <c r="UOD4" s="526"/>
      <c r="UOE4" s="526"/>
      <c r="UOF4" s="526"/>
      <c r="UOG4" s="526"/>
      <c r="UOH4" s="526"/>
      <c r="UOI4" s="526"/>
      <c r="UOJ4" s="526"/>
      <c r="UOK4" s="526"/>
      <c r="UOL4" s="526"/>
      <c r="UOM4" s="526"/>
      <c r="UON4" s="526"/>
      <c r="UOO4" s="526"/>
      <c r="UOP4" s="526"/>
      <c r="UOQ4" s="526"/>
      <c r="UOR4" s="526"/>
      <c r="UOS4" s="526"/>
      <c r="UOT4" s="526"/>
      <c r="UOU4" s="526"/>
      <c r="UOV4" s="526"/>
      <c r="UOW4" s="526"/>
      <c r="UOX4" s="526"/>
      <c r="UOY4" s="526"/>
      <c r="UOZ4" s="526"/>
      <c r="UPA4" s="526"/>
      <c r="UPB4" s="526"/>
      <c r="UPC4" s="526"/>
      <c r="UPD4" s="526"/>
      <c r="UPE4" s="526"/>
      <c r="UPF4" s="526"/>
      <c r="UPG4" s="526"/>
      <c r="UPH4" s="526"/>
      <c r="UPI4" s="526"/>
      <c r="UPJ4" s="526"/>
      <c r="UPK4" s="526"/>
      <c r="UPL4" s="526"/>
      <c r="UPM4" s="526"/>
      <c r="UPN4" s="526"/>
      <c r="UPO4" s="526"/>
      <c r="UPP4" s="526"/>
      <c r="UPQ4" s="526"/>
      <c r="UPR4" s="526"/>
      <c r="UPS4" s="526"/>
      <c r="UPT4" s="526"/>
      <c r="UPU4" s="526"/>
      <c r="UPV4" s="526"/>
      <c r="UPW4" s="526"/>
      <c r="UPX4" s="526"/>
      <c r="UPY4" s="526"/>
      <c r="UPZ4" s="526"/>
      <c r="UQA4" s="526"/>
      <c r="UQB4" s="526"/>
      <c r="UQC4" s="526"/>
      <c r="UQD4" s="526"/>
      <c r="UQE4" s="526"/>
      <c r="UQF4" s="526"/>
      <c r="UQG4" s="526"/>
      <c r="UQH4" s="526"/>
      <c r="UQI4" s="526"/>
      <c r="UQJ4" s="526"/>
      <c r="UQK4" s="526"/>
      <c r="UQL4" s="526"/>
      <c r="UQM4" s="526"/>
      <c r="UQN4" s="526"/>
      <c r="UQO4" s="526"/>
      <c r="UQP4" s="526"/>
      <c r="UQQ4" s="526"/>
      <c r="UQR4" s="526"/>
      <c r="UQS4" s="526"/>
      <c r="UQT4" s="526"/>
      <c r="UQU4" s="526"/>
      <c r="UQV4" s="526"/>
      <c r="UQW4" s="526"/>
      <c r="UQX4" s="526"/>
      <c r="UQY4" s="526"/>
      <c r="UQZ4" s="526"/>
      <c r="URA4" s="526"/>
      <c r="URB4" s="526"/>
      <c r="URC4" s="526"/>
      <c r="URD4" s="526"/>
      <c r="URE4" s="526"/>
      <c r="URF4" s="526"/>
      <c r="URG4" s="526"/>
      <c r="URH4" s="526"/>
      <c r="URI4" s="526"/>
      <c r="URJ4" s="526"/>
      <c r="URK4" s="526"/>
      <c r="URL4" s="526"/>
      <c r="URM4" s="526"/>
      <c r="URN4" s="526"/>
      <c r="URO4" s="526"/>
      <c r="URP4" s="526"/>
      <c r="URQ4" s="526"/>
      <c r="URR4" s="526"/>
      <c r="URS4" s="526"/>
      <c r="URT4" s="526"/>
      <c r="URU4" s="526"/>
      <c r="URV4" s="526"/>
      <c r="URW4" s="526"/>
      <c r="URX4" s="526"/>
      <c r="URY4" s="526"/>
      <c r="URZ4" s="526"/>
      <c r="USA4" s="526"/>
      <c r="USB4" s="526"/>
      <c r="USC4" s="526"/>
      <c r="USD4" s="526"/>
      <c r="USE4" s="526"/>
      <c r="USF4" s="526"/>
      <c r="USG4" s="526"/>
      <c r="USH4" s="526"/>
      <c r="USI4" s="526"/>
      <c r="USJ4" s="526"/>
      <c r="USK4" s="526"/>
      <c r="USL4" s="526"/>
      <c r="USM4" s="526"/>
      <c r="USN4" s="526"/>
      <c r="USO4" s="526"/>
      <c r="USP4" s="526"/>
      <c r="USQ4" s="526"/>
      <c r="USR4" s="526"/>
      <c r="USS4" s="526"/>
      <c r="UST4" s="526"/>
      <c r="USU4" s="526"/>
      <c r="USV4" s="526"/>
      <c r="USW4" s="526"/>
      <c r="USX4" s="526"/>
      <c r="USY4" s="526"/>
      <c r="USZ4" s="526"/>
      <c r="UTA4" s="526"/>
      <c r="UTB4" s="526"/>
      <c r="UTC4" s="526"/>
      <c r="UTD4" s="526"/>
      <c r="UTE4" s="526"/>
      <c r="UTF4" s="526"/>
      <c r="UTG4" s="526"/>
      <c r="UTH4" s="526"/>
      <c r="UTI4" s="526"/>
      <c r="UTJ4" s="526"/>
      <c r="UTK4" s="526"/>
      <c r="UTL4" s="526"/>
      <c r="UTM4" s="526"/>
      <c r="UTN4" s="526"/>
      <c r="UTO4" s="526"/>
      <c r="UTP4" s="526"/>
      <c r="UTQ4" s="526"/>
      <c r="UTR4" s="526"/>
      <c r="UTS4" s="526"/>
      <c r="UTT4" s="526"/>
      <c r="UTU4" s="526"/>
      <c r="UTV4" s="526"/>
      <c r="UTW4" s="526"/>
      <c r="UTX4" s="526"/>
      <c r="UTY4" s="526"/>
      <c r="UTZ4" s="526"/>
      <c r="UUA4" s="526"/>
      <c r="UUB4" s="526"/>
      <c r="UUC4" s="526"/>
      <c r="UUD4" s="526"/>
      <c r="UUE4" s="526"/>
      <c r="UUF4" s="526"/>
      <c r="UUG4" s="526"/>
      <c r="UUH4" s="526"/>
      <c r="UUI4" s="526"/>
      <c r="UUJ4" s="526"/>
      <c r="UUK4" s="526"/>
      <c r="UUL4" s="526"/>
      <c r="UUM4" s="526"/>
      <c r="UUN4" s="526"/>
      <c r="UUO4" s="526"/>
      <c r="UUP4" s="526"/>
      <c r="UUQ4" s="526"/>
      <c r="UUR4" s="526"/>
      <c r="UUS4" s="526"/>
      <c r="UUT4" s="526"/>
      <c r="UUU4" s="526"/>
      <c r="UUV4" s="526"/>
      <c r="UUW4" s="526"/>
      <c r="UUX4" s="526"/>
      <c r="UUY4" s="526"/>
      <c r="UUZ4" s="526"/>
      <c r="UVA4" s="526"/>
      <c r="UVB4" s="526"/>
      <c r="UVC4" s="526"/>
      <c r="UVD4" s="526"/>
      <c r="UVE4" s="526"/>
      <c r="UVF4" s="526"/>
      <c r="UVG4" s="526"/>
      <c r="UVH4" s="526"/>
      <c r="UVI4" s="526"/>
      <c r="UVJ4" s="526"/>
      <c r="UVK4" s="526"/>
      <c r="UVL4" s="526"/>
      <c r="UVM4" s="526"/>
      <c r="UVN4" s="526"/>
      <c r="UVO4" s="526"/>
      <c r="UVP4" s="526"/>
      <c r="UVQ4" s="526"/>
      <c r="UVR4" s="526"/>
      <c r="UVS4" s="526"/>
      <c r="UVT4" s="526"/>
      <c r="UVU4" s="526"/>
      <c r="UVV4" s="526"/>
      <c r="UVW4" s="526"/>
      <c r="UVX4" s="526"/>
      <c r="UVY4" s="526"/>
      <c r="UVZ4" s="526"/>
      <c r="UWA4" s="526"/>
      <c r="UWB4" s="526"/>
      <c r="UWC4" s="526"/>
      <c r="UWD4" s="526"/>
      <c r="UWE4" s="526"/>
      <c r="UWF4" s="526"/>
      <c r="UWG4" s="526"/>
      <c r="UWH4" s="526"/>
      <c r="UWI4" s="526"/>
      <c r="UWJ4" s="526"/>
      <c r="UWK4" s="526"/>
      <c r="UWL4" s="526"/>
      <c r="UWM4" s="526"/>
      <c r="UWN4" s="526"/>
      <c r="UWO4" s="526"/>
      <c r="UWP4" s="526"/>
      <c r="UWQ4" s="526"/>
      <c r="UWR4" s="526"/>
      <c r="UWS4" s="526"/>
      <c r="UWT4" s="526"/>
      <c r="UWU4" s="526"/>
      <c r="UWV4" s="526"/>
      <c r="UWW4" s="526"/>
      <c r="UWX4" s="526"/>
      <c r="UWY4" s="526"/>
      <c r="UWZ4" s="526"/>
      <c r="UXA4" s="526"/>
      <c r="UXB4" s="526"/>
      <c r="UXC4" s="526"/>
      <c r="UXD4" s="526"/>
      <c r="UXE4" s="526"/>
      <c r="UXF4" s="526"/>
      <c r="UXG4" s="526"/>
      <c r="UXH4" s="526"/>
      <c r="UXI4" s="526"/>
      <c r="UXJ4" s="526"/>
      <c r="UXK4" s="526"/>
      <c r="UXL4" s="526"/>
      <c r="UXM4" s="526"/>
      <c r="UXN4" s="526"/>
      <c r="UXO4" s="526"/>
      <c r="UXP4" s="526"/>
      <c r="UXQ4" s="526"/>
      <c r="UXR4" s="526"/>
      <c r="UXS4" s="526"/>
      <c r="UXT4" s="526"/>
      <c r="UXU4" s="526"/>
      <c r="UXV4" s="526"/>
      <c r="UXW4" s="526"/>
      <c r="UXX4" s="526"/>
      <c r="UXY4" s="526"/>
      <c r="UXZ4" s="526"/>
      <c r="UYA4" s="526"/>
      <c r="UYB4" s="526"/>
      <c r="UYC4" s="526"/>
      <c r="UYD4" s="526"/>
      <c r="UYE4" s="526"/>
      <c r="UYF4" s="526"/>
      <c r="UYG4" s="526"/>
      <c r="UYH4" s="526"/>
      <c r="UYI4" s="526"/>
      <c r="UYJ4" s="526"/>
      <c r="UYK4" s="526"/>
      <c r="UYL4" s="526"/>
      <c r="UYM4" s="526"/>
      <c r="UYN4" s="526"/>
      <c r="UYO4" s="526"/>
      <c r="UYP4" s="526"/>
      <c r="UYQ4" s="526"/>
      <c r="UYR4" s="526"/>
      <c r="UYS4" s="526"/>
      <c r="UYT4" s="526"/>
      <c r="UYU4" s="526"/>
      <c r="UYV4" s="526"/>
      <c r="UYW4" s="526"/>
      <c r="UYX4" s="526"/>
      <c r="UYY4" s="526"/>
      <c r="UYZ4" s="526"/>
      <c r="UZA4" s="526"/>
      <c r="UZB4" s="526"/>
      <c r="UZC4" s="526"/>
      <c r="UZD4" s="526"/>
      <c r="UZE4" s="526"/>
      <c r="UZF4" s="526"/>
      <c r="UZG4" s="526"/>
      <c r="UZH4" s="526"/>
      <c r="UZI4" s="526"/>
      <c r="UZJ4" s="526"/>
      <c r="UZK4" s="526"/>
      <c r="UZL4" s="526"/>
      <c r="UZM4" s="526"/>
      <c r="UZN4" s="526"/>
      <c r="UZO4" s="526"/>
      <c r="UZP4" s="526"/>
      <c r="UZQ4" s="526"/>
      <c r="UZR4" s="526"/>
      <c r="UZS4" s="526"/>
      <c r="UZT4" s="526"/>
      <c r="UZU4" s="526"/>
      <c r="UZV4" s="526"/>
      <c r="UZW4" s="526"/>
      <c r="UZX4" s="526"/>
      <c r="UZY4" s="526"/>
      <c r="UZZ4" s="526"/>
      <c r="VAA4" s="526"/>
      <c r="VAB4" s="526"/>
      <c r="VAC4" s="526"/>
      <c r="VAD4" s="526"/>
      <c r="VAE4" s="526"/>
      <c r="VAF4" s="526"/>
      <c r="VAG4" s="526"/>
      <c r="VAH4" s="526"/>
      <c r="VAI4" s="526"/>
      <c r="VAJ4" s="526"/>
      <c r="VAK4" s="526"/>
      <c r="VAL4" s="526"/>
      <c r="VAM4" s="526"/>
      <c r="VAN4" s="526"/>
      <c r="VAO4" s="526"/>
      <c r="VAP4" s="526"/>
      <c r="VAQ4" s="526"/>
      <c r="VAR4" s="526"/>
      <c r="VAS4" s="526"/>
      <c r="VAT4" s="526"/>
      <c r="VAU4" s="526"/>
      <c r="VAV4" s="526"/>
      <c r="VAW4" s="526"/>
      <c r="VAX4" s="526"/>
      <c r="VAY4" s="526"/>
      <c r="VAZ4" s="526"/>
      <c r="VBA4" s="526"/>
      <c r="VBB4" s="526"/>
      <c r="VBC4" s="526"/>
      <c r="VBD4" s="526"/>
      <c r="VBE4" s="526"/>
      <c r="VBF4" s="526"/>
      <c r="VBG4" s="526"/>
      <c r="VBH4" s="526"/>
      <c r="VBI4" s="526"/>
      <c r="VBJ4" s="526"/>
      <c r="VBK4" s="526"/>
      <c r="VBL4" s="526"/>
      <c r="VBM4" s="526"/>
      <c r="VBN4" s="526"/>
      <c r="VBO4" s="526"/>
      <c r="VBP4" s="526"/>
      <c r="VBQ4" s="526"/>
      <c r="VBR4" s="526"/>
      <c r="VBS4" s="526"/>
      <c r="VBT4" s="526"/>
      <c r="VBU4" s="526"/>
      <c r="VBV4" s="526"/>
      <c r="VBW4" s="526"/>
      <c r="VBX4" s="526"/>
      <c r="VBY4" s="526"/>
      <c r="VBZ4" s="526"/>
      <c r="VCA4" s="526"/>
      <c r="VCB4" s="526"/>
      <c r="VCC4" s="526"/>
      <c r="VCD4" s="526"/>
      <c r="VCE4" s="526"/>
      <c r="VCF4" s="526"/>
      <c r="VCG4" s="526"/>
      <c r="VCH4" s="526"/>
      <c r="VCI4" s="526"/>
      <c r="VCJ4" s="526"/>
      <c r="VCK4" s="526"/>
      <c r="VCL4" s="526"/>
      <c r="VCM4" s="526"/>
      <c r="VCN4" s="526"/>
      <c r="VCO4" s="526"/>
      <c r="VCP4" s="526"/>
      <c r="VCQ4" s="526"/>
      <c r="VCR4" s="526"/>
      <c r="VCS4" s="526"/>
      <c r="VCT4" s="526"/>
      <c r="VCU4" s="526"/>
      <c r="VCV4" s="526"/>
      <c r="VCW4" s="526"/>
      <c r="VCX4" s="526"/>
      <c r="VCY4" s="526"/>
      <c r="VCZ4" s="526"/>
      <c r="VDA4" s="526"/>
      <c r="VDB4" s="526"/>
      <c r="VDC4" s="526"/>
      <c r="VDD4" s="526"/>
      <c r="VDE4" s="526"/>
      <c r="VDF4" s="526"/>
      <c r="VDG4" s="526"/>
      <c r="VDH4" s="526"/>
      <c r="VDI4" s="526"/>
      <c r="VDJ4" s="526"/>
      <c r="VDK4" s="526"/>
      <c r="VDL4" s="526"/>
      <c r="VDM4" s="526"/>
      <c r="VDN4" s="526"/>
      <c r="VDO4" s="526"/>
      <c r="VDP4" s="526"/>
      <c r="VDQ4" s="526"/>
      <c r="VDR4" s="526"/>
      <c r="VDS4" s="526"/>
      <c r="VDT4" s="526"/>
      <c r="VDU4" s="526"/>
      <c r="VDV4" s="526"/>
      <c r="VDW4" s="526"/>
      <c r="VDX4" s="526"/>
      <c r="VDY4" s="526"/>
      <c r="VDZ4" s="526"/>
      <c r="VEA4" s="526"/>
      <c r="VEB4" s="526"/>
      <c r="VEC4" s="526"/>
      <c r="VED4" s="526"/>
      <c r="VEE4" s="526"/>
      <c r="VEF4" s="526"/>
      <c r="VEG4" s="526"/>
      <c r="VEH4" s="526"/>
      <c r="VEI4" s="526"/>
      <c r="VEJ4" s="526"/>
      <c r="VEK4" s="526"/>
      <c r="VEL4" s="526"/>
      <c r="VEM4" s="526"/>
      <c r="VEN4" s="526"/>
      <c r="VEO4" s="526"/>
      <c r="VEP4" s="526"/>
      <c r="VEQ4" s="526"/>
      <c r="VER4" s="526"/>
      <c r="VES4" s="526"/>
      <c r="VET4" s="526"/>
      <c r="VEU4" s="526"/>
      <c r="VEV4" s="526"/>
      <c r="VEW4" s="526"/>
      <c r="VEX4" s="526"/>
      <c r="VEY4" s="526"/>
      <c r="VEZ4" s="526"/>
      <c r="VFA4" s="526"/>
      <c r="VFB4" s="526"/>
      <c r="VFC4" s="526"/>
      <c r="VFD4" s="526"/>
      <c r="VFE4" s="526"/>
      <c r="VFF4" s="526"/>
      <c r="VFG4" s="526"/>
      <c r="VFH4" s="526"/>
      <c r="VFI4" s="526"/>
      <c r="VFJ4" s="526"/>
      <c r="VFK4" s="526"/>
      <c r="VFL4" s="526"/>
      <c r="VFM4" s="526"/>
      <c r="VFN4" s="526"/>
      <c r="VFO4" s="526"/>
      <c r="VFP4" s="526"/>
      <c r="VFQ4" s="526"/>
      <c r="VFR4" s="526"/>
      <c r="VFS4" s="526"/>
      <c r="VFT4" s="526"/>
      <c r="VFU4" s="526"/>
      <c r="VFV4" s="526"/>
      <c r="VFW4" s="526"/>
      <c r="VFX4" s="526"/>
      <c r="VFY4" s="526"/>
      <c r="VFZ4" s="526"/>
      <c r="VGA4" s="526"/>
      <c r="VGB4" s="526"/>
      <c r="VGC4" s="526"/>
      <c r="VGD4" s="526"/>
      <c r="VGE4" s="526"/>
      <c r="VGF4" s="526"/>
      <c r="VGG4" s="526"/>
      <c r="VGH4" s="526"/>
      <c r="VGI4" s="526"/>
      <c r="VGJ4" s="526"/>
      <c r="VGK4" s="526"/>
      <c r="VGL4" s="526"/>
      <c r="VGM4" s="526"/>
      <c r="VGN4" s="526"/>
      <c r="VGO4" s="526"/>
      <c r="VGP4" s="526"/>
      <c r="VGQ4" s="526"/>
      <c r="VGR4" s="526"/>
      <c r="VGS4" s="526"/>
      <c r="VGT4" s="526"/>
      <c r="VGU4" s="526"/>
      <c r="VGV4" s="526"/>
      <c r="VGW4" s="526"/>
      <c r="VGX4" s="526"/>
      <c r="VGY4" s="526"/>
      <c r="VGZ4" s="526"/>
      <c r="VHA4" s="526"/>
      <c r="VHB4" s="526"/>
      <c r="VHC4" s="526"/>
      <c r="VHD4" s="526"/>
      <c r="VHE4" s="526"/>
      <c r="VHF4" s="526"/>
      <c r="VHG4" s="526"/>
      <c r="VHH4" s="526"/>
      <c r="VHI4" s="526"/>
      <c r="VHJ4" s="526"/>
      <c r="VHK4" s="526"/>
      <c r="VHL4" s="526"/>
      <c r="VHM4" s="526"/>
      <c r="VHN4" s="526"/>
      <c r="VHO4" s="526"/>
      <c r="VHP4" s="526"/>
      <c r="VHQ4" s="526"/>
      <c r="VHR4" s="526"/>
      <c r="VHS4" s="526"/>
      <c r="VHT4" s="526"/>
      <c r="VHU4" s="526"/>
      <c r="VHV4" s="526"/>
      <c r="VHW4" s="526"/>
      <c r="VHX4" s="526"/>
      <c r="VHY4" s="526"/>
      <c r="VHZ4" s="526"/>
      <c r="VIA4" s="526"/>
      <c r="VIB4" s="526"/>
      <c r="VIC4" s="526"/>
      <c r="VID4" s="526"/>
      <c r="VIE4" s="526"/>
      <c r="VIF4" s="526"/>
      <c r="VIG4" s="526"/>
      <c r="VIH4" s="526"/>
      <c r="VII4" s="526"/>
      <c r="VIJ4" s="526"/>
      <c r="VIK4" s="526"/>
      <c r="VIL4" s="526"/>
      <c r="VIM4" s="526"/>
      <c r="VIN4" s="526"/>
      <c r="VIO4" s="526"/>
      <c r="VIP4" s="526"/>
      <c r="VIQ4" s="526"/>
      <c r="VIR4" s="526"/>
      <c r="VIS4" s="526"/>
      <c r="VIT4" s="526"/>
      <c r="VIU4" s="526"/>
      <c r="VIV4" s="526"/>
      <c r="VIW4" s="526"/>
      <c r="VIX4" s="526"/>
      <c r="VIY4" s="526"/>
      <c r="VIZ4" s="526"/>
      <c r="VJA4" s="526"/>
      <c r="VJB4" s="526"/>
      <c r="VJC4" s="526"/>
      <c r="VJD4" s="526"/>
      <c r="VJE4" s="526"/>
      <c r="VJF4" s="526"/>
      <c r="VJG4" s="526"/>
      <c r="VJH4" s="526"/>
      <c r="VJI4" s="526"/>
      <c r="VJJ4" s="526"/>
      <c r="VJK4" s="526"/>
      <c r="VJL4" s="526"/>
      <c r="VJM4" s="526"/>
      <c r="VJN4" s="526"/>
      <c r="VJO4" s="526"/>
      <c r="VJP4" s="526"/>
      <c r="VJQ4" s="526"/>
      <c r="VJR4" s="526"/>
      <c r="VJS4" s="526"/>
      <c r="VJT4" s="526"/>
      <c r="VJU4" s="526"/>
      <c r="VJV4" s="526"/>
      <c r="VJW4" s="526"/>
      <c r="VJX4" s="526"/>
      <c r="VJY4" s="526"/>
      <c r="VJZ4" s="526"/>
      <c r="VKA4" s="526"/>
      <c r="VKB4" s="526"/>
      <c r="VKC4" s="526"/>
      <c r="VKD4" s="526"/>
      <c r="VKE4" s="526"/>
      <c r="VKF4" s="526"/>
      <c r="VKG4" s="526"/>
      <c r="VKH4" s="526"/>
      <c r="VKI4" s="526"/>
      <c r="VKJ4" s="526"/>
      <c r="VKK4" s="526"/>
      <c r="VKL4" s="526"/>
      <c r="VKM4" s="526"/>
      <c r="VKN4" s="526"/>
      <c r="VKO4" s="526"/>
      <c r="VKP4" s="526"/>
      <c r="VKQ4" s="526"/>
      <c r="VKR4" s="526"/>
      <c r="VKS4" s="526"/>
      <c r="VKT4" s="526"/>
      <c r="VKU4" s="526"/>
      <c r="VKV4" s="526"/>
      <c r="VKW4" s="526"/>
      <c r="VKX4" s="526"/>
      <c r="VKY4" s="526"/>
      <c r="VKZ4" s="526"/>
      <c r="VLA4" s="526"/>
      <c r="VLB4" s="526"/>
      <c r="VLC4" s="526"/>
      <c r="VLD4" s="526"/>
      <c r="VLE4" s="526"/>
      <c r="VLF4" s="526"/>
      <c r="VLG4" s="526"/>
      <c r="VLH4" s="526"/>
      <c r="VLI4" s="526"/>
      <c r="VLJ4" s="526"/>
      <c r="VLK4" s="526"/>
      <c r="VLL4" s="526"/>
      <c r="VLM4" s="526"/>
      <c r="VLN4" s="526"/>
      <c r="VLO4" s="526"/>
      <c r="VLP4" s="526"/>
      <c r="VLQ4" s="526"/>
      <c r="VLR4" s="526"/>
      <c r="VLS4" s="526"/>
      <c r="VLT4" s="526"/>
      <c r="VLU4" s="526"/>
      <c r="VLV4" s="526"/>
      <c r="VLW4" s="526"/>
      <c r="VLX4" s="526"/>
      <c r="VLY4" s="526"/>
      <c r="VLZ4" s="526"/>
      <c r="VMA4" s="526"/>
      <c r="VMB4" s="526"/>
      <c r="VMC4" s="526"/>
      <c r="VMD4" s="526"/>
      <c r="VME4" s="526"/>
      <c r="VMF4" s="526"/>
      <c r="VMG4" s="526"/>
      <c r="VMH4" s="526"/>
      <c r="VMI4" s="526"/>
      <c r="VMJ4" s="526"/>
      <c r="VMK4" s="526"/>
      <c r="VML4" s="526"/>
      <c r="VMM4" s="526"/>
      <c r="VMN4" s="526"/>
      <c r="VMO4" s="526"/>
      <c r="VMP4" s="526"/>
      <c r="VMQ4" s="526"/>
      <c r="VMR4" s="526"/>
      <c r="VMS4" s="526"/>
      <c r="VMT4" s="526"/>
      <c r="VMU4" s="526"/>
      <c r="VMV4" s="526"/>
      <c r="VMW4" s="526"/>
      <c r="VMX4" s="526"/>
      <c r="VMY4" s="526"/>
      <c r="VMZ4" s="526"/>
      <c r="VNA4" s="526"/>
      <c r="VNB4" s="526"/>
      <c r="VNC4" s="526"/>
      <c r="VND4" s="526"/>
      <c r="VNE4" s="526"/>
      <c r="VNF4" s="526"/>
      <c r="VNG4" s="526"/>
      <c r="VNH4" s="526"/>
      <c r="VNI4" s="526"/>
      <c r="VNJ4" s="526"/>
      <c r="VNK4" s="526"/>
      <c r="VNL4" s="526"/>
      <c r="VNM4" s="526"/>
      <c r="VNN4" s="526"/>
      <c r="VNO4" s="526"/>
      <c r="VNP4" s="526"/>
      <c r="VNQ4" s="526"/>
      <c r="VNR4" s="526"/>
      <c r="VNS4" s="526"/>
      <c r="VNT4" s="526"/>
      <c r="VNU4" s="526"/>
      <c r="VNV4" s="526"/>
      <c r="VNW4" s="526"/>
      <c r="VNX4" s="526"/>
      <c r="VNY4" s="526"/>
      <c r="VNZ4" s="526"/>
      <c r="VOA4" s="526"/>
      <c r="VOB4" s="526"/>
      <c r="VOC4" s="526"/>
      <c r="VOD4" s="526"/>
      <c r="VOE4" s="526"/>
      <c r="VOF4" s="526"/>
      <c r="VOG4" s="526"/>
      <c r="VOH4" s="526"/>
      <c r="VOI4" s="526"/>
      <c r="VOJ4" s="526"/>
      <c r="VOK4" s="526"/>
      <c r="VOL4" s="526"/>
      <c r="VOM4" s="526"/>
      <c r="VON4" s="526"/>
      <c r="VOO4" s="526"/>
      <c r="VOP4" s="526"/>
      <c r="VOQ4" s="526"/>
      <c r="VOR4" s="526"/>
      <c r="VOS4" s="526"/>
      <c r="VOT4" s="526"/>
      <c r="VOU4" s="526"/>
      <c r="VOV4" s="526"/>
      <c r="VOW4" s="526"/>
      <c r="VOX4" s="526"/>
      <c r="VOY4" s="526"/>
      <c r="VOZ4" s="526"/>
      <c r="VPA4" s="526"/>
      <c r="VPB4" s="526"/>
      <c r="VPC4" s="526"/>
      <c r="VPD4" s="526"/>
      <c r="VPE4" s="526"/>
      <c r="VPF4" s="526"/>
      <c r="VPG4" s="526"/>
      <c r="VPH4" s="526"/>
      <c r="VPI4" s="526"/>
      <c r="VPJ4" s="526"/>
      <c r="VPK4" s="526"/>
      <c r="VPL4" s="526"/>
      <c r="VPM4" s="526"/>
      <c r="VPN4" s="526"/>
      <c r="VPO4" s="526"/>
      <c r="VPP4" s="526"/>
      <c r="VPQ4" s="526"/>
      <c r="VPR4" s="526"/>
      <c r="VPS4" s="526"/>
      <c r="VPT4" s="526"/>
      <c r="VPU4" s="526"/>
      <c r="VPV4" s="526"/>
      <c r="VPW4" s="526"/>
      <c r="VPX4" s="526"/>
      <c r="VPY4" s="526"/>
      <c r="VPZ4" s="526"/>
      <c r="VQA4" s="526"/>
      <c r="VQB4" s="526"/>
      <c r="VQC4" s="526"/>
      <c r="VQD4" s="526"/>
      <c r="VQE4" s="526"/>
      <c r="VQF4" s="526"/>
      <c r="VQG4" s="526"/>
      <c r="VQH4" s="526"/>
      <c r="VQI4" s="526"/>
      <c r="VQJ4" s="526"/>
      <c r="VQK4" s="526"/>
      <c r="VQL4" s="526"/>
      <c r="VQM4" s="526"/>
      <c r="VQN4" s="526"/>
      <c r="VQO4" s="526"/>
      <c r="VQP4" s="526"/>
      <c r="VQQ4" s="526"/>
      <c r="VQR4" s="526"/>
      <c r="VQS4" s="526"/>
      <c r="VQT4" s="526"/>
      <c r="VQU4" s="526"/>
      <c r="VQV4" s="526"/>
      <c r="VQW4" s="526"/>
      <c r="VQX4" s="526"/>
      <c r="VQY4" s="526"/>
      <c r="VQZ4" s="526"/>
      <c r="VRA4" s="526"/>
      <c r="VRB4" s="526"/>
      <c r="VRC4" s="526"/>
      <c r="VRD4" s="526"/>
      <c r="VRE4" s="526"/>
      <c r="VRF4" s="526"/>
      <c r="VRG4" s="526"/>
      <c r="VRH4" s="526"/>
      <c r="VRI4" s="526"/>
      <c r="VRJ4" s="526"/>
      <c r="VRK4" s="526"/>
      <c r="VRL4" s="526"/>
      <c r="VRM4" s="526"/>
      <c r="VRN4" s="526"/>
      <c r="VRO4" s="526"/>
      <c r="VRP4" s="526"/>
      <c r="VRQ4" s="526"/>
      <c r="VRR4" s="526"/>
      <c r="VRS4" s="526"/>
      <c r="VRT4" s="526"/>
      <c r="VRU4" s="526"/>
      <c r="VRV4" s="526"/>
      <c r="VRW4" s="526"/>
      <c r="VRX4" s="526"/>
      <c r="VRY4" s="526"/>
      <c r="VRZ4" s="526"/>
      <c r="VSA4" s="526"/>
      <c r="VSB4" s="526"/>
      <c r="VSC4" s="526"/>
      <c r="VSD4" s="526"/>
      <c r="VSE4" s="526"/>
      <c r="VSF4" s="526"/>
      <c r="VSG4" s="526"/>
      <c r="VSH4" s="526"/>
      <c r="VSI4" s="526"/>
      <c r="VSJ4" s="526"/>
      <c r="VSK4" s="526"/>
      <c r="VSL4" s="526"/>
      <c r="VSM4" s="526"/>
      <c r="VSN4" s="526"/>
      <c r="VSO4" s="526"/>
      <c r="VSP4" s="526"/>
      <c r="VSQ4" s="526"/>
      <c r="VSR4" s="526"/>
      <c r="VSS4" s="526"/>
      <c r="VST4" s="526"/>
      <c r="VSU4" s="526"/>
      <c r="VSV4" s="526"/>
      <c r="VSW4" s="526"/>
      <c r="VSX4" s="526"/>
      <c r="VSY4" s="526"/>
      <c r="VSZ4" s="526"/>
      <c r="VTA4" s="526"/>
      <c r="VTB4" s="526"/>
      <c r="VTC4" s="526"/>
      <c r="VTD4" s="526"/>
      <c r="VTE4" s="526"/>
      <c r="VTF4" s="526"/>
      <c r="VTG4" s="526"/>
      <c r="VTH4" s="526"/>
      <c r="VTI4" s="526"/>
      <c r="VTJ4" s="526"/>
      <c r="VTK4" s="526"/>
      <c r="VTL4" s="526"/>
      <c r="VTM4" s="526"/>
      <c r="VTN4" s="526"/>
      <c r="VTO4" s="526"/>
      <c r="VTP4" s="526"/>
      <c r="VTQ4" s="526"/>
      <c r="VTR4" s="526"/>
      <c r="VTS4" s="526"/>
      <c r="VTT4" s="526"/>
      <c r="VTU4" s="526"/>
      <c r="VTV4" s="526"/>
      <c r="VTW4" s="526"/>
      <c r="VTX4" s="526"/>
      <c r="VTY4" s="526"/>
      <c r="VTZ4" s="526"/>
      <c r="VUA4" s="526"/>
      <c r="VUB4" s="526"/>
      <c r="VUC4" s="526"/>
      <c r="VUD4" s="526"/>
      <c r="VUE4" s="526"/>
      <c r="VUF4" s="526"/>
      <c r="VUG4" s="526"/>
      <c r="VUH4" s="526"/>
      <c r="VUI4" s="526"/>
      <c r="VUJ4" s="526"/>
      <c r="VUK4" s="526"/>
      <c r="VUL4" s="526"/>
      <c r="VUM4" s="526"/>
      <c r="VUN4" s="526"/>
      <c r="VUO4" s="526"/>
      <c r="VUP4" s="526"/>
      <c r="VUQ4" s="526"/>
      <c r="VUR4" s="526"/>
      <c r="VUS4" s="526"/>
      <c r="VUT4" s="526"/>
      <c r="VUU4" s="526"/>
      <c r="VUV4" s="526"/>
      <c r="VUW4" s="526"/>
      <c r="VUX4" s="526"/>
      <c r="VUY4" s="526"/>
      <c r="VUZ4" s="526"/>
      <c r="VVA4" s="526"/>
      <c r="VVB4" s="526"/>
      <c r="VVC4" s="526"/>
      <c r="VVD4" s="526"/>
      <c r="VVE4" s="526"/>
      <c r="VVF4" s="526"/>
      <c r="VVG4" s="526"/>
      <c r="VVH4" s="526"/>
      <c r="VVI4" s="526"/>
      <c r="VVJ4" s="526"/>
      <c r="VVK4" s="526"/>
      <c r="VVL4" s="526"/>
      <c r="VVM4" s="526"/>
      <c r="VVN4" s="526"/>
      <c r="VVO4" s="526"/>
      <c r="VVP4" s="526"/>
      <c r="VVQ4" s="526"/>
      <c r="VVR4" s="526"/>
      <c r="VVS4" s="526"/>
      <c r="VVT4" s="526"/>
      <c r="VVU4" s="526"/>
      <c r="VVV4" s="526"/>
      <c r="VVW4" s="526"/>
      <c r="VVX4" s="526"/>
      <c r="VVY4" s="526"/>
      <c r="VVZ4" s="526"/>
      <c r="VWA4" s="526"/>
      <c r="VWB4" s="526"/>
      <c r="VWC4" s="526"/>
      <c r="VWD4" s="526"/>
      <c r="VWE4" s="526"/>
      <c r="VWF4" s="526"/>
      <c r="VWG4" s="526"/>
      <c r="VWH4" s="526"/>
      <c r="VWI4" s="526"/>
      <c r="VWJ4" s="526"/>
      <c r="VWK4" s="526"/>
      <c r="VWL4" s="526"/>
      <c r="VWM4" s="526"/>
      <c r="VWN4" s="526"/>
      <c r="VWO4" s="526"/>
      <c r="VWP4" s="526"/>
      <c r="VWQ4" s="526"/>
      <c r="VWR4" s="526"/>
      <c r="VWS4" s="526"/>
      <c r="VWT4" s="526"/>
      <c r="VWU4" s="526"/>
      <c r="VWV4" s="526"/>
      <c r="VWW4" s="526"/>
      <c r="VWX4" s="526"/>
      <c r="VWY4" s="526"/>
      <c r="VWZ4" s="526"/>
      <c r="VXA4" s="526"/>
      <c r="VXB4" s="526"/>
      <c r="VXC4" s="526"/>
      <c r="VXD4" s="526"/>
      <c r="VXE4" s="526"/>
      <c r="VXF4" s="526"/>
      <c r="VXG4" s="526"/>
      <c r="VXH4" s="526"/>
      <c r="VXI4" s="526"/>
      <c r="VXJ4" s="526"/>
      <c r="VXK4" s="526"/>
      <c r="VXL4" s="526"/>
      <c r="VXM4" s="526"/>
      <c r="VXN4" s="526"/>
      <c r="VXO4" s="526"/>
      <c r="VXP4" s="526"/>
      <c r="VXQ4" s="526"/>
      <c r="VXR4" s="526"/>
      <c r="VXS4" s="526"/>
      <c r="VXT4" s="526"/>
      <c r="VXU4" s="526"/>
      <c r="VXV4" s="526"/>
      <c r="VXW4" s="526"/>
      <c r="VXX4" s="526"/>
      <c r="VXY4" s="526"/>
      <c r="VXZ4" s="526"/>
      <c r="VYA4" s="526"/>
      <c r="VYB4" s="526"/>
      <c r="VYC4" s="526"/>
      <c r="VYD4" s="526"/>
      <c r="VYE4" s="526"/>
      <c r="VYF4" s="526"/>
      <c r="VYG4" s="526"/>
      <c r="VYH4" s="526"/>
      <c r="VYI4" s="526"/>
      <c r="VYJ4" s="526"/>
      <c r="VYK4" s="526"/>
      <c r="VYL4" s="526"/>
      <c r="VYM4" s="526"/>
      <c r="VYN4" s="526"/>
      <c r="VYO4" s="526"/>
      <c r="VYP4" s="526"/>
      <c r="VYQ4" s="526"/>
      <c r="VYR4" s="526"/>
      <c r="VYS4" s="526"/>
      <c r="VYT4" s="526"/>
      <c r="VYU4" s="526"/>
      <c r="VYV4" s="526"/>
      <c r="VYW4" s="526"/>
      <c r="VYX4" s="526"/>
      <c r="VYY4" s="526"/>
      <c r="VYZ4" s="526"/>
      <c r="VZA4" s="526"/>
      <c r="VZB4" s="526"/>
      <c r="VZC4" s="526"/>
      <c r="VZD4" s="526"/>
      <c r="VZE4" s="526"/>
      <c r="VZF4" s="526"/>
      <c r="VZG4" s="526"/>
      <c r="VZH4" s="526"/>
      <c r="VZI4" s="526"/>
      <c r="VZJ4" s="526"/>
      <c r="VZK4" s="526"/>
      <c r="VZL4" s="526"/>
      <c r="VZM4" s="526"/>
      <c r="VZN4" s="526"/>
      <c r="VZO4" s="526"/>
      <c r="VZP4" s="526"/>
      <c r="VZQ4" s="526"/>
      <c r="VZR4" s="526"/>
      <c r="VZS4" s="526"/>
      <c r="VZT4" s="526"/>
      <c r="VZU4" s="526"/>
      <c r="VZV4" s="526"/>
      <c r="VZW4" s="526"/>
      <c r="VZX4" s="526"/>
      <c r="VZY4" s="526"/>
      <c r="VZZ4" s="526"/>
      <c r="WAA4" s="526"/>
      <c r="WAB4" s="526"/>
      <c r="WAC4" s="526"/>
      <c r="WAD4" s="526"/>
      <c r="WAE4" s="526"/>
      <c r="WAF4" s="526"/>
      <c r="WAG4" s="526"/>
      <c r="WAH4" s="526"/>
      <c r="WAI4" s="526"/>
      <c r="WAJ4" s="526"/>
      <c r="WAK4" s="526"/>
      <c r="WAL4" s="526"/>
      <c r="WAM4" s="526"/>
      <c r="WAN4" s="526"/>
      <c r="WAO4" s="526"/>
      <c r="WAP4" s="526"/>
      <c r="WAQ4" s="526"/>
      <c r="WAR4" s="526"/>
      <c r="WAS4" s="526"/>
      <c r="WAT4" s="526"/>
      <c r="WAU4" s="526"/>
      <c r="WAV4" s="526"/>
      <c r="WAW4" s="526"/>
      <c r="WAX4" s="526"/>
      <c r="WAY4" s="526"/>
      <c r="WAZ4" s="526"/>
      <c r="WBA4" s="526"/>
      <c r="WBB4" s="526"/>
      <c r="WBC4" s="526"/>
      <c r="WBD4" s="526"/>
      <c r="WBE4" s="526"/>
      <c r="WBF4" s="526"/>
      <c r="WBG4" s="526"/>
      <c r="WBH4" s="526"/>
      <c r="WBI4" s="526"/>
      <c r="WBJ4" s="526"/>
      <c r="WBK4" s="526"/>
      <c r="WBL4" s="526"/>
      <c r="WBM4" s="526"/>
      <c r="WBN4" s="526"/>
      <c r="WBO4" s="526"/>
      <c r="WBP4" s="526"/>
      <c r="WBQ4" s="526"/>
      <c r="WBR4" s="526"/>
      <c r="WBS4" s="526"/>
      <c r="WBT4" s="526"/>
      <c r="WBU4" s="526"/>
      <c r="WBV4" s="526"/>
      <c r="WBW4" s="526"/>
      <c r="WBX4" s="526"/>
      <c r="WBY4" s="526"/>
      <c r="WBZ4" s="526"/>
      <c r="WCA4" s="526"/>
      <c r="WCB4" s="526"/>
      <c r="WCC4" s="526"/>
      <c r="WCD4" s="526"/>
      <c r="WCE4" s="526"/>
      <c r="WCF4" s="526"/>
      <c r="WCG4" s="526"/>
      <c r="WCH4" s="526"/>
      <c r="WCI4" s="526"/>
      <c r="WCJ4" s="526"/>
      <c r="WCK4" s="526"/>
      <c r="WCL4" s="526"/>
      <c r="WCM4" s="526"/>
      <c r="WCN4" s="526"/>
      <c r="WCO4" s="526"/>
      <c r="WCP4" s="526"/>
      <c r="WCQ4" s="526"/>
      <c r="WCR4" s="526"/>
      <c r="WCS4" s="526"/>
      <c r="WCT4" s="526"/>
      <c r="WCU4" s="526"/>
      <c r="WCV4" s="526"/>
      <c r="WCW4" s="526"/>
      <c r="WCX4" s="526"/>
      <c r="WCY4" s="526"/>
      <c r="WCZ4" s="526"/>
      <c r="WDA4" s="526"/>
      <c r="WDB4" s="526"/>
      <c r="WDC4" s="526"/>
      <c r="WDD4" s="526"/>
      <c r="WDE4" s="526"/>
      <c r="WDF4" s="526"/>
      <c r="WDG4" s="526"/>
      <c r="WDH4" s="526"/>
      <c r="WDI4" s="526"/>
      <c r="WDJ4" s="526"/>
      <c r="WDK4" s="526"/>
      <c r="WDL4" s="526"/>
      <c r="WDM4" s="526"/>
      <c r="WDN4" s="526"/>
      <c r="WDO4" s="526"/>
      <c r="WDP4" s="526"/>
      <c r="WDQ4" s="526"/>
      <c r="WDR4" s="526"/>
      <c r="WDS4" s="526"/>
      <c r="WDT4" s="526"/>
      <c r="WDU4" s="526"/>
      <c r="WDV4" s="526"/>
      <c r="WDW4" s="526"/>
      <c r="WDX4" s="526"/>
      <c r="WDY4" s="526"/>
      <c r="WDZ4" s="526"/>
      <c r="WEA4" s="526"/>
      <c r="WEB4" s="526"/>
      <c r="WEC4" s="526"/>
      <c r="WED4" s="526"/>
      <c r="WEE4" s="526"/>
      <c r="WEF4" s="526"/>
      <c r="WEG4" s="526"/>
      <c r="WEH4" s="526"/>
      <c r="WEI4" s="526"/>
      <c r="WEJ4" s="526"/>
      <c r="WEK4" s="526"/>
      <c r="WEL4" s="526"/>
      <c r="WEM4" s="526"/>
      <c r="WEN4" s="526"/>
      <c r="WEO4" s="526"/>
      <c r="WEP4" s="526"/>
      <c r="WEQ4" s="526"/>
      <c r="WER4" s="526"/>
      <c r="WES4" s="526"/>
      <c r="WET4" s="526"/>
      <c r="WEU4" s="526"/>
      <c r="WEV4" s="526"/>
      <c r="WEW4" s="526"/>
      <c r="WEX4" s="526"/>
      <c r="WEY4" s="526"/>
      <c r="WEZ4" s="526"/>
      <c r="WFA4" s="526"/>
      <c r="WFB4" s="526"/>
      <c r="WFC4" s="526"/>
      <c r="WFD4" s="526"/>
      <c r="WFE4" s="526"/>
      <c r="WFF4" s="526"/>
      <c r="WFG4" s="526"/>
      <c r="WFH4" s="526"/>
      <c r="WFI4" s="526"/>
      <c r="WFJ4" s="526"/>
      <c r="WFK4" s="526"/>
      <c r="WFL4" s="526"/>
      <c r="WFM4" s="526"/>
      <c r="WFN4" s="526"/>
      <c r="WFO4" s="526"/>
      <c r="WFP4" s="526"/>
      <c r="WFQ4" s="526"/>
      <c r="WFR4" s="526"/>
      <c r="WFS4" s="526"/>
      <c r="WFT4" s="526"/>
      <c r="WFU4" s="526"/>
      <c r="WFV4" s="526"/>
      <c r="WFW4" s="526"/>
      <c r="WFX4" s="526"/>
      <c r="WFY4" s="526"/>
      <c r="WFZ4" s="526"/>
      <c r="WGA4" s="526"/>
      <c r="WGB4" s="526"/>
      <c r="WGC4" s="526"/>
      <c r="WGD4" s="526"/>
      <c r="WGE4" s="526"/>
      <c r="WGF4" s="526"/>
      <c r="WGG4" s="526"/>
      <c r="WGH4" s="526"/>
      <c r="WGI4" s="526"/>
      <c r="WGJ4" s="526"/>
      <c r="WGK4" s="526"/>
      <c r="WGL4" s="526"/>
      <c r="WGM4" s="526"/>
      <c r="WGN4" s="526"/>
      <c r="WGO4" s="526"/>
      <c r="WGP4" s="526"/>
      <c r="WGQ4" s="526"/>
      <c r="WGR4" s="526"/>
      <c r="WGS4" s="526"/>
      <c r="WGT4" s="526"/>
      <c r="WGU4" s="526"/>
      <c r="WGV4" s="526"/>
      <c r="WGW4" s="526"/>
      <c r="WGX4" s="526"/>
      <c r="WGY4" s="526"/>
      <c r="WGZ4" s="526"/>
      <c r="WHA4" s="526"/>
      <c r="WHB4" s="526"/>
      <c r="WHC4" s="526"/>
      <c r="WHD4" s="526"/>
      <c r="WHE4" s="526"/>
      <c r="WHF4" s="526"/>
      <c r="WHG4" s="526"/>
      <c r="WHH4" s="526"/>
      <c r="WHI4" s="526"/>
      <c r="WHJ4" s="526"/>
      <c r="WHK4" s="526"/>
      <c r="WHL4" s="526"/>
      <c r="WHM4" s="526"/>
      <c r="WHN4" s="526"/>
      <c r="WHO4" s="526"/>
      <c r="WHP4" s="526"/>
      <c r="WHQ4" s="526"/>
      <c r="WHR4" s="526"/>
      <c r="WHS4" s="526"/>
      <c r="WHT4" s="526"/>
      <c r="WHU4" s="526"/>
      <c r="WHV4" s="526"/>
      <c r="WHW4" s="526"/>
      <c r="WHX4" s="526"/>
      <c r="WHY4" s="526"/>
      <c r="WHZ4" s="526"/>
      <c r="WIA4" s="526"/>
      <c r="WIB4" s="526"/>
      <c r="WIC4" s="526"/>
      <c r="WID4" s="526"/>
      <c r="WIE4" s="526"/>
      <c r="WIF4" s="526"/>
      <c r="WIG4" s="526"/>
      <c r="WIH4" s="526"/>
      <c r="WII4" s="526"/>
      <c r="WIJ4" s="526"/>
      <c r="WIK4" s="526"/>
      <c r="WIL4" s="526"/>
      <c r="WIM4" s="526"/>
      <c r="WIN4" s="526"/>
      <c r="WIO4" s="526"/>
      <c r="WIP4" s="526"/>
      <c r="WIQ4" s="526"/>
      <c r="WIR4" s="526"/>
      <c r="WIS4" s="526"/>
      <c r="WIT4" s="526"/>
      <c r="WIU4" s="526"/>
      <c r="WIV4" s="526"/>
      <c r="WIW4" s="526"/>
      <c r="WIX4" s="526"/>
      <c r="WIY4" s="526"/>
      <c r="WIZ4" s="526"/>
      <c r="WJA4" s="526"/>
      <c r="WJB4" s="526"/>
      <c r="WJC4" s="526"/>
      <c r="WJD4" s="526"/>
      <c r="WJE4" s="526"/>
      <c r="WJF4" s="526"/>
      <c r="WJG4" s="526"/>
      <c r="WJH4" s="526"/>
      <c r="WJI4" s="526"/>
      <c r="WJJ4" s="526"/>
      <c r="WJK4" s="526"/>
      <c r="WJL4" s="526"/>
      <c r="WJM4" s="526"/>
      <c r="WJN4" s="526"/>
      <c r="WJO4" s="526"/>
      <c r="WJP4" s="526"/>
      <c r="WJQ4" s="526"/>
      <c r="WJR4" s="526"/>
      <c r="WJS4" s="526"/>
      <c r="WJT4" s="526"/>
      <c r="WJU4" s="526"/>
      <c r="WJV4" s="526"/>
      <c r="WJW4" s="526"/>
      <c r="WJX4" s="526"/>
      <c r="WJY4" s="526"/>
      <c r="WJZ4" s="526"/>
      <c r="WKA4" s="526"/>
      <c r="WKB4" s="526"/>
      <c r="WKC4" s="526"/>
      <c r="WKD4" s="526"/>
      <c r="WKE4" s="526"/>
      <c r="WKF4" s="526"/>
      <c r="WKG4" s="526"/>
      <c r="WKH4" s="526"/>
      <c r="WKI4" s="526"/>
      <c r="WKJ4" s="526"/>
      <c r="WKK4" s="526"/>
      <c r="WKL4" s="526"/>
      <c r="WKM4" s="526"/>
      <c r="WKN4" s="526"/>
      <c r="WKO4" s="526"/>
      <c r="WKP4" s="526"/>
      <c r="WKQ4" s="526"/>
      <c r="WKR4" s="526"/>
      <c r="WKS4" s="526"/>
      <c r="WKT4" s="526"/>
      <c r="WKU4" s="526"/>
      <c r="WKV4" s="526"/>
      <c r="WKW4" s="526"/>
      <c r="WKX4" s="526"/>
      <c r="WKY4" s="526"/>
      <c r="WKZ4" s="526"/>
      <c r="WLA4" s="526"/>
      <c r="WLB4" s="526"/>
      <c r="WLC4" s="526"/>
      <c r="WLD4" s="526"/>
      <c r="WLE4" s="526"/>
      <c r="WLF4" s="526"/>
      <c r="WLG4" s="526"/>
      <c r="WLH4" s="526"/>
      <c r="WLI4" s="526"/>
      <c r="WLJ4" s="526"/>
      <c r="WLK4" s="526"/>
      <c r="WLL4" s="526"/>
      <c r="WLM4" s="526"/>
      <c r="WLN4" s="526"/>
      <c r="WLO4" s="526"/>
      <c r="WLP4" s="526"/>
      <c r="WLQ4" s="526"/>
      <c r="WLR4" s="526"/>
      <c r="WLS4" s="526"/>
      <c r="WLT4" s="526"/>
      <c r="WLU4" s="526"/>
      <c r="WLV4" s="526"/>
      <c r="WLW4" s="526"/>
      <c r="WLX4" s="526"/>
      <c r="WLY4" s="526"/>
      <c r="WLZ4" s="526"/>
      <c r="WMA4" s="526"/>
      <c r="WMB4" s="526"/>
      <c r="WMC4" s="526"/>
      <c r="WMD4" s="526"/>
      <c r="WME4" s="526"/>
      <c r="WMF4" s="526"/>
      <c r="WMG4" s="526"/>
      <c r="WMH4" s="526"/>
      <c r="WMI4" s="526"/>
      <c r="WMJ4" s="526"/>
      <c r="WMK4" s="526"/>
      <c r="WML4" s="526"/>
      <c r="WMM4" s="526"/>
      <c r="WMN4" s="526"/>
      <c r="WMO4" s="526"/>
      <c r="WMP4" s="526"/>
      <c r="WMQ4" s="526"/>
      <c r="WMR4" s="526"/>
      <c r="WMS4" s="526"/>
      <c r="WMT4" s="526"/>
      <c r="WMU4" s="526"/>
      <c r="WMV4" s="526"/>
      <c r="WMW4" s="526"/>
      <c r="WMX4" s="526"/>
      <c r="WMY4" s="526"/>
      <c r="WMZ4" s="526"/>
      <c r="WNA4" s="526"/>
      <c r="WNB4" s="526"/>
      <c r="WNC4" s="526"/>
      <c r="WND4" s="526"/>
      <c r="WNE4" s="526"/>
      <c r="WNF4" s="526"/>
      <c r="WNG4" s="526"/>
      <c r="WNH4" s="526"/>
      <c r="WNI4" s="526"/>
      <c r="WNJ4" s="526"/>
      <c r="WNK4" s="526"/>
      <c r="WNL4" s="526"/>
      <c r="WNM4" s="526"/>
      <c r="WNN4" s="526"/>
      <c r="WNO4" s="526"/>
      <c r="WNP4" s="526"/>
      <c r="WNQ4" s="526"/>
      <c r="WNR4" s="526"/>
      <c r="WNS4" s="526"/>
      <c r="WNT4" s="526"/>
      <c r="WNU4" s="526"/>
      <c r="WNV4" s="526"/>
      <c r="WNW4" s="526"/>
      <c r="WNX4" s="526"/>
      <c r="WNY4" s="526"/>
      <c r="WNZ4" s="526"/>
      <c r="WOA4" s="526"/>
      <c r="WOB4" s="526"/>
      <c r="WOC4" s="526"/>
      <c r="WOD4" s="526"/>
      <c r="WOE4" s="526"/>
      <c r="WOF4" s="526"/>
      <c r="WOG4" s="526"/>
      <c r="WOH4" s="526"/>
      <c r="WOI4" s="526"/>
      <c r="WOJ4" s="526"/>
      <c r="WOK4" s="526"/>
      <c r="WOL4" s="526"/>
      <c r="WOM4" s="526"/>
      <c r="WON4" s="526"/>
      <c r="WOO4" s="526"/>
      <c r="WOP4" s="526"/>
      <c r="WOQ4" s="526"/>
      <c r="WOR4" s="526"/>
      <c r="WOS4" s="526"/>
      <c r="WOT4" s="526"/>
      <c r="WOU4" s="526"/>
      <c r="WOV4" s="526"/>
      <c r="WOW4" s="526"/>
      <c r="WOX4" s="526"/>
      <c r="WOY4" s="526"/>
      <c r="WOZ4" s="526"/>
      <c r="WPA4" s="526"/>
      <c r="WPB4" s="526"/>
      <c r="WPC4" s="526"/>
      <c r="WPD4" s="526"/>
      <c r="WPE4" s="526"/>
      <c r="WPF4" s="526"/>
      <c r="WPG4" s="526"/>
      <c r="WPH4" s="526"/>
      <c r="WPI4" s="526"/>
      <c r="WPJ4" s="526"/>
      <c r="WPK4" s="526"/>
      <c r="WPL4" s="526"/>
      <c r="WPM4" s="526"/>
      <c r="WPN4" s="526"/>
      <c r="WPO4" s="526"/>
      <c r="WPP4" s="526"/>
      <c r="WPQ4" s="526"/>
      <c r="WPR4" s="526"/>
      <c r="WPS4" s="526"/>
      <c r="WPT4" s="526"/>
      <c r="WPU4" s="526"/>
      <c r="WPV4" s="526"/>
      <c r="WPW4" s="526"/>
      <c r="WPX4" s="526"/>
      <c r="WPY4" s="526"/>
      <c r="WPZ4" s="526"/>
      <c r="WQA4" s="526"/>
      <c r="WQB4" s="526"/>
      <c r="WQC4" s="526"/>
      <c r="WQD4" s="526"/>
      <c r="WQE4" s="526"/>
      <c r="WQF4" s="526"/>
      <c r="WQG4" s="526"/>
      <c r="WQH4" s="526"/>
      <c r="WQI4" s="526"/>
      <c r="WQJ4" s="526"/>
      <c r="WQK4" s="526"/>
      <c r="WQL4" s="526"/>
      <c r="WQM4" s="526"/>
      <c r="WQN4" s="526"/>
      <c r="WQO4" s="526"/>
      <c r="WQP4" s="526"/>
      <c r="WQQ4" s="526"/>
      <c r="WQR4" s="526"/>
      <c r="WQS4" s="526"/>
      <c r="WQT4" s="526"/>
      <c r="WQU4" s="526"/>
      <c r="WQV4" s="526"/>
      <c r="WQW4" s="526"/>
      <c r="WQX4" s="526"/>
      <c r="WQY4" s="526"/>
      <c r="WQZ4" s="526"/>
      <c r="WRA4" s="526"/>
      <c r="WRB4" s="526"/>
      <c r="WRC4" s="526"/>
      <c r="WRD4" s="526"/>
      <c r="WRE4" s="526"/>
      <c r="WRF4" s="526"/>
      <c r="WRG4" s="526"/>
      <c r="WRH4" s="526"/>
      <c r="WRI4" s="526"/>
      <c r="WRJ4" s="526"/>
      <c r="WRK4" s="526"/>
      <c r="WRL4" s="526"/>
      <c r="WRM4" s="526"/>
      <c r="WRN4" s="526"/>
      <c r="WRO4" s="526"/>
      <c r="WRP4" s="526"/>
      <c r="WRQ4" s="526"/>
      <c r="WRR4" s="526"/>
      <c r="WRS4" s="526"/>
      <c r="WRT4" s="526"/>
      <c r="WRU4" s="526"/>
      <c r="WRV4" s="526"/>
      <c r="WRW4" s="526"/>
      <c r="WRX4" s="526"/>
      <c r="WRY4" s="526"/>
      <c r="WRZ4" s="526"/>
      <c r="WSA4" s="526"/>
      <c r="WSB4" s="526"/>
      <c r="WSC4" s="526"/>
      <c r="WSD4" s="526"/>
      <c r="WSE4" s="526"/>
      <c r="WSF4" s="526"/>
      <c r="WSG4" s="526"/>
      <c r="WSH4" s="526"/>
      <c r="WSI4" s="526"/>
      <c r="WSJ4" s="526"/>
      <c r="WSK4" s="526"/>
      <c r="WSL4" s="526"/>
      <c r="WSM4" s="526"/>
      <c r="WSN4" s="526"/>
      <c r="WSO4" s="526"/>
      <c r="WSP4" s="526"/>
      <c r="WSQ4" s="526"/>
      <c r="WSR4" s="526"/>
      <c r="WSS4" s="526"/>
      <c r="WST4" s="526"/>
      <c r="WSU4" s="526"/>
      <c r="WSV4" s="526"/>
      <c r="WSW4" s="526"/>
      <c r="WSX4" s="526"/>
      <c r="WSY4" s="526"/>
      <c r="WSZ4" s="526"/>
      <c r="WTA4" s="526"/>
      <c r="WTB4" s="526"/>
      <c r="WTC4" s="526"/>
      <c r="WTD4" s="526"/>
      <c r="WTE4" s="526"/>
      <c r="WTF4" s="526"/>
      <c r="WTG4" s="526"/>
      <c r="WTH4" s="526"/>
      <c r="WTI4" s="526"/>
      <c r="WTJ4" s="526"/>
      <c r="WTK4" s="526"/>
      <c r="WTL4" s="526"/>
      <c r="WTM4" s="526"/>
      <c r="WTN4" s="526"/>
      <c r="WTO4" s="526"/>
      <c r="WTP4" s="526"/>
      <c r="WTQ4" s="526"/>
      <c r="WTR4" s="526"/>
      <c r="WTS4" s="526"/>
      <c r="WTT4" s="526"/>
      <c r="WTU4" s="526"/>
      <c r="WTV4" s="526"/>
      <c r="WTW4" s="526"/>
      <c r="WTX4" s="526"/>
      <c r="WTY4" s="526"/>
      <c r="WTZ4" s="526"/>
      <c r="WUA4" s="526"/>
      <c r="WUB4" s="526"/>
      <c r="WUC4" s="526"/>
      <c r="WUD4" s="526"/>
      <c r="WUE4" s="526"/>
      <c r="WUF4" s="526"/>
      <c r="WUG4" s="526"/>
      <c r="WUH4" s="526"/>
      <c r="WUI4" s="526"/>
      <c r="WUJ4" s="526"/>
      <c r="WUK4" s="526"/>
      <c r="WUL4" s="526"/>
      <c r="WUM4" s="526"/>
      <c r="WUN4" s="526"/>
      <c r="WUO4" s="526"/>
      <c r="WUP4" s="526"/>
      <c r="WUQ4" s="526"/>
      <c r="WUR4" s="526"/>
      <c r="WUS4" s="526"/>
      <c r="WUT4" s="526"/>
      <c r="WUU4" s="526"/>
      <c r="WUV4" s="526"/>
      <c r="WUW4" s="526"/>
      <c r="WUX4" s="526"/>
      <c r="WUY4" s="526"/>
      <c r="WUZ4" s="526"/>
      <c r="WVA4" s="526"/>
      <c r="WVB4" s="526"/>
      <c r="WVC4" s="526"/>
      <c r="WVD4" s="526"/>
      <c r="WVE4" s="526"/>
      <c r="WVF4" s="526"/>
      <c r="WVG4" s="526"/>
      <c r="WVH4" s="526"/>
      <c r="WVI4" s="526"/>
      <c r="WVJ4" s="526"/>
      <c r="WVK4" s="526"/>
      <c r="WVL4" s="526"/>
      <c r="WVM4" s="526"/>
      <c r="WVN4" s="526"/>
      <c r="WVO4" s="526"/>
      <c r="WVP4" s="526"/>
      <c r="WVQ4" s="526"/>
      <c r="WVR4" s="526"/>
      <c r="WVS4" s="526"/>
      <c r="WVT4" s="526"/>
      <c r="WVU4" s="526"/>
      <c r="WVV4" s="526"/>
      <c r="WVW4" s="526"/>
      <c r="WVX4" s="526"/>
      <c r="WVY4" s="526"/>
      <c r="WVZ4" s="526"/>
      <c r="WWA4" s="526"/>
      <c r="WWB4" s="526"/>
      <c r="WWC4" s="526"/>
      <c r="WWD4" s="526"/>
      <c r="WWE4" s="526"/>
      <c r="WWF4" s="526"/>
      <c r="WWG4" s="526"/>
      <c r="WWH4" s="526"/>
      <c r="WWI4" s="526"/>
      <c r="WWJ4" s="526"/>
      <c r="WWK4" s="526"/>
      <c r="WWL4" s="526"/>
      <c r="WWM4" s="526"/>
      <c r="WWN4" s="526"/>
      <c r="WWO4" s="526"/>
      <c r="WWP4" s="526"/>
      <c r="WWQ4" s="526"/>
      <c r="WWR4" s="526"/>
      <c r="WWS4" s="526"/>
      <c r="WWT4" s="526"/>
      <c r="WWU4" s="526"/>
      <c r="WWV4" s="526"/>
      <c r="WWW4" s="526"/>
      <c r="WWX4" s="526"/>
      <c r="WWY4" s="526"/>
      <c r="WWZ4" s="526"/>
      <c r="WXA4" s="526"/>
      <c r="WXB4" s="526"/>
      <c r="WXC4" s="526"/>
      <c r="WXD4" s="526"/>
      <c r="WXE4" s="526"/>
      <c r="WXF4" s="526"/>
      <c r="WXG4" s="526"/>
      <c r="WXH4" s="526"/>
      <c r="WXI4" s="526"/>
      <c r="WXJ4" s="526"/>
      <c r="WXK4" s="526"/>
      <c r="WXL4" s="526"/>
      <c r="WXM4" s="526"/>
      <c r="WXN4" s="526"/>
      <c r="WXO4" s="526"/>
      <c r="WXP4" s="526"/>
      <c r="WXQ4" s="526"/>
      <c r="WXR4" s="526"/>
      <c r="WXS4" s="526"/>
      <c r="WXT4" s="526"/>
      <c r="WXU4" s="526"/>
      <c r="WXV4" s="526"/>
      <c r="WXW4" s="526"/>
      <c r="WXX4" s="526"/>
      <c r="WXY4" s="526"/>
      <c r="WXZ4" s="526"/>
      <c r="WYA4" s="526"/>
      <c r="WYB4" s="526"/>
      <c r="WYC4" s="526"/>
      <c r="WYD4" s="526"/>
      <c r="WYE4" s="526"/>
      <c r="WYF4" s="526"/>
      <c r="WYG4" s="526"/>
      <c r="WYH4" s="526"/>
      <c r="WYI4" s="526"/>
      <c r="WYJ4" s="526"/>
      <c r="WYK4" s="526"/>
      <c r="WYL4" s="526"/>
      <c r="WYM4" s="526"/>
      <c r="WYN4" s="526"/>
      <c r="WYO4" s="526"/>
      <c r="WYP4" s="526"/>
      <c r="WYQ4" s="526"/>
      <c r="WYR4" s="526"/>
      <c r="WYS4" s="526"/>
      <c r="WYT4" s="526"/>
      <c r="WYU4" s="526"/>
      <c r="WYV4" s="526"/>
      <c r="WYW4" s="526"/>
      <c r="WYX4" s="526"/>
      <c r="WYY4" s="526"/>
      <c r="WYZ4" s="526"/>
      <c r="WZA4" s="526"/>
      <c r="WZB4" s="526"/>
      <c r="WZC4" s="526"/>
      <c r="WZD4" s="526"/>
      <c r="WZE4" s="526"/>
      <c r="WZF4" s="526"/>
      <c r="WZG4" s="526"/>
      <c r="WZH4" s="526"/>
      <c r="WZI4" s="526"/>
      <c r="WZJ4" s="526"/>
      <c r="WZK4" s="526"/>
      <c r="WZL4" s="526"/>
      <c r="WZM4" s="526"/>
      <c r="WZN4" s="526"/>
      <c r="WZO4" s="526"/>
      <c r="WZP4" s="526"/>
      <c r="WZQ4" s="526"/>
      <c r="WZR4" s="526"/>
      <c r="WZS4" s="526"/>
      <c r="WZT4" s="526"/>
      <c r="WZU4" s="526"/>
      <c r="WZV4" s="526"/>
      <c r="WZW4" s="526"/>
      <c r="WZX4" s="526"/>
      <c r="WZY4" s="526"/>
      <c r="WZZ4" s="526"/>
      <c r="XAA4" s="526"/>
      <c r="XAB4" s="526"/>
      <c r="XAC4" s="526"/>
      <c r="XAD4" s="526"/>
      <c r="XAE4" s="526"/>
      <c r="XAF4" s="526"/>
      <c r="XAG4" s="526"/>
      <c r="XAH4" s="526"/>
      <c r="XAI4" s="526"/>
      <c r="XAJ4" s="526"/>
      <c r="XAK4" s="526"/>
      <c r="XAL4" s="526"/>
      <c r="XAM4" s="526"/>
      <c r="XAN4" s="526"/>
      <c r="XAO4" s="526"/>
      <c r="XAP4" s="526"/>
      <c r="XAQ4" s="526"/>
      <c r="XAR4" s="526"/>
      <c r="XAS4" s="526"/>
      <c r="XAT4" s="526"/>
      <c r="XAU4" s="526"/>
      <c r="XAV4" s="526"/>
      <c r="XAW4" s="526"/>
      <c r="XAX4" s="526"/>
      <c r="XAY4" s="526"/>
      <c r="XAZ4" s="526"/>
      <c r="XBA4" s="526"/>
      <c r="XBB4" s="526"/>
      <c r="XBC4" s="526"/>
      <c r="XBD4" s="526"/>
      <c r="XBE4" s="526"/>
      <c r="XBF4" s="526"/>
      <c r="XBG4" s="526"/>
      <c r="XBH4" s="526"/>
      <c r="XBI4" s="526"/>
      <c r="XBJ4" s="526"/>
      <c r="XBK4" s="526"/>
      <c r="XBL4" s="526"/>
      <c r="XBM4" s="526"/>
      <c r="XBN4" s="526"/>
      <c r="XBO4" s="526"/>
      <c r="XBP4" s="526"/>
      <c r="XBQ4" s="526"/>
      <c r="XBR4" s="526"/>
      <c r="XBS4" s="526"/>
      <c r="XBT4" s="526"/>
      <c r="XBU4" s="526"/>
      <c r="XBV4" s="526"/>
      <c r="XBW4" s="526"/>
      <c r="XBX4" s="526"/>
      <c r="XBY4" s="526"/>
      <c r="XBZ4" s="526"/>
      <c r="XCA4" s="526"/>
      <c r="XCB4" s="526"/>
      <c r="XCC4" s="526"/>
      <c r="XCD4" s="526"/>
      <c r="XCE4" s="526"/>
      <c r="XCF4" s="526"/>
      <c r="XCG4" s="526"/>
      <c r="XCH4" s="526"/>
      <c r="XCI4" s="526"/>
      <c r="XCJ4" s="526"/>
      <c r="XCK4" s="526"/>
      <c r="XCL4" s="526"/>
      <c r="XCM4" s="526"/>
      <c r="XCN4" s="526"/>
      <c r="XCO4" s="526"/>
      <c r="XCP4" s="526"/>
      <c r="XCQ4" s="526"/>
      <c r="XCR4" s="526"/>
      <c r="XCS4" s="526"/>
      <c r="XCT4" s="526"/>
      <c r="XCU4" s="526"/>
      <c r="XCV4" s="526"/>
      <c r="XCW4" s="526"/>
      <c r="XCX4" s="526"/>
      <c r="XCY4" s="526"/>
      <c r="XCZ4" s="526"/>
      <c r="XDA4" s="526"/>
      <c r="XDB4" s="526"/>
      <c r="XDC4" s="526"/>
      <c r="XDD4" s="526"/>
      <c r="XDE4" s="526"/>
      <c r="XDF4" s="526"/>
      <c r="XDG4" s="526"/>
      <c r="XDH4" s="526"/>
      <c r="XDI4" s="526"/>
      <c r="XDJ4" s="526"/>
      <c r="XDK4" s="526"/>
      <c r="XDL4" s="526"/>
      <c r="XDM4" s="526"/>
      <c r="XDN4" s="526"/>
      <c r="XDO4" s="526"/>
      <c r="XDP4" s="526"/>
      <c r="XDQ4" s="526"/>
      <c r="XDR4" s="526"/>
      <c r="XDS4" s="526"/>
      <c r="XDT4" s="526"/>
      <c r="XDU4" s="526"/>
      <c r="XDV4" s="526"/>
      <c r="XDW4" s="526"/>
      <c r="XDX4" s="526"/>
      <c r="XDY4" s="526"/>
      <c r="XDZ4" s="526"/>
      <c r="XEA4" s="526"/>
      <c r="XEB4" s="526"/>
      <c r="XEC4" s="526"/>
      <c r="XED4" s="526"/>
      <c r="XEE4" s="526"/>
      <c r="XEF4" s="526"/>
      <c r="XEG4" s="526"/>
      <c r="XEH4" s="526"/>
      <c r="XEI4" s="526"/>
      <c r="XEJ4" s="526"/>
      <c r="XEK4" s="526"/>
      <c r="XEL4" s="526"/>
      <c r="XEM4" s="526"/>
      <c r="XEN4" s="526"/>
      <c r="XEO4" s="526"/>
      <c r="XEP4" s="526"/>
      <c r="XEQ4" s="526"/>
      <c r="XER4" s="526"/>
      <c r="XES4" s="526"/>
      <c r="XET4" s="526"/>
      <c r="XEU4" s="526"/>
      <c r="XEV4" s="526"/>
      <c r="XEW4" s="526"/>
      <c r="XEX4" s="526"/>
      <c r="XEY4" s="526"/>
      <c r="XEZ4" s="526"/>
      <c r="XFA4" s="526"/>
      <c r="XFB4" s="526"/>
    </row>
    <row r="5" s="523" customFormat="1" ht="15.75" customHeight="1" spans="1:16382">
      <c r="A5" s="243" t="s">
        <v>76</v>
      </c>
      <c r="B5" s="536">
        <f>B6+B32</f>
        <v>1108934.6</v>
      </c>
      <c r="C5" s="537">
        <f>C6+C32</f>
        <v>1397774</v>
      </c>
      <c r="D5" s="536">
        <f>D6+D32</f>
        <v>1375997.92</v>
      </c>
      <c r="E5" s="538">
        <f t="shared" ref="E5:E27" si="0">(D5-B5)/B5*100</f>
        <v>24.082873778129</v>
      </c>
      <c r="F5" s="539">
        <f t="shared" ref="F5:F27" si="1">(D5-C5)/C5*100</f>
        <v>-1.5579113647843</v>
      </c>
      <c r="G5" s="540" t="s">
        <v>76</v>
      </c>
      <c r="H5" s="536">
        <f>H6+H32</f>
        <v>1108935.4012</v>
      </c>
      <c r="I5" s="537">
        <f>I6+I32</f>
        <v>1397774</v>
      </c>
      <c r="J5" s="536">
        <f>J6+J32</f>
        <v>1375998</v>
      </c>
      <c r="K5" s="576">
        <f t="shared" ref="K5:K7" si="2">(J5-H5)/H5*100</f>
        <v>24.0827913430309</v>
      </c>
      <c r="L5" s="577">
        <f t="shared" ref="L5:L7" si="3">(J5-I5)/I5*100</f>
        <v>-1.55790564139839</v>
      </c>
      <c r="M5" s="526"/>
      <c r="N5" s="526"/>
      <c r="O5" s="526"/>
      <c r="P5" s="526"/>
      <c r="Q5" s="526"/>
      <c r="R5" s="526"/>
      <c r="S5" s="526"/>
      <c r="T5" s="526"/>
      <c r="U5" s="526"/>
      <c r="V5" s="526"/>
      <c r="W5" s="526"/>
      <c r="X5" s="526"/>
      <c r="Y5" s="526"/>
      <c r="Z5" s="526"/>
      <c r="AA5" s="526"/>
      <c r="AB5" s="526"/>
      <c r="AC5" s="526"/>
      <c r="AD5" s="526"/>
      <c r="AE5" s="526"/>
      <c r="AF5" s="526"/>
      <c r="AG5" s="526"/>
      <c r="AH5" s="526"/>
      <c r="AI5" s="526"/>
      <c r="AJ5" s="526"/>
      <c r="AK5" s="526"/>
      <c r="AL5" s="526"/>
      <c r="AM5" s="526"/>
      <c r="AN5" s="526"/>
      <c r="AO5" s="526"/>
      <c r="AP5" s="526"/>
      <c r="AQ5" s="526"/>
      <c r="AR5" s="526"/>
      <c r="AS5" s="526"/>
      <c r="AT5" s="526"/>
      <c r="AU5" s="526"/>
      <c r="AV5" s="526"/>
      <c r="AW5" s="526"/>
      <c r="AX5" s="526"/>
      <c r="AY5" s="526"/>
      <c r="AZ5" s="526"/>
      <c r="BA5" s="526"/>
      <c r="BB5" s="526"/>
      <c r="BC5" s="526"/>
      <c r="BD5" s="526"/>
      <c r="BE5" s="526"/>
      <c r="BF5" s="526"/>
      <c r="BG5" s="526"/>
      <c r="BH5" s="526"/>
      <c r="BI5" s="526"/>
      <c r="BJ5" s="526"/>
      <c r="BK5" s="526"/>
      <c r="BL5" s="526"/>
      <c r="BM5" s="526"/>
      <c r="BN5" s="526"/>
      <c r="BO5" s="526"/>
      <c r="BP5" s="526"/>
      <c r="BQ5" s="526"/>
      <c r="BR5" s="526"/>
      <c r="BS5" s="526"/>
      <c r="BT5" s="526"/>
      <c r="BU5" s="526"/>
      <c r="BV5" s="526"/>
      <c r="BW5" s="526"/>
      <c r="BX5" s="526"/>
      <c r="BY5" s="526"/>
      <c r="BZ5" s="526"/>
      <c r="CA5" s="526"/>
      <c r="CB5" s="526"/>
      <c r="CC5" s="526"/>
      <c r="CD5" s="526"/>
      <c r="CE5" s="526"/>
      <c r="CF5" s="526"/>
      <c r="CG5" s="526"/>
      <c r="CH5" s="526"/>
      <c r="CI5" s="526"/>
      <c r="CJ5" s="526"/>
      <c r="CK5" s="526"/>
      <c r="CL5" s="526"/>
      <c r="CM5" s="526"/>
      <c r="CN5" s="526"/>
      <c r="CO5" s="526"/>
      <c r="CP5" s="526"/>
      <c r="CQ5" s="526"/>
      <c r="CR5" s="526"/>
      <c r="CS5" s="526"/>
      <c r="CT5" s="526"/>
      <c r="CU5" s="526"/>
      <c r="CV5" s="526"/>
      <c r="CW5" s="526"/>
      <c r="CX5" s="526"/>
      <c r="CY5" s="526"/>
      <c r="CZ5" s="526"/>
      <c r="DA5" s="526"/>
      <c r="DB5" s="526"/>
      <c r="DC5" s="526"/>
      <c r="DD5" s="526"/>
      <c r="DE5" s="526"/>
      <c r="DF5" s="526"/>
      <c r="DG5" s="526"/>
      <c r="DH5" s="526"/>
      <c r="DI5" s="526"/>
      <c r="DJ5" s="526"/>
      <c r="DK5" s="526"/>
      <c r="DL5" s="526"/>
      <c r="DM5" s="526"/>
      <c r="DN5" s="526"/>
      <c r="DO5" s="526"/>
      <c r="DP5" s="526"/>
      <c r="DQ5" s="526"/>
      <c r="DR5" s="526"/>
      <c r="DS5" s="526"/>
      <c r="DT5" s="526"/>
      <c r="DU5" s="526"/>
      <c r="DV5" s="526"/>
      <c r="DW5" s="526"/>
      <c r="DX5" s="526"/>
      <c r="DY5" s="526"/>
      <c r="DZ5" s="526"/>
      <c r="EA5" s="526"/>
      <c r="EB5" s="526"/>
      <c r="EC5" s="526"/>
      <c r="ED5" s="526"/>
      <c r="EE5" s="526"/>
      <c r="EF5" s="526"/>
      <c r="EG5" s="526"/>
      <c r="EH5" s="526"/>
      <c r="EI5" s="526"/>
      <c r="EJ5" s="526"/>
      <c r="EK5" s="526"/>
      <c r="EL5" s="526"/>
      <c r="EM5" s="526"/>
      <c r="EN5" s="526"/>
      <c r="EO5" s="526"/>
      <c r="EP5" s="526"/>
      <c r="EQ5" s="526"/>
      <c r="ER5" s="526"/>
      <c r="ES5" s="526"/>
      <c r="ET5" s="526"/>
      <c r="EU5" s="526"/>
      <c r="EV5" s="526"/>
      <c r="EW5" s="526"/>
      <c r="EX5" s="526"/>
      <c r="EY5" s="526"/>
      <c r="EZ5" s="526"/>
      <c r="FA5" s="526"/>
      <c r="FB5" s="526"/>
      <c r="FC5" s="526"/>
      <c r="FD5" s="526"/>
      <c r="FE5" s="526"/>
      <c r="FF5" s="526"/>
      <c r="FG5" s="526"/>
      <c r="FH5" s="526"/>
      <c r="FI5" s="526"/>
      <c r="FJ5" s="526"/>
      <c r="FK5" s="526"/>
      <c r="FL5" s="526"/>
      <c r="FM5" s="526"/>
      <c r="FN5" s="526"/>
      <c r="FO5" s="526"/>
      <c r="FP5" s="526"/>
      <c r="FQ5" s="526"/>
      <c r="FR5" s="526"/>
      <c r="FS5" s="526"/>
      <c r="FT5" s="526"/>
      <c r="FU5" s="526"/>
      <c r="FV5" s="526"/>
      <c r="FW5" s="526"/>
      <c r="FX5" s="526"/>
      <c r="FY5" s="526"/>
      <c r="FZ5" s="526"/>
      <c r="GA5" s="526"/>
      <c r="GB5" s="526"/>
      <c r="GC5" s="526"/>
      <c r="GD5" s="526"/>
      <c r="GE5" s="526"/>
      <c r="GF5" s="526"/>
      <c r="GG5" s="526"/>
      <c r="GH5" s="526"/>
      <c r="GI5" s="526"/>
      <c r="GJ5" s="526"/>
      <c r="GK5" s="526"/>
      <c r="GL5" s="526"/>
      <c r="GM5" s="526"/>
      <c r="GN5" s="526"/>
      <c r="GO5" s="526"/>
      <c r="GP5" s="526"/>
      <c r="GQ5" s="526"/>
      <c r="GR5" s="526"/>
      <c r="GS5" s="526"/>
      <c r="GT5" s="526"/>
      <c r="GU5" s="526"/>
      <c r="GV5" s="526"/>
      <c r="GW5" s="526"/>
      <c r="GX5" s="526"/>
      <c r="GY5" s="526"/>
      <c r="GZ5" s="526"/>
      <c r="HA5" s="526"/>
      <c r="HB5" s="526"/>
      <c r="HC5" s="526"/>
      <c r="HD5" s="526"/>
      <c r="HE5" s="526"/>
      <c r="HF5" s="526"/>
      <c r="HG5" s="526"/>
      <c r="HH5" s="526"/>
      <c r="HI5" s="526"/>
      <c r="HJ5" s="526"/>
      <c r="HK5" s="526"/>
      <c r="HL5" s="526"/>
      <c r="HM5" s="526"/>
      <c r="HN5" s="526"/>
      <c r="HO5" s="526"/>
      <c r="HP5" s="526"/>
      <c r="HQ5" s="526"/>
      <c r="HR5" s="526"/>
      <c r="HS5" s="526"/>
      <c r="HT5" s="526"/>
      <c r="HU5" s="526"/>
      <c r="HV5" s="526"/>
      <c r="HW5" s="526"/>
      <c r="HX5" s="526"/>
      <c r="HY5" s="526"/>
      <c r="HZ5" s="526"/>
      <c r="IA5" s="526"/>
      <c r="IB5" s="526"/>
      <c r="IC5" s="526"/>
      <c r="ID5" s="526"/>
      <c r="IE5" s="526"/>
      <c r="IF5" s="526"/>
      <c r="IG5" s="526"/>
      <c r="IH5" s="526"/>
      <c r="II5" s="526"/>
      <c r="IJ5" s="526"/>
      <c r="IK5" s="526"/>
      <c r="IL5" s="526"/>
      <c r="IM5" s="526"/>
      <c r="IN5" s="526"/>
      <c r="IO5" s="526"/>
      <c r="IP5" s="526"/>
      <c r="IQ5" s="526"/>
      <c r="IR5" s="526"/>
      <c r="IS5" s="526"/>
      <c r="IT5" s="526"/>
      <c r="IU5" s="526"/>
      <c r="IV5" s="526"/>
      <c r="IW5" s="526"/>
      <c r="IX5" s="526"/>
      <c r="IY5" s="526"/>
      <c r="IZ5" s="526"/>
      <c r="JA5" s="526"/>
      <c r="JB5" s="526"/>
      <c r="JC5" s="526"/>
      <c r="JD5" s="526"/>
      <c r="JE5" s="526"/>
      <c r="JF5" s="526"/>
      <c r="JG5" s="526"/>
      <c r="JH5" s="526"/>
      <c r="JI5" s="526"/>
      <c r="JJ5" s="526"/>
      <c r="JK5" s="526"/>
      <c r="JL5" s="526"/>
      <c r="JM5" s="526"/>
      <c r="JN5" s="526"/>
      <c r="JO5" s="526"/>
      <c r="JP5" s="526"/>
      <c r="JQ5" s="526"/>
      <c r="JR5" s="526"/>
      <c r="JS5" s="526"/>
      <c r="JT5" s="526"/>
      <c r="JU5" s="526"/>
      <c r="JV5" s="526"/>
      <c r="JW5" s="526"/>
      <c r="JX5" s="526"/>
      <c r="JY5" s="526"/>
      <c r="JZ5" s="526"/>
      <c r="KA5" s="526"/>
      <c r="KB5" s="526"/>
      <c r="KC5" s="526"/>
      <c r="KD5" s="526"/>
      <c r="KE5" s="526"/>
      <c r="KF5" s="526"/>
      <c r="KG5" s="526"/>
      <c r="KH5" s="526"/>
      <c r="KI5" s="526"/>
      <c r="KJ5" s="526"/>
      <c r="KK5" s="526"/>
      <c r="KL5" s="526"/>
      <c r="KM5" s="526"/>
      <c r="KN5" s="526"/>
      <c r="KO5" s="526"/>
      <c r="KP5" s="526"/>
      <c r="KQ5" s="526"/>
      <c r="KR5" s="526"/>
      <c r="KS5" s="526"/>
      <c r="KT5" s="526"/>
      <c r="KU5" s="526"/>
      <c r="KV5" s="526"/>
      <c r="KW5" s="526"/>
      <c r="KX5" s="526"/>
      <c r="KY5" s="526"/>
      <c r="KZ5" s="526"/>
      <c r="LA5" s="526"/>
      <c r="LB5" s="526"/>
      <c r="LC5" s="526"/>
      <c r="LD5" s="526"/>
      <c r="LE5" s="526"/>
      <c r="LF5" s="526"/>
      <c r="LG5" s="526"/>
      <c r="LH5" s="526"/>
      <c r="LI5" s="526"/>
      <c r="LJ5" s="526"/>
      <c r="LK5" s="526"/>
      <c r="LL5" s="526"/>
      <c r="LM5" s="526"/>
      <c r="LN5" s="526"/>
      <c r="LO5" s="526"/>
      <c r="LP5" s="526"/>
      <c r="LQ5" s="526"/>
      <c r="LR5" s="526"/>
      <c r="LS5" s="526"/>
      <c r="LT5" s="526"/>
      <c r="LU5" s="526"/>
      <c r="LV5" s="526"/>
      <c r="LW5" s="526"/>
      <c r="LX5" s="526"/>
      <c r="LY5" s="526"/>
      <c r="LZ5" s="526"/>
      <c r="MA5" s="526"/>
      <c r="MB5" s="526"/>
      <c r="MC5" s="526"/>
      <c r="MD5" s="526"/>
      <c r="ME5" s="526"/>
      <c r="MF5" s="526"/>
      <c r="MG5" s="526"/>
      <c r="MH5" s="526"/>
      <c r="MI5" s="526"/>
      <c r="MJ5" s="526"/>
      <c r="MK5" s="526"/>
      <c r="ML5" s="526"/>
      <c r="MM5" s="526"/>
      <c r="MN5" s="526"/>
      <c r="MO5" s="526"/>
      <c r="MP5" s="526"/>
      <c r="MQ5" s="526"/>
      <c r="MR5" s="526"/>
      <c r="MS5" s="526"/>
      <c r="MT5" s="526"/>
      <c r="MU5" s="526"/>
      <c r="MV5" s="526"/>
      <c r="MW5" s="526"/>
      <c r="MX5" s="526"/>
      <c r="MY5" s="526"/>
      <c r="MZ5" s="526"/>
      <c r="NA5" s="526"/>
      <c r="NB5" s="526"/>
      <c r="NC5" s="526"/>
      <c r="ND5" s="526"/>
      <c r="NE5" s="526"/>
      <c r="NF5" s="526"/>
      <c r="NG5" s="526"/>
      <c r="NH5" s="526"/>
      <c r="NI5" s="526"/>
      <c r="NJ5" s="526"/>
      <c r="NK5" s="526"/>
      <c r="NL5" s="526"/>
      <c r="NM5" s="526"/>
      <c r="NN5" s="526"/>
      <c r="NO5" s="526"/>
      <c r="NP5" s="526"/>
      <c r="NQ5" s="526"/>
      <c r="NR5" s="526"/>
      <c r="NS5" s="526"/>
      <c r="NT5" s="526"/>
      <c r="NU5" s="526"/>
      <c r="NV5" s="526"/>
      <c r="NW5" s="526"/>
      <c r="NX5" s="526"/>
      <c r="NY5" s="526"/>
      <c r="NZ5" s="526"/>
      <c r="OA5" s="526"/>
      <c r="OB5" s="526"/>
      <c r="OC5" s="526"/>
      <c r="OD5" s="526"/>
      <c r="OE5" s="526"/>
      <c r="OF5" s="526"/>
      <c r="OG5" s="526"/>
      <c r="OH5" s="526"/>
      <c r="OI5" s="526"/>
      <c r="OJ5" s="526"/>
      <c r="OK5" s="526"/>
      <c r="OL5" s="526"/>
      <c r="OM5" s="526"/>
      <c r="ON5" s="526"/>
      <c r="OO5" s="526"/>
      <c r="OP5" s="526"/>
      <c r="OQ5" s="526"/>
      <c r="OR5" s="526"/>
      <c r="OS5" s="526"/>
      <c r="OT5" s="526"/>
      <c r="OU5" s="526"/>
      <c r="OV5" s="526"/>
      <c r="OW5" s="526"/>
      <c r="OX5" s="526"/>
      <c r="OY5" s="526"/>
      <c r="OZ5" s="526"/>
      <c r="PA5" s="526"/>
      <c r="PB5" s="526"/>
      <c r="PC5" s="526"/>
      <c r="PD5" s="526"/>
      <c r="PE5" s="526"/>
      <c r="PF5" s="526"/>
      <c r="PG5" s="526"/>
      <c r="PH5" s="526"/>
      <c r="PI5" s="526"/>
      <c r="PJ5" s="526"/>
      <c r="PK5" s="526"/>
      <c r="PL5" s="526"/>
      <c r="PM5" s="526"/>
      <c r="PN5" s="526"/>
      <c r="PO5" s="526"/>
      <c r="PP5" s="526"/>
      <c r="PQ5" s="526"/>
      <c r="PR5" s="526"/>
      <c r="PS5" s="526"/>
      <c r="PT5" s="526"/>
      <c r="PU5" s="526"/>
      <c r="PV5" s="526"/>
      <c r="PW5" s="526"/>
      <c r="PX5" s="526"/>
      <c r="PY5" s="526"/>
      <c r="PZ5" s="526"/>
      <c r="QA5" s="526"/>
      <c r="QB5" s="526"/>
      <c r="QC5" s="526"/>
      <c r="QD5" s="526"/>
      <c r="QE5" s="526"/>
      <c r="QF5" s="526"/>
      <c r="QG5" s="526"/>
      <c r="QH5" s="526"/>
      <c r="QI5" s="526"/>
      <c r="QJ5" s="526"/>
      <c r="QK5" s="526"/>
      <c r="QL5" s="526"/>
      <c r="QM5" s="526"/>
      <c r="QN5" s="526"/>
      <c r="QO5" s="526"/>
      <c r="QP5" s="526"/>
      <c r="QQ5" s="526"/>
      <c r="QR5" s="526"/>
      <c r="QS5" s="526"/>
      <c r="QT5" s="526"/>
      <c r="QU5" s="526"/>
      <c r="QV5" s="526"/>
      <c r="QW5" s="526"/>
      <c r="QX5" s="526"/>
      <c r="QY5" s="526"/>
      <c r="QZ5" s="526"/>
      <c r="RA5" s="526"/>
      <c r="RB5" s="526"/>
      <c r="RC5" s="526"/>
      <c r="RD5" s="526"/>
      <c r="RE5" s="526"/>
      <c r="RF5" s="526"/>
      <c r="RG5" s="526"/>
      <c r="RH5" s="526"/>
      <c r="RI5" s="526"/>
      <c r="RJ5" s="526"/>
      <c r="RK5" s="526"/>
      <c r="RL5" s="526"/>
      <c r="RM5" s="526"/>
      <c r="RN5" s="526"/>
      <c r="RO5" s="526"/>
      <c r="RP5" s="526"/>
      <c r="RQ5" s="526"/>
      <c r="RR5" s="526"/>
      <c r="RS5" s="526"/>
      <c r="RT5" s="526"/>
      <c r="RU5" s="526"/>
      <c r="RV5" s="526"/>
      <c r="RW5" s="526"/>
      <c r="RX5" s="526"/>
      <c r="RY5" s="526"/>
      <c r="RZ5" s="526"/>
      <c r="SA5" s="526"/>
      <c r="SB5" s="526"/>
      <c r="SC5" s="526"/>
      <c r="SD5" s="526"/>
      <c r="SE5" s="526"/>
      <c r="SF5" s="526"/>
      <c r="SG5" s="526"/>
      <c r="SH5" s="526"/>
      <c r="SI5" s="526"/>
      <c r="SJ5" s="526"/>
      <c r="SK5" s="526"/>
      <c r="SL5" s="526"/>
      <c r="SM5" s="526"/>
      <c r="SN5" s="526"/>
      <c r="SO5" s="526"/>
      <c r="SP5" s="526"/>
      <c r="SQ5" s="526"/>
      <c r="SR5" s="526"/>
      <c r="SS5" s="526"/>
      <c r="ST5" s="526"/>
      <c r="SU5" s="526"/>
      <c r="SV5" s="526"/>
      <c r="SW5" s="526"/>
      <c r="SX5" s="526"/>
      <c r="SY5" s="526"/>
      <c r="SZ5" s="526"/>
      <c r="TA5" s="526"/>
      <c r="TB5" s="526"/>
      <c r="TC5" s="526"/>
      <c r="TD5" s="526"/>
      <c r="TE5" s="526"/>
      <c r="TF5" s="526"/>
      <c r="TG5" s="526"/>
      <c r="TH5" s="526"/>
      <c r="TI5" s="526"/>
      <c r="TJ5" s="526"/>
      <c r="TK5" s="526"/>
      <c r="TL5" s="526"/>
      <c r="TM5" s="526"/>
      <c r="TN5" s="526"/>
      <c r="TO5" s="526"/>
      <c r="TP5" s="526"/>
      <c r="TQ5" s="526"/>
      <c r="TR5" s="526"/>
      <c r="TS5" s="526"/>
      <c r="TT5" s="526"/>
      <c r="TU5" s="526"/>
      <c r="TV5" s="526"/>
      <c r="TW5" s="526"/>
      <c r="TX5" s="526"/>
      <c r="TY5" s="526"/>
      <c r="TZ5" s="526"/>
      <c r="UA5" s="526"/>
      <c r="UB5" s="526"/>
      <c r="UC5" s="526"/>
      <c r="UD5" s="526"/>
      <c r="UE5" s="526"/>
      <c r="UF5" s="526"/>
      <c r="UG5" s="526"/>
      <c r="UH5" s="526"/>
      <c r="UI5" s="526"/>
      <c r="UJ5" s="526"/>
      <c r="UK5" s="526"/>
      <c r="UL5" s="526"/>
      <c r="UM5" s="526"/>
      <c r="UN5" s="526"/>
      <c r="UO5" s="526"/>
      <c r="UP5" s="526"/>
      <c r="UQ5" s="526"/>
      <c r="UR5" s="526"/>
      <c r="US5" s="526"/>
      <c r="UT5" s="526"/>
      <c r="UU5" s="526"/>
      <c r="UV5" s="526"/>
      <c r="UW5" s="526"/>
      <c r="UX5" s="526"/>
      <c r="UY5" s="526"/>
      <c r="UZ5" s="526"/>
      <c r="VA5" s="526"/>
      <c r="VB5" s="526"/>
      <c r="VC5" s="526"/>
      <c r="VD5" s="526"/>
      <c r="VE5" s="526"/>
      <c r="VF5" s="526"/>
      <c r="VG5" s="526"/>
      <c r="VH5" s="526"/>
      <c r="VI5" s="526"/>
      <c r="VJ5" s="526"/>
      <c r="VK5" s="526"/>
      <c r="VL5" s="526"/>
      <c r="VM5" s="526"/>
      <c r="VN5" s="526"/>
      <c r="VO5" s="526"/>
      <c r="VP5" s="526"/>
      <c r="VQ5" s="526"/>
      <c r="VR5" s="526"/>
      <c r="VS5" s="526"/>
      <c r="VT5" s="526"/>
      <c r="VU5" s="526"/>
      <c r="VV5" s="526"/>
      <c r="VW5" s="526"/>
      <c r="VX5" s="526"/>
      <c r="VY5" s="526"/>
      <c r="VZ5" s="526"/>
      <c r="WA5" s="526"/>
      <c r="WB5" s="526"/>
      <c r="WC5" s="526"/>
      <c r="WD5" s="526"/>
      <c r="WE5" s="526"/>
      <c r="WF5" s="526"/>
      <c r="WG5" s="526"/>
      <c r="WH5" s="526"/>
      <c r="WI5" s="526"/>
      <c r="WJ5" s="526"/>
      <c r="WK5" s="526"/>
      <c r="WL5" s="526"/>
      <c r="WM5" s="526"/>
      <c r="WN5" s="526"/>
      <c r="WO5" s="526"/>
      <c r="WP5" s="526"/>
      <c r="WQ5" s="526"/>
      <c r="WR5" s="526"/>
      <c r="WS5" s="526"/>
      <c r="WT5" s="526"/>
      <c r="WU5" s="526"/>
      <c r="WV5" s="526"/>
      <c r="WW5" s="526"/>
      <c r="WX5" s="526"/>
      <c r="WY5" s="526"/>
      <c r="WZ5" s="526"/>
      <c r="XA5" s="526"/>
      <c r="XB5" s="526"/>
      <c r="XC5" s="526"/>
      <c r="XD5" s="526"/>
      <c r="XE5" s="526"/>
      <c r="XF5" s="526"/>
      <c r="XG5" s="526"/>
      <c r="XH5" s="526"/>
      <c r="XI5" s="526"/>
      <c r="XJ5" s="526"/>
      <c r="XK5" s="526"/>
      <c r="XL5" s="526"/>
      <c r="XM5" s="526"/>
      <c r="XN5" s="526"/>
      <c r="XO5" s="526"/>
      <c r="XP5" s="526"/>
      <c r="XQ5" s="526"/>
      <c r="XR5" s="526"/>
      <c r="XS5" s="526"/>
      <c r="XT5" s="526"/>
      <c r="XU5" s="526"/>
      <c r="XV5" s="526"/>
      <c r="XW5" s="526"/>
      <c r="XX5" s="526"/>
      <c r="XY5" s="526"/>
      <c r="XZ5" s="526"/>
      <c r="YA5" s="526"/>
      <c r="YB5" s="526"/>
      <c r="YC5" s="526"/>
      <c r="YD5" s="526"/>
      <c r="YE5" s="526"/>
      <c r="YF5" s="526"/>
      <c r="YG5" s="526"/>
      <c r="YH5" s="526"/>
      <c r="YI5" s="526"/>
      <c r="YJ5" s="526"/>
      <c r="YK5" s="526"/>
      <c r="YL5" s="526"/>
      <c r="YM5" s="526"/>
      <c r="YN5" s="526"/>
      <c r="YO5" s="526"/>
      <c r="YP5" s="526"/>
      <c r="YQ5" s="526"/>
      <c r="YR5" s="526"/>
      <c r="YS5" s="526"/>
      <c r="YT5" s="526"/>
      <c r="YU5" s="526"/>
      <c r="YV5" s="526"/>
      <c r="YW5" s="526"/>
      <c r="YX5" s="526"/>
      <c r="YY5" s="526"/>
      <c r="YZ5" s="526"/>
      <c r="ZA5" s="526"/>
      <c r="ZB5" s="526"/>
      <c r="ZC5" s="526"/>
      <c r="ZD5" s="526"/>
      <c r="ZE5" s="526"/>
      <c r="ZF5" s="526"/>
      <c r="ZG5" s="526"/>
      <c r="ZH5" s="526"/>
      <c r="ZI5" s="526"/>
      <c r="ZJ5" s="526"/>
      <c r="ZK5" s="526"/>
      <c r="ZL5" s="526"/>
      <c r="ZM5" s="526"/>
      <c r="ZN5" s="526"/>
      <c r="ZO5" s="526"/>
      <c r="ZP5" s="526"/>
      <c r="ZQ5" s="526"/>
      <c r="ZR5" s="526"/>
      <c r="ZS5" s="526"/>
      <c r="ZT5" s="526"/>
      <c r="ZU5" s="526"/>
      <c r="ZV5" s="526"/>
      <c r="ZW5" s="526"/>
      <c r="ZX5" s="526"/>
      <c r="ZY5" s="526"/>
      <c r="ZZ5" s="526"/>
      <c r="AAA5" s="526"/>
      <c r="AAB5" s="526"/>
      <c r="AAC5" s="526"/>
      <c r="AAD5" s="526"/>
      <c r="AAE5" s="526"/>
      <c r="AAF5" s="526"/>
      <c r="AAG5" s="526"/>
      <c r="AAH5" s="526"/>
      <c r="AAI5" s="526"/>
      <c r="AAJ5" s="526"/>
      <c r="AAK5" s="526"/>
      <c r="AAL5" s="526"/>
      <c r="AAM5" s="526"/>
      <c r="AAN5" s="526"/>
      <c r="AAO5" s="526"/>
      <c r="AAP5" s="526"/>
      <c r="AAQ5" s="526"/>
      <c r="AAR5" s="526"/>
      <c r="AAS5" s="526"/>
      <c r="AAT5" s="526"/>
      <c r="AAU5" s="526"/>
      <c r="AAV5" s="526"/>
      <c r="AAW5" s="526"/>
      <c r="AAX5" s="526"/>
      <c r="AAY5" s="526"/>
      <c r="AAZ5" s="526"/>
      <c r="ABA5" s="526"/>
      <c r="ABB5" s="526"/>
      <c r="ABC5" s="526"/>
      <c r="ABD5" s="526"/>
      <c r="ABE5" s="526"/>
      <c r="ABF5" s="526"/>
      <c r="ABG5" s="526"/>
      <c r="ABH5" s="526"/>
      <c r="ABI5" s="526"/>
      <c r="ABJ5" s="526"/>
      <c r="ABK5" s="526"/>
      <c r="ABL5" s="526"/>
      <c r="ABM5" s="526"/>
      <c r="ABN5" s="526"/>
      <c r="ABO5" s="526"/>
      <c r="ABP5" s="526"/>
      <c r="ABQ5" s="526"/>
      <c r="ABR5" s="526"/>
      <c r="ABS5" s="526"/>
      <c r="ABT5" s="526"/>
      <c r="ABU5" s="526"/>
      <c r="ABV5" s="526"/>
      <c r="ABW5" s="526"/>
      <c r="ABX5" s="526"/>
      <c r="ABY5" s="526"/>
      <c r="ABZ5" s="526"/>
      <c r="ACA5" s="526"/>
      <c r="ACB5" s="526"/>
      <c r="ACC5" s="526"/>
      <c r="ACD5" s="526"/>
      <c r="ACE5" s="526"/>
      <c r="ACF5" s="526"/>
      <c r="ACG5" s="526"/>
      <c r="ACH5" s="526"/>
      <c r="ACI5" s="526"/>
      <c r="ACJ5" s="526"/>
      <c r="ACK5" s="526"/>
      <c r="ACL5" s="526"/>
      <c r="ACM5" s="526"/>
      <c r="ACN5" s="526"/>
      <c r="ACO5" s="526"/>
      <c r="ACP5" s="526"/>
      <c r="ACQ5" s="526"/>
      <c r="ACR5" s="526"/>
      <c r="ACS5" s="526"/>
      <c r="ACT5" s="526"/>
      <c r="ACU5" s="526"/>
      <c r="ACV5" s="526"/>
      <c r="ACW5" s="526"/>
      <c r="ACX5" s="526"/>
      <c r="ACY5" s="526"/>
      <c r="ACZ5" s="526"/>
      <c r="ADA5" s="526"/>
      <c r="ADB5" s="526"/>
      <c r="ADC5" s="526"/>
      <c r="ADD5" s="526"/>
      <c r="ADE5" s="526"/>
      <c r="ADF5" s="526"/>
      <c r="ADG5" s="526"/>
      <c r="ADH5" s="526"/>
      <c r="ADI5" s="526"/>
      <c r="ADJ5" s="526"/>
      <c r="ADK5" s="526"/>
      <c r="ADL5" s="526"/>
      <c r="ADM5" s="526"/>
      <c r="ADN5" s="526"/>
      <c r="ADO5" s="526"/>
      <c r="ADP5" s="526"/>
      <c r="ADQ5" s="526"/>
      <c r="ADR5" s="526"/>
      <c r="ADS5" s="526"/>
      <c r="ADT5" s="526"/>
      <c r="ADU5" s="526"/>
      <c r="ADV5" s="526"/>
      <c r="ADW5" s="526"/>
      <c r="ADX5" s="526"/>
      <c r="ADY5" s="526"/>
      <c r="ADZ5" s="526"/>
      <c r="AEA5" s="526"/>
      <c r="AEB5" s="526"/>
      <c r="AEC5" s="526"/>
      <c r="AED5" s="526"/>
      <c r="AEE5" s="526"/>
      <c r="AEF5" s="526"/>
      <c r="AEG5" s="526"/>
      <c r="AEH5" s="526"/>
      <c r="AEI5" s="526"/>
      <c r="AEJ5" s="526"/>
      <c r="AEK5" s="526"/>
      <c r="AEL5" s="526"/>
      <c r="AEM5" s="526"/>
      <c r="AEN5" s="526"/>
      <c r="AEO5" s="526"/>
      <c r="AEP5" s="526"/>
      <c r="AEQ5" s="526"/>
      <c r="AER5" s="526"/>
      <c r="AES5" s="526"/>
      <c r="AET5" s="526"/>
      <c r="AEU5" s="526"/>
      <c r="AEV5" s="526"/>
      <c r="AEW5" s="526"/>
      <c r="AEX5" s="526"/>
      <c r="AEY5" s="526"/>
      <c r="AEZ5" s="526"/>
      <c r="AFA5" s="526"/>
      <c r="AFB5" s="526"/>
      <c r="AFC5" s="526"/>
      <c r="AFD5" s="526"/>
      <c r="AFE5" s="526"/>
      <c r="AFF5" s="526"/>
      <c r="AFG5" s="526"/>
      <c r="AFH5" s="526"/>
      <c r="AFI5" s="526"/>
      <c r="AFJ5" s="526"/>
      <c r="AFK5" s="526"/>
      <c r="AFL5" s="526"/>
      <c r="AFM5" s="526"/>
      <c r="AFN5" s="526"/>
      <c r="AFO5" s="526"/>
      <c r="AFP5" s="526"/>
      <c r="AFQ5" s="526"/>
      <c r="AFR5" s="526"/>
      <c r="AFS5" s="526"/>
      <c r="AFT5" s="526"/>
      <c r="AFU5" s="526"/>
      <c r="AFV5" s="526"/>
      <c r="AFW5" s="526"/>
      <c r="AFX5" s="526"/>
      <c r="AFY5" s="526"/>
      <c r="AFZ5" s="526"/>
      <c r="AGA5" s="526"/>
      <c r="AGB5" s="526"/>
      <c r="AGC5" s="526"/>
      <c r="AGD5" s="526"/>
      <c r="AGE5" s="526"/>
      <c r="AGF5" s="526"/>
      <c r="AGG5" s="526"/>
      <c r="AGH5" s="526"/>
      <c r="AGI5" s="526"/>
      <c r="AGJ5" s="526"/>
      <c r="AGK5" s="526"/>
      <c r="AGL5" s="526"/>
      <c r="AGM5" s="526"/>
      <c r="AGN5" s="526"/>
      <c r="AGO5" s="526"/>
      <c r="AGP5" s="526"/>
      <c r="AGQ5" s="526"/>
      <c r="AGR5" s="526"/>
      <c r="AGS5" s="526"/>
      <c r="AGT5" s="526"/>
      <c r="AGU5" s="526"/>
      <c r="AGV5" s="526"/>
      <c r="AGW5" s="526"/>
      <c r="AGX5" s="526"/>
      <c r="AGY5" s="526"/>
      <c r="AGZ5" s="526"/>
      <c r="AHA5" s="526"/>
      <c r="AHB5" s="526"/>
      <c r="AHC5" s="526"/>
      <c r="AHD5" s="526"/>
      <c r="AHE5" s="526"/>
      <c r="AHF5" s="526"/>
      <c r="AHG5" s="526"/>
      <c r="AHH5" s="526"/>
      <c r="AHI5" s="526"/>
      <c r="AHJ5" s="526"/>
      <c r="AHK5" s="526"/>
      <c r="AHL5" s="526"/>
      <c r="AHM5" s="526"/>
      <c r="AHN5" s="526"/>
      <c r="AHO5" s="526"/>
      <c r="AHP5" s="526"/>
      <c r="AHQ5" s="526"/>
      <c r="AHR5" s="526"/>
      <c r="AHS5" s="526"/>
      <c r="AHT5" s="526"/>
      <c r="AHU5" s="526"/>
      <c r="AHV5" s="526"/>
      <c r="AHW5" s="526"/>
      <c r="AHX5" s="526"/>
      <c r="AHY5" s="526"/>
      <c r="AHZ5" s="526"/>
      <c r="AIA5" s="526"/>
      <c r="AIB5" s="526"/>
      <c r="AIC5" s="526"/>
      <c r="AID5" s="526"/>
      <c r="AIE5" s="526"/>
      <c r="AIF5" s="526"/>
      <c r="AIG5" s="526"/>
      <c r="AIH5" s="526"/>
      <c r="AII5" s="526"/>
      <c r="AIJ5" s="526"/>
      <c r="AIK5" s="526"/>
      <c r="AIL5" s="526"/>
      <c r="AIM5" s="526"/>
      <c r="AIN5" s="526"/>
      <c r="AIO5" s="526"/>
      <c r="AIP5" s="526"/>
      <c r="AIQ5" s="526"/>
      <c r="AIR5" s="526"/>
      <c r="AIS5" s="526"/>
      <c r="AIT5" s="526"/>
      <c r="AIU5" s="526"/>
      <c r="AIV5" s="526"/>
      <c r="AIW5" s="526"/>
      <c r="AIX5" s="526"/>
      <c r="AIY5" s="526"/>
      <c r="AIZ5" s="526"/>
      <c r="AJA5" s="526"/>
      <c r="AJB5" s="526"/>
      <c r="AJC5" s="526"/>
      <c r="AJD5" s="526"/>
      <c r="AJE5" s="526"/>
      <c r="AJF5" s="526"/>
      <c r="AJG5" s="526"/>
      <c r="AJH5" s="526"/>
      <c r="AJI5" s="526"/>
      <c r="AJJ5" s="526"/>
      <c r="AJK5" s="526"/>
      <c r="AJL5" s="526"/>
      <c r="AJM5" s="526"/>
      <c r="AJN5" s="526"/>
      <c r="AJO5" s="526"/>
      <c r="AJP5" s="526"/>
      <c r="AJQ5" s="526"/>
      <c r="AJR5" s="526"/>
      <c r="AJS5" s="526"/>
      <c r="AJT5" s="526"/>
      <c r="AJU5" s="526"/>
      <c r="AJV5" s="526"/>
      <c r="AJW5" s="526"/>
      <c r="AJX5" s="526"/>
      <c r="AJY5" s="526"/>
      <c r="AJZ5" s="526"/>
      <c r="AKA5" s="526"/>
      <c r="AKB5" s="526"/>
      <c r="AKC5" s="526"/>
      <c r="AKD5" s="526"/>
      <c r="AKE5" s="526"/>
      <c r="AKF5" s="526"/>
      <c r="AKG5" s="526"/>
      <c r="AKH5" s="526"/>
      <c r="AKI5" s="526"/>
      <c r="AKJ5" s="526"/>
      <c r="AKK5" s="526"/>
      <c r="AKL5" s="526"/>
      <c r="AKM5" s="526"/>
      <c r="AKN5" s="526"/>
      <c r="AKO5" s="526"/>
      <c r="AKP5" s="526"/>
      <c r="AKQ5" s="526"/>
      <c r="AKR5" s="526"/>
      <c r="AKS5" s="526"/>
      <c r="AKT5" s="526"/>
      <c r="AKU5" s="526"/>
      <c r="AKV5" s="526"/>
      <c r="AKW5" s="526"/>
      <c r="AKX5" s="526"/>
      <c r="AKY5" s="526"/>
      <c r="AKZ5" s="526"/>
      <c r="ALA5" s="526"/>
      <c r="ALB5" s="526"/>
      <c r="ALC5" s="526"/>
      <c r="ALD5" s="526"/>
      <c r="ALE5" s="526"/>
      <c r="ALF5" s="526"/>
      <c r="ALG5" s="526"/>
      <c r="ALH5" s="526"/>
      <c r="ALI5" s="526"/>
      <c r="ALJ5" s="526"/>
      <c r="ALK5" s="526"/>
      <c r="ALL5" s="526"/>
      <c r="ALM5" s="526"/>
      <c r="ALN5" s="526"/>
      <c r="ALO5" s="526"/>
      <c r="ALP5" s="526"/>
      <c r="ALQ5" s="526"/>
      <c r="ALR5" s="526"/>
      <c r="ALS5" s="526"/>
      <c r="ALT5" s="526"/>
      <c r="ALU5" s="526"/>
      <c r="ALV5" s="526"/>
      <c r="ALW5" s="526"/>
      <c r="ALX5" s="526"/>
      <c r="ALY5" s="526"/>
      <c r="ALZ5" s="526"/>
      <c r="AMA5" s="526"/>
      <c r="AMB5" s="526"/>
      <c r="AMC5" s="526"/>
      <c r="AMD5" s="526"/>
      <c r="AME5" s="526"/>
      <c r="AMF5" s="526"/>
      <c r="AMG5" s="526"/>
      <c r="AMH5" s="526"/>
      <c r="AMI5" s="526"/>
      <c r="AMJ5" s="526"/>
      <c r="AMK5" s="526"/>
      <c r="AML5" s="526"/>
      <c r="AMM5" s="526"/>
      <c r="AMN5" s="526"/>
      <c r="AMO5" s="526"/>
      <c r="AMP5" s="526"/>
      <c r="AMQ5" s="526"/>
      <c r="AMR5" s="526"/>
      <c r="AMS5" s="526"/>
      <c r="AMT5" s="526"/>
      <c r="AMU5" s="526"/>
      <c r="AMV5" s="526"/>
      <c r="AMW5" s="526"/>
      <c r="AMX5" s="526"/>
      <c r="AMY5" s="526"/>
      <c r="AMZ5" s="526"/>
      <c r="ANA5" s="526"/>
      <c r="ANB5" s="526"/>
      <c r="ANC5" s="526"/>
      <c r="AND5" s="526"/>
      <c r="ANE5" s="526"/>
      <c r="ANF5" s="526"/>
      <c r="ANG5" s="526"/>
      <c r="ANH5" s="526"/>
      <c r="ANI5" s="526"/>
      <c r="ANJ5" s="526"/>
      <c r="ANK5" s="526"/>
      <c r="ANL5" s="526"/>
      <c r="ANM5" s="526"/>
      <c r="ANN5" s="526"/>
      <c r="ANO5" s="526"/>
      <c r="ANP5" s="526"/>
      <c r="ANQ5" s="526"/>
      <c r="ANR5" s="526"/>
      <c r="ANS5" s="526"/>
      <c r="ANT5" s="526"/>
      <c r="ANU5" s="526"/>
      <c r="ANV5" s="526"/>
      <c r="ANW5" s="526"/>
      <c r="ANX5" s="526"/>
      <c r="ANY5" s="526"/>
      <c r="ANZ5" s="526"/>
      <c r="AOA5" s="526"/>
      <c r="AOB5" s="526"/>
      <c r="AOC5" s="526"/>
      <c r="AOD5" s="526"/>
      <c r="AOE5" s="526"/>
      <c r="AOF5" s="526"/>
      <c r="AOG5" s="526"/>
      <c r="AOH5" s="526"/>
      <c r="AOI5" s="526"/>
      <c r="AOJ5" s="526"/>
      <c r="AOK5" s="526"/>
      <c r="AOL5" s="526"/>
      <c r="AOM5" s="526"/>
      <c r="AON5" s="526"/>
      <c r="AOO5" s="526"/>
      <c r="AOP5" s="526"/>
      <c r="AOQ5" s="526"/>
      <c r="AOR5" s="526"/>
      <c r="AOS5" s="526"/>
      <c r="AOT5" s="526"/>
      <c r="AOU5" s="526"/>
      <c r="AOV5" s="526"/>
      <c r="AOW5" s="526"/>
      <c r="AOX5" s="526"/>
      <c r="AOY5" s="526"/>
      <c r="AOZ5" s="526"/>
      <c r="APA5" s="526"/>
      <c r="APB5" s="526"/>
      <c r="APC5" s="526"/>
      <c r="APD5" s="526"/>
      <c r="APE5" s="526"/>
      <c r="APF5" s="526"/>
      <c r="APG5" s="526"/>
      <c r="APH5" s="526"/>
      <c r="API5" s="526"/>
      <c r="APJ5" s="526"/>
      <c r="APK5" s="526"/>
      <c r="APL5" s="526"/>
      <c r="APM5" s="526"/>
      <c r="APN5" s="526"/>
      <c r="APO5" s="526"/>
      <c r="APP5" s="526"/>
      <c r="APQ5" s="526"/>
      <c r="APR5" s="526"/>
      <c r="APS5" s="526"/>
      <c r="APT5" s="526"/>
      <c r="APU5" s="526"/>
      <c r="APV5" s="526"/>
      <c r="APW5" s="526"/>
      <c r="APX5" s="526"/>
      <c r="APY5" s="526"/>
      <c r="APZ5" s="526"/>
      <c r="AQA5" s="526"/>
      <c r="AQB5" s="526"/>
      <c r="AQC5" s="526"/>
      <c r="AQD5" s="526"/>
      <c r="AQE5" s="526"/>
      <c r="AQF5" s="526"/>
      <c r="AQG5" s="526"/>
      <c r="AQH5" s="526"/>
      <c r="AQI5" s="526"/>
      <c r="AQJ5" s="526"/>
      <c r="AQK5" s="526"/>
      <c r="AQL5" s="526"/>
      <c r="AQM5" s="526"/>
      <c r="AQN5" s="526"/>
      <c r="AQO5" s="526"/>
      <c r="AQP5" s="526"/>
      <c r="AQQ5" s="526"/>
      <c r="AQR5" s="526"/>
      <c r="AQS5" s="526"/>
      <c r="AQT5" s="526"/>
      <c r="AQU5" s="526"/>
      <c r="AQV5" s="526"/>
      <c r="AQW5" s="526"/>
      <c r="AQX5" s="526"/>
      <c r="AQY5" s="526"/>
      <c r="AQZ5" s="526"/>
      <c r="ARA5" s="526"/>
      <c r="ARB5" s="526"/>
      <c r="ARC5" s="526"/>
      <c r="ARD5" s="526"/>
      <c r="ARE5" s="526"/>
      <c r="ARF5" s="526"/>
      <c r="ARG5" s="526"/>
      <c r="ARH5" s="526"/>
      <c r="ARI5" s="526"/>
      <c r="ARJ5" s="526"/>
      <c r="ARK5" s="526"/>
      <c r="ARL5" s="526"/>
      <c r="ARM5" s="526"/>
      <c r="ARN5" s="526"/>
      <c r="ARO5" s="526"/>
      <c r="ARP5" s="526"/>
      <c r="ARQ5" s="526"/>
      <c r="ARR5" s="526"/>
      <c r="ARS5" s="526"/>
      <c r="ART5" s="526"/>
      <c r="ARU5" s="526"/>
      <c r="ARV5" s="526"/>
      <c r="ARW5" s="526"/>
      <c r="ARX5" s="526"/>
      <c r="ARY5" s="526"/>
      <c r="ARZ5" s="526"/>
      <c r="ASA5" s="526"/>
      <c r="ASB5" s="526"/>
      <c r="ASC5" s="526"/>
      <c r="ASD5" s="526"/>
      <c r="ASE5" s="526"/>
      <c r="ASF5" s="526"/>
      <c r="ASG5" s="526"/>
      <c r="ASH5" s="526"/>
      <c r="ASI5" s="526"/>
      <c r="ASJ5" s="526"/>
      <c r="ASK5" s="526"/>
      <c r="ASL5" s="526"/>
      <c r="ASM5" s="526"/>
      <c r="ASN5" s="526"/>
      <c r="ASO5" s="526"/>
      <c r="ASP5" s="526"/>
      <c r="ASQ5" s="526"/>
      <c r="ASR5" s="526"/>
      <c r="ASS5" s="526"/>
      <c r="AST5" s="526"/>
      <c r="ASU5" s="526"/>
      <c r="ASV5" s="526"/>
      <c r="ASW5" s="526"/>
      <c r="ASX5" s="526"/>
      <c r="ASY5" s="526"/>
      <c r="ASZ5" s="526"/>
      <c r="ATA5" s="526"/>
      <c r="ATB5" s="526"/>
      <c r="ATC5" s="526"/>
      <c r="ATD5" s="526"/>
      <c r="ATE5" s="526"/>
      <c r="ATF5" s="526"/>
      <c r="ATG5" s="526"/>
      <c r="ATH5" s="526"/>
      <c r="ATI5" s="526"/>
      <c r="ATJ5" s="526"/>
      <c r="ATK5" s="526"/>
      <c r="ATL5" s="526"/>
      <c r="ATM5" s="526"/>
      <c r="ATN5" s="526"/>
      <c r="ATO5" s="526"/>
      <c r="ATP5" s="526"/>
      <c r="ATQ5" s="526"/>
      <c r="ATR5" s="526"/>
      <c r="ATS5" s="526"/>
      <c r="ATT5" s="526"/>
      <c r="ATU5" s="526"/>
      <c r="ATV5" s="526"/>
      <c r="ATW5" s="526"/>
      <c r="ATX5" s="526"/>
      <c r="ATY5" s="526"/>
      <c r="ATZ5" s="526"/>
      <c r="AUA5" s="526"/>
      <c r="AUB5" s="526"/>
      <c r="AUC5" s="526"/>
      <c r="AUD5" s="526"/>
      <c r="AUE5" s="526"/>
      <c r="AUF5" s="526"/>
      <c r="AUG5" s="526"/>
      <c r="AUH5" s="526"/>
      <c r="AUI5" s="526"/>
      <c r="AUJ5" s="526"/>
      <c r="AUK5" s="526"/>
      <c r="AUL5" s="526"/>
      <c r="AUM5" s="526"/>
      <c r="AUN5" s="526"/>
      <c r="AUO5" s="526"/>
      <c r="AUP5" s="526"/>
      <c r="AUQ5" s="526"/>
      <c r="AUR5" s="526"/>
      <c r="AUS5" s="526"/>
      <c r="AUT5" s="526"/>
      <c r="AUU5" s="526"/>
      <c r="AUV5" s="526"/>
      <c r="AUW5" s="526"/>
      <c r="AUX5" s="526"/>
      <c r="AUY5" s="526"/>
      <c r="AUZ5" s="526"/>
      <c r="AVA5" s="526"/>
      <c r="AVB5" s="526"/>
      <c r="AVC5" s="526"/>
      <c r="AVD5" s="526"/>
      <c r="AVE5" s="526"/>
      <c r="AVF5" s="526"/>
      <c r="AVG5" s="526"/>
      <c r="AVH5" s="526"/>
      <c r="AVI5" s="526"/>
      <c r="AVJ5" s="526"/>
      <c r="AVK5" s="526"/>
      <c r="AVL5" s="526"/>
      <c r="AVM5" s="526"/>
      <c r="AVN5" s="526"/>
      <c r="AVO5" s="526"/>
      <c r="AVP5" s="526"/>
      <c r="AVQ5" s="526"/>
      <c r="AVR5" s="526"/>
      <c r="AVS5" s="526"/>
      <c r="AVT5" s="526"/>
      <c r="AVU5" s="526"/>
      <c r="AVV5" s="526"/>
      <c r="AVW5" s="526"/>
      <c r="AVX5" s="526"/>
      <c r="AVY5" s="526"/>
      <c r="AVZ5" s="526"/>
      <c r="AWA5" s="526"/>
      <c r="AWB5" s="526"/>
      <c r="AWC5" s="526"/>
      <c r="AWD5" s="526"/>
      <c r="AWE5" s="526"/>
      <c r="AWF5" s="526"/>
      <c r="AWG5" s="526"/>
      <c r="AWH5" s="526"/>
      <c r="AWI5" s="526"/>
      <c r="AWJ5" s="526"/>
      <c r="AWK5" s="526"/>
      <c r="AWL5" s="526"/>
      <c r="AWM5" s="526"/>
      <c r="AWN5" s="526"/>
      <c r="AWO5" s="526"/>
      <c r="AWP5" s="526"/>
      <c r="AWQ5" s="526"/>
      <c r="AWR5" s="526"/>
      <c r="AWS5" s="526"/>
      <c r="AWT5" s="526"/>
      <c r="AWU5" s="526"/>
      <c r="AWV5" s="526"/>
      <c r="AWW5" s="526"/>
      <c r="AWX5" s="526"/>
      <c r="AWY5" s="526"/>
      <c r="AWZ5" s="526"/>
      <c r="AXA5" s="526"/>
      <c r="AXB5" s="526"/>
      <c r="AXC5" s="526"/>
      <c r="AXD5" s="526"/>
      <c r="AXE5" s="526"/>
      <c r="AXF5" s="526"/>
      <c r="AXG5" s="526"/>
      <c r="AXH5" s="526"/>
      <c r="AXI5" s="526"/>
      <c r="AXJ5" s="526"/>
      <c r="AXK5" s="526"/>
      <c r="AXL5" s="526"/>
      <c r="AXM5" s="526"/>
      <c r="AXN5" s="526"/>
      <c r="AXO5" s="526"/>
      <c r="AXP5" s="526"/>
      <c r="AXQ5" s="526"/>
      <c r="AXR5" s="526"/>
      <c r="AXS5" s="526"/>
      <c r="AXT5" s="526"/>
      <c r="AXU5" s="526"/>
      <c r="AXV5" s="526"/>
      <c r="AXW5" s="526"/>
      <c r="AXX5" s="526"/>
      <c r="AXY5" s="526"/>
      <c r="AXZ5" s="526"/>
      <c r="AYA5" s="526"/>
      <c r="AYB5" s="526"/>
      <c r="AYC5" s="526"/>
      <c r="AYD5" s="526"/>
      <c r="AYE5" s="526"/>
      <c r="AYF5" s="526"/>
      <c r="AYG5" s="526"/>
      <c r="AYH5" s="526"/>
      <c r="AYI5" s="526"/>
      <c r="AYJ5" s="526"/>
      <c r="AYK5" s="526"/>
      <c r="AYL5" s="526"/>
      <c r="AYM5" s="526"/>
      <c r="AYN5" s="526"/>
      <c r="AYO5" s="526"/>
      <c r="AYP5" s="526"/>
      <c r="AYQ5" s="526"/>
      <c r="AYR5" s="526"/>
      <c r="AYS5" s="526"/>
      <c r="AYT5" s="526"/>
      <c r="AYU5" s="526"/>
      <c r="AYV5" s="526"/>
      <c r="AYW5" s="526"/>
      <c r="AYX5" s="526"/>
      <c r="AYY5" s="526"/>
      <c r="AYZ5" s="526"/>
      <c r="AZA5" s="526"/>
      <c r="AZB5" s="526"/>
      <c r="AZC5" s="526"/>
      <c r="AZD5" s="526"/>
      <c r="AZE5" s="526"/>
      <c r="AZF5" s="526"/>
      <c r="AZG5" s="526"/>
      <c r="AZH5" s="526"/>
      <c r="AZI5" s="526"/>
      <c r="AZJ5" s="526"/>
      <c r="AZK5" s="526"/>
      <c r="AZL5" s="526"/>
      <c r="AZM5" s="526"/>
      <c r="AZN5" s="526"/>
      <c r="AZO5" s="526"/>
      <c r="AZP5" s="526"/>
      <c r="AZQ5" s="526"/>
      <c r="AZR5" s="526"/>
      <c r="AZS5" s="526"/>
      <c r="AZT5" s="526"/>
      <c r="AZU5" s="526"/>
      <c r="AZV5" s="526"/>
      <c r="AZW5" s="526"/>
      <c r="AZX5" s="526"/>
      <c r="AZY5" s="526"/>
      <c r="AZZ5" s="526"/>
      <c r="BAA5" s="526"/>
      <c r="BAB5" s="526"/>
      <c r="BAC5" s="526"/>
      <c r="BAD5" s="526"/>
      <c r="BAE5" s="526"/>
      <c r="BAF5" s="526"/>
      <c r="BAG5" s="526"/>
      <c r="BAH5" s="526"/>
      <c r="BAI5" s="526"/>
      <c r="BAJ5" s="526"/>
      <c r="BAK5" s="526"/>
      <c r="BAL5" s="526"/>
      <c r="BAM5" s="526"/>
      <c r="BAN5" s="526"/>
      <c r="BAO5" s="526"/>
      <c r="BAP5" s="526"/>
      <c r="BAQ5" s="526"/>
      <c r="BAR5" s="526"/>
      <c r="BAS5" s="526"/>
      <c r="BAT5" s="526"/>
      <c r="BAU5" s="526"/>
      <c r="BAV5" s="526"/>
      <c r="BAW5" s="526"/>
      <c r="BAX5" s="526"/>
      <c r="BAY5" s="526"/>
      <c r="BAZ5" s="526"/>
      <c r="BBA5" s="526"/>
      <c r="BBB5" s="526"/>
      <c r="BBC5" s="526"/>
      <c r="BBD5" s="526"/>
      <c r="BBE5" s="526"/>
      <c r="BBF5" s="526"/>
      <c r="BBG5" s="526"/>
      <c r="BBH5" s="526"/>
      <c r="BBI5" s="526"/>
      <c r="BBJ5" s="526"/>
      <c r="BBK5" s="526"/>
      <c r="BBL5" s="526"/>
      <c r="BBM5" s="526"/>
      <c r="BBN5" s="526"/>
      <c r="BBO5" s="526"/>
      <c r="BBP5" s="526"/>
      <c r="BBQ5" s="526"/>
      <c r="BBR5" s="526"/>
      <c r="BBS5" s="526"/>
      <c r="BBT5" s="526"/>
      <c r="BBU5" s="526"/>
      <c r="BBV5" s="526"/>
      <c r="BBW5" s="526"/>
      <c r="BBX5" s="526"/>
      <c r="BBY5" s="526"/>
      <c r="BBZ5" s="526"/>
      <c r="BCA5" s="526"/>
      <c r="BCB5" s="526"/>
      <c r="BCC5" s="526"/>
      <c r="BCD5" s="526"/>
      <c r="BCE5" s="526"/>
      <c r="BCF5" s="526"/>
      <c r="BCG5" s="526"/>
      <c r="BCH5" s="526"/>
      <c r="BCI5" s="526"/>
      <c r="BCJ5" s="526"/>
      <c r="BCK5" s="526"/>
      <c r="BCL5" s="526"/>
      <c r="BCM5" s="526"/>
      <c r="BCN5" s="526"/>
      <c r="BCO5" s="526"/>
      <c r="BCP5" s="526"/>
      <c r="BCQ5" s="526"/>
      <c r="BCR5" s="526"/>
      <c r="BCS5" s="526"/>
      <c r="BCT5" s="526"/>
      <c r="BCU5" s="526"/>
      <c r="BCV5" s="526"/>
      <c r="BCW5" s="526"/>
      <c r="BCX5" s="526"/>
      <c r="BCY5" s="526"/>
      <c r="BCZ5" s="526"/>
      <c r="BDA5" s="526"/>
      <c r="BDB5" s="526"/>
      <c r="BDC5" s="526"/>
      <c r="BDD5" s="526"/>
      <c r="BDE5" s="526"/>
      <c r="BDF5" s="526"/>
      <c r="BDG5" s="526"/>
      <c r="BDH5" s="526"/>
      <c r="BDI5" s="526"/>
      <c r="BDJ5" s="526"/>
      <c r="BDK5" s="526"/>
      <c r="BDL5" s="526"/>
      <c r="BDM5" s="526"/>
      <c r="BDN5" s="526"/>
      <c r="BDO5" s="526"/>
      <c r="BDP5" s="526"/>
      <c r="BDQ5" s="526"/>
      <c r="BDR5" s="526"/>
      <c r="BDS5" s="526"/>
      <c r="BDT5" s="526"/>
      <c r="BDU5" s="526"/>
      <c r="BDV5" s="526"/>
      <c r="BDW5" s="526"/>
      <c r="BDX5" s="526"/>
      <c r="BDY5" s="526"/>
      <c r="BDZ5" s="526"/>
      <c r="BEA5" s="526"/>
      <c r="BEB5" s="526"/>
      <c r="BEC5" s="526"/>
      <c r="BED5" s="526"/>
      <c r="BEE5" s="526"/>
      <c r="BEF5" s="526"/>
      <c r="BEG5" s="526"/>
      <c r="BEH5" s="526"/>
      <c r="BEI5" s="526"/>
      <c r="BEJ5" s="526"/>
      <c r="BEK5" s="526"/>
      <c r="BEL5" s="526"/>
      <c r="BEM5" s="526"/>
      <c r="BEN5" s="526"/>
      <c r="BEO5" s="526"/>
      <c r="BEP5" s="526"/>
      <c r="BEQ5" s="526"/>
      <c r="BER5" s="526"/>
      <c r="BES5" s="526"/>
      <c r="BET5" s="526"/>
      <c r="BEU5" s="526"/>
      <c r="BEV5" s="526"/>
      <c r="BEW5" s="526"/>
      <c r="BEX5" s="526"/>
      <c r="BEY5" s="526"/>
      <c r="BEZ5" s="526"/>
      <c r="BFA5" s="526"/>
      <c r="BFB5" s="526"/>
      <c r="BFC5" s="526"/>
      <c r="BFD5" s="526"/>
      <c r="BFE5" s="526"/>
      <c r="BFF5" s="526"/>
      <c r="BFG5" s="526"/>
      <c r="BFH5" s="526"/>
      <c r="BFI5" s="526"/>
      <c r="BFJ5" s="526"/>
      <c r="BFK5" s="526"/>
      <c r="BFL5" s="526"/>
      <c r="BFM5" s="526"/>
      <c r="BFN5" s="526"/>
      <c r="BFO5" s="526"/>
      <c r="BFP5" s="526"/>
      <c r="BFQ5" s="526"/>
      <c r="BFR5" s="526"/>
      <c r="BFS5" s="526"/>
      <c r="BFT5" s="526"/>
      <c r="BFU5" s="526"/>
      <c r="BFV5" s="526"/>
      <c r="BFW5" s="526"/>
      <c r="BFX5" s="526"/>
      <c r="BFY5" s="526"/>
      <c r="BFZ5" s="526"/>
      <c r="BGA5" s="526"/>
      <c r="BGB5" s="526"/>
      <c r="BGC5" s="526"/>
      <c r="BGD5" s="526"/>
      <c r="BGE5" s="526"/>
      <c r="BGF5" s="526"/>
      <c r="BGG5" s="526"/>
      <c r="BGH5" s="526"/>
      <c r="BGI5" s="526"/>
      <c r="BGJ5" s="526"/>
      <c r="BGK5" s="526"/>
      <c r="BGL5" s="526"/>
      <c r="BGM5" s="526"/>
      <c r="BGN5" s="526"/>
      <c r="BGO5" s="526"/>
      <c r="BGP5" s="526"/>
      <c r="BGQ5" s="526"/>
      <c r="BGR5" s="526"/>
      <c r="BGS5" s="526"/>
      <c r="BGT5" s="526"/>
      <c r="BGU5" s="526"/>
      <c r="BGV5" s="526"/>
      <c r="BGW5" s="526"/>
      <c r="BGX5" s="526"/>
      <c r="BGY5" s="526"/>
      <c r="BGZ5" s="526"/>
      <c r="BHA5" s="526"/>
      <c r="BHB5" s="526"/>
      <c r="BHC5" s="526"/>
      <c r="BHD5" s="526"/>
      <c r="BHE5" s="526"/>
      <c r="BHF5" s="526"/>
      <c r="BHG5" s="526"/>
      <c r="BHH5" s="526"/>
      <c r="BHI5" s="526"/>
      <c r="BHJ5" s="526"/>
      <c r="BHK5" s="526"/>
      <c r="BHL5" s="526"/>
      <c r="BHM5" s="526"/>
      <c r="BHN5" s="526"/>
      <c r="BHO5" s="526"/>
      <c r="BHP5" s="526"/>
      <c r="BHQ5" s="526"/>
      <c r="BHR5" s="526"/>
      <c r="BHS5" s="526"/>
      <c r="BHT5" s="526"/>
      <c r="BHU5" s="526"/>
      <c r="BHV5" s="526"/>
      <c r="BHW5" s="526"/>
      <c r="BHX5" s="526"/>
      <c r="BHY5" s="526"/>
      <c r="BHZ5" s="526"/>
      <c r="BIA5" s="526"/>
      <c r="BIB5" s="526"/>
      <c r="BIC5" s="526"/>
      <c r="BID5" s="526"/>
      <c r="BIE5" s="526"/>
      <c r="BIF5" s="526"/>
      <c r="BIG5" s="526"/>
      <c r="BIH5" s="526"/>
      <c r="BII5" s="526"/>
      <c r="BIJ5" s="526"/>
      <c r="BIK5" s="526"/>
      <c r="BIL5" s="526"/>
      <c r="BIM5" s="526"/>
      <c r="BIN5" s="526"/>
      <c r="BIO5" s="526"/>
      <c r="BIP5" s="526"/>
      <c r="BIQ5" s="526"/>
      <c r="BIR5" s="526"/>
      <c r="BIS5" s="526"/>
      <c r="BIT5" s="526"/>
      <c r="BIU5" s="526"/>
      <c r="BIV5" s="526"/>
      <c r="BIW5" s="526"/>
      <c r="BIX5" s="526"/>
      <c r="BIY5" s="526"/>
      <c r="BIZ5" s="526"/>
      <c r="BJA5" s="526"/>
      <c r="BJB5" s="526"/>
      <c r="BJC5" s="526"/>
      <c r="BJD5" s="526"/>
      <c r="BJE5" s="526"/>
      <c r="BJF5" s="526"/>
      <c r="BJG5" s="526"/>
      <c r="BJH5" s="526"/>
      <c r="BJI5" s="526"/>
      <c r="BJJ5" s="526"/>
      <c r="BJK5" s="526"/>
      <c r="BJL5" s="526"/>
      <c r="BJM5" s="526"/>
      <c r="BJN5" s="526"/>
      <c r="BJO5" s="526"/>
      <c r="BJP5" s="526"/>
      <c r="BJQ5" s="526"/>
      <c r="BJR5" s="526"/>
      <c r="BJS5" s="526"/>
      <c r="BJT5" s="526"/>
      <c r="BJU5" s="526"/>
      <c r="BJV5" s="526"/>
      <c r="BJW5" s="526"/>
      <c r="BJX5" s="526"/>
      <c r="BJY5" s="526"/>
      <c r="BJZ5" s="526"/>
      <c r="BKA5" s="526"/>
      <c r="BKB5" s="526"/>
      <c r="BKC5" s="526"/>
      <c r="BKD5" s="526"/>
      <c r="BKE5" s="526"/>
      <c r="BKF5" s="526"/>
      <c r="BKG5" s="526"/>
      <c r="BKH5" s="526"/>
      <c r="BKI5" s="526"/>
      <c r="BKJ5" s="526"/>
      <c r="BKK5" s="526"/>
      <c r="BKL5" s="526"/>
      <c r="BKM5" s="526"/>
      <c r="BKN5" s="526"/>
      <c r="BKO5" s="526"/>
      <c r="BKP5" s="526"/>
      <c r="BKQ5" s="526"/>
      <c r="BKR5" s="526"/>
      <c r="BKS5" s="526"/>
      <c r="BKT5" s="526"/>
      <c r="BKU5" s="526"/>
      <c r="BKV5" s="526"/>
      <c r="BKW5" s="526"/>
      <c r="BKX5" s="526"/>
      <c r="BKY5" s="526"/>
      <c r="BKZ5" s="526"/>
      <c r="BLA5" s="526"/>
      <c r="BLB5" s="526"/>
      <c r="BLC5" s="526"/>
      <c r="BLD5" s="526"/>
      <c r="BLE5" s="526"/>
      <c r="BLF5" s="526"/>
      <c r="BLG5" s="526"/>
      <c r="BLH5" s="526"/>
      <c r="BLI5" s="526"/>
      <c r="BLJ5" s="526"/>
      <c r="BLK5" s="526"/>
      <c r="BLL5" s="526"/>
      <c r="BLM5" s="526"/>
      <c r="BLN5" s="526"/>
      <c r="BLO5" s="526"/>
      <c r="BLP5" s="526"/>
      <c r="BLQ5" s="526"/>
      <c r="BLR5" s="526"/>
      <c r="BLS5" s="526"/>
      <c r="BLT5" s="526"/>
      <c r="BLU5" s="526"/>
      <c r="BLV5" s="526"/>
      <c r="BLW5" s="526"/>
      <c r="BLX5" s="526"/>
      <c r="BLY5" s="526"/>
      <c r="BLZ5" s="526"/>
      <c r="BMA5" s="526"/>
      <c r="BMB5" s="526"/>
      <c r="BMC5" s="526"/>
      <c r="BMD5" s="526"/>
      <c r="BME5" s="526"/>
      <c r="BMF5" s="526"/>
      <c r="BMG5" s="526"/>
      <c r="BMH5" s="526"/>
      <c r="BMI5" s="526"/>
      <c r="BMJ5" s="526"/>
      <c r="BMK5" s="526"/>
      <c r="BML5" s="526"/>
      <c r="BMM5" s="526"/>
      <c r="BMN5" s="526"/>
      <c r="BMO5" s="526"/>
      <c r="BMP5" s="526"/>
      <c r="BMQ5" s="526"/>
      <c r="BMR5" s="526"/>
      <c r="BMS5" s="526"/>
      <c r="BMT5" s="526"/>
      <c r="BMU5" s="526"/>
      <c r="BMV5" s="526"/>
      <c r="BMW5" s="526"/>
      <c r="BMX5" s="526"/>
      <c r="BMY5" s="526"/>
      <c r="BMZ5" s="526"/>
      <c r="BNA5" s="526"/>
      <c r="BNB5" s="526"/>
      <c r="BNC5" s="526"/>
      <c r="BND5" s="526"/>
      <c r="BNE5" s="526"/>
      <c r="BNF5" s="526"/>
      <c r="BNG5" s="526"/>
      <c r="BNH5" s="526"/>
      <c r="BNI5" s="526"/>
      <c r="BNJ5" s="526"/>
      <c r="BNK5" s="526"/>
      <c r="BNL5" s="526"/>
      <c r="BNM5" s="526"/>
      <c r="BNN5" s="526"/>
      <c r="BNO5" s="526"/>
      <c r="BNP5" s="526"/>
      <c r="BNQ5" s="526"/>
      <c r="BNR5" s="526"/>
      <c r="BNS5" s="526"/>
      <c r="BNT5" s="526"/>
      <c r="BNU5" s="526"/>
      <c r="BNV5" s="526"/>
      <c r="BNW5" s="526"/>
      <c r="BNX5" s="526"/>
      <c r="BNY5" s="526"/>
      <c r="BNZ5" s="526"/>
      <c r="BOA5" s="526"/>
      <c r="BOB5" s="526"/>
      <c r="BOC5" s="526"/>
      <c r="BOD5" s="526"/>
      <c r="BOE5" s="526"/>
      <c r="BOF5" s="526"/>
      <c r="BOG5" s="526"/>
      <c r="BOH5" s="526"/>
      <c r="BOI5" s="526"/>
      <c r="BOJ5" s="526"/>
      <c r="BOK5" s="526"/>
      <c r="BOL5" s="526"/>
      <c r="BOM5" s="526"/>
      <c r="BON5" s="526"/>
      <c r="BOO5" s="526"/>
      <c r="BOP5" s="526"/>
      <c r="BOQ5" s="526"/>
      <c r="BOR5" s="526"/>
      <c r="BOS5" s="526"/>
      <c r="BOT5" s="526"/>
      <c r="BOU5" s="526"/>
      <c r="BOV5" s="526"/>
      <c r="BOW5" s="526"/>
      <c r="BOX5" s="526"/>
      <c r="BOY5" s="526"/>
      <c r="BOZ5" s="526"/>
      <c r="BPA5" s="526"/>
      <c r="BPB5" s="526"/>
      <c r="BPC5" s="526"/>
      <c r="BPD5" s="526"/>
      <c r="BPE5" s="526"/>
      <c r="BPF5" s="526"/>
      <c r="BPG5" s="526"/>
      <c r="BPH5" s="526"/>
      <c r="BPI5" s="526"/>
      <c r="BPJ5" s="526"/>
      <c r="BPK5" s="526"/>
      <c r="BPL5" s="526"/>
      <c r="BPM5" s="526"/>
      <c r="BPN5" s="526"/>
      <c r="BPO5" s="526"/>
      <c r="BPP5" s="526"/>
      <c r="BPQ5" s="526"/>
      <c r="BPR5" s="526"/>
      <c r="BPS5" s="526"/>
      <c r="BPT5" s="526"/>
      <c r="BPU5" s="526"/>
      <c r="BPV5" s="526"/>
      <c r="BPW5" s="526"/>
      <c r="BPX5" s="526"/>
      <c r="BPY5" s="526"/>
      <c r="BPZ5" s="526"/>
      <c r="BQA5" s="526"/>
      <c r="BQB5" s="526"/>
      <c r="BQC5" s="526"/>
      <c r="BQD5" s="526"/>
      <c r="BQE5" s="526"/>
      <c r="BQF5" s="526"/>
      <c r="BQG5" s="526"/>
      <c r="BQH5" s="526"/>
      <c r="BQI5" s="526"/>
      <c r="BQJ5" s="526"/>
      <c r="BQK5" s="526"/>
      <c r="BQL5" s="526"/>
      <c r="BQM5" s="526"/>
      <c r="BQN5" s="526"/>
      <c r="BQO5" s="526"/>
      <c r="BQP5" s="526"/>
      <c r="BQQ5" s="526"/>
      <c r="BQR5" s="526"/>
      <c r="BQS5" s="526"/>
      <c r="BQT5" s="526"/>
      <c r="BQU5" s="526"/>
      <c r="BQV5" s="526"/>
      <c r="BQW5" s="526"/>
      <c r="BQX5" s="526"/>
      <c r="BQY5" s="526"/>
      <c r="BQZ5" s="526"/>
      <c r="BRA5" s="526"/>
      <c r="BRB5" s="526"/>
      <c r="BRC5" s="526"/>
      <c r="BRD5" s="526"/>
      <c r="BRE5" s="526"/>
      <c r="BRF5" s="526"/>
      <c r="BRG5" s="526"/>
      <c r="BRH5" s="526"/>
      <c r="BRI5" s="526"/>
      <c r="BRJ5" s="526"/>
      <c r="BRK5" s="526"/>
      <c r="BRL5" s="526"/>
      <c r="BRM5" s="526"/>
      <c r="BRN5" s="526"/>
      <c r="BRO5" s="526"/>
      <c r="BRP5" s="526"/>
      <c r="BRQ5" s="526"/>
      <c r="BRR5" s="526"/>
      <c r="BRS5" s="526"/>
      <c r="BRT5" s="526"/>
      <c r="BRU5" s="526"/>
      <c r="BRV5" s="526"/>
      <c r="BRW5" s="526"/>
      <c r="BRX5" s="526"/>
      <c r="BRY5" s="526"/>
      <c r="BRZ5" s="526"/>
      <c r="BSA5" s="526"/>
      <c r="BSB5" s="526"/>
      <c r="BSC5" s="526"/>
      <c r="BSD5" s="526"/>
      <c r="BSE5" s="526"/>
      <c r="BSF5" s="526"/>
      <c r="BSG5" s="526"/>
      <c r="BSH5" s="526"/>
      <c r="BSI5" s="526"/>
      <c r="BSJ5" s="526"/>
      <c r="BSK5" s="526"/>
      <c r="BSL5" s="526"/>
      <c r="BSM5" s="526"/>
      <c r="BSN5" s="526"/>
      <c r="BSO5" s="526"/>
      <c r="BSP5" s="526"/>
      <c r="BSQ5" s="526"/>
      <c r="BSR5" s="526"/>
      <c r="BSS5" s="526"/>
      <c r="BST5" s="526"/>
      <c r="BSU5" s="526"/>
      <c r="BSV5" s="526"/>
      <c r="BSW5" s="526"/>
      <c r="BSX5" s="526"/>
      <c r="BSY5" s="526"/>
      <c r="BSZ5" s="526"/>
      <c r="BTA5" s="526"/>
      <c r="BTB5" s="526"/>
      <c r="BTC5" s="526"/>
      <c r="BTD5" s="526"/>
      <c r="BTE5" s="526"/>
      <c r="BTF5" s="526"/>
      <c r="BTG5" s="526"/>
      <c r="BTH5" s="526"/>
      <c r="BTI5" s="526"/>
      <c r="BTJ5" s="526"/>
      <c r="BTK5" s="526"/>
      <c r="BTL5" s="526"/>
      <c r="BTM5" s="526"/>
      <c r="BTN5" s="526"/>
      <c r="BTO5" s="526"/>
      <c r="BTP5" s="526"/>
      <c r="BTQ5" s="526"/>
      <c r="BTR5" s="526"/>
      <c r="BTS5" s="526"/>
      <c r="BTT5" s="526"/>
      <c r="BTU5" s="526"/>
      <c r="BTV5" s="526"/>
      <c r="BTW5" s="526"/>
      <c r="BTX5" s="526"/>
      <c r="BTY5" s="526"/>
      <c r="BTZ5" s="526"/>
      <c r="BUA5" s="526"/>
      <c r="BUB5" s="526"/>
      <c r="BUC5" s="526"/>
      <c r="BUD5" s="526"/>
      <c r="BUE5" s="526"/>
      <c r="BUF5" s="526"/>
      <c r="BUG5" s="526"/>
      <c r="BUH5" s="526"/>
      <c r="BUI5" s="526"/>
      <c r="BUJ5" s="526"/>
      <c r="BUK5" s="526"/>
      <c r="BUL5" s="526"/>
      <c r="BUM5" s="526"/>
      <c r="BUN5" s="526"/>
      <c r="BUO5" s="526"/>
      <c r="BUP5" s="526"/>
      <c r="BUQ5" s="526"/>
      <c r="BUR5" s="526"/>
      <c r="BUS5" s="526"/>
      <c r="BUT5" s="526"/>
      <c r="BUU5" s="526"/>
      <c r="BUV5" s="526"/>
      <c r="BUW5" s="526"/>
      <c r="BUX5" s="526"/>
      <c r="BUY5" s="526"/>
      <c r="BUZ5" s="526"/>
      <c r="BVA5" s="526"/>
      <c r="BVB5" s="526"/>
      <c r="BVC5" s="526"/>
      <c r="BVD5" s="526"/>
      <c r="BVE5" s="526"/>
      <c r="BVF5" s="526"/>
      <c r="BVG5" s="526"/>
      <c r="BVH5" s="526"/>
      <c r="BVI5" s="526"/>
      <c r="BVJ5" s="526"/>
      <c r="BVK5" s="526"/>
      <c r="BVL5" s="526"/>
      <c r="BVM5" s="526"/>
      <c r="BVN5" s="526"/>
      <c r="BVO5" s="526"/>
      <c r="BVP5" s="526"/>
      <c r="BVQ5" s="526"/>
      <c r="BVR5" s="526"/>
      <c r="BVS5" s="526"/>
      <c r="BVT5" s="526"/>
      <c r="BVU5" s="526"/>
      <c r="BVV5" s="526"/>
      <c r="BVW5" s="526"/>
      <c r="BVX5" s="526"/>
      <c r="BVY5" s="526"/>
      <c r="BVZ5" s="526"/>
      <c r="BWA5" s="526"/>
      <c r="BWB5" s="526"/>
      <c r="BWC5" s="526"/>
      <c r="BWD5" s="526"/>
      <c r="BWE5" s="526"/>
      <c r="BWF5" s="526"/>
      <c r="BWG5" s="526"/>
      <c r="BWH5" s="526"/>
      <c r="BWI5" s="526"/>
      <c r="BWJ5" s="526"/>
      <c r="BWK5" s="526"/>
      <c r="BWL5" s="526"/>
      <c r="BWM5" s="526"/>
      <c r="BWN5" s="526"/>
      <c r="BWO5" s="526"/>
      <c r="BWP5" s="526"/>
      <c r="BWQ5" s="526"/>
      <c r="BWR5" s="526"/>
      <c r="BWS5" s="526"/>
      <c r="BWT5" s="526"/>
      <c r="BWU5" s="526"/>
      <c r="BWV5" s="526"/>
      <c r="BWW5" s="526"/>
      <c r="BWX5" s="526"/>
      <c r="BWY5" s="526"/>
      <c r="BWZ5" s="526"/>
      <c r="BXA5" s="526"/>
      <c r="BXB5" s="526"/>
      <c r="BXC5" s="526"/>
      <c r="BXD5" s="526"/>
      <c r="BXE5" s="526"/>
      <c r="BXF5" s="526"/>
      <c r="BXG5" s="526"/>
      <c r="BXH5" s="526"/>
      <c r="BXI5" s="526"/>
      <c r="BXJ5" s="526"/>
      <c r="BXK5" s="526"/>
      <c r="BXL5" s="526"/>
      <c r="BXM5" s="526"/>
      <c r="BXN5" s="526"/>
      <c r="BXO5" s="526"/>
      <c r="BXP5" s="526"/>
      <c r="BXQ5" s="526"/>
      <c r="BXR5" s="526"/>
      <c r="BXS5" s="526"/>
      <c r="BXT5" s="526"/>
      <c r="BXU5" s="526"/>
      <c r="BXV5" s="526"/>
      <c r="BXW5" s="526"/>
      <c r="BXX5" s="526"/>
      <c r="BXY5" s="526"/>
      <c r="BXZ5" s="526"/>
      <c r="BYA5" s="526"/>
      <c r="BYB5" s="526"/>
      <c r="BYC5" s="526"/>
      <c r="BYD5" s="526"/>
      <c r="BYE5" s="526"/>
      <c r="BYF5" s="526"/>
      <c r="BYG5" s="526"/>
      <c r="BYH5" s="526"/>
      <c r="BYI5" s="526"/>
      <c r="BYJ5" s="526"/>
      <c r="BYK5" s="526"/>
      <c r="BYL5" s="526"/>
      <c r="BYM5" s="526"/>
      <c r="BYN5" s="526"/>
      <c r="BYO5" s="526"/>
      <c r="BYP5" s="526"/>
      <c r="BYQ5" s="526"/>
      <c r="BYR5" s="526"/>
      <c r="BYS5" s="526"/>
      <c r="BYT5" s="526"/>
      <c r="BYU5" s="526"/>
      <c r="BYV5" s="526"/>
      <c r="BYW5" s="526"/>
      <c r="BYX5" s="526"/>
      <c r="BYY5" s="526"/>
      <c r="BYZ5" s="526"/>
      <c r="BZA5" s="526"/>
      <c r="BZB5" s="526"/>
      <c r="BZC5" s="526"/>
      <c r="BZD5" s="526"/>
      <c r="BZE5" s="526"/>
      <c r="BZF5" s="526"/>
      <c r="BZG5" s="526"/>
      <c r="BZH5" s="526"/>
      <c r="BZI5" s="526"/>
      <c r="BZJ5" s="526"/>
      <c r="BZK5" s="526"/>
      <c r="BZL5" s="526"/>
      <c r="BZM5" s="526"/>
      <c r="BZN5" s="526"/>
      <c r="BZO5" s="526"/>
      <c r="BZP5" s="526"/>
      <c r="BZQ5" s="526"/>
      <c r="BZR5" s="526"/>
      <c r="BZS5" s="526"/>
      <c r="BZT5" s="526"/>
      <c r="BZU5" s="526"/>
      <c r="BZV5" s="526"/>
      <c r="BZW5" s="526"/>
      <c r="BZX5" s="526"/>
      <c r="BZY5" s="526"/>
      <c r="BZZ5" s="526"/>
      <c r="CAA5" s="526"/>
      <c r="CAB5" s="526"/>
      <c r="CAC5" s="526"/>
      <c r="CAD5" s="526"/>
      <c r="CAE5" s="526"/>
      <c r="CAF5" s="526"/>
      <c r="CAG5" s="526"/>
      <c r="CAH5" s="526"/>
      <c r="CAI5" s="526"/>
      <c r="CAJ5" s="526"/>
      <c r="CAK5" s="526"/>
      <c r="CAL5" s="526"/>
      <c r="CAM5" s="526"/>
      <c r="CAN5" s="526"/>
      <c r="CAO5" s="526"/>
      <c r="CAP5" s="526"/>
      <c r="CAQ5" s="526"/>
      <c r="CAR5" s="526"/>
      <c r="CAS5" s="526"/>
      <c r="CAT5" s="526"/>
      <c r="CAU5" s="526"/>
      <c r="CAV5" s="526"/>
      <c r="CAW5" s="526"/>
      <c r="CAX5" s="526"/>
      <c r="CAY5" s="526"/>
      <c r="CAZ5" s="526"/>
      <c r="CBA5" s="526"/>
      <c r="CBB5" s="526"/>
      <c r="CBC5" s="526"/>
      <c r="CBD5" s="526"/>
      <c r="CBE5" s="526"/>
      <c r="CBF5" s="526"/>
      <c r="CBG5" s="526"/>
      <c r="CBH5" s="526"/>
      <c r="CBI5" s="526"/>
      <c r="CBJ5" s="526"/>
      <c r="CBK5" s="526"/>
      <c r="CBL5" s="526"/>
      <c r="CBM5" s="526"/>
      <c r="CBN5" s="526"/>
      <c r="CBO5" s="526"/>
      <c r="CBP5" s="526"/>
      <c r="CBQ5" s="526"/>
      <c r="CBR5" s="526"/>
      <c r="CBS5" s="526"/>
      <c r="CBT5" s="526"/>
      <c r="CBU5" s="526"/>
      <c r="CBV5" s="526"/>
      <c r="CBW5" s="526"/>
      <c r="CBX5" s="526"/>
      <c r="CBY5" s="526"/>
      <c r="CBZ5" s="526"/>
      <c r="CCA5" s="526"/>
      <c r="CCB5" s="526"/>
      <c r="CCC5" s="526"/>
      <c r="CCD5" s="526"/>
      <c r="CCE5" s="526"/>
      <c r="CCF5" s="526"/>
      <c r="CCG5" s="526"/>
      <c r="CCH5" s="526"/>
      <c r="CCI5" s="526"/>
      <c r="CCJ5" s="526"/>
      <c r="CCK5" s="526"/>
      <c r="CCL5" s="526"/>
      <c r="CCM5" s="526"/>
      <c r="CCN5" s="526"/>
      <c r="CCO5" s="526"/>
      <c r="CCP5" s="526"/>
      <c r="CCQ5" s="526"/>
      <c r="CCR5" s="526"/>
      <c r="CCS5" s="526"/>
      <c r="CCT5" s="526"/>
      <c r="CCU5" s="526"/>
      <c r="CCV5" s="526"/>
      <c r="CCW5" s="526"/>
      <c r="CCX5" s="526"/>
      <c r="CCY5" s="526"/>
      <c r="CCZ5" s="526"/>
      <c r="CDA5" s="526"/>
      <c r="CDB5" s="526"/>
      <c r="CDC5" s="526"/>
      <c r="CDD5" s="526"/>
      <c r="CDE5" s="526"/>
      <c r="CDF5" s="526"/>
      <c r="CDG5" s="526"/>
      <c r="CDH5" s="526"/>
      <c r="CDI5" s="526"/>
      <c r="CDJ5" s="526"/>
      <c r="CDK5" s="526"/>
      <c r="CDL5" s="526"/>
      <c r="CDM5" s="526"/>
      <c r="CDN5" s="526"/>
      <c r="CDO5" s="526"/>
      <c r="CDP5" s="526"/>
      <c r="CDQ5" s="526"/>
      <c r="CDR5" s="526"/>
      <c r="CDS5" s="526"/>
      <c r="CDT5" s="526"/>
      <c r="CDU5" s="526"/>
      <c r="CDV5" s="526"/>
      <c r="CDW5" s="526"/>
      <c r="CDX5" s="526"/>
      <c r="CDY5" s="526"/>
      <c r="CDZ5" s="526"/>
      <c r="CEA5" s="526"/>
      <c r="CEB5" s="526"/>
      <c r="CEC5" s="526"/>
      <c r="CED5" s="526"/>
      <c r="CEE5" s="526"/>
      <c r="CEF5" s="526"/>
      <c r="CEG5" s="526"/>
      <c r="CEH5" s="526"/>
      <c r="CEI5" s="526"/>
      <c r="CEJ5" s="526"/>
      <c r="CEK5" s="526"/>
      <c r="CEL5" s="526"/>
      <c r="CEM5" s="526"/>
      <c r="CEN5" s="526"/>
      <c r="CEO5" s="526"/>
      <c r="CEP5" s="526"/>
      <c r="CEQ5" s="526"/>
      <c r="CER5" s="526"/>
      <c r="CES5" s="526"/>
      <c r="CET5" s="526"/>
      <c r="CEU5" s="526"/>
      <c r="CEV5" s="526"/>
      <c r="CEW5" s="526"/>
      <c r="CEX5" s="526"/>
      <c r="CEY5" s="526"/>
      <c r="CEZ5" s="526"/>
      <c r="CFA5" s="526"/>
      <c r="CFB5" s="526"/>
      <c r="CFC5" s="526"/>
      <c r="CFD5" s="526"/>
      <c r="CFE5" s="526"/>
      <c r="CFF5" s="526"/>
      <c r="CFG5" s="526"/>
      <c r="CFH5" s="526"/>
      <c r="CFI5" s="526"/>
      <c r="CFJ5" s="526"/>
      <c r="CFK5" s="526"/>
      <c r="CFL5" s="526"/>
      <c r="CFM5" s="526"/>
      <c r="CFN5" s="526"/>
      <c r="CFO5" s="526"/>
      <c r="CFP5" s="526"/>
      <c r="CFQ5" s="526"/>
      <c r="CFR5" s="526"/>
      <c r="CFS5" s="526"/>
      <c r="CFT5" s="526"/>
      <c r="CFU5" s="526"/>
      <c r="CFV5" s="526"/>
      <c r="CFW5" s="526"/>
      <c r="CFX5" s="526"/>
      <c r="CFY5" s="526"/>
      <c r="CFZ5" s="526"/>
      <c r="CGA5" s="526"/>
      <c r="CGB5" s="526"/>
      <c r="CGC5" s="526"/>
      <c r="CGD5" s="526"/>
      <c r="CGE5" s="526"/>
      <c r="CGF5" s="526"/>
      <c r="CGG5" s="526"/>
      <c r="CGH5" s="526"/>
      <c r="CGI5" s="526"/>
      <c r="CGJ5" s="526"/>
      <c r="CGK5" s="526"/>
      <c r="CGL5" s="526"/>
      <c r="CGM5" s="526"/>
      <c r="CGN5" s="526"/>
      <c r="CGO5" s="526"/>
      <c r="CGP5" s="526"/>
      <c r="CGQ5" s="526"/>
      <c r="CGR5" s="526"/>
      <c r="CGS5" s="526"/>
      <c r="CGT5" s="526"/>
      <c r="CGU5" s="526"/>
      <c r="CGV5" s="526"/>
      <c r="CGW5" s="526"/>
      <c r="CGX5" s="526"/>
      <c r="CGY5" s="526"/>
      <c r="CGZ5" s="526"/>
      <c r="CHA5" s="526"/>
      <c r="CHB5" s="526"/>
      <c r="CHC5" s="526"/>
      <c r="CHD5" s="526"/>
      <c r="CHE5" s="526"/>
      <c r="CHF5" s="526"/>
      <c r="CHG5" s="526"/>
      <c r="CHH5" s="526"/>
      <c r="CHI5" s="526"/>
      <c r="CHJ5" s="526"/>
      <c r="CHK5" s="526"/>
      <c r="CHL5" s="526"/>
      <c r="CHM5" s="526"/>
      <c r="CHN5" s="526"/>
      <c r="CHO5" s="526"/>
      <c r="CHP5" s="526"/>
      <c r="CHQ5" s="526"/>
      <c r="CHR5" s="526"/>
      <c r="CHS5" s="526"/>
      <c r="CHT5" s="526"/>
      <c r="CHU5" s="526"/>
      <c r="CHV5" s="526"/>
      <c r="CHW5" s="526"/>
      <c r="CHX5" s="526"/>
      <c r="CHY5" s="526"/>
      <c r="CHZ5" s="526"/>
      <c r="CIA5" s="526"/>
      <c r="CIB5" s="526"/>
      <c r="CIC5" s="526"/>
      <c r="CID5" s="526"/>
      <c r="CIE5" s="526"/>
      <c r="CIF5" s="526"/>
      <c r="CIG5" s="526"/>
      <c r="CIH5" s="526"/>
      <c r="CII5" s="526"/>
      <c r="CIJ5" s="526"/>
      <c r="CIK5" s="526"/>
      <c r="CIL5" s="526"/>
      <c r="CIM5" s="526"/>
      <c r="CIN5" s="526"/>
      <c r="CIO5" s="526"/>
      <c r="CIP5" s="526"/>
      <c r="CIQ5" s="526"/>
      <c r="CIR5" s="526"/>
      <c r="CIS5" s="526"/>
      <c r="CIT5" s="526"/>
      <c r="CIU5" s="526"/>
      <c r="CIV5" s="526"/>
      <c r="CIW5" s="526"/>
      <c r="CIX5" s="526"/>
      <c r="CIY5" s="526"/>
      <c r="CIZ5" s="526"/>
      <c r="CJA5" s="526"/>
      <c r="CJB5" s="526"/>
      <c r="CJC5" s="526"/>
      <c r="CJD5" s="526"/>
      <c r="CJE5" s="526"/>
      <c r="CJF5" s="526"/>
      <c r="CJG5" s="526"/>
      <c r="CJH5" s="526"/>
      <c r="CJI5" s="526"/>
      <c r="CJJ5" s="526"/>
      <c r="CJK5" s="526"/>
      <c r="CJL5" s="526"/>
      <c r="CJM5" s="526"/>
      <c r="CJN5" s="526"/>
      <c r="CJO5" s="526"/>
      <c r="CJP5" s="526"/>
      <c r="CJQ5" s="526"/>
      <c r="CJR5" s="526"/>
      <c r="CJS5" s="526"/>
      <c r="CJT5" s="526"/>
      <c r="CJU5" s="526"/>
      <c r="CJV5" s="526"/>
      <c r="CJW5" s="526"/>
      <c r="CJX5" s="526"/>
      <c r="CJY5" s="526"/>
      <c r="CJZ5" s="526"/>
      <c r="CKA5" s="526"/>
      <c r="CKB5" s="526"/>
      <c r="CKC5" s="526"/>
      <c r="CKD5" s="526"/>
      <c r="CKE5" s="526"/>
      <c r="CKF5" s="526"/>
      <c r="CKG5" s="526"/>
      <c r="CKH5" s="526"/>
      <c r="CKI5" s="526"/>
      <c r="CKJ5" s="526"/>
      <c r="CKK5" s="526"/>
      <c r="CKL5" s="526"/>
      <c r="CKM5" s="526"/>
      <c r="CKN5" s="526"/>
      <c r="CKO5" s="526"/>
      <c r="CKP5" s="526"/>
      <c r="CKQ5" s="526"/>
      <c r="CKR5" s="526"/>
      <c r="CKS5" s="526"/>
      <c r="CKT5" s="526"/>
      <c r="CKU5" s="526"/>
      <c r="CKV5" s="526"/>
      <c r="CKW5" s="526"/>
      <c r="CKX5" s="526"/>
      <c r="CKY5" s="526"/>
      <c r="CKZ5" s="526"/>
      <c r="CLA5" s="526"/>
      <c r="CLB5" s="526"/>
      <c r="CLC5" s="526"/>
      <c r="CLD5" s="526"/>
      <c r="CLE5" s="526"/>
      <c r="CLF5" s="526"/>
      <c r="CLG5" s="526"/>
      <c r="CLH5" s="526"/>
      <c r="CLI5" s="526"/>
      <c r="CLJ5" s="526"/>
      <c r="CLK5" s="526"/>
      <c r="CLL5" s="526"/>
      <c r="CLM5" s="526"/>
      <c r="CLN5" s="526"/>
      <c r="CLO5" s="526"/>
      <c r="CLP5" s="526"/>
      <c r="CLQ5" s="526"/>
      <c r="CLR5" s="526"/>
      <c r="CLS5" s="526"/>
      <c r="CLT5" s="526"/>
      <c r="CLU5" s="526"/>
      <c r="CLV5" s="526"/>
      <c r="CLW5" s="526"/>
      <c r="CLX5" s="526"/>
      <c r="CLY5" s="526"/>
      <c r="CLZ5" s="526"/>
      <c r="CMA5" s="526"/>
      <c r="CMB5" s="526"/>
      <c r="CMC5" s="526"/>
      <c r="CMD5" s="526"/>
      <c r="CME5" s="526"/>
      <c r="CMF5" s="526"/>
      <c r="CMG5" s="526"/>
      <c r="CMH5" s="526"/>
      <c r="CMI5" s="526"/>
      <c r="CMJ5" s="526"/>
      <c r="CMK5" s="526"/>
      <c r="CML5" s="526"/>
      <c r="CMM5" s="526"/>
      <c r="CMN5" s="526"/>
      <c r="CMO5" s="526"/>
      <c r="CMP5" s="526"/>
      <c r="CMQ5" s="526"/>
      <c r="CMR5" s="526"/>
      <c r="CMS5" s="526"/>
      <c r="CMT5" s="526"/>
      <c r="CMU5" s="526"/>
      <c r="CMV5" s="526"/>
      <c r="CMW5" s="526"/>
      <c r="CMX5" s="526"/>
      <c r="CMY5" s="526"/>
      <c r="CMZ5" s="526"/>
      <c r="CNA5" s="526"/>
      <c r="CNB5" s="526"/>
      <c r="CNC5" s="526"/>
      <c r="CND5" s="526"/>
      <c r="CNE5" s="526"/>
      <c r="CNF5" s="526"/>
      <c r="CNG5" s="526"/>
      <c r="CNH5" s="526"/>
      <c r="CNI5" s="526"/>
      <c r="CNJ5" s="526"/>
      <c r="CNK5" s="526"/>
      <c r="CNL5" s="526"/>
      <c r="CNM5" s="526"/>
      <c r="CNN5" s="526"/>
      <c r="CNO5" s="526"/>
      <c r="CNP5" s="526"/>
      <c r="CNQ5" s="526"/>
      <c r="CNR5" s="526"/>
      <c r="CNS5" s="526"/>
      <c r="CNT5" s="526"/>
      <c r="CNU5" s="526"/>
      <c r="CNV5" s="526"/>
      <c r="CNW5" s="526"/>
      <c r="CNX5" s="526"/>
      <c r="CNY5" s="526"/>
      <c r="CNZ5" s="526"/>
      <c r="COA5" s="526"/>
      <c r="COB5" s="526"/>
      <c r="COC5" s="526"/>
      <c r="COD5" s="526"/>
      <c r="COE5" s="526"/>
      <c r="COF5" s="526"/>
      <c r="COG5" s="526"/>
      <c r="COH5" s="526"/>
      <c r="COI5" s="526"/>
      <c r="COJ5" s="526"/>
      <c r="COK5" s="526"/>
      <c r="COL5" s="526"/>
      <c r="COM5" s="526"/>
      <c r="CON5" s="526"/>
      <c r="COO5" s="526"/>
      <c r="COP5" s="526"/>
      <c r="COQ5" s="526"/>
      <c r="COR5" s="526"/>
      <c r="COS5" s="526"/>
      <c r="COT5" s="526"/>
      <c r="COU5" s="526"/>
      <c r="COV5" s="526"/>
      <c r="COW5" s="526"/>
      <c r="COX5" s="526"/>
      <c r="COY5" s="526"/>
      <c r="COZ5" s="526"/>
      <c r="CPA5" s="526"/>
      <c r="CPB5" s="526"/>
      <c r="CPC5" s="526"/>
      <c r="CPD5" s="526"/>
      <c r="CPE5" s="526"/>
      <c r="CPF5" s="526"/>
      <c r="CPG5" s="526"/>
      <c r="CPH5" s="526"/>
      <c r="CPI5" s="526"/>
      <c r="CPJ5" s="526"/>
      <c r="CPK5" s="526"/>
      <c r="CPL5" s="526"/>
      <c r="CPM5" s="526"/>
      <c r="CPN5" s="526"/>
      <c r="CPO5" s="526"/>
      <c r="CPP5" s="526"/>
      <c r="CPQ5" s="526"/>
      <c r="CPR5" s="526"/>
      <c r="CPS5" s="526"/>
      <c r="CPT5" s="526"/>
      <c r="CPU5" s="526"/>
      <c r="CPV5" s="526"/>
      <c r="CPW5" s="526"/>
      <c r="CPX5" s="526"/>
      <c r="CPY5" s="526"/>
      <c r="CPZ5" s="526"/>
      <c r="CQA5" s="526"/>
      <c r="CQB5" s="526"/>
      <c r="CQC5" s="526"/>
      <c r="CQD5" s="526"/>
      <c r="CQE5" s="526"/>
      <c r="CQF5" s="526"/>
      <c r="CQG5" s="526"/>
      <c r="CQH5" s="526"/>
      <c r="CQI5" s="526"/>
      <c r="CQJ5" s="526"/>
      <c r="CQK5" s="526"/>
      <c r="CQL5" s="526"/>
      <c r="CQM5" s="526"/>
      <c r="CQN5" s="526"/>
      <c r="CQO5" s="526"/>
      <c r="CQP5" s="526"/>
      <c r="CQQ5" s="526"/>
      <c r="CQR5" s="526"/>
      <c r="CQS5" s="526"/>
      <c r="CQT5" s="526"/>
      <c r="CQU5" s="526"/>
      <c r="CQV5" s="526"/>
      <c r="CQW5" s="526"/>
      <c r="CQX5" s="526"/>
      <c r="CQY5" s="526"/>
      <c r="CQZ5" s="526"/>
      <c r="CRA5" s="526"/>
      <c r="CRB5" s="526"/>
      <c r="CRC5" s="526"/>
      <c r="CRD5" s="526"/>
      <c r="CRE5" s="526"/>
      <c r="CRF5" s="526"/>
      <c r="CRG5" s="526"/>
      <c r="CRH5" s="526"/>
      <c r="CRI5" s="526"/>
      <c r="CRJ5" s="526"/>
      <c r="CRK5" s="526"/>
      <c r="CRL5" s="526"/>
      <c r="CRM5" s="526"/>
      <c r="CRN5" s="526"/>
      <c r="CRO5" s="526"/>
      <c r="CRP5" s="526"/>
      <c r="CRQ5" s="526"/>
      <c r="CRR5" s="526"/>
      <c r="CRS5" s="526"/>
      <c r="CRT5" s="526"/>
      <c r="CRU5" s="526"/>
      <c r="CRV5" s="526"/>
      <c r="CRW5" s="526"/>
      <c r="CRX5" s="526"/>
      <c r="CRY5" s="526"/>
      <c r="CRZ5" s="526"/>
      <c r="CSA5" s="526"/>
      <c r="CSB5" s="526"/>
      <c r="CSC5" s="526"/>
      <c r="CSD5" s="526"/>
      <c r="CSE5" s="526"/>
      <c r="CSF5" s="526"/>
      <c r="CSG5" s="526"/>
      <c r="CSH5" s="526"/>
      <c r="CSI5" s="526"/>
      <c r="CSJ5" s="526"/>
      <c r="CSK5" s="526"/>
      <c r="CSL5" s="526"/>
      <c r="CSM5" s="526"/>
      <c r="CSN5" s="526"/>
      <c r="CSO5" s="526"/>
      <c r="CSP5" s="526"/>
      <c r="CSQ5" s="526"/>
      <c r="CSR5" s="526"/>
      <c r="CSS5" s="526"/>
      <c r="CST5" s="526"/>
      <c r="CSU5" s="526"/>
      <c r="CSV5" s="526"/>
      <c r="CSW5" s="526"/>
      <c r="CSX5" s="526"/>
      <c r="CSY5" s="526"/>
      <c r="CSZ5" s="526"/>
      <c r="CTA5" s="526"/>
      <c r="CTB5" s="526"/>
      <c r="CTC5" s="526"/>
      <c r="CTD5" s="526"/>
      <c r="CTE5" s="526"/>
      <c r="CTF5" s="526"/>
      <c r="CTG5" s="526"/>
      <c r="CTH5" s="526"/>
      <c r="CTI5" s="526"/>
      <c r="CTJ5" s="526"/>
      <c r="CTK5" s="526"/>
      <c r="CTL5" s="526"/>
      <c r="CTM5" s="526"/>
      <c r="CTN5" s="526"/>
      <c r="CTO5" s="526"/>
      <c r="CTP5" s="526"/>
      <c r="CTQ5" s="526"/>
      <c r="CTR5" s="526"/>
      <c r="CTS5" s="526"/>
      <c r="CTT5" s="526"/>
      <c r="CTU5" s="526"/>
      <c r="CTV5" s="526"/>
      <c r="CTW5" s="526"/>
      <c r="CTX5" s="526"/>
      <c r="CTY5" s="526"/>
      <c r="CTZ5" s="526"/>
      <c r="CUA5" s="526"/>
      <c r="CUB5" s="526"/>
      <c r="CUC5" s="526"/>
      <c r="CUD5" s="526"/>
      <c r="CUE5" s="526"/>
      <c r="CUF5" s="526"/>
      <c r="CUG5" s="526"/>
      <c r="CUH5" s="526"/>
      <c r="CUI5" s="526"/>
      <c r="CUJ5" s="526"/>
      <c r="CUK5" s="526"/>
      <c r="CUL5" s="526"/>
      <c r="CUM5" s="526"/>
      <c r="CUN5" s="526"/>
      <c r="CUO5" s="526"/>
      <c r="CUP5" s="526"/>
      <c r="CUQ5" s="526"/>
      <c r="CUR5" s="526"/>
      <c r="CUS5" s="526"/>
      <c r="CUT5" s="526"/>
      <c r="CUU5" s="526"/>
      <c r="CUV5" s="526"/>
      <c r="CUW5" s="526"/>
      <c r="CUX5" s="526"/>
      <c r="CUY5" s="526"/>
      <c r="CUZ5" s="526"/>
      <c r="CVA5" s="526"/>
      <c r="CVB5" s="526"/>
      <c r="CVC5" s="526"/>
      <c r="CVD5" s="526"/>
      <c r="CVE5" s="526"/>
      <c r="CVF5" s="526"/>
      <c r="CVG5" s="526"/>
      <c r="CVH5" s="526"/>
      <c r="CVI5" s="526"/>
      <c r="CVJ5" s="526"/>
      <c r="CVK5" s="526"/>
      <c r="CVL5" s="526"/>
      <c r="CVM5" s="526"/>
      <c r="CVN5" s="526"/>
      <c r="CVO5" s="526"/>
      <c r="CVP5" s="526"/>
      <c r="CVQ5" s="526"/>
      <c r="CVR5" s="526"/>
      <c r="CVS5" s="526"/>
      <c r="CVT5" s="526"/>
      <c r="CVU5" s="526"/>
      <c r="CVV5" s="526"/>
      <c r="CVW5" s="526"/>
      <c r="CVX5" s="526"/>
      <c r="CVY5" s="526"/>
      <c r="CVZ5" s="526"/>
      <c r="CWA5" s="526"/>
      <c r="CWB5" s="526"/>
      <c r="CWC5" s="526"/>
      <c r="CWD5" s="526"/>
      <c r="CWE5" s="526"/>
      <c r="CWF5" s="526"/>
      <c r="CWG5" s="526"/>
      <c r="CWH5" s="526"/>
      <c r="CWI5" s="526"/>
      <c r="CWJ5" s="526"/>
      <c r="CWK5" s="526"/>
      <c r="CWL5" s="526"/>
      <c r="CWM5" s="526"/>
      <c r="CWN5" s="526"/>
      <c r="CWO5" s="526"/>
      <c r="CWP5" s="526"/>
      <c r="CWQ5" s="526"/>
      <c r="CWR5" s="526"/>
      <c r="CWS5" s="526"/>
      <c r="CWT5" s="526"/>
      <c r="CWU5" s="526"/>
      <c r="CWV5" s="526"/>
      <c r="CWW5" s="526"/>
      <c r="CWX5" s="526"/>
      <c r="CWY5" s="526"/>
      <c r="CWZ5" s="526"/>
      <c r="CXA5" s="526"/>
      <c r="CXB5" s="526"/>
      <c r="CXC5" s="526"/>
      <c r="CXD5" s="526"/>
      <c r="CXE5" s="526"/>
      <c r="CXF5" s="526"/>
      <c r="CXG5" s="526"/>
      <c r="CXH5" s="526"/>
      <c r="CXI5" s="526"/>
      <c r="CXJ5" s="526"/>
      <c r="CXK5" s="526"/>
      <c r="CXL5" s="526"/>
      <c r="CXM5" s="526"/>
      <c r="CXN5" s="526"/>
      <c r="CXO5" s="526"/>
      <c r="CXP5" s="526"/>
      <c r="CXQ5" s="526"/>
      <c r="CXR5" s="526"/>
      <c r="CXS5" s="526"/>
      <c r="CXT5" s="526"/>
      <c r="CXU5" s="526"/>
      <c r="CXV5" s="526"/>
      <c r="CXW5" s="526"/>
      <c r="CXX5" s="526"/>
      <c r="CXY5" s="526"/>
      <c r="CXZ5" s="526"/>
      <c r="CYA5" s="526"/>
      <c r="CYB5" s="526"/>
      <c r="CYC5" s="526"/>
      <c r="CYD5" s="526"/>
      <c r="CYE5" s="526"/>
      <c r="CYF5" s="526"/>
      <c r="CYG5" s="526"/>
      <c r="CYH5" s="526"/>
      <c r="CYI5" s="526"/>
      <c r="CYJ5" s="526"/>
      <c r="CYK5" s="526"/>
      <c r="CYL5" s="526"/>
      <c r="CYM5" s="526"/>
      <c r="CYN5" s="526"/>
      <c r="CYO5" s="526"/>
      <c r="CYP5" s="526"/>
      <c r="CYQ5" s="526"/>
      <c r="CYR5" s="526"/>
      <c r="CYS5" s="526"/>
      <c r="CYT5" s="526"/>
      <c r="CYU5" s="526"/>
      <c r="CYV5" s="526"/>
      <c r="CYW5" s="526"/>
      <c r="CYX5" s="526"/>
      <c r="CYY5" s="526"/>
      <c r="CYZ5" s="526"/>
      <c r="CZA5" s="526"/>
      <c r="CZB5" s="526"/>
      <c r="CZC5" s="526"/>
      <c r="CZD5" s="526"/>
      <c r="CZE5" s="526"/>
      <c r="CZF5" s="526"/>
      <c r="CZG5" s="526"/>
      <c r="CZH5" s="526"/>
      <c r="CZI5" s="526"/>
      <c r="CZJ5" s="526"/>
      <c r="CZK5" s="526"/>
      <c r="CZL5" s="526"/>
      <c r="CZM5" s="526"/>
      <c r="CZN5" s="526"/>
      <c r="CZO5" s="526"/>
      <c r="CZP5" s="526"/>
      <c r="CZQ5" s="526"/>
      <c r="CZR5" s="526"/>
      <c r="CZS5" s="526"/>
      <c r="CZT5" s="526"/>
      <c r="CZU5" s="526"/>
      <c r="CZV5" s="526"/>
      <c r="CZW5" s="526"/>
      <c r="CZX5" s="526"/>
      <c r="CZY5" s="526"/>
      <c r="CZZ5" s="526"/>
      <c r="DAA5" s="526"/>
      <c r="DAB5" s="526"/>
      <c r="DAC5" s="526"/>
      <c r="DAD5" s="526"/>
      <c r="DAE5" s="526"/>
      <c r="DAF5" s="526"/>
      <c r="DAG5" s="526"/>
      <c r="DAH5" s="526"/>
      <c r="DAI5" s="526"/>
      <c r="DAJ5" s="526"/>
      <c r="DAK5" s="526"/>
      <c r="DAL5" s="526"/>
      <c r="DAM5" s="526"/>
      <c r="DAN5" s="526"/>
      <c r="DAO5" s="526"/>
      <c r="DAP5" s="526"/>
      <c r="DAQ5" s="526"/>
      <c r="DAR5" s="526"/>
      <c r="DAS5" s="526"/>
      <c r="DAT5" s="526"/>
      <c r="DAU5" s="526"/>
      <c r="DAV5" s="526"/>
      <c r="DAW5" s="526"/>
      <c r="DAX5" s="526"/>
      <c r="DAY5" s="526"/>
      <c r="DAZ5" s="526"/>
      <c r="DBA5" s="526"/>
      <c r="DBB5" s="526"/>
      <c r="DBC5" s="526"/>
      <c r="DBD5" s="526"/>
      <c r="DBE5" s="526"/>
      <c r="DBF5" s="526"/>
      <c r="DBG5" s="526"/>
      <c r="DBH5" s="526"/>
      <c r="DBI5" s="526"/>
      <c r="DBJ5" s="526"/>
      <c r="DBK5" s="526"/>
      <c r="DBL5" s="526"/>
      <c r="DBM5" s="526"/>
      <c r="DBN5" s="526"/>
      <c r="DBO5" s="526"/>
      <c r="DBP5" s="526"/>
      <c r="DBQ5" s="526"/>
      <c r="DBR5" s="526"/>
      <c r="DBS5" s="526"/>
      <c r="DBT5" s="526"/>
      <c r="DBU5" s="526"/>
      <c r="DBV5" s="526"/>
      <c r="DBW5" s="526"/>
      <c r="DBX5" s="526"/>
      <c r="DBY5" s="526"/>
      <c r="DBZ5" s="526"/>
      <c r="DCA5" s="526"/>
      <c r="DCB5" s="526"/>
      <c r="DCC5" s="526"/>
      <c r="DCD5" s="526"/>
      <c r="DCE5" s="526"/>
      <c r="DCF5" s="526"/>
      <c r="DCG5" s="526"/>
      <c r="DCH5" s="526"/>
      <c r="DCI5" s="526"/>
      <c r="DCJ5" s="526"/>
      <c r="DCK5" s="526"/>
      <c r="DCL5" s="526"/>
      <c r="DCM5" s="526"/>
      <c r="DCN5" s="526"/>
      <c r="DCO5" s="526"/>
      <c r="DCP5" s="526"/>
      <c r="DCQ5" s="526"/>
      <c r="DCR5" s="526"/>
      <c r="DCS5" s="526"/>
      <c r="DCT5" s="526"/>
      <c r="DCU5" s="526"/>
      <c r="DCV5" s="526"/>
      <c r="DCW5" s="526"/>
      <c r="DCX5" s="526"/>
      <c r="DCY5" s="526"/>
      <c r="DCZ5" s="526"/>
      <c r="DDA5" s="526"/>
      <c r="DDB5" s="526"/>
      <c r="DDC5" s="526"/>
      <c r="DDD5" s="526"/>
      <c r="DDE5" s="526"/>
      <c r="DDF5" s="526"/>
      <c r="DDG5" s="526"/>
      <c r="DDH5" s="526"/>
      <c r="DDI5" s="526"/>
      <c r="DDJ5" s="526"/>
      <c r="DDK5" s="526"/>
      <c r="DDL5" s="526"/>
      <c r="DDM5" s="526"/>
      <c r="DDN5" s="526"/>
      <c r="DDO5" s="526"/>
      <c r="DDP5" s="526"/>
      <c r="DDQ5" s="526"/>
      <c r="DDR5" s="526"/>
      <c r="DDS5" s="526"/>
      <c r="DDT5" s="526"/>
      <c r="DDU5" s="526"/>
      <c r="DDV5" s="526"/>
      <c r="DDW5" s="526"/>
      <c r="DDX5" s="526"/>
      <c r="DDY5" s="526"/>
      <c r="DDZ5" s="526"/>
      <c r="DEA5" s="526"/>
      <c r="DEB5" s="526"/>
      <c r="DEC5" s="526"/>
      <c r="DED5" s="526"/>
      <c r="DEE5" s="526"/>
      <c r="DEF5" s="526"/>
      <c r="DEG5" s="526"/>
      <c r="DEH5" s="526"/>
      <c r="DEI5" s="526"/>
      <c r="DEJ5" s="526"/>
      <c r="DEK5" s="526"/>
      <c r="DEL5" s="526"/>
      <c r="DEM5" s="526"/>
      <c r="DEN5" s="526"/>
      <c r="DEO5" s="526"/>
      <c r="DEP5" s="526"/>
      <c r="DEQ5" s="526"/>
      <c r="DER5" s="526"/>
      <c r="DES5" s="526"/>
      <c r="DET5" s="526"/>
      <c r="DEU5" s="526"/>
      <c r="DEV5" s="526"/>
      <c r="DEW5" s="526"/>
      <c r="DEX5" s="526"/>
      <c r="DEY5" s="526"/>
      <c r="DEZ5" s="526"/>
      <c r="DFA5" s="526"/>
      <c r="DFB5" s="526"/>
      <c r="DFC5" s="526"/>
      <c r="DFD5" s="526"/>
      <c r="DFE5" s="526"/>
      <c r="DFF5" s="526"/>
      <c r="DFG5" s="526"/>
      <c r="DFH5" s="526"/>
      <c r="DFI5" s="526"/>
      <c r="DFJ5" s="526"/>
      <c r="DFK5" s="526"/>
      <c r="DFL5" s="526"/>
      <c r="DFM5" s="526"/>
      <c r="DFN5" s="526"/>
      <c r="DFO5" s="526"/>
      <c r="DFP5" s="526"/>
      <c r="DFQ5" s="526"/>
      <c r="DFR5" s="526"/>
      <c r="DFS5" s="526"/>
      <c r="DFT5" s="526"/>
      <c r="DFU5" s="526"/>
      <c r="DFV5" s="526"/>
      <c r="DFW5" s="526"/>
      <c r="DFX5" s="526"/>
      <c r="DFY5" s="526"/>
      <c r="DFZ5" s="526"/>
      <c r="DGA5" s="526"/>
      <c r="DGB5" s="526"/>
      <c r="DGC5" s="526"/>
      <c r="DGD5" s="526"/>
      <c r="DGE5" s="526"/>
      <c r="DGF5" s="526"/>
      <c r="DGG5" s="526"/>
      <c r="DGH5" s="526"/>
      <c r="DGI5" s="526"/>
      <c r="DGJ5" s="526"/>
      <c r="DGK5" s="526"/>
      <c r="DGL5" s="526"/>
      <c r="DGM5" s="526"/>
      <c r="DGN5" s="526"/>
      <c r="DGO5" s="526"/>
      <c r="DGP5" s="526"/>
      <c r="DGQ5" s="526"/>
      <c r="DGR5" s="526"/>
      <c r="DGS5" s="526"/>
      <c r="DGT5" s="526"/>
      <c r="DGU5" s="526"/>
      <c r="DGV5" s="526"/>
      <c r="DGW5" s="526"/>
      <c r="DGX5" s="526"/>
      <c r="DGY5" s="526"/>
      <c r="DGZ5" s="526"/>
      <c r="DHA5" s="526"/>
      <c r="DHB5" s="526"/>
      <c r="DHC5" s="526"/>
      <c r="DHD5" s="526"/>
      <c r="DHE5" s="526"/>
      <c r="DHF5" s="526"/>
      <c r="DHG5" s="526"/>
      <c r="DHH5" s="526"/>
      <c r="DHI5" s="526"/>
      <c r="DHJ5" s="526"/>
      <c r="DHK5" s="526"/>
      <c r="DHL5" s="526"/>
      <c r="DHM5" s="526"/>
      <c r="DHN5" s="526"/>
      <c r="DHO5" s="526"/>
      <c r="DHP5" s="526"/>
      <c r="DHQ5" s="526"/>
      <c r="DHR5" s="526"/>
      <c r="DHS5" s="526"/>
      <c r="DHT5" s="526"/>
      <c r="DHU5" s="526"/>
      <c r="DHV5" s="526"/>
      <c r="DHW5" s="526"/>
      <c r="DHX5" s="526"/>
      <c r="DHY5" s="526"/>
      <c r="DHZ5" s="526"/>
      <c r="DIA5" s="526"/>
      <c r="DIB5" s="526"/>
      <c r="DIC5" s="526"/>
      <c r="DID5" s="526"/>
      <c r="DIE5" s="526"/>
      <c r="DIF5" s="526"/>
      <c r="DIG5" s="526"/>
      <c r="DIH5" s="526"/>
      <c r="DII5" s="526"/>
      <c r="DIJ5" s="526"/>
      <c r="DIK5" s="526"/>
      <c r="DIL5" s="526"/>
      <c r="DIM5" s="526"/>
      <c r="DIN5" s="526"/>
      <c r="DIO5" s="526"/>
      <c r="DIP5" s="526"/>
      <c r="DIQ5" s="526"/>
      <c r="DIR5" s="526"/>
      <c r="DIS5" s="526"/>
      <c r="DIT5" s="526"/>
      <c r="DIU5" s="526"/>
      <c r="DIV5" s="526"/>
      <c r="DIW5" s="526"/>
      <c r="DIX5" s="526"/>
      <c r="DIY5" s="526"/>
      <c r="DIZ5" s="526"/>
      <c r="DJA5" s="526"/>
      <c r="DJB5" s="526"/>
      <c r="DJC5" s="526"/>
      <c r="DJD5" s="526"/>
      <c r="DJE5" s="526"/>
      <c r="DJF5" s="526"/>
      <c r="DJG5" s="526"/>
      <c r="DJH5" s="526"/>
      <c r="DJI5" s="526"/>
      <c r="DJJ5" s="526"/>
      <c r="DJK5" s="526"/>
      <c r="DJL5" s="526"/>
      <c r="DJM5" s="526"/>
      <c r="DJN5" s="526"/>
      <c r="DJO5" s="526"/>
      <c r="DJP5" s="526"/>
      <c r="DJQ5" s="526"/>
      <c r="DJR5" s="526"/>
      <c r="DJS5" s="526"/>
      <c r="DJT5" s="526"/>
      <c r="DJU5" s="526"/>
      <c r="DJV5" s="526"/>
      <c r="DJW5" s="526"/>
      <c r="DJX5" s="526"/>
      <c r="DJY5" s="526"/>
      <c r="DJZ5" s="526"/>
      <c r="DKA5" s="526"/>
      <c r="DKB5" s="526"/>
      <c r="DKC5" s="526"/>
      <c r="DKD5" s="526"/>
      <c r="DKE5" s="526"/>
      <c r="DKF5" s="526"/>
      <c r="DKG5" s="526"/>
      <c r="DKH5" s="526"/>
      <c r="DKI5" s="526"/>
      <c r="DKJ5" s="526"/>
      <c r="DKK5" s="526"/>
      <c r="DKL5" s="526"/>
      <c r="DKM5" s="526"/>
      <c r="DKN5" s="526"/>
      <c r="DKO5" s="526"/>
      <c r="DKP5" s="526"/>
      <c r="DKQ5" s="526"/>
      <c r="DKR5" s="526"/>
      <c r="DKS5" s="526"/>
      <c r="DKT5" s="526"/>
      <c r="DKU5" s="526"/>
      <c r="DKV5" s="526"/>
      <c r="DKW5" s="526"/>
      <c r="DKX5" s="526"/>
      <c r="DKY5" s="526"/>
      <c r="DKZ5" s="526"/>
      <c r="DLA5" s="526"/>
      <c r="DLB5" s="526"/>
      <c r="DLC5" s="526"/>
      <c r="DLD5" s="526"/>
      <c r="DLE5" s="526"/>
      <c r="DLF5" s="526"/>
      <c r="DLG5" s="526"/>
      <c r="DLH5" s="526"/>
      <c r="DLI5" s="526"/>
      <c r="DLJ5" s="526"/>
      <c r="DLK5" s="526"/>
      <c r="DLL5" s="526"/>
      <c r="DLM5" s="526"/>
      <c r="DLN5" s="526"/>
      <c r="DLO5" s="526"/>
      <c r="DLP5" s="526"/>
      <c r="DLQ5" s="526"/>
      <c r="DLR5" s="526"/>
      <c r="DLS5" s="526"/>
      <c r="DLT5" s="526"/>
      <c r="DLU5" s="526"/>
      <c r="DLV5" s="526"/>
      <c r="DLW5" s="526"/>
      <c r="DLX5" s="526"/>
      <c r="DLY5" s="526"/>
      <c r="DLZ5" s="526"/>
      <c r="DMA5" s="526"/>
      <c r="DMB5" s="526"/>
      <c r="DMC5" s="526"/>
      <c r="DMD5" s="526"/>
      <c r="DME5" s="526"/>
      <c r="DMF5" s="526"/>
      <c r="DMG5" s="526"/>
      <c r="DMH5" s="526"/>
      <c r="DMI5" s="526"/>
      <c r="DMJ5" s="526"/>
      <c r="DMK5" s="526"/>
      <c r="DML5" s="526"/>
      <c r="DMM5" s="526"/>
      <c r="DMN5" s="526"/>
      <c r="DMO5" s="526"/>
      <c r="DMP5" s="526"/>
      <c r="DMQ5" s="526"/>
      <c r="DMR5" s="526"/>
      <c r="DMS5" s="526"/>
      <c r="DMT5" s="526"/>
      <c r="DMU5" s="526"/>
      <c r="DMV5" s="526"/>
      <c r="DMW5" s="526"/>
      <c r="DMX5" s="526"/>
      <c r="DMY5" s="526"/>
      <c r="DMZ5" s="526"/>
      <c r="DNA5" s="526"/>
      <c r="DNB5" s="526"/>
      <c r="DNC5" s="526"/>
      <c r="DND5" s="526"/>
      <c r="DNE5" s="526"/>
      <c r="DNF5" s="526"/>
      <c r="DNG5" s="526"/>
      <c r="DNH5" s="526"/>
      <c r="DNI5" s="526"/>
      <c r="DNJ5" s="526"/>
      <c r="DNK5" s="526"/>
      <c r="DNL5" s="526"/>
      <c r="DNM5" s="526"/>
      <c r="DNN5" s="526"/>
      <c r="DNO5" s="526"/>
      <c r="DNP5" s="526"/>
      <c r="DNQ5" s="526"/>
      <c r="DNR5" s="526"/>
      <c r="DNS5" s="526"/>
      <c r="DNT5" s="526"/>
      <c r="DNU5" s="526"/>
      <c r="DNV5" s="526"/>
      <c r="DNW5" s="526"/>
      <c r="DNX5" s="526"/>
      <c r="DNY5" s="526"/>
      <c r="DNZ5" s="526"/>
      <c r="DOA5" s="526"/>
      <c r="DOB5" s="526"/>
      <c r="DOC5" s="526"/>
      <c r="DOD5" s="526"/>
      <c r="DOE5" s="526"/>
      <c r="DOF5" s="526"/>
      <c r="DOG5" s="526"/>
      <c r="DOH5" s="526"/>
      <c r="DOI5" s="526"/>
      <c r="DOJ5" s="526"/>
      <c r="DOK5" s="526"/>
      <c r="DOL5" s="526"/>
      <c r="DOM5" s="526"/>
      <c r="DON5" s="526"/>
      <c r="DOO5" s="526"/>
      <c r="DOP5" s="526"/>
      <c r="DOQ5" s="526"/>
      <c r="DOR5" s="526"/>
      <c r="DOS5" s="526"/>
      <c r="DOT5" s="526"/>
      <c r="DOU5" s="526"/>
      <c r="DOV5" s="526"/>
      <c r="DOW5" s="526"/>
      <c r="DOX5" s="526"/>
      <c r="DOY5" s="526"/>
      <c r="DOZ5" s="526"/>
      <c r="DPA5" s="526"/>
      <c r="DPB5" s="526"/>
      <c r="DPC5" s="526"/>
      <c r="DPD5" s="526"/>
      <c r="DPE5" s="526"/>
      <c r="DPF5" s="526"/>
      <c r="DPG5" s="526"/>
      <c r="DPH5" s="526"/>
      <c r="DPI5" s="526"/>
      <c r="DPJ5" s="526"/>
      <c r="DPK5" s="526"/>
      <c r="DPL5" s="526"/>
      <c r="DPM5" s="526"/>
      <c r="DPN5" s="526"/>
      <c r="DPO5" s="526"/>
      <c r="DPP5" s="526"/>
      <c r="DPQ5" s="526"/>
      <c r="DPR5" s="526"/>
      <c r="DPS5" s="526"/>
      <c r="DPT5" s="526"/>
      <c r="DPU5" s="526"/>
      <c r="DPV5" s="526"/>
      <c r="DPW5" s="526"/>
      <c r="DPX5" s="526"/>
      <c r="DPY5" s="526"/>
      <c r="DPZ5" s="526"/>
      <c r="DQA5" s="526"/>
      <c r="DQB5" s="526"/>
      <c r="DQC5" s="526"/>
      <c r="DQD5" s="526"/>
      <c r="DQE5" s="526"/>
      <c r="DQF5" s="526"/>
      <c r="DQG5" s="526"/>
      <c r="DQH5" s="526"/>
      <c r="DQI5" s="526"/>
      <c r="DQJ5" s="526"/>
      <c r="DQK5" s="526"/>
      <c r="DQL5" s="526"/>
      <c r="DQM5" s="526"/>
      <c r="DQN5" s="526"/>
      <c r="DQO5" s="526"/>
      <c r="DQP5" s="526"/>
      <c r="DQQ5" s="526"/>
      <c r="DQR5" s="526"/>
      <c r="DQS5" s="526"/>
      <c r="DQT5" s="526"/>
      <c r="DQU5" s="526"/>
      <c r="DQV5" s="526"/>
      <c r="DQW5" s="526"/>
      <c r="DQX5" s="526"/>
      <c r="DQY5" s="526"/>
      <c r="DQZ5" s="526"/>
      <c r="DRA5" s="526"/>
      <c r="DRB5" s="526"/>
      <c r="DRC5" s="526"/>
      <c r="DRD5" s="526"/>
      <c r="DRE5" s="526"/>
      <c r="DRF5" s="526"/>
      <c r="DRG5" s="526"/>
      <c r="DRH5" s="526"/>
      <c r="DRI5" s="526"/>
      <c r="DRJ5" s="526"/>
      <c r="DRK5" s="526"/>
      <c r="DRL5" s="526"/>
      <c r="DRM5" s="526"/>
      <c r="DRN5" s="526"/>
      <c r="DRO5" s="526"/>
      <c r="DRP5" s="526"/>
      <c r="DRQ5" s="526"/>
      <c r="DRR5" s="526"/>
      <c r="DRS5" s="526"/>
      <c r="DRT5" s="526"/>
      <c r="DRU5" s="526"/>
      <c r="DRV5" s="526"/>
      <c r="DRW5" s="526"/>
      <c r="DRX5" s="526"/>
      <c r="DRY5" s="526"/>
      <c r="DRZ5" s="526"/>
      <c r="DSA5" s="526"/>
      <c r="DSB5" s="526"/>
      <c r="DSC5" s="526"/>
      <c r="DSD5" s="526"/>
      <c r="DSE5" s="526"/>
      <c r="DSF5" s="526"/>
      <c r="DSG5" s="526"/>
      <c r="DSH5" s="526"/>
      <c r="DSI5" s="526"/>
      <c r="DSJ5" s="526"/>
      <c r="DSK5" s="526"/>
      <c r="DSL5" s="526"/>
      <c r="DSM5" s="526"/>
      <c r="DSN5" s="526"/>
      <c r="DSO5" s="526"/>
      <c r="DSP5" s="526"/>
      <c r="DSQ5" s="526"/>
      <c r="DSR5" s="526"/>
      <c r="DSS5" s="526"/>
      <c r="DST5" s="526"/>
      <c r="DSU5" s="526"/>
      <c r="DSV5" s="526"/>
      <c r="DSW5" s="526"/>
      <c r="DSX5" s="526"/>
      <c r="DSY5" s="526"/>
      <c r="DSZ5" s="526"/>
      <c r="DTA5" s="526"/>
      <c r="DTB5" s="526"/>
      <c r="DTC5" s="526"/>
      <c r="DTD5" s="526"/>
      <c r="DTE5" s="526"/>
      <c r="DTF5" s="526"/>
      <c r="DTG5" s="526"/>
      <c r="DTH5" s="526"/>
      <c r="DTI5" s="526"/>
      <c r="DTJ5" s="526"/>
      <c r="DTK5" s="526"/>
      <c r="DTL5" s="526"/>
      <c r="DTM5" s="526"/>
      <c r="DTN5" s="526"/>
      <c r="DTO5" s="526"/>
      <c r="DTP5" s="526"/>
      <c r="DTQ5" s="526"/>
      <c r="DTR5" s="526"/>
      <c r="DTS5" s="526"/>
      <c r="DTT5" s="526"/>
      <c r="DTU5" s="526"/>
      <c r="DTV5" s="526"/>
      <c r="DTW5" s="526"/>
      <c r="DTX5" s="526"/>
      <c r="DTY5" s="526"/>
      <c r="DTZ5" s="526"/>
      <c r="DUA5" s="526"/>
      <c r="DUB5" s="526"/>
      <c r="DUC5" s="526"/>
      <c r="DUD5" s="526"/>
      <c r="DUE5" s="526"/>
      <c r="DUF5" s="526"/>
      <c r="DUG5" s="526"/>
      <c r="DUH5" s="526"/>
      <c r="DUI5" s="526"/>
      <c r="DUJ5" s="526"/>
      <c r="DUK5" s="526"/>
      <c r="DUL5" s="526"/>
      <c r="DUM5" s="526"/>
      <c r="DUN5" s="526"/>
      <c r="DUO5" s="526"/>
      <c r="DUP5" s="526"/>
      <c r="DUQ5" s="526"/>
      <c r="DUR5" s="526"/>
      <c r="DUS5" s="526"/>
      <c r="DUT5" s="526"/>
      <c r="DUU5" s="526"/>
      <c r="DUV5" s="526"/>
      <c r="DUW5" s="526"/>
      <c r="DUX5" s="526"/>
      <c r="DUY5" s="526"/>
      <c r="DUZ5" s="526"/>
      <c r="DVA5" s="526"/>
      <c r="DVB5" s="526"/>
      <c r="DVC5" s="526"/>
      <c r="DVD5" s="526"/>
      <c r="DVE5" s="526"/>
      <c r="DVF5" s="526"/>
      <c r="DVG5" s="526"/>
      <c r="DVH5" s="526"/>
      <c r="DVI5" s="526"/>
      <c r="DVJ5" s="526"/>
      <c r="DVK5" s="526"/>
      <c r="DVL5" s="526"/>
      <c r="DVM5" s="526"/>
      <c r="DVN5" s="526"/>
      <c r="DVO5" s="526"/>
      <c r="DVP5" s="526"/>
      <c r="DVQ5" s="526"/>
      <c r="DVR5" s="526"/>
      <c r="DVS5" s="526"/>
      <c r="DVT5" s="526"/>
      <c r="DVU5" s="526"/>
      <c r="DVV5" s="526"/>
      <c r="DVW5" s="526"/>
      <c r="DVX5" s="526"/>
      <c r="DVY5" s="526"/>
      <c r="DVZ5" s="526"/>
      <c r="DWA5" s="526"/>
      <c r="DWB5" s="526"/>
      <c r="DWC5" s="526"/>
      <c r="DWD5" s="526"/>
      <c r="DWE5" s="526"/>
      <c r="DWF5" s="526"/>
      <c r="DWG5" s="526"/>
      <c r="DWH5" s="526"/>
      <c r="DWI5" s="526"/>
      <c r="DWJ5" s="526"/>
      <c r="DWK5" s="526"/>
      <c r="DWL5" s="526"/>
      <c r="DWM5" s="526"/>
      <c r="DWN5" s="526"/>
      <c r="DWO5" s="526"/>
      <c r="DWP5" s="526"/>
      <c r="DWQ5" s="526"/>
      <c r="DWR5" s="526"/>
      <c r="DWS5" s="526"/>
      <c r="DWT5" s="526"/>
      <c r="DWU5" s="526"/>
      <c r="DWV5" s="526"/>
      <c r="DWW5" s="526"/>
      <c r="DWX5" s="526"/>
      <c r="DWY5" s="526"/>
      <c r="DWZ5" s="526"/>
      <c r="DXA5" s="526"/>
      <c r="DXB5" s="526"/>
      <c r="DXC5" s="526"/>
      <c r="DXD5" s="526"/>
      <c r="DXE5" s="526"/>
      <c r="DXF5" s="526"/>
      <c r="DXG5" s="526"/>
      <c r="DXH5" s="526"/>
      <c r="DXI5" s="526"/>
      <c r="DXJ5" s="526"/>
      <c r="DXK5" s="526"/>
      <c r="DXL5" s="526"/>
      <c r="DXM5" s="526"/>
      <c r="DXN5" s="526"/>
      <c r="DXO5" s="526"/>
      <c r="DXP5" s="526"/>
      <c r="DXQ5" s="526"/>
      <c r="DXR5" s="526"/>
      <c r="DXS5" s="526"/>
      <c r="DXT5" s="526"/>
      <c r="DXU5" s="526"/>
      <c r="DXV5" s="526"/>
      <c r="DXW5" s="526"/>
      <c r="DXX5" s="526"/>
      <c r="DXY5" s="526"/>
      <c r="DXZ5" s="526"/>
      <c r="DYA5" s="526"/>
      <c r="DYB5" s="526"/>
      <c r="DYC5" s="526"/>
      <c r="DYD5" s="526"/>
      <c r="DYE5" s="526"/>
      <c r="DYF5" s="526"/>
      <c r="DYG5" s="526"/>
      <c r="DYH5" s="526"/>
      <c r="DYI5" s="526"/>
      <c r="DYJ5" s="526"/>
      <c r="DYK5" s="526"/>
      <c r="DYL5" s="526"/>
      <c r="DYM5" s="526"/>
      <c r="DYN5" s="526"/>
      <c r="DYO5" s="526"/>
      <c r="DYP5" s="526"/>
      <c r="DYQ5" s="526"/>
      <c r="DYR5" s="526"/>
      <c r="DYS5" s="526"/>
      <c r="DYT5" s="526"/>
      <c r="DYU5" s="526"/>
      <c r="DYV5" s="526"/>
      <c r="DYW5" s="526"/>
      <c r="DYX5" s="526"/>
      <c r="DYY5" s="526"/>
      <c r="DYZ5" s="526"/>
      <c r="DZA5" s="526"/>
      <c r="DZB5" s="526"/>
      <c r="DZC5" s="526"/>
      <c r="DZD5" s="526"/>
      <c r="DZE5" s="526"/>
      <c r="DZF5" s="526"/>
      <c r="DZG5" s="526"/>
      <c r="DZH5" s="526"/>
      <c r="DZI5" s="526"/>
      <c r="DZJ5" s="526"/>
      <c r="DZK5" s="526"/>
      <c r="DZL5" s="526"/>
      <c r="DZM5" s="526"/>
      <c r="DZN5" s="526"/>
      <c r="DZO5" s="526"/>
      <c r="DZP5" s="526"/>
      <c r="DZQ5" s="526"/>
      <c r="DZR5" s="526"/>
      <c r="DZS5" s="526"/>
      <c r="DZT5" s="526"/>
      <c r="DZU5" s="526"/>
      <c r="DZV5" s="526"/>
      <c r="DZW5" s="526"/>
      <c r="DZX5" s="526"/>
      <c r="DZY5" s="526"/>
      <c r="DZZ5" s="526"/>
      <c r="EAA5" s="526"/>
      <c r="EAB5" s="526"/>
      <c r="EAC5" s="526"/>
      <c r="EAD5" s="526"/>
      <c r="EAE5" s="526"/>
      <c r="EAF5" s="526"/>
      <c r="EAG5" s="526"/>
      <c r="EAH5" s="526"/>
      <c r="EAI5" s="526"/>
      <c r="EAJ5" s="526"/>
      <c r="EAK5" s="526"/>
      <c r="EAL5" s="526"/>
      <c r="EAM5" s="526"/>
      <c r="EAN5" s="526"/>
      <c r="EAO5" s="526"/>
      <c r="EAP5" s="526"/>
      <c r="EAQ5" s="526"/>
      <c r="EAR5" s="526"/>
      <c r="EAS5" s="526"/>
      <c r="EAT5" s="526"/>
      <c r="EAU5" s="526"/>
      <c r="EAV5" s="526"/>
      <c r="EAW5" s="526"/>
      <c r="EAX5" s="526"/>
      <c r="EAY5" s="526"/>
      <c r="EAZ5" s="526"/>
      <c r="EBA5" s="526"/>
      <c r="EBB5" s="526"/>
      <c r="EBC5" s="526"/>
      <c r="EBD5" s="526"/>
      <c r="EBE5" s="526"/>
      <c r="EBF5" s="526"/>
      <c r="EBG5" s="526"/>
      <c r="EBH5" s="526"/>
      <c r="EBI5" s="526"/>
      <c r="EBJ5" s="526"/>
      <c r="EBK5" s="526"/>
      <c r="EBL5" s="526"/>
      <c r="EBM5" s="526"/>
      <c r="EBN5" s="526"/>
      <c r="EBO5" s="526"/>
      <c r="EBP5" s="526"/>
      <c r="EBQ5" s="526"/>
      <c r="EBR5" s="526"/>
      <c r="EBS5" s="526"/>
      <c r="EBT5" s="526"/>
      <c r="EBU5" s="526"/>
      <c r="EBV5" s="526"/>
      <c r="EBW5" s="526"/>
      <c r="EBX5" s="526"/>
      <c r="EBY5" s="526"/>
      <c r="EBZ5" s="526"/>
      <c r="ECA5" s="526"/>
      <c r="ECB5" s="526"/>
      <c r="ECC5" s="526"/>
      <c r="ECD5" s="526"/>
      <c r="ECE5" s="526"/>
      <c r="ECF5" s="526"/>
      <c r="ECG5" s="526"/>
      <c r="ECH5" s="526"/>
      <c r="ECI5" s="526"/>
      <c r="ECJ5" s="526"/>
      <c r="ECK5" s="526"/>
      <c r="ECL5" s="526"/>
      <c r="ECM5" s="526"/>
      <c r="ECN5" s="526"/>
      <c r="ECO5" s="526"/>
      <c r="ECP5" s="526"/>
      <c r="ECQ5" s="526"/>
      <c r="ECR5" s="526"/>
      <c r="ECS5" s="526"/>
      <c r="ECT5" s="526"/>
      <c r="ECU5" s="526"/>
      <c r="ECV5" s="526"/>
      <c r="ECW5" s="526"/>
      <c r="ECX5" s="526"/>
      <c r="ECY5" s="526"/>
      <c r="ECZ5" s="526"/>
      <c r="EDA5" s="526"/>
      <c r="EDB5" s="526"/>
      <c r="EDC5" s="526"/>
      <c r="EDD5" s="526"/>
      <c r="EDE5" s="526"/>
      <c r="EDF5" s="526"/>
      <c r="EDG5" s="526"/>
      <c r="EDH5" s="526"/>
      <c r="EDI5" s="526"/>
      <c r="EDJ5" s="526"/>
      <c r="EDK5" s="526"/>
      <c r="EDL5" s="526"/>
      <c r="EDM5" s="526"/>
      <c r="EDN5" s="526"/>
      <c r="EDO5" s="526"/>
      <c r="EDP5" s="526"/>
      <c r="EDQ5" s="526"/>
      <c r="EDR5" s="526"/>
      <c r="EDS5" s="526"/>
      <c r="EDT5" s="526"/>
      <c r="EDU5" s="526"/>
      <c r="EDV5" s="526"/>
      <c r="EDW5" s="526"/>
      <c r="EDX5" s="526"/>
      <c r="EDY5" s="526"/>
      <c r="EDZ5" s="526"/>
      <c r="EEA5" s="526"/>
      <c r="EEB5" s="526"/>
      <c r="EEC5" s="526"/>
      <c r="EED5" s="526"/>
      <c r="EEE5" s="526"/>
      <c r="EEF5" s="526"/>
      <c r="EEG5" s="526"/>
      <c r="EEH5" s="526"/>
      <c r="EEI5" s="526"/>
      <c r="EEJ5" s="526"/>
      <c r="EEK5" s="526"/>
      <c r="EEL5" s="526"/>
      <c r="EEM5" s="526"/>
      <c r="EEN5" s="526"/>
      <c r="EEO5" s="526"/>
      <c r="EEP5" s="526"/>
      <c r="EEQ5" s="526"/>
      <c r="EER5" s="526"/>
      <c r="EES5" s="526"/>
      <c r="EET5" s="526"/>
      <c r="EEU5" s="526"/>
      <c r="EEV5" s="526"/>
      <c r="EEW5" s="526"/>
      <c r="EEX5" s="526"/>
      <c r="EEY5" s="526"/>
      <c r="EEZ5" s="526"/>
      <c r="EFA5" s="526"/>
      <c r="EFB5" s="526"/>
      <c r="EFC5" s="526"/>
      <c r="EFD5" s="526"/>
      <c r="EFE5" s="526"/>
      <c r="EFF5" s="526"/>
      <c r="EFG5" s="526"/>
      <c r="EFH5" s="526"/>
      <c r="EFI5" s="526"/>
      <c r="EFJ5" s="526"/>
      <c r="EFK5" s="526"/>
      <c r="EFL5" s="526"/>
      <c r="EFM5" s="526"/>
      <c r="EFN5" s="526"/>
      <c r="EFO5" s="526"/>
      <c r="EFP5" s="526"/>
      <c r="EFQ5" s="526"/>
      <c r="EFR5" s="526"/>
      <c r="EFS5" s="526"/>
      <c r="EFT5" s="526"/>
      <c r="EFU5" s="526"/>
      <c r="EFV5" s="526"/>
      <c r="EFW5" s="526"/>
      <c r="EFX5" s="526"/>
      <c r="EFY5" s="526"/>
      <c r="EFZ5" s="526"/>
      <c r="EGA5" s="526"/>
      <c r="EGB5" s="526"/>
      <c r="EGC5" s="526"/>
      <c r="EGD5" s="526"/>
      <c r="EGE5" s="526"/>
      <c r="EGF5" s="526"/>
      <c r="EGG5" s="526"/>
      <c r="EGH5" s="526"/>
      <c r="EGI5" s="526"/>
      <c r="EGJ5" s="526"/>
      <c r="EGK5" s="526"/>
      <c r="EGL5" s="526"/>
      <c r="EGM5" s="526"/>
      <c r="EGN5" s="526"/>
      <c r="EGO5" s="526"/>
      <c r="EGP5" s="526"/>
      <c r="EGQ5" s="526"/>
      <c r="EGR5" s="526"/>
      <c r="EGS5" s="526"/>
      <c r="EGT5" s="526"/>
      <c r="EGU5" s="526"/>
      <c r="EGV5" s="526"/>
      <c r="EGW5" s="526"/>
      <c r="EGX5" s="526"/>
      <c r="EGY5" s="526"/>
      <c r="EGZ5" s="526"/>
      <c r="EHA5" s="526"/>
      <c r="EHB5" s="526"/>
      <c r="EHC5" s="526"/>
      <c r="EHD5" s="526"/>
      <c r="EHE5" s="526"/>
      <c r="EHF5" s="526"/>
      <c r="EHG5" s="526"/>
      <c r="EHH5" s="526"/>
      <c r="EHI5" s="526"/>
      <c r="EHJ5" s="526"/>
      <c r="EHK5" s="526"/>
      <c r="EHL5" s="526"/>
      <c r="EHM5" s="526"/>
      <c r="EHN5" s="526"/>
      <c r="EHO5" s="526"/>
      <c r="EHP5" s="526"/>
      <c r="EHQ5" s="526"/>
      <c r="EHR5" s="526"/>
      <c r="EHS5" s="526"/>
      <c r="EHT5" s="526"/>
      <c r="EHU5" s="526"/>
      <c r="EHV5" s="526"/>
      <c r="EHW5" s="526"/>
      <c r="EHX5" s="526"/>
      <c r="EHY5" s="526"/>
      <c r="EHZ5" s="526"/>
      <c r="EIA5" s="526"/>
      <c r="EIB5" s="526"/>
      <c r="EIC5" s="526"/>
      <c r="EID5" s="526"/>
      <c r="EIE5" s="526"/>
      <c r="EIF5" s="526"/>
      <c r="EIG5" s="526"/>
      <c r="EIH5" s="526"/>
      <c r="EII5" s="526"/>
      <c r="EIJ5" s="526"/>
      <c r="EIK5" s="526"/>
      <c r="EIL5" s="526"/>
      <c r="EIM5" s="526"/>
      <c r="EIN5" s="526"/>
      <c r="EIO5" s="526"/>
      <c r="EIP5" s="526"/>
      <c r="EIQ5" s="526"/>
      <c r="EIR5" s="526"/>
      <c r="EIS5" s="526"/>
      <c r="EIT5" s="526"/>
      <c r="EIU5" s="526"/>
      <c r="EIV5" s="526"/>
      <c r="EIW5" s="526"/>
      <c r="EIX5" s="526"/>
      <c r="EIY5" s="526"/>
      <c r="EIZ5" s="526"/>
      <c r="EJA5" s="526"/>
      <c r="EJB5" s="526"/>
      <c r="EJC5" s="526"/>
      <c r="EJD5" s="526"/>
      <c r="EJE5" s="526"/>
      <c r="EJF5" s="526"/>
      <c r="EJG5" s="526"/>
      <c r="EJH5" s="526"/>
      <c r="EJI5" s="526"/>
      <c r="EJJ5" s="526"/>
      <c r="EJK5" s="526"/>
      <c r="EJL5" s="526"/>
      <c r="EJM5" s="526"/>
      <c r="EJN5" s="526"/>
      <c r="EJO5" s="526"/>
      <c r="EJP5" s="526"/>
      <c r="EJQ5" s="526"/>
      <c r="EJR5" s="526"/>
      <c r="EJS5" s="526"/>
      <c r="EJT5" s="526"/>
      <c r="EJU5" s="526"/>
      <c r="EJV5" s="526"/>
      <c r="EJW5" s="526"/>
      <c r="EJX5" s="526"/>
      <c r="EJY5" s="526"/>
      <c r="EJZ5" s="526"/>
      <c r="EKA5" s="526"/>
      <c r="EKB5" s="526"/>
      <c r="EKC5" s="526"/>
      <c r="EKD5" s="526"/>
      <c r="EKE5" s="526"/>
      <c r="EKF5" s="526"/>
      <c r="EKG5" s="526"/>
      <c r="EKH5" s="526"/>
      <c r="EKI5" s="526"/>
      <c r="EKJ5" s="526"/>
      <c r="EKK5" s="526"/>
      <c r="EKL5" s="526"/>
      <c r="EKM5" s="526"/>
      <c r="EKN5" s="526"/>
      <c r="EKO5" s="526"/>
      <c r="EKP5" s="526"/>
      <c r="EKQ5" s="526"/>
      <c r="EKR5" s="526"/>
      <c r="EKS5" s="526"/>
      <c r="EKT5" s="526"/>
      <c r="EKU5" s="526"/>
      <c r="EKV5" s="526"/>
      <c r="EKW5" s="526"/>
      <c r="EKX5" s="526"/>
      <c r="EKY5" s="526"/>
      <c r="EKZ5" s="526"/>
      <c r="ELA5" s="526"/>
      <c r="ELB5" s="526"/>
      <c r="ELC5" s="526"/>
      <c r="ELD5" s="526"/>
      <c r="ELE5" s="526"/>
      <c r="ELF5" s="526"/>
      <c r="ELG5" s="526"/>
      <c r="ELH5" s="526"/>
      <c r="ELI5" s="526"/>
      <c r="ELJ5" s="526"/>
      <c r="ELK5" s="526"/>
      <c r="ELL5" s="526"/>
      <c r="ELM5" s="526"/>
      <c r="ELN5" s="526"/>
      <c r="ELO5" s="526"/>
      <c r="ELP5" s="526"/>
      <c r="ELQ5" s="526"/>
      <c r="ELR5" s="526"/>
      <c r="ELS5" s="526"/>
      <c r="ELT5" s="526"/>
      <c r="ELU5" s="526"/>
      <c r="ELV5" s="526"/>
      <c r="ELW5" s="526"/>
      <c r="ELX5" s="526"/>
      <c r="ELY5" s="526"/>
      <c r="ELZ5" s="526"/>
      <c r="EMA5" s="526"/>
      <c r="EMB5" s="526"/>
      <c r="EMC5" s="526"/>
      <c r="EMD5" s="526"/>
      <c r="EME5" s="526"/>
      <c r="EMF5" s="526"/>
      <c r="EMG5" s="526"/>
      <c r="EMH5" s="526"/>
      <c r="EMI5" s="526"/>
      <c r="EMJ5" s="526"/>
      <c r="EMK5" s="526"/>
      <c r="EML5" s="526"/>
      <c r="EMM5" s="526"/>
      <c r="EMN5" s="526"/>
      <c r="EMO5" s="526"/>
      <c r="EMP5" s="526"/>
      <c r="EMQ5" s="526"/>
      <c r="EMR5" s="526"/>
      <c r="EMS5" s="526"/>
      <c r="EMT5" s="526"/>
      <c r="EMU5" s="526"/>
      <c r="EMV5" s="526"/>
      <c r="EMW5" s="526"/>
      <c r="EMX5" s="526"/>
      <c r="EMY5" s="526"/>
      <c r="EMZ5" s="526"/>
      <c r="ENA5" s="526"/>
      <c r="ENB5" s="526"/>
      <c r="ENC5" s="526"/>
      <c r="END5" s="526"/>
      <c r="ENE5" s="526"/>
      <c r="ENF5" s="526"/>
      <c r="ENG5" s="526"/>
      <c r="ENH5" s="526"/>
      <c r="ENI5" s="526"/>
      <c r="ENJ5" s="526"/>
      <c r="ENK5" s="526"/>
      <c r="ENL5" s="526"/>
      <c r="ENM5" s="526"/>
      <c r="ENN5" s="526"/>
      <c r="ENO5" s="526"/>
      <c r="ENP5" s="526"/>
      <c r="ENQ5" s="526"/>
      <c r="ENR5" s="526"/>
      <c r="ENS5" s="526"/>
      <c r="ENT5" s="526"/>
      <c r="ENU5" s="526"/>
      <c r="ENV5" s="526"/>
      <c r="ENW5" s="526"/>
      <c r="ENX5" s="526"/>
      <c r="ENY5" s="526"/>
      <c r="ENZ5" s="526"/>
      <c r="EOA5" s="526"/>
      <c r="EOB5" s="526"/>
      <c r="EOC5" s="526"/>
      <c r="EOD5" s="526"/>
      <c r="EOE5" s="526"/>
      <c r="EOF5" s="526"/>
      <c r="EOG5" s="526"/>
      <c r="EOH5" s="526"/>
      <c r="EOI5" s="526"/>
      <c r="EOJ5" s="526"/>
      <c r="EOK5" s="526"/>
      <c r="EOL5" s="526"/>
      <c r="EOM5" s="526"/>
      <c r="EON5" s="526"/>
      <c r="EOO5" s="526"/>
      <c r="EOP5" s="526"/>
      <c r="EOQ5" s="526"/>
      <c r="EOR5" s="526"/>
      <c r="EOS5" s="526"/>
      <c r="EOT5" s="526"/>
      <c r="EOU5" s="526"/>
      <c r="EOV5" s="526"/>
      <c r="EOW5" s="526"/>
      <c r="EOX5" s="526"/>
      <c r="EOY5" s="526"/>
      <c r="EOZ5" s="526"/>
      <c r="EPA5" s="526"/>
      <c r="EPB5" s="526"/>
      <c r="EPC5" s="526"/>
      <c r="EPD5" s="526"/>
      <c r="EPE5" s="526"/>
      <c r="EPF5" s="526"/>
      <c r="EPG5" s="526"/>
      <c r="EPH5" s="526"/>
      <c r="EPI5" s="526"/>
      <c r="EPJ5" s="526"/>
      <c r="EPK5" s="526"/>
      <c r="EPL5" s="526"/>
      <c r="EPM5" s="526"/>
      <c r="EPN5" s="526"/>
      <c r="EPO5" s="526"/>
      <c r="EPP5" s="526"/>
      <c r="EPQ5" s="526"/>
      <c r="EPR5" s="526"/>
      <c r="EPS5" s="526"/>
      <c r="EPT5" s="526"/>
      <c r="EPU5" s="526"/>
      <c r="EPV5" s="526"/>
      <c r="EPW5" s="526"/>
      <c r="EPX5" s="526"/>
      <c r="EPY5" s="526"/>
      <c r="EPZ5" s="526"/>
      <c r="EQA5" s="526"/>
      <c r="EQB5" s="526"/>
      <c r="EQC5" s="526"/>
      <c r="EQD5" s="526"/>
      <c r="EQE5" s="526"/>
      <c r="EQF5" s="526"/>
      <c r="EQG5" s="526"/>
      <c r="EQH5" s="526"/>
      <c r="EQI5" s="526"/>
      <c r="EQJ5" s="526"/>
      <c r="EQK5" s="526"/>
      <c r="EQL5" s="526"/>
      <c r="EQM5" s="526"/>
      <c r="EQN5" s="526"/>
      <c r="EQO5" s="526"/>
      <c r="EQP5" s="526"/>
      <c r="EQQ5" s="526"/>
      <c r="EQR5" s="526"/>
      <c r="EQS5" s="526"/>
      <c r="EQT5" s="526"/>
      <c r="EQU5" s="526"/>
      <c r="EQV5" s="526"/>
      <c r="EQW5" s="526"/>
      <c r="EQX5" s="526"/>
      <c r="EQY5" s="526"/>
      <c r="EQZ5" s="526"/>
      <c r="ERA5" s="526"/>
      <c r="ERB5" s="526"/>
      <c r="ERC5" s="526"/>
      <c r="ERD5" s="526"/>
      <c r="ERE5" s="526"/>
      <c r="ERF5" s="526"/>
      <c r="ERG5" s="526"/>
      <c r="ERH5" s="526"/>
      <c r="ERI5" s="526"/>
      <c r="ERJ5" s="526"/>
      <c r="ERK5" s="526"/>
      <c r="ERL5" s="526"/>
      <c r="ERM5" s="526"/>
      <c r="ERN5" s="526"/>
      <c r="ERO5" s="526"/>
      <c r="ERP5" s="526"/>
      <c r="ERQ5" s="526"/>
      <c r="ERR5" s="526"/>
      <c r="ERS5" s="526"/>
      <c r="ERT5" s="526"/>
      <c r="ERU5" s="526"/>
      <c r="ERV5" s="526"/>
      <c r="ERW5" s="526"/>
      <c r="ERX5" s="526"/>
      <c r="ERY5" s="526"/>
      <c r="ERZ5" s="526"/>
      <c r="ESA5" s="526"/>
      <c r="ESB5" s="526"/>
      <c r="ESC5" s="526"/>
      <c r="ESD5" s="526"/>
      <c r="ESE5" s="526"/>
      <c r="ESF5" s="526"/>
      <c r="ESG5" s="526"/>
      <c r="ESH5" s="526"/>
      <c r="ESI5" s="526"/>
      <c r="ESJ5" s="526"/>
      <c r="ESK5" s="526"/>
      <c r="ESL5" s="526"/>
      <c r="ESM5" s="526"/>
      <c r="ESN5" s="526"/>
      <c r="ESO5" s="526"/>
      <c r="ESP5" s="526"/>
      <c r="ESQ5" s="526"/>
      <c r="ESR5" s="526"/>
      <c r="ESS5" s="526"/>
      <c r="EST5" s="526"/>
      <c r="ESU5" s="526"/>
      <c r="ESV5" s="526"/>
      <c r="ESW5" s="526"/>
      <c r="ESX5" s="526"/>
      <c r="ESY5" s="526"/>
      <c r="ESZ5" s="526"/>
      <c r="ETA5" s="526"/>
      <c r="ETB5" s="526"/>
      <c r="ETC5" s="526"/>
      <c r="ETD5" s="526"/>
      <c r="ETE5" s="526"/>
      <c r="ETF5" s="526"/>
      <c r="ETG5" s="526"/>
      <c r="ETH5" s="526"/>
      <c r="ETI5" s="526"/>
      <c r="ETJ5" s="526"/>
      <c r="ETK5" s="526"/>
      <c r="ETL5" s="526"/>
      <c r="ETM5" s="526"/>
      <c r="ETN5" s="526"/>
      <c r="ETO5" s="526"/>
      <c r="ETP5" s="526"/>
      <c r="ETQ5" s="526"/>
      <c r="ETR5" s="526"/>
      <c r="ETS5" s="526"/>
      <c r="ETT5" s="526"/>
      <c r="ETU5" s="526"/>
      <c r="ETV5" s="526"/>
      <c r="ETW5" s="526"/>
      <c r="ETX5" s="526"/>
      <c r="ETY5" s="526"/>
      <c r="ETZ5" s="526"/>
      <c r="EUA5" s="526"/>
      <c r="EUB5" s="526"/>
      <c r="EUC5" s="526"/>
      <c r="EUD5" s="526"/>
      <c r="EUE5" s="526"/>
      <c r="EUF5" s="526"/>
      <c r="EUG5" s="526"/>
      <c r="EUH5" s="526"/>
      <c r="EUI5" s="526"/>
      <c r="EUJ5" s="526"/>
      <c r="EUK5" s="526"/>
      <c r="EUL5" s="526"/>
      <c r="EUM5" s="526"/>
      <c r="EUN5" s="526"/>
      <c r="EUO5" s="526"/>
      <c r="EUP5" s="526"/>
      <c r="EUQ5" s="526"/>
      <c r="EUR5" s="526"/>
      <c r="EUS5" s="526"/>
      <c r="EUT5" s="526"/>
      <c r="EUU5" s="526"/>
      <c r="EUV5" s="526"/>
      <c r="EUW5" s="526"/>
      <c r="EUX5" s="526"/>
      <c r="EUY5" s="526"/>
      <c r="EUZ5" s="526"/>
      <c r="EVA5" s="526"/>
      <c r="EVB5" s="526"/>
      <c r="EVC5" s="526"/>
      <c r="EVD5" s="526"/>
      <c r="EVE5" s="526"/>
      <c r="EVF5" s="526"/>
      <c r="EVG5" s="526"/>
      <c r="EVH5" s="526"/>
      <c r="EVI5" s="526"/>
      <c r="EVJ5" s="526"/>
      <c r="EVK5" s="526"/>
      <c r="EVL5" s="526"/>
      <c r="EVM5" s="526"/>
      <c r="EVN5" s="526"/>
      <c r="EVO5" s="526"/>
      <c r="EVP5" s="526"/>
      <c r="EVQ5" s="526"/>
      <c r="EVR5" s="526"/>
      <c r="EVS5" s="526"/>
      <c r="EVT5" s="526"/>
      <c r="EVU5" s="526"/>
      <c r="EVV5" s="526"/>
      <c r="EVW5" s="526"/>
      <c r="EVX5" s="526"/>
      <c r="EVY5" s="526"/>
      <c r="EVZ5" s="526"/>
      <c r="EWA5" s="526"/>
      <c r="EWB5" s="526"/>
      <c r="EWC5" s="526"/>
      <c r="EWD5" s="526"/>
      <c r="EWE5" s="526"/>
      <c r="EWF5" s="526"/>
      <c r="EWG5" s="526"/>
      <c r="EWH5" s="526"/>
      <c r="EWI5" s="526"/>
      <c r="EWJ5" s="526"/>
      <c r="EWK5" s="526"/>
      <c r="EWL5" s="526"/>
      <c r="EWM5" s="526"/>
      <c r="EWN5" s="526"/>
      <c r="EWO5" s="526"/>
      <c r="EWP5" s="526"/>
      <c r="EWQ5" s="526"/>
      <c r="EWR5" s="526"/>
      <c r="EWS5" s="526"/>
      <c r="EWT5" s="526"/>
      <c r="EWU5" s="526"/>
      <c r="EWV5" s="526"/>
      <c r="EWW5" s="526"/>
      <c r="EWX5" s="526"/>
      <c r="EWY5" s="526"/>
      <c r="EWZ5" s="526"/>
      <c r="EXA5" s="526"/>
      <c r="EXB5" s="526"/>
      <c r="EXC5" s="526"/>
      <c r="EXD5" s="526"/>
      <c r="EXE5" s="526"/>
      <c r="EXF5" s="526"/>
      <c r="EXG5" s="526"/>
      <c r="EXH5" s="526"/>
      <c r="EXI5" s="526"/>
      <c r="EXJ5" s="526"/>
      <c r="EXK5" s="526"/>
      <c r="EXL5" s="526"/>
      <c r="EXM5" s="526"/>
      <c r="EXN5" s="526"/>
      <c r="EXO5" s="526"/>
      <c r="EXP5" s="526"/>
      <c r="EXQ5" s="526"/>
      <c r="EXR5" s="526"/>
      <c r="EXS5" s="526"/>
      <c r="EXT5" s="526"/>
      <c r="EXU5" s="526"/>
      <c r="EXV5" s="526"/>
      <c r="EXW5" s="526"/>
      <c r="EXX5" s="526"/>
      <c r="EXY5" s="526"/>
      <c r="EXZ5" s="526"/>
      <c r="EYA5" s="526"/>
      <c r="EYB5" s="526"/>
      <c r="EYC5" s="526"/>
      <c r="EYD5" s="526"/>
      <c r="EYE5" s="526"/>
      <c r="EYF5" s="526"/>
      <c r="EYG5" s="526"/>
      <c r="EYH5" s="526"/>
      <c r="EYI5" s="526"/>
      <c r="EYJ5" s="526"/>
      <c r="EYK5" s="526"/>
      <c r="EYL5" s="526"/>
      <c r="EYM5" s="526"/>
      <c r="EYN5" s="526"/>
      <c r="EYO5" s="526"/>
      <c r="EYP5" s="526"/>
      <c r="EYQ5" s="526"/>
      <c r="EYR5" s="526"/>
      <c r="EYS5" s="526"/>
      <c r="EYT5" s="526"/>
      <c r="EYU5" s="526"/>
      <c r="EYV5" s="526"/>
      <c r="EYW5" s="526"/>
      <c r="EYX5" s="526"/>
      <c r="EYY5" s="526"/>
      <c r="EYZ5" s="526"/>
      <c r="EZA5" s="526"/>
      <c r="EZB5" s="526"/>
      <c r="EZC5" s="526"/>
      <c r="EZD5" s="526"/>
      <c r="EZE5" s="526"/>
      <c r="EZF5" s="526"/>
      <c r="EZG5" s="526"/>
      <c r="EZH5" s="526"/>
      <c r="EZI5" s="526"/>
      <c r="EZJ5" s="526"/>
      <c r="EZK5" s="526"/>
      <c r="EZL5" s="526"/>
      <c r="EZM5" s="526"/>
      <c r="EZN5" s="526"/>
      <c r="EZO5" s="526"/>
      <c r="EZP5" s="526"/>
      <c r="EZQ5" s="526"/>
      <c r="EZR5" s="526"/>
      <c r="EZS5" s="526"/>
      <c r="EZT5" s="526"/>
      <c r="EZU5" s="526"/>
      <c r="EZV5" s="526"/>
      <c r="EZW5" s="526"/>
      <c r="EZX5" s="526"/>
      <c r="EZY5" s="526"/>
      <c r="EZZ5" s="526"/>
      <c r="FAA5" s="526"/>
      <c r="FAB5" s="526"/>
      <c r="FAC5" s="526"/>
      <c r="FAD5" s="526"/>
      <c r="FAE5" s="526"/>
      <c r="FAF5" s="526"/>
      <c r="FAG5" s="526"/>
      <c r="FAH5" s="526"/>
      <c r="FAI5" s="526"/>
      <c r="FAJ5" s="526"/>
      <c r="FAK5" s="526"/>
      <c r="FAL5" s="526"/>
      <c r="FAM5" s="526"/>
      <c r="FAN5" s="526"/>
      <c r="FAO5" s="526"/>
      <c r="FAP5" s="526"/>
      <c r="FAQ5" s="526"/>
      <c r="FAR5" s="526"/>
      <c r="FAS5" s="526"/>
      <c r="FAT5" s="526"/>
      <c r="FAU5" s="526"/>
      <c r="FAV5" s="526"/>
      <c r="FAW5" s="526"/>
      <c r="FAX5" s="526"/>
      <c r="FAY5" s="526"/>
      <c r="FAZ5" s="526"/>
      <c r="FBA5" s="526"/>
      <c r="FBB5" s="526"/>
      <c r="FBC5" s="526"/>
      <c r="FBD5" s="526"/>
      <c r="FBE5" s="526"/>
      <c r="FBF5" s="526"/>
      <c r="FBG5" s="526"/>
      <c r="FBH5" s="526"/>
      <c r="FBI5" s="526"/>
      <c r="FBJ5" s="526"/>
      <c r="FBK5" s="526"/>
      <c r="FBL5" s="526"/>
      <c r="FBM5" s="526"/>
      <c r="FBN5" s="526"/>
      <c r="FBO5" s="526"/>
      <c r="FBP5" s="526"/>
      <c r="FBQ5" s="526"/>
      <c r="FBR5" s="526"/>
      <c r="FBS5" s="526"/>
      <c r="FBT5" s="526"/>
      <c r="FBU5" s="526"/>
      <c r="FBV5" s="526"/>
      <c r="FBW5" s="526"/>
      <c r="FBX5" s="526"/>
      <c r="FBY5" s="526"/>
      <c r="FBZ5" s="526"/>
      <c r="FCA5" s="526"/>
      <c r="FCB5" s="526"/>
      <c r="FCC5" s="526"/>
      <c r="FCD5" s="526"/>
      <c r="FCE5" s="526"/>
      <c r="FCF5" s="526"/>
      <c r="FCG5" s="526"/>
      <c r="FCH5" s="526"/>
      <c r="FCI5" s="526"/>
      <c r="FCJ5" s="526"/>
      <c r="FCK5" s="526"/>
      <c r="FCL5" s="526"/>
      <c r="FCM5" s="526"/>
      <c r="FCN5" s="526"/>
      <c r="FCO5" s="526"/>
      <c r="FCP5" s="526"/>
      <c r="FCQ5" s="526"/>
      <c r="FCR5" s="526"/>
      <c r="FCS5" s="526"/>
      <c r="FCT5" s="526"/>
      <c r="FCU5" s="526"/>
      <c r="FCV5" s="526"/>
      <c r="FCW5" s="526"/>
      <c r="FCX5" s="526"/>
      <c r="FCY5" s="526"/>
      <c r="FCZ5" s="526"/>
      <c r="FDA5" s="526"/>
      <c r="FDB5" s="526"/>
      <c r="FDC5" s="526"/>
      <c r="FDD5" s="526"/>
      <c r="FDE5" s="526"/>
      <c r="FDF5" s="526"/>
      <c r="FDG5" s="526"/>
      <c r="FDH5" s="526"/>
      <c r="FDI5" s="526"/>
      <c r="FDJ5" s="526"/>
      <c r="FDK5" s="526"/>
      <c r="FDL5" s="526"/>
      <c r="FDM5" s="526"/>
      <c r="FDN5" s="526"/>
      <c r="FDO5" s="526"/>
      <c r="FDP5" s="526"/>
      <c r="FDQ5" s="526"/>
      <c r="FDR5" s="526"/>
      <c r="FDS5" s="526"/>
      <c r="FDT5" s="526"/>
      <c r="FDU5" s="526"/>
      <c r="FDV5" s="526"/>
      <c r="FDW5" s="526"/>
      <c r="FDX5" s="526"/>
      <c r="FDY5" s="526"/>
      <c r="FDZ5" s="526"/>
      <c r="FEA5" s="526"/>
      <c r="FEB5" s="526"/>
      <c r="FEC5" s="526"/>
      <c r="FED5" s="526"/>
      <c r="FEE5" s="526"/>
      <c r="FEF5" s="526"/>
      <c r="FEG5" s="526"/>
      <c r="FEH5" s="526"/>
      <c r="FEI5" s="526"/>
      <c r="FEJ5" s="526"/>
      <c r="FEK5" s="526"/>
      <c r="FEL5" s="526"/>
      <c r="FEM5" s="526"/>
      <c r="FEN5" s="526"/>
      <c r="FEO5" s="526"/>
      <c r="FEP5" s="526"/>
      <c r="FEQ5" s="526"/>
      <c r="FER5" s="526"/>
      <c r="FES5" s="526"/>
      <c r="FET5" s="526"/>
      <c r="FEU5" s="526"/>
      <c r="FEV5" s="526"/>
      <c r="FEW5" s="526"/>
      <c r="FEX5" s="526"/>
      <c r="FEY5" s="526"/>
      <c r="FEZ5" s="526"/>
      <c r="FFA5" s="526"/>
      <c r="FFB5" s="526"/>
      <c r="FFC5" s="526"/>
      <c r="FFD5" s="526"/>
      <c r="FFE5" s="526"/>
      <c r="FFF5" s="526"/>
      <c r="FFG5" s="526"/>
      <c r="FFH5" s="526"/>
      <c r="FFI5" s="526"/>
      <c r="FFJ5" s="526"/>
      <c r="FFK5" s="526"/>
      <c r="FFL5" s="526"/>
      <c r="FFM5" s="526"/>
      <c r="FFN5" s="526"/>
      <c r="FFO5" s="526"/>
      <c r="FFP5" s="526"/>
      <c r="FFQ5" s="526"/>
      <c r="FFR5" s="526"/>
      <c r="FFS5" s="526"/>
      <c r="FFT5" s="526"/>
      <c r="FFU5" s="526"/>
      <c r="FFV5" s="526"/>
      <c r="FFW5" s="526"/>
      <c r="FFX5" s="526"/>
      <c r="FFY5" s="526"/>
      <c r="FFZ5" s="526"/>
      <c r="FGA5" s="526"/>
      <c r="FGB5" s="526"/>
      <c r="FGC5" s="526"/>
      <c r="FGD5" s="526"/>
      <c r="FGE5" s="526"/>
      <c r="FGF5" s="526"/>
      <c r="FGG5" s="526"/>
      <c r="FGH5" s="526"/>
      <c r="FGI5" s="526"/>
      <c r="FGJ5" s="526"/>
      <c r="FGK5" s="526"/>
      <c r="FGL5" s="526"/>
      <c r="FGM5" s="526"/>
      <c r="FGN5" s="526"/>
      <c r="FGO5" s="526"/>
      <c r="FGP5" s="526"/>
      <c r="FGQ5" s="526"/>
      <c r="FGR5" s="526"/>
      <c r="FGS5" s="526"/>
      <c r="FGT5" s="526"/>
      <c r="FGU5" s="526"/>
      <c r="FGV5" s="526"/>
      <c r="FGW5" s="526"/>
      <c r="FGX5" s="526"/>
      <c r="FGY5" s="526"/>
      <c r="FGZ5" s="526"/>
      <c r="FHA5" s="526"/>
      <c r="FHB5" s="526"/>
      <c r="FHC5" s="526"/>
      <c r="FHD5" s="526"/>
      <c r="FHE5" s="526"/>
      <c r="FHF5" s="526"/>
      <c r="FHG5" s="526"/>
      <c r="FHH5" s="526"/>
      <c r="FHI5" s="526"/>
      <c r="FHJ5" s="526"/>
      <c r="FHK5" s="526"/>
      <c r="FHL5" s="526"/>
      <c r="FHM5" s="526"/>
      <c r="FHN5" s="526"/>
      <c r="FHO5" s="526"/>
      <c r="FHP5" s="526"/>
      <c r="FHQ5" s="526"/>
      <c r="FHR5" s="526"/>
      <c r="FHS5" s="526"/>
      <c r="FHT5" s="526"/>
      <c r="FHU5" s="526"/>
      <c r="FHV5" s="526"/>
      <c r="FHW5" s="526"/>
      <c r="FHX5" s="526"/>
      <c r="FHY5" s="526"/>
      <c r="FHZ5" s="526"/>
      <c r="FIA5" s="526"/>
      <c r="FIB5" s="526"/>
      <c r="FIC5" s="526"/>
      <c r="FID5" s="526"/>
      <c r="FIE5" s="526"/>
      <c r="FIF5" s="526"/>
      <c r="FIG5" s="526"/>
      <c r="FIH5" s="526"/>
      <c r="FII5" s="526"/>
      <c r="FIJ5" s="526"/>
      <c r="FIK5" s="526"/>
      <c r="FIL5" s="526"/>
      <c r="FIM5" s="526"/>
      <c r="FIN5" s="526"/>
      <c r="FIO5" s="526"/>
      <c r="FIP5" s="526"/>
      <c r="FIQ5" s="526"/>
      <c r="FIR5" s="526"/>
      <c r="FIS5" s="526"/>
      <c r="FIT5" s="526"/>
      <c r="FIU5" s="526"/>
      <c r="FIV5" s="526"/>
      <c r="FIW5" s="526"/>
      <c r="FIX5" s="526"/>
      <c r="FIY5" s="526"/>
      <c r="FIZ5" s="526"/>
      <c r="FJA5" s="526"/>
      <c r="FJB5" s="526"/>
      <c r="FJC5" s="526"/>
      <c r="FJD5" s="526"/>
      <c r="FJE5" s="526"/>
      <c r="FJF5" s="526"/>
      <c r="FJG5" s="526"/>
      <c r="FJH5" s="526"/>
      <c r="FJI5" s="526"/>
      <c r="FJJ5" s="526"/>
      <c r="FJK5" s="526"/>
      <c r="FJL5" s="526"/>
      <c r="FJM5" s="526"/>
      <c r="FJN5" s="526"/>
      <c r="FJO5" s="526"/>
      <c r="FJP5" s="526"/>
      <c r="FJQ5" s="526"/>
      <c r="FJR5" s="526"/>
      <c r="FJS5" s="526"/>
      <c r="FJT5" s="526"/>
      <c r="FJU5" s="526"/>
      <c r="FJV5" s="526"/>
      <c r="FJW5" s="526"/>
      <c r="FJX5" s="526"/>
      <c r="FJY5" s="526"/>
      <c r="FJZ5" s="526"/>
      <c r="FKA5" s="526"/>
      <c r="FKB5" s="526"/>
      <c r="FKC5" s="526"/>
      <c r="FKD5" s="526"/>
      <c r="FKE5" s="526"/>
      <c r="FKF5" s="526"/>
      <c r="FKG5" s="526"/>
      <c r="FKH5" s="526"/>
      <c r="FKI5" s="526"/>
      <c r="FKJ5" s="526"/>
      <c r="FKK5" s="526"/>
      <c r="FKL5" s="526"/>
      <c r="FKM5" s="526"/>
      <c r="FKN5" s="526"/>
      <c r="FKO5" s="526"/>
      <c r="FKP5" s="526"/>
      <c r="FKQ5" s="526"/>
      <c r="FKR5" s="526"/>
      <c r="FKS5" s="526"/>
      <c r="FKT5" s="526"/>
      <c r="FKU5" s="526"/>
      <c r="FKV5" s="526"/>
      <c r="FKW5" s="526"/>
      <c r="FKX5" s="526"/>
      <c r="FKY5" s="526"/>
      <c r="FKZ5" s="526"/>
      <c r="FLA5" s="526"/>
      <c r="FLB5" s="526"/>
      <c r="FLC5" s="526"/>
      <c r="FLD5" s="526"/>
      <c r="FLE5" s="526"/>
      <c r="FLF5" s="526"/>
      <c r="FLG5" s="526"/>
      <c r="FLH5" s="526"/>
      <c r="FLI5" s="526"/>
      <c r="FLJ5" s="526"/>
      <c r="FLK5" s="526"/>
      <c r="FLL5" s="526"/>
      <c r="FLM5" s="526"/>
      <c r="FLN5" s="526"/>
      <c r="FLO5" s="526"/>
      <c r="FLP5" s="526"/>
      <c r="FLQ5" s="526"/>
      <c r="FLR5" s="526"/>
      <c r="FLS5" s="526"/>
      <c r="FLT5" s="526"/>
      <c r="FLU5" s="526"/>
      <c r="FLV5" s="526"/>
      <c r="FLW5" s="526"/>
      <c r="FLX5" s="526"/>
      <c r="FLY5" s="526"/>
      <c r="FLZ5" s="526"/>
      <c r="FMA5" s="526"/>
      <c r="FMB5" s="526"/>
      <c r="FMC5" s="526"/>
      <c r="FMD5" s="526"/>
      <c r="FME5" s="526"/>
      <c r="FMF5" s="526"/>
      <c r="FMG5" s="526"/>
      <c r="FMH5" s="526"/>
      <c r="FMI5" s="526"/>
      <c r="FMJ5" s="526"/>
      <c r="FMK5" s="526"/>
      <c r="FML5" s="526"/>
      <c r="FMM5" s="526"/>
      <c r="FMN5" s="526"/>
      <c r="FMO5" s="526"/>
      <c r="FMP5" s="526"/>
      <c r="FMQ5" s="526"/>
      <c r="FMR5" s="526"/>
      <c r="FMS5" s="526"/>
      <c r="FMT5" s="526"/>
      <c r="FMU5" s="526"/>
      <c r="FMV5" s="526"/>
      <c r="FMW5" s="526"/>
      <c r="FMX5" s="526"/>
      <c r="FMY5" s="526"/>
      <c r="FMZ5" s="526"/>
      <c r="FNA5" s="526"/>
      <c r="FNB5" s="526"/>
      <c r="FNC5" s="526"/>
      <c r="FND5" s="526"/>
      <c r="FNE5" s="526"/>
      <c r="FNF5" s="526"/>
      <c r="FNG5" s="526"/>
      <c r="FNH5" s="526"/>
      <c r="FNI5" s="526"/>
      <c r="FNJ5" s="526"/>
      <c r="FNK5" s="526"/>
      <c r="FNL5" s="526"/>
      <c r="FNM5" s="526"/>
      <c r="FNN5" s="526"/>
      <c r="FNO5" s="526"/>
      <c r="FNP5" s="526"/>
      <c r="FNQ5" s="526"/>
      <c r="FNR5" s="526"/>
      <c r="FNS5" s="526"/>
      <c r="FNT5" s="526"/>
      <c r="FNU5" s="526"/>
      <c r="FNV5" s="526"/>
      <c r="FNW5" s="526"/>
      <c r="FNX5" s="526"/>
      <c r="FNY5" s="526"/>
      <c r="FNZ5" s="526"/>
      <c r="FOA5" s="526"/>
      <c r="FOB5" s="526"/>
      <c r="FOC5" s="526"/>
      <c r="FOD5" s="526"/>
      <c r="FOE5" s="526"/>
      <c r="FOF5" s="526"/>
      <c r="FOG5" s="526"/>
      <c r="FOH5" s="526"/>
      <c r="FOI5" s="526"/>
      <c r="FOJ5" s="526"/>
      <c r="FOK5" s="526"/>
      <c r="FOL5" s="526"/>
      <c r="FOM5" s="526"/>
      <c r="FON5" s="526"/>
      <c r="FOO5" s="526"/>
      <c r="FOP5" s="526"/>
      <c r="FOQ5" s="526"/>
      <c r="FOR5" s="526"/>
      <c r="FOS5" s="526"/>
      <c r="FOT5" s="526"/>
      <c r="FOU5" s="526"/>
      <c r="FOV5" s="526"/>
      <c r="FOW5" s="526"/>
      <c r="FOX5" s="526"/>
      <c r="FOY5" s="526"/>
      <c r="FOZ5" s="526"/>
      <c r="FPA5" s="526"/>
      <c r="FPB5" s="526"/>
      <c r="FPC5" s="526"/>
      <c r="FPD5" s="526"/>
      <c r="FPE5" s="526"/>
      <c r="FPF5" s="526"/>
      <c r="FPG5" s="526"/>
      <c r="FPH5" s="526"/>
      <c r="FPI5" s="526"/>
      <c r="FPJ5" s="526"/>
      <c r="FPK5" s="526"/>
      <c r="FPL5" s="526"/>
      <c r="FPM5" s="526"/>
      <c r="FPN5" s="526"/>
      <c r="FPO5" s="526"/>
      <c r="FPP5" s="526"/>
      <c r="FPQ5" s="526"/>
      <c r="FPR5" s="526"/>
      <c r="FPS5" s="526"/>
      <c r="FPT5" s="526"/>
      <c r="FPU5" s="526"/>
      <c r="FPV5" s="526"/>
      <c r="FPW5" s="526"/>
      <c r="FPX5" s="526"/>
      <c r="FPY5" s="526"/>
      <c r="FPZ5" s="526"/>
      <c r="FQA5" s="526"/>
      <c r="FQB5" s="526"/>
      <c r="FQC5" s="526"/>
      <c r="FQD5" s="526"/>
      <c r="FQE5" s="526"/>
      <c r="FQF5" s="526"/>
      <c r="FQG5" s="526"/>
      <c r="FQH5" s="526"/>
      <c r="FQI5" s="526"/>
      <c r="FQJ5" s="526"/>
      <c r="FQK5" s="526"/>
      <c r="FQL5" s="526"/>
      <c r="FQM5" s="526"/>
      <c r="FQN5" s="526"/>
      <c r="FQO5" s="526"/>
      <c r="FQP5" s="526"/>
      <c r="FQQ5" s="526"/>
      <c r="FQR5" s="526"/>
      <c r="FQS5" s="526"/>
      <c r="FQT5" s="526"/>
      <c r="FQU5" s="526"/>
      <c r="FQV5" s="526"/>
      <c r="FQW5" s="526"/>
      <c r="FQX5" s="526"/>
      <c r="FQY5" s="526"/>
      <c r="FQZ5" s="526"/>
      <c r="FRA5" s="526"/>
      <c r="FRB5" s="526"/>
      <c r="FRC5" s="526"/>
      <c r="FRD5" s="526"/>
      <c r="FRE5" s="526"/>
      <c r="FRF5" s="526"/>
      <c r="FRG5" s="526"/>
      <c r="FRH5" s="526"/>
      <c r="FRI5" s="526"/>
      <c r="FRJ5" s="526"/>
      <c r="FRK5" s="526"/>
      <c r="FRL5" s="526"/>
      <c r="FRM5" s="526"/>
      <c r="FRN5" s="526"/>
      <c r="FRO5" s="526"/>
      <c r="FRP5" s="526"/>
      <c r="FRQ5" s="526"/>
      <c r="FRR5" s="526"/>
      <c r="FRS5" s="526"/>
      <c r="FRT5" s="526"/>
      <c r="FRU5" s="526"/>
      <c r="FRV5" s="526"/>
      <c r="FRW5" s="526"/>
      <c r="FRX5" s="526"/>
      <c r="FRY5" s="526"/>
      <c r="FRZ5" s="526"/>
      <c r="FSA5" s="526"/>
      <c r="FSB5" s="526"/>
      <c r="FSC5" s="526"/>
      <c r="FSD5" s="526"/>
      <c r="FSE5" s="526"/>
      <c r="FSF5" s="526"/>
      <c r="FSG5" s="526"/>
      <c r="FSH5" s="526"/>
      <c r="FSI5" s="526"/>
      <c r="FSJ5" s="526"/>
      <c r="FSK5" s="526"/>
      <c r="FSL5" s="526"/>
      <c r="FSM5" s="526"/>
      <c r="FSN5" s="526"/>
      <c r="FSO5" s="526"/>
      <c r="FSP5" s="526"/>
      <c r="FSQ5" s="526"/>
      <c r="FSR5" s="526"/>
      <c r="FSS5" s="526"/>
      <c r="FST5" s="526"/>
      <c r="FSU5" s="526"/>
      <c r="FSV5" s="526"/>
      <c r="FSW5" s="526"/>
      <c r="FSX5" s="526"/>
      <c r="FSY5" s="526"/>
      <c r="FSZ5" s="526"/>
      <c r="FTA5" s="526"/>
      <c r="FTB5" s="526"/>
      <c r="FTC5" s="526"/>
      <c r="FTD5" s="526"/>
      <c r="FTE5" s="526"/>
      <c r="FTF5" s="526"/>
      <c r="FTG5" s="526"/>
      <c r="FTH5" s="526"/>
      <c r="FTI5" s="526"/>
      <c r="FTJ5" s="526"/>
      <c r="FTK5" s="526"/>
      <c r="FTL5" s="526"/>
      <c r="FTM5" s="526"/>
      <c r="FTN5" s="526"/>
      <c r="FTO5" s="526"/>
      <c r="FTP5" s="526"/>
      <c r="FTQ5" s="526"/>
      <c r="FTR5" s="526"/>
      <c r="FTS5" s="526"/>
      <c r="FTT5" s="526"/>
      <c r="FTU5" s="526"/>
      <c r="FTV5" s="526"/>
      <c r="FTW5" s="526"/>
      <c r="FTX5" s="526"/>
      <c r="FTY5" s="526"/>
      <c r="FTZ5" s="526"/>
      <c r="FUA5" s="526"/>
      <c r="FUB5" s="526"/>
      <c r="FUC5" s="526"/>
      <c r="FUD5" s="526"/>
      <c r="FUE5" s="526"/>
      <c r="FUF5" s="526"/>
      <c r="FUG5" s="526"/>
      <c r="FUH5" s="526"/>
      <c r="FUI5" s="526"/>
      <c r="FUJ5" s="526"/>
      <c r="FUK5" s="526"/>
      <c r="FUL5" s="526"/>
      <c r="FUM5" s="526"/>
      <c r="FUN5" s="526"/>
      <c r="FUO5" s="526"/>
      <c r="FUP5" s="526"/>
      <c r="FUQ5" s="526"/>
      <c r="FUR5" s="526"/>
      <c r="FUS5" s="526"/>
      <c r="FUT5" s="526"/>
      <c r="FUU5" s="526"/>
      <c r="FUV5" s="526"/>
      <c r="FUW5" s="526"/>
      <c r="FUX5" s="526"/>
      <c r="FUY5" s="526"/>
      <c r="FUZ5" s="526"/>
      <c r="FVA5" s="526"/>
      <c r="FVB5" s="526"/>
      <c r="FVC5" s="526"/>
      <c r="FVD5" s="526"/>
      <c r="FVE5" s="526"/>
      <c r="FVF5" s="526"/>
      <c r="FVG5" s="526"/>
      <c r="FVH5" s="526"/>
      <c r="FVI5" s="526"/>
      <c r="FVJ5" s="526"/>
      <c r="FVK5" s="526"/>
      <c r="FVL5" s="526"/>
      <c r="FVM5" s="526"/>
      <c r="FVN5" s="526"/>
      <c r="FVO5" s="526"/>
      <c r="FVP5" s="526"/>
      <c r="FVQ5" s="526"/>
      <c r="FVR5" s="526"/>
      <c r="FVS5" s="526"/>
      <c r="FVT5" s="526"/>
      <c r="FVU5" s="526"/>
      <c r="FVV5" s="526"/>
      <c r="FVW5" s="526"/>
      <c r="FVX5" s="526"/>
      <c r="FVY5" s="526"/>
      <c r="FVZ5" s="526"/>
      <c r="FWA5" s="526"/>
      <c r="FWB5" s="526"/>
      <c r="FWC5" s="526"/>
      <c r="FWD5" s="526"/>
      <c r="FWE5" s="526"/>
      <c r="FWF5" s="526"/>
      <c r="FWG5" s="526"/>
      <c r="FWH5" s="526"/>
      <c r="FWI5" s="526"/>
      <c r="FWJ5" s="526"/>
      <c r="FWK5" s="526"/>
      <c r="FWL5" s="526"/>
      <c r="FWM5" s="526"/>
      <c r="FWN5" s="526"/>
      <c r="FWO5" s="526"/>
      <c r="FWP5" s="526"/>
      <c r="FWQ5" s="526"/>
      <c r="FWR5" s="526"/>
      <c r="FWS5" s="526"/>
      <c r="FWT5" s="526"/>
      <c r="FWU5" s="526"/>
      <c r="FWV5" s="526"/>
      <c r="FWW5" s="526"/>
      <c r="FWX5" s="526"/>
      <c r="FWY5" s="526"/>
      <c r="FWZ5" s="526"/>
      <c r="FXA5" s="526"/>
      <c r="FXB5" s="526"/>
      <c r="FXC5" s="526"/>
      <c r="FXD5" s="526"/>
      <c r="FXE5" s="526"/>
      <c r="FXF5" s="526"/>
      <c r="FXG5" s="526"/>
      <c r="FXH5" s="526"/>
      <c r="FXI5" s="526"/>
      <c r="FXJ5" s="526"/>
      <c r="FXK5" s="526"/>
      <c r="FXL5" s="526"/>
      <c r="FXM5" s="526"/>
      <c r="FXN5" s="526"/>
      <c r="FXO5" s="526"/>
      <c r="FXP5" s="526"/>
      <c r="FXQ5" s="526"/>
      <c r="FXR5" s="526"/>
      <c r="FXS5" s="526"/>
      <c r="FXT5" s="526"/>
      <c r="FXU5" s="526"/>
      <c r="FXV5" s="526"/>
      <c r="FXW5" s="526"/>
      <c r="FXX5" s="526"/>
      <c r="FXY5" s="526"/>
      <c r="FXZ5" s="526"/>
      <c r="FYA5" s="526"/>
      <c r="FYB5" s="526"/>
      <c r="FYC5" s="526"/>
      <c r="FYD5" s="526"/>
      <c r="FYE5" s="526"/>
      <c r="FYF5" s="526"/>
      <c r="FYG5" s="526"/>
      <c r="FYH5" s="526"/>
      <c r="FYI5" s="526"/>
      <c r="FYJ5" s="526"/>
      <c r="FYK5" s="526"/>
      <c r="FYL5" s="526"/>
      <c r="FYM5" s="526"/>
      <c r="FYN5" s="526"/>
      <c r="FYO5" s="526"/>
      <c r="FYP5" s="526"/>
      <c r="FYQ5" s="526"/>
      <c r="FYR5" s="526"/>
      <c r="FYS5" s="526"/>
      <c r="FYT5" s="526"/>
      <c r="FYU5" s="526"/>
      <c r="FYV5" s="526"/>
      <c r="FYW5" s="526"/>
      <c r="FYX5" s="526"/>
      <c r="FYY5" s="526"/>
      <c r="FYZ5" s="526"/>
      <c r="FZA5" s="526"/>
      <c r="FZB5" s="526"/>
      <c r="FZC5" s="526"/>
      <c r="FZD5" s="526"/>
      <c r="FZE5" s="526"/>
      <c r="FZF5" s="526"/>
      <c r="FZG5" s="526"/>
      <c r="FZH5" s="526"/>
      <c r="FZI5" s="526"/>
      <c r="FZJ5" s="526"/>
      <c r="FZK5" s="526"/>
      <c r="FZL5" s="526"/>
      <c r="FZM5" s="526"/>
      <c r="FZN5" s="526"/>
      <c r="FZO5" s="526"/>
      <c r="FZP5" s="526"/>
      <c r="FZQ5" s="526"/>
      <c r="FZR5" s="526"/>
      <c r="FZS5" s="526"/>
      <c r="FZT5" s="526"/>
      <c r="FZU5" s="526"/>
      <c r="FZV5" s="526"/>
      <c r="FZW5" s="526"/>
      <c r="FZX5" s="526"/>
      <c r="FZY5" s="526"/>
      <c r="FZZ5" s="526"/>
      <c r="GAA5" s="526"/>
      <c r="GAB5" s="526"/>
      <c r="GAC5" s="526"/>
      <c r="GAD5" s="526"/>
      <c r="GAE5" s="526"/>
      <c r="GAF5" s="526"/>
      <c r="GAG5" s="526"/>
      <c r="GAH5" s="526"/>
      <c r="GAI5" s="526"/>
      <c r="GAJ5" s="526"/>
      <c r="GAK5" s="526"/>
      <c r="GAL5" s="526"/>
      <c r="GAM5" s="526"/>
      <c r="GAN5" s="526"/>
      <c r="GAO5" s="526"/>
      <c r="GAP5" s="526"/>
      <c r="GAQ5" s="526"/>
      <c r="GAR5" s="526"/>
      <c r="GAS5" s="526"/>
      <c r="GAT5" s="526"/>
      <c r="GAU5" s="526"/>
      <c r="GAV5" s="526"/>
      <c r="GAW5" s="526"/>
      <c r="GAX5" s="526"/>
      <c r="GAY5" s="526"/>
      <c r="GAZ5" s="526"/>
      <c r="GBA5" s="526"/>
      <c r="GBB5" s="526"/>
      <c r="GBC5" s="526"/>
      <c r="GBD5" s="526"/>
      <c r="GBE5" s="526"/>
      <c r="GBF5" s="526"/>
      <c r="GBG5" s="526"/>
      <c r="GBH5" s="526"/>
      <c r="GBI5" s="526"/>
      <c r="GBJ5" s="526"/>
      <c r="GBK5" s="526"/>
      <c r="GBL5" s="526"/>
      <c r="GBM5" s="526"/>
      <c r="GBN5" s="526"/>
      <c r="GBO5" s="526"/>
      <c r="GBP5" s="526"/>
      <c r="GBQ5" s="526"/>
      <c r="GBR5" s="526"/>
      <c r="GBS5" s="526"/>
      <c r="GBT5" s="526"/>
      <c r="GBU5" s="526"/>
      <c r="GBV5" s="526"/>
      <c r="GBW5" s="526"/>
      <c r="GBX5" s="526"/>
      <c r="GBY5" s="526"/>
      <c r="GBZ5" s="526"/>
      <c r="GCA5" s="526"/>
      <c r="GCB5" s="526"/>
      <c r="GCC5" s="526"/>
      <c r="GCD5" s="526"/>
      <c r="GCE5" s="526"/>
      <c r="GCF5" s="526"/>
      <c r="GCG5" s="526"/>
      <c r="GCH5" s="526"/>
      <c r="GCI5" s="526"/>
      <c r="GCJ5" s="526"/>
      <c r="GCK5" s="526"/>
      <c r="GCL5" s="526"/>
      <c r="GCM5" s="526"/>
      <c r="GCN5" s="526"/>
      <c r="GCO5" s="526"/>
      <c r="GCP5" s="526"/>
      <c r="GCQ5" s="526"/>
      <c r="GCR5" s="526"/>
      <c r="GCS5" s="526"/>
      <c r="GCT5" s="526"/>
      <c r="GCU5" s="526"/>
      <c r="GCV5" s="526"/>
      <c r="GCW5" s="526"/>
      <c r="GCX5" s="526"/>
      <c r="GCY5" s="526"/>
      <c r="GCZ5" s="526"/>
      <c r="GDA5" s="526"/>
      <c r="GDB5" s="526"/>
      <c r="GDC5" s="526"/>
      <c r="GDD5" s="526"/>
      <c r="GDE5" s="526"/>
      <c r="GDF5" s="526"/>
      <c r="GDG5" s="526"/>
      <c r="GDH5" s="526"/>
      <c r="GDI5" s="526"/>
      <c r="GDJ5" s="526"/>
      <c r="GDK5" s="526"/>
      <c r="GDL5" s="526"/>
      <c r="GDM5" s="526"/>
      <c r="GDN5" s="526"/>
      <c r="GDO5" s="526"/>
      <c r="GDP5" s="526"/>
      <c r="GDQ5" s="526"/>
      <c r="GDR5" s="526"/>
      <c r="GDS5" s="526"/>
      <c r="GDT5" s="526"/>
      <c r="GDU5" s="526"/>
      <c r="GDV5" s="526"/>
      <c r="GDW5" s="526"/>
      <c r="GDX5" s="526"/>
      <c r="GDY5" s="526"/>
      <c r="GDZ5" s="526"/>
      <c r="GEA5" s="526"/>
      <c r="GEB5" s="526"/>
      <c r="GEC5" s="526"/>
      <c r="GED5" s="526"/>
      <c r="GEE5" s="526"/>
      <c r="GEF5" s="526"/>
      <c r="GEG5" s="526"/>
      <c r="GEH5" s="526"/>
      <c r="GEI5" s="526"/>
      <c r="GEJ5" s="526"/>
      <c r="GEK5" s="526"/>
      <c r="GEL5" s="526"/>
      <c r="GEM5" s="526"/>
      <c r="GEN5" s="526"/>
      <c r="GEO5" s="526"/>
      <c r="GEP5" s="526"/>
      <c r="GEQ5" s="526"/>
      <c r="GER5" s="526"/>
      <c r="GES5" s="526"/>
      <c r="GET5" s="526"/>
      <c r="GEU5" s="526"/>
      <c r="GEV5" s="526"/>
      <c r="GEW5" s="526"/>
      <c r="GEX5" s="526"/>
      <c r="GEY5" s="526"/>
      <c r="GEZ5" s="526"/>
      <c r="GFA5" s="526"/>
      <c r="GFB5" s="526"/>
      <c r="GFC5" s="526"/>
      <c r="GFD5" s="526"/>
      <c r="GFE5" s="526"/>
      <c r="GFF5" s="526"/>
      <c r="GFG5" s="526"/>
      <c r="GFH5" s="526"/>
      <c r="GFI5" s="526"/>
      <c r="GFJ5" s="526"/>
      <c r="GFK5" s="526"/>
      <c r="GFL5" s="526"/>
      <c r="GFM5" s="526"/>
      <c r="GFN5" s="526"/>
      <c r="GFO5" s="526"/>
      <c r="GFP5" s="526"/>
      <c r="GFQ5" s="526"/>
      <c r="GFR5" s="526"/>
      <c r="GFS5" s="526"/>
      <c r="GFT5" s="526"/>
      <c r="GFU5" s="526"/>
      <c r="GFV5" s="526"/>
      <c r="GFW5" s="526"/>
      <c r="GFX5" s="526"/>
      <c r="GFY5" s="526"/>
      <c r="GFZ5" s="526"/>
      <c r="GGA5" s="526"/>
      <c r="GGB5" s="526"/>
      <c r="GGC5" s="526"/>
      <c r="GGD5" s="526"/>
      <c r="GGE5" s="526"/>
      <c r="GGF5" s="526"/>
      <c r="GGG5" s="526"/>
      <c r="GGH5" s="526"/>
      <c r="GGI5" s="526"/>
      <c r="GGJ5" s="526"/>
      <c r="GGK5" s="526"/>
      <c r="GGL5" s="526"/>
      <c r="GGM5" s="526"/>
      <c r="GGN5" s="526"/>
      <c r="GGO5" s="526"/>
      <c r="GGP5" s="526"/>
      <c r="GGQ5" s="526"/>
      <c r="GGR5" s="526"/>
      <c r="GGS5" s="526"/>
      <c r="GGT5" s="526"/>
      <c r="GGU5" s="526"/>
      <c r="GGV5" s="526"/>
      <c r="GGW5" s="526"/>
      <c r="GGX5" s="526"/>
      <c r="GGY5" s="526"/>
      <c r="GGZ5" s="526"/>
      <c r="GHA5" s="526"/>
      <c r="GHB5" s="526"/>
      <c r="GHC5" s="526"/>
      <c r="GHD5" s="526"/>
      <c r="GHE5" s="526"/>
      <c r="GHF5" s="526"/>
      <c r="GHG5" s="526"/>
      <c r="GHH5" s="526"/>
      <c r="GHI5" s="526"/>
      <c r="GHJ5" s="526"/>
      <c r="GHK5" s="526"/>
      <c r="GHL5" s="526"/>
      <c r="GHM5" s="526"/>
      <c r="GHN5" s="526"/>
      <c r="GHO5" s="526"/>
      <c r="GHP5" s="526"/>
      <c r="GHQ5" s="526"/>
      <c r="GHR5" s="526"/>
      <c r="GHS5" s="526"/>
      <c r="GHT5" s="526"/>
      <c r="GHU5" s="526"/>
      <c r="GHV5" s="526"/>
      <c r="GHW5" s="526"/>
      <c r="GHX5" s="526"/>
      <c r="GHY5" s="526"/>
      <c r="GHZ5" s="526"/>
      <c r="GIA5" s="526"/>
      <c r="GIB5" s="526"/>
      <c r="GIC5" s="526"/>
      <c r="GID5" s="526"/>
      <c r="GIE5" s="526"/>
      <c r="GIF5" s="526"/>
      <c r="GIG5" s="526"/>
      <c r="GIH5" s="526"/>
      <c r="GII5" s="526"/>
      <c r="GIJ5" s="526"/>
      <c r="GIK5" s="526"/>
      <c r="GIL5" s="526"/>
      <c r="GIM5" s="526"/>
      <c r="GIN5" s="526"/>
      <c r="GIO5" s="526"/>
      <c r="GIP5" s="526"/>
      <c r="GIQ5" s="526"/>
      <c r="GIR5" s="526"/>
      <c r="GIS5" s="526"/>
      <c r="GIT5" s="526"/>
      <c r="GIU5" s="526"/>
      <c r="GIV5" s="526"/>
      <c r="GIW5" s="526"/>
      <c r="GIX5" s="526"/>
      <c r="GIY5" s="526"/>
      <c r="GIZ5" s="526"/>
      <c r="GJA5" s="526"/>
      <c r="GJB5" s="526"/>
      <c r="GJC5" s="526"/>
      <c r="GJD5" s="526"/>
      <c r="GJE5" s="526"/>
      <c r="GJF5" s="526"/>
      <c r="GJG5" s="526"/>
      <c r="GJH5" s="526"/>
      <c r="GJI5" s="526"/>
      <c r="GJJ5" s="526"/>
      <c r="GJK5" s="526"/>
      <c r="GJL5" s="526"/>
      <c r="GJM5" s="526"/>
      <c r="GJN5" s="526"/>
      <c r="GJO5" s="526"/>
      <c r="GJP5" s="526"/>
      <c r="GJQ5" s="526"/>
      <c r="GJR5" s="526"/>
      <c r="GJS5" s="526"/>
      <c r="GJT5" s="526"/>
      <c r="GJU5" s="526"/>
      <c r="GJV5" s="526"/>
      <c r="GJW5" s="526"/>
      <c r="GJX5" s="526"/>
      <c r="GJY5" s="526"/>
      <c r="GJZ5" s="526"/>
      <c r="GKA5" s="526"/>
      <c r="GKB5" s="526"/>
      <c r="GKC5" s="526"/>
      <c r="GKD5" s="526"/>
      <c r="GKE5" s="526"/>
      <c r="GKF5" s="526"/>
      <c r="GKG5" s="526"/>
      <c r="GKH5" s="526"/>
      <c r="GKI5" s="526"/>
      <c r="GKJ5" s="526"/>
      <c r="GKK5" s="526"/>
      <c r="GKL5" s="526"/>
      <c r="GKM5" s="526"/>
      <c r="GKN5" s="526"/>
      <c r="GKO5" s="526"/>
      <c r="GKP5" s="526"/>
      <c r="GKQ5" s="526"/>
      <c r="GKR5" s="526"/>
      <c r="GKS5" s="526"/>
      <c r="GKT5" s="526"/>
      <c r="GKU5" s="526"/>
      <c r="GKV5" s="526"/>
      <c r="GKW5" s="526"/>
      <c r="GKX5" s="526"/>
      <c r="GKY5" s="526"/>
      <c r="GKZ5" s="526"/>
      <c r="GLA5" s="526"/>
      <c r="GLB5" s="526"/>
      <c r="GLC5" s="526"/>
      <c r="GLD5" s="526"/>
      <c r="GLE5" s="526"/>
      <c r="GLF5" s="526"/>
      <c r="GLG5" s="526"/>
      <c r="GLH5" s="526"/>
      <c r="GLI5" s="526"/>
      <c r="GLJ5" s="526"/>
      <c r="GLK5" s="526"/>
      <c r="GLL5" s="526"/>
      <c r="GLM5" s="526"/>
      <c r="GLN5" s="526"/>
      <c r="GLO5" s="526"/>
      <c r="GLP5" s="526"/>
      <c r="GLQ5" s="526"/>
      <c r="GLR5" s="526"/>
      <c r="GLS5" s="526"/>
      <c r="GLT5" s="526"/>
      <c r="GLU5" s="526"/>
      <c r="GLV5" s="526"/>
      <c r="GLW5" s="526"/>
      <c r="GLX5" s="526"/>
      <c r="GLY5" s="526"/>
      <c r="GLZ5" s="526"/>
      <c r="GMA5" s="526"/>
      <c r="GMB5" s="526"/>
      <c r="GMC5" s="526"/>
      <c r="GMD5" s="526"/>
      <c r="GME5" s="526"/>
      <c r="GMF5" s="526"/>
      <c r="GMG5" s="526"/>
      <c r="GMH5" s="526"/>
      <c r="GMI5" s="526"/>
      <c r="GMJ5" s="526"/>
      <c r="GMK5" s="526"/>
      <c r="GML5" s="526"/>
      <c r="GMM5" s="526"/>
      <c r="GMN5" s="526"/>
      <c r="GMO5" s="526"/>
      <c r="GMP5" s="526"/>
      <c r="GMQ5" s="526"/>
      <c r="GMR5" s="526"/>
      <c r="GMS5" s="526"/>
      <c r="GMT5" s="526"/>
      <c r="GMU5" s="526"/>
      <c r="GMV5" s="526"/>
      <c r="GMW5" s="526"/>
      <c r="GMX5" s="526"/>
      <c r="GMY5" s="526"/>
      <c r="GMZ5" s="526"/>
      <c r="GNA5" s="526"/>
      <c r="GNB5" s="526"/>
      <c r="GNC5" s="526"/>
      <c r="GND5" s="526"/>
      <c r="GNE5" s="526"/>
      <c r="GNF5" s="526"/>
      <c r="GNG5" s="526"/>
      <c r="GNH5" s="526"/>
      <c r="GNI5" s="526"/>
      <c r="GNJ5" s="526"/>
      <c r="GNK5" s="526"/>
      <c r="GNL5" s="526"/>
      <c r="GNM5" s="526"/>
      <c r="GNN5" s="526"/>
      <c r="GNO5" s="526"/>
      <c r="GNP5" s="526"/>
      <c r="GNQ5" s="526"/>
      <c r="GNR5" s="526"/>
      <c r="GNS5" s="526"/>
      <c r="GNT5" s="526"/>
      <c r="GNU5" s="526"/>
      <c r="GNV5" s="526"/>
      <c r="GNW5" s="526"/>
      <c r="GNX5" s="526"/>
      <c r="GNY5" s="526"/>
      <c r="GNZ5" s="526"/>
      <c r="GOA5" s="526"/>
      <c r="GOB5" s="526"/>
      <c r="GOC5" s="526"/>
      <c r="GOD5" s="526"/>
      <c r="GOE5" s="526"/>
      <c r="GOF5" s="526"/>
      <c r="GOG5" s="526"/>
      <c r="GOH5" s="526"/>
      <c r="GOI5" s="526"/>
      <c r="GOJ5" s="526"/>
      <c r="GOK5" s="526"/>
      <c r="GOL5" s="526"/>
      <c r="GOM5" s="526"/>
      <c r="GON5" s="526"/>
      <c r="GOO5" s="526"/>
      <c r="GOP5" s="526"/>
      <c r="GOQ5" s="526"/>
      <c r="GOR5" s="526"/>
      <c r="GOS5" s="526"/>
      <c r="GOT5" s="526"/>
      <c r="GOU5" s="526"/>
      <c r="GOV5" s="526"/>
      <c r="GOW5" s="526"/>
      <c r="GOX5" s="526"/>
      <c r="GOY5" s="526"/>
      <c r="GOZ5" s="526"/>
      <c r="GPA5" s="526"/>
      <c r="GPB5" s="526"/>
      <c r="GPC5" s="526"/>
      <c r="GPD5" s="526"/>
      <c r="GPE5" s="526"/>
      <c r="GPF5" s="526"/>
      <c r="GPG5" s="526"/>
      <c r="GPH5" s="526"/>
      <c r="GPI5" s="526"/>
      <c r="GPJ5" s="526"/>
      <c r="GPK5" s="526"/>
      <c r="GPL5" s="526"/>
      <c r="GPM5" s="526"/>
      <c r="GPN5" s="526"/>
      <c r="GPO5" s="526"/>
      <c r="GPP5" s="526"/>
      <c r="GPQ5" s="526"/>
      <c r="GPR5" s="526"/>
      <c r="GPS5" s="526"/>
      <c r="GPT5" s="526"/>
      <c r="GPU5" s="526"/>
      <c r="GPV5" s="526"/>
      <c r="GPW5" s="526"/>
      <c r="GPX5" s="526"/>
      <c r="GPY5" s="526"/>
      <c r="GPZ5" s="526"/>
      <c r="GQA5" s="526"/>
      <c r="GQB5" s="526"/>
      <c r="GQC5" s="526"/>
      <c r="GQD5" s="526"/>
      <c r="GQE5" s="526"/>
      <c r="GQF5" s="526"/>
      <c r="GQG5" s="526"/>
      <c r="GQH5" s="526"/>
      <c r="GQI5" s="526"/>
      <c r="GQJ5" s="526"/>
      <c r="GQK5" s="526"/>
      <c r="GQL5" s="526"/>
      <c r="GQM5" s="526"/>
      <c r="GQN5" s="526"/>
      <c r="GQO5" s="526"/>
      <c r="GQP5" s="526"/>
      <c r="GQQ5" s="526"/>
      <c r="GQR5" s="526"/>
      <c r="GQS5" s="526"/>
      <c r="GQT5" s="526"/>
      <c r="GQU5" s="526"/>
      <c r="GQV5" s="526"/>
      <c r="GQW5" s="526"/>
      <c r="GQX5" s="526"/>
      <c r="GQY5" s="526"/>
      <c r="GQZ5" s="526"/>
      <c r="GRA5" s="526"/>
      <c r="GRB5" s="526"/>
      <c r="GRC5" s="526"/>
      <c r="GRD5" s="526"/>
      <c r="GRE5" s="526"/>
      <c r="GRF5" s="526"/>
      <c r="GRG5" s="526"/>
      <c r="GRH5" s="526"/>
      <c r="GRI5" s="526"/>
      <c r="GRJ5" s="526"/>
      <c r="GRK5" s="526"/>
      <c r="GRL5" s="526"/>
      <c r="GRM5" s="526"/>
      <c r="GRN5" s="526"/>
      <c r="GRO5" s="526"/>
      <c r="GRP5" s="526"/>
      <c r="GRQ5" s="526"/>
      <c r="GRR5" s="526"/>
      <c r="GRS5" s="526"/>
      <c r="GRT5" s="526"/>
      <c r="GRU5" s="526"/>
      <c r="GRV5" s="526"/>
      <c r="GRW5" s="526"/>
      <c r="GRX5" s="526"/>
      <c r="GRY5" s="526"/>
      <c r="GRZ5" s="526"/>
      <c r="GSA5" s="526"/>
      <c r="GSB5" s="526"/>
      <c r="GSC5" s="526"/>
      <c r="GSD5" s="526"/>
      <c r="GSE5" s="526"/>
      <c r="GSF5" s="526"/>
      <c r="GSG5" s="526"/>
      <c r="GSH5" s="526"/>
      <c r="GSI5" s="526"/>
      <c r="GSJ5" s="526"/>
      <c r="GSK5" s="526"/>
      <c r="GSL5" s="526"/>
      <c r="GSM5" s="526"/>
      <c r="GSN5" s="526"/>
      <c r="GSO5" s="526"/>
      <c r="GSP5" s="526"/>
      <c r="GSQ5" s="526"/>
      <c r="GSR5" s="526"/>
      <c r="GSS5" s="526"/>
      <c r="GST5" s="526"/>
      <c r="GSU5" s="526"/>
      <c r="GSV5" s="526"/>
      <c r="GSW5" s="526"/>
      <c r="GSX5" s="526"/>
      <c r="GSY5" s="526"/>
      <c r="GSZ5" s="526"/>
      <c r="GTA5" s="526"/>
      <c r="GTB5" s="526"/>
      <c r="GTC5" s="526"/>
      <c r="GTD5" s="526"/>
      <c r="GTE5" s="526"/>
      <c r="GTF5" s="526"/>
      <c r="GTG5" s="526"/>
      <c r="GTH5" s="526"/>
      <c r="GTI5" s="526"/>
      <c r="GTJ5" s="526"/>
      <c r="GTK5" s="526"/>
      <c r="GTL5" s="526"/>
      <c r="GTM5" s="526"/>
      <c r="GTN5" s="526"/>
      <c r="GTO5" s="526"/>
      <c r="GTP5" s="526"/>
      <c r="GTQ5" s="526"/>
      <c r="GTR5" s="526"/>
      <c r="GTS5" s="526"/>
      <c r="GTT5" s="526"/>
      <c r="GTU5" s="526"/>
      <c r="GTV5" s="526"/>
      <c r="GTW5" s="526"/>
      <c r="GTX5" s="526"/>
      <c r="GTY5" s="526"/>
      <c r="GTZ5" s="526"/>
      <c r="GUA5" s="526"/>
      <c r="GUB5" s="526"/>
      <c r="GUC5" s="526"/>
      <c r="GUD5" s="526"/>
      <c r="GUE5" s="526"/>
      <c r="GUF5" s="526"/>
      <c r="GUG5" s="526"/>
      <c r="GUH5" s="526"/>
      <c r="GUI5" s="526"/>
      <c r="GUJ5" s="526"/>
      <c r="GUK5" s="526"/>
      <c r="GUL5" s="526"/>
      <c r="GUM5" s="526"/>
      <c r="GUN5" s="526"/>
      <c r="GUO5" s="526"/>
      <c r="GUP5" s="526"/>
      <c r="GUQ5" s="526"/>
      <c r="GUR5" s="526"/>
      <c r="GUS5" s="526"/>
      <c r="GUT5" s="526"/>
      <c r="GUU5" s="526"/>
      <c r="GUV5" s="526"/>
      <c r="GUW5" s="526"/>
      <c r="GUX5" s="526"/>
      <c r="GUY5" s="526"/>
      <c r="GUZ5" s="526"/>
      <c r="GVA5" s="526"/>
      <c r="GVB5" s="526"/>
      <c r="GVC5" s="526"/>
      <c r="GVD5" s="526"/>
      <c r="GVE5" s="526"/>
      <c r="GVF5" s="526"/>
      <c r="GVG5" s="526"/>
      <c r="GVH5" s="526"/>
      <c r="GVI5" s="526"/>
      <c r="GVJ5" s="526"/>
      <c r="GVK5" s="526"/>
      <c r="GVL5" s="526"/>
      <c r="GVM5" s="526"/>
      <c r="GVN5" s="526"/>
      <c r="GVO5" s="526"/>
      <c r="GVP5" s="526"/>
      <c r="GVQ5" s="526"/>
      <c r="GVR5" s="526"/>
      <c r="GVS5" s="526"/>
      <c r="GVT5" s="526"/>
      <c r="GVU5" s="526"/>
      <c r="GVV5" s="526"/>
      <c r="GVW5" s="526"/>
      <c r="GVX5" s="526"/>
      <c r="GVY5" s="526"/>
      <c r="GVZ5" s="526"/>
      <c r="GWA5" s="526"/>
      <c r="GWB5" s="526"/>
      <c r="GWC5" s="526"/>
      <c r="GWD5" s="526"/>
      <c r="GWE5" s="526"/>
      <c r="GWF5" s="526"/>
      <c r="GWG5" s="526"/>
      <c r="GWH5" s="526"/>
      <c r="GWI5" s="526"/>
      <c r="GWJ5" s="526"/>
      <c r="GWK5" s="526"/>
      <c r="GWL5" s="526"/>
      <c r="GWM5" s="526"/>
      <c r="GWN5" s="526"/>
      <c r="GWO5" s="526"/>
      <c r="GWP5" s="526"/>
      <c r="GWQ5" s="526"/>
      <c r="GWR5" s="526"/>
      <c r="GWS5" s="526"/>
      <c r="GWT5" s="526"/>
      <c r="GWU5" s="526"/>
      <c r="GWV5" s="526"/>
      <c r="GWW5" s="526"/>
      <c r="GWX5" s="526"/>
      <c r="GWY5" s="526"/>
      <c r="GWZ5" s="526"/>
      <c r="GXA5" s="526"/>
      <c r="GXB5" s="526"/>
      <c r="GXC5" s="526"/>
      <c r="GXD5" s="526"/>
      <c r="GXE5" s="526"/>
      <c r="GXF5" s="526"/>
      <c r="GXG5" s="526"/>
      <c r="GXH5" s="526"/>
      <c r="GXI5" s="526"/>
      <c r="GXJ5" s="526"/>
      <c r="GXK5" s="526"/>
      <c r="GXL5" s="526"/>
      <c r="GXM5" s="526"/>
      <c r="GXN5" s="526"/>
      <c r="GXO5" s="526"/>
      <c r="GXP5" s="526"/>
      <c r="GXQ5" s="526"/>
      <c r="GXR5" s="526"/>
      <c r="GXS5" s="526"/>
      <c r="GXT5" s="526"/>
      <c r="GXU5" s="526"/>
      <c r="GXV5" s="526"/>
      <c r="GXW5" s="526"/>
      <c r="GXX5" s="526"/>
      <c r="GXY5" s="526"/>
      <c r="GXZ5" s="526"/>
      <c r="GYA5" s="526"/>
      <c r="GYB5" s="526"/>
      <c r="GYC5" s="526"/>
      <c r="GYD5" s="526"/>
      <c r="GYE5" s="526"/>
      <c r="GYF5" s="526"/>
      <c r="GYG5" s="526"/>
      <c r="GYH5" s="526"/>
      <c r="GYI5" s="526"/>
      <c r="GYJ5" s="526"/>
      <c r="GYK5" s="526"/>
      <c r="GYL5" s="526"/>
      <c r="GYM5" s="526"/>
      <c r="GYN5" s="526"/>
      <c r="GYO5" s="526"/>
      <c r="GYP5" s="526"/>
      <c r="GYQ5" s="526"/>
      <c r="GYR5" s="526"/>
      <c r="GYS5" s="526"/>
      <c r="GYT5" s="526"/>
      <c r="GYU5" s="526"/>
      <c r="GYV5" s="526"/>
      <c r="GYW5" s="526"/>
      <c r="GYX5" s="526"/>
      <c r="GYY5" s="526"/>
      <c r="GYZ5" s="526"/>
      <c r="GZA5" s="526"/>
      <c r="GZB5" s="526"/>
      <c r="GZC5" s="526"/>
      <c r="GZD5" s="526"/>
      <c r="GZE5" s="526"/>
      <c r="GZF5" s="526"/>
      <c r="GZG5" s="526"/>
      <c r="GZH5" s="526"/>
      <c r="GZI5" s="526"/>
      <c r="GZJ5" s="526"/>
      <c r="GZK5" s="526"/>
      <c r="GZL5" s="526"/>
      <c r="GZM5" s="526"/>
      <c r="GZN5" s="526"/>
      <c r="GZO5" s="526"/>
      <c r="GZP5" s="526"/>
      <c r="GZQ5" s="526"/>
      <c r="GZR5" s="526"/>
      <c r="GZS5" s="526"/>
      <c r="GZT5" s="526"/>
      <c r="GZU5" s="526"/>
      <c r="GZV5" s="526"/>
      <c r="GZW5" s="526"/>
      <c r="GZX5" s="526"/>
      <c r="GZY5" s="526"/>
      <c r="GZZ5" s="526"/>
      <c r="HAA5" s="526"/>
      <c r="HAB5" s="526"/>
      <c r="HAC5" s="526"/>
      <c r="HAD5" s="526"/>
      <c r="HAE5" s="526"/>
      <c r="HAF5" s="526"/>
      <c r="HAG5" s="526"/>
      <c r="HAH5" s="526"/>
      <c r="HAI5" s="526"/>
      <c r="HAJ5" s="526"/>
      <c r="HAK5" s="526"/>
      <c r="HAL5" s="526"/>
      <c r="HAM5" s="526"/>
      <c r="HAN5" s="526"/>
      <c r="HAO5" s="526"/>
      <c r="HAP5" s="526"/>
      <c r="HAQ5" s="526"/>
      <c r="HAR5" s="526"/>
      <c r="HAS5" s="526"/>
      <c r="HAT5" s="526"/>
      <c r="HAU5" s="526"/>
      <c r="HAV5" s="526"/>
      <c r="HAW5" s="526"/>
      <c r="HAX5" s="526"/>
      <c r="HAY5" s="526"/>
      <c r="HAZ5" s="526"/>
      <c r="HBA5" s="526"/>
      <c r="HBB5" s="526"/>
      <c r="HBC5" s="526"/>
      <c r="HBD5" s="526"/>
      <c r="HBE5" s="526"/>
      <c r="HBF5" s="526"/>
      <c r="HBG5" s="526"/>
      <c r="HBH5" s="526"/>
      <c r="HBI5" s="526"/>
      <c r="HBJ5" s="526"/>
      <c r="HBK5" s="526"/>
      <c r="HBL5" s="526"/>
      <c r="HBM5" s="526"/>
      <c r="HBN5" s="526"/>
      <c r="HBO5" s="526"/>
      <c r="HBP5" s="526"/>
      <c r="HBQ5" s="526"/>
      <c r="HBR5" s="526"/>
      <c r="HBS5" s="526"/>
      <c r="HBT5" s="526"/>
      <c r="HBU5" s="526"/>
      <c r="HBV5" s="526"/>
      <c r="HBW5" s="526"/>
      <c r="HBX5" s="526"/>
      <c r="HBY5" s="526"/>
      <c r="HBZ5" s="526"/>
      <c r="HCA5" s="526"/>
      <c r="HCB5" s="526"/>
      <c r="HCC5" s="526"/>
      <c r="HCD5" s="526"/>
      <c r="HCE5" s="526"/>
      <c r="HCF5" s="526"/>
      <c r="HCG5" s="526"/>
      <c r="HCH5" s="526"/>
      <c r="HCI5" s="526"/>
      <c r="HCJ5" s="526"/>
      <c r="HCK5" s="526"/>
      <c r="HCL5" s="526"/>
      <c r="HCM5" s="526"/>
      <c r="HCN5" s="526"/>
      <c r="HCO5" s="526"/>
      <c r="HCP5" s="526"/>
      <c r="HCQ5" s="526"/>
      <c r="HCR5" s="526"/>
      <c r="HCS5" s="526"/>
      <c r="HCT5" s="526"/>
      <c r="HCU5" s="526"/>
      <c r="HCV5" s="526"/>
      <c r="HCW5" s="526"/>
      <c r="HCX5" s="526"/>
      <c r="HCY5" s="526"/>
      <c r="HCZ5" s="526"/>
      <c r="HDA5" s="526"/>
      <c r="HDB5" s="526"/>
      <c r="HDC5" s="526"/>
      <c r="HDD5" s="526"/>
      <c r="HDE5" s="526"/>
      <c r="HDF5" s="526"/>
      <c r="HDG5" s="526"/>
      <c r="HDH5" s="526"/>
      <c r="HDI5" s="526"/>
      <c r="HDJ5" s="526"/>
      <c r="HDK5" s="526"/>
      <c r="HDL5" s="526"/>
      <c r="HDM5" s="526"/>
      <c r="HDN5" s="526"/>
      <c r="HDO5" s="526"/>
      <c r="HDP5" s="526"/>
      <c r="HDQ5" s="526"/>
      <c r="HDR5" s="526"/>
      <c r="HDS5" s="526"/>
      <c r="HDT5" s="526"/>
      <c r="HDU5" s="526"/>
      <c r="HDV5" s="526"/>
      <c r="HDW5" s="526"/>
      <c r="HDX5" s="526"/>
      <c r="HDY5" s="526"/>
      <c r="HDZ5" s="526"/>
      <c r="HEA5" s="526"/>
      <c r="HEB5" s="526"/>
      <c r="HEC5" s="526"/>
      <c r="HED5" s="526"/>
      <c r="HEE5" s="526"/>
      <c r="HEF5" s="526"/>
      <c r="HEG5" s="526"/>
      <c r="HEH5" s="526"/>
      <c r="HEI5" s="526"/>
      <c r="HEJ5" s="526"/>
      <c r="HEK5" s="526"/>
      <c r="HEL5" s="526"/>
      <c r="HEM5" s="526"/>
      <c r="HEN5" s="526"/>
      <c r="HEO5" s="526"/>
      <c r="HEP5" s="526"/>
      <c r="HEQ5" s="526"/>
      <c r="HER5" s="526"/>
      <c r="HES5" s="526"/>
      <c r="HET5" s="526"/>
      <c r="HEU5" s="526"/>
      <c r="HEV5" s="526"/>
      <c r="HEW5" s="526"/>
      <c r="HEX5" s="526"/>
      <c r="HEY5" s="526"/>
      <c r="HEZ5" s="526"/>
      <c r="HFA5" s="526"/>
      <c r="HFB5" s="526"/>
      <c r="HFC5" s="526"/>
      <c r="HFD5" s="526"/>
      <c r="HFE5" s="526"/>
      <c r="HFF5" s="526"/>
      <c r="HFG5" s="526"/>
      <c r="HFH5" s="526"/>
      <c r="HFI5" s="526"/>
      <c r="HFJ5" s="526"/>
      <c r="HFK5" s="526"/>
      <c r="HFL5" s="526"/>
      <c r="HFM5" s="526"/>
      <c r="HFN5" s="526"/>
      <c r="HFO5" s="526"/>
      <c r="HFP5" s="526"/>
      <c r="HFQ5" s="526"/>
      <c r="HFR5" s="526"/>
      <c r="HFS5" s="526"/>
      <c r="HFT5" s="526"/>
      <c r="HFU5" s="526"/>
      <c r="HFV5" s="526"/>
      <c r="HFW5" s="526"/>
      <c r="HFX5" s="526"/>
      <c r="HFY5" s="526"/>
      <c r="HFZ5" s="526"/>
      <c r="HGA5" s="526"/>
      <c r="HGB5" s="526"/>
      <c r="HGC5" s="526"/>
      <c r="HGD5" s="526"/>
      <c r="HGE5" s="526"/>
      <c r="HGF5" s="526"/>
      <c r="HGG5" s="526"/>
      <c r="HGH5" s="526"/>
      <c r="HGI5" s="526"/>
      <c r="HGJ5" s="526"/>
      <c r="HGK5" s="526"/>
      <c r="HGL5" s="526"/>
      <c r="HGM5" s="526"/>
      <c r="HGN5" s="526"/>
      <c r="HGO5" s="526"/>
      <c r="HGP5" s="526"/>
      <c r="HGQ5" s="526"/>
      <c r="HGR5" s="526"/>
      <c r="HGS5" s="526"/>
      <c r="HGT5" s="526"/>
      <c r="HGU5" s="526"/>
      <c r="HGV5" s="526"/>
      <c r="HGW5" s="526"/>
      <c r="HGX5" s="526"/>
      <c r="HGY5" s="526"/>
      <c r="HGZ5" s="526"/>
      <c r="HHA5" s="526"/>
      <c r="HHB5" s="526"/>
      <c r="HHC5" s="526"/>
      <c r="HHD5" s="526"/>
      <c r="HHE5" s="526"/>
      <c r="HHF5" s="526"/>
      <c r="HHG5" s="526"/>
      <c r="HHH5" s="526"/>
      <c r="HHI5" s="526"/>
      <c r="HHJ5" s="526"/>
      <c r="HHK5" s="526"/>
      <c r="HHL5" s="526"/>
      <c r="HHM5" s="526"/>
      <c r="HHN5" s="526"/>
      <c r="HHO5" s="526"/>
      <c r="HHP5" s="526"/>
      <c r="HHQ5" s="526"/>
      <c r="HHR5" s="526"/>
      <c r="HHS5" s="526"/>
      <c r="HHT5" s="526"/>
      <c r="HHU5" s="526"/>
      <c r="HHV5" s="526"/>
      <c r="HHW5" s="526"/>
      <c r="HHX5" s="526"/>
      <c r="HHY5" s="526"/>
      <c r="HHZ5" s="526"/>
      <c r="HIA5" s="526"/>
      <c r="HIB5" s="526"/>
      <c r="HIC5" s="526"/>
      <c r="HID5" s="526"/>
      <c r="HIE5" s="526"/>
      <c r="HIF5" s="526"/>
      <c r="HIG5" s="526"/>
      <c r="HIH5" s="526"/>
      <c r="HII5" s="526"/>
      <c r="HIJ5" s="526"/>
      <c r="HIK5" s="526"/>
      <c r="HIL5" s="526"/>
      <c r="HIM5" s="526"/>
      <c r="HIN5" s="526"/>
      <c r="HIO5" s="526"/>
      <c r="HIP5" s="526"/>
      <c r="HIQ5" s="526"/>
      <c r="HIR5" s="526"/>
      <c r="HIS5" s="526"/>
      <c r="HIT5" s="526"/>
      <c r="HIU5" s="526"/>
      <c r="HIV5" s="526"/>
      <c r="HIW5" s="526"/>
      <c r="HIX5" s="526"/>
      <c r="HIY5" s="526"/>
      <c r="HIZ5" s="526"/>
      <c r="HJA5" s="526"/>
      <c r="HJB5" s="526"/>
      <c r="HJC5" s="526"/>
      <c r="HJD5" s="526"/>
      <c r="HJE5" s="526"/>
      <c r="HJF5" s="526"/>
      <c r="HJG5" s="526"/>
      <c r="HJH5" s="526"/>
      <c r="HJI5" s="526"/>
      <c r="HJJ5" s="526"/>
      <c r="HJK5" s="526"/>
      <c r="HJL5" s="526"/>
      <c r="HJM5" s="526"/>
      <c r="HJN5" s="526"/>
      <c r="HJO5" s="526"/>
      <c r="HJP5" s="526"/>
      <c r="HJQ5" s="526"/>
      <c r="HJR5" s="526"/>
      <c r="HJS5" s="526"/>
      <c r="HJT5" s="526"/>
      <c r="HJU5" s="526"/>
      <c r="HJV5" s="526"/>
      <c r="HJW5" s="526"/>
      <c r="HJX5" s="526"/>
      <c r="HJY5" s="526"/>
      <c r="HJZ5" s="526"/>
      <c r="HKA5" s="526"/>
      <c r="HKB5" s="526"/>
      <c r="HKC5" s="526"/>
      <c r="HKD5" s="526"/>
      <c r="HKE5" s="526"/>
      <c r="HKF5" s="526"/>
      <c r="HKG5" s="526"/>
      <c r="HKH5" s="526"/>
      <c r="HKI5" s="526"/>
      <c r="HKJ5" s="526"/>
      <c r="HKK5" s="526"/>
      <c r="HKL5" s="526"/>
      <c r="HKM5" s="526"/>
      <c r="HKN5" s="526"/>
      <c r="HKO5" s="526"/>
      <c r="HKP5" s="526"/>
      <c r="HKQ5" s="526"/>
      <c r="HKR5" s="526"/>
      <c r="HKS5" s="526"/>
      <c r="HKT5" s="526"/>
      <c r="HKU5" s="526"/>
      <c r="HKV5" s="526"/>
      <c r="HKW5" s="526"/>
      <c r="HKX5" s="526"/>
      <c r="HKY5" s="526"/>
      <c r="HKZ5" s="526"/>
      <c r="HLA5" s="526"/>
      <c r="HLB5" s="526"/>
      <c r="HLC5" s="526"/>
      <c r="HLD5" s="526"/>
      <c r="HLE5" s="526"/>
      <c r="HLF5" s="526"/>
      <c r="HLG5" s="526"/>
      <c r="HLH5" s="526"/>
      <c r="HLI5" s="526"/>
      <c r="HLJ5" s="526"/>
      <c r="HLK5" s="526"/>
      <c r="HLL5" s="526"/>
      <c r="HLM5" s="526"/>
      <c r="HLN5" s="526"/>
      <c r="HLO5" s="526"/>
      <c r="HLP5" s="526"/>
      <c r="HLQ5" s="526"/>
      <c r="HLR5" s="526"/>
      <c r="HLS5" s="526"/>
      <c r="HLT5" s="526"/>
      <c r="HLU5" s="526"/>
      <c r="HLV5" s="526"/>
      <c r="HLW5" s="526"/>
      <c r="HLX5" s="526"/>
      <c r="HLY5" s="526"/>
      <c r="HLZ5" s="526"/>
      <c r="HMA5" s="526"/>
      <c r="HMB5" s="526"/>
      <c r="HMC5" s="526"/>
      <c r="HMD5" s="526"/>
      <c r="HME5" s="526"/>
      <c r="HMF5" s="526"/>
      <c r="HMG5" s="526"/>
      <c r="HMH5" s="526"/>
      <c r="HMI5" s="526"/>
      <c r="HMJ5" s="526"/>
      <c r="HMK5" s="526"/>
      <c r="HML5" s="526"/>
      <c r="HMM5" s="526"/>
      <c r="HMN5" s="526"/>
      <c r="HMO5" s="526"/>
      <c r="HMP5" s="526"/>
      <c r="HMQ5" s="526"/>
      <c r="HMR5" s="526"/>
      <c r="HMS5" s="526"/>
      <c r="HMT5" s="526"/>
      <c r="HMU5" s="526"/>
      <c r="HMV5" s="526"/>
      <c r="HMW5" s="526"/>
      <c r="HMX5" s="526"/>
      <c r="HMY5" s="526"/>
      <c r="HMZ5" s="526"/>
      <c r="HNA5" s="526"/>
      <c r="HNB5" s="526"/>
      <c r="HNC5" s="526"/>
      <c r="HND5" s="526"/>
      <c r="HNE5" s="526"/>
      <c r="HNF5" s="526"/>
      <c r="HNG5" s="526"/>
      <c r="HNH5" s="526"/>
      <c r="HNI5" s="526"/>
      <c r="HNJ5" s="526"/>
      <c r="HNK5" s="526"/>
      <c r="HNL5" s="526"/>
      <c r="HNM5" s="526"/>
      <c r="HNN5" s="526"/>
      <c r="HNO5" s="526"/>
      <c r="HNP5" s="526"/>
      <c r="HNQ5" s="526"/>
      <c r="HNR5" s="526"/>
      <c r="HNS5" s="526"/>
      <c r="HNT5" s="526"/>
      <c r="HNU5" s="526"/>
      <c r="HNV5" s="526"/>
      <c r="HNW5" s="526"/>
      <c r="HNX5" s="526"/>
      <c r="HNY5" s="526"/>
      <c r="HNZ5" s="526"/>
      <c r="HOA5" s="526"/>
      <c r="HOB5" s="526"/>
      <c r="HOC5" s="526"/>
      <c r="HOD5" s="526"/>
      <c r="HOE5" s="526"/>
      <c r="HOF5" s="526"/>
      <c r="HOG5" s="526"/>
      <c r="HOH5" s="526"/>
      <c r="HOI5" s="526"/>
      <c r="HOJ5" s="526"/>
      <c r="HOK5" s="526"/>
      <c r="HOL5" s="526"/>
      <c r="HOM5" s="526"/>
      <c r="HON5" s="526"/>
      <c r="HOO5" s="526"/>
      <c r="HOP5" s="526"/>
      <c r="HOQ5" s="526"/>
      <c r="HOR5" s="526"/>
      <c r="HOS5" s="526"/>
      <c r="HOT5" s="526"/>
      <c r="HOU5" s="526"/>
      <c r="HOV5" s="526"/>
      <c r="HOW5" s="526"/>
      <c r="HOX5" s="526"/>
      <c r="HOY5" s="526"/>
      <c r="HOZ5" s="526"/>
      <c r="HPA5" s="526"/>
      <c r="HPB5" s="526"/>
      <c r="HPC5" s="526"/>
      <c r="HPD5" s="526"/>
      <c r="HPE5" s="526"/>
      <c r="HPF5" s="526"/>
      <c r="HPG5" s="526"/>
      <c r="HPH5" s="526"/>
      <c r="HPI5" s="526"/>
      <c r="HPJ5" s="526"/>
      <c r="HPK5" s="526"/>
      <c r="HPL5" s="526"/>
      <c r="HPM5" s="526"/>
      <c r="HPN5" s="526"/>
      <c r="HPO5" s="526"/>
      <c r="HPP5" s="526"/>
      <c r="HPQ5" s="526"/>
      <c r="HPR5" s="526"/>
      <c r="HPS5" s="526"/>
      <c r="HPT5" s="526"/>
      <c r="HPU5" s="526"/>
      <c r="HPV5" s="526"/>
      <c r="HPW5" s="526"/>
      <c r="HPX5" s="526"/>
      <c r="HPY5" s="526"/>
      <c r="HPZ5" s="526"/>
      <c r="HQA5" s="526"/>
      <c r="HQB5" s="526"/>
      <c r="HQC5" s="526"/>
      <c r="HQD5" s="526"/>
      <c r="HQE5" s="526"/>
      <c r="HQF5" s="526"/>
      <c r="HQG5" s="526"/>
      <c r="HQH5" s="526"/>
      <c r="HQI5" s="526"/>
      <c r="HQJ5" s="526"/>
      <c r="HQK5" s="526"/>
      <c r="HQL5" s="526"/>
      <c r="HQM5" s="526"/>
      <c r="HQN5" s="526"/>
      <c r="HQO5" s="526"/>
      <c r="HQP5" s="526"/>
      <c r="HQQ5" s="526"/>
      <c r="HQR5" s="526"/>
      <c r="HQS5" s="526"/>
      <c r="HQT5" s="526"/>
      <c r="HQU5" s="526"/>
      <c r="HQV5" s="526"/>
      <c r="HQW5" s="526"/>
      <c r="HQX5" s="526"/>
      <c r="HQY5" s="526"/>
      <c r="HQZ5" s="526"/>
      <c r="HRA5" s="526"/>
      <c r="HRB5" s="526"/>
      <c r="HRC5" s="526"/>
      <c r="HRD5" s="526"/>
      <c r="HRE5" s="526"/>
      <c r="HRF5" s="526"/>
      <c r="HRG5" s="526"/>
      <c r="HRH5" s="526"/>
      <c r="HRI5" s="526"/>
      <c r="HRJ5" s="526"/>
      <c r="HRK5" s="526"/>
      <c r="HRL5" s="526"/>
      <c r="HRM5" s="526"/>
      <c r="HRN5" s="526"/>
      <c r="HRO5" s="526"/>
      <c r="HRP5" s="526"/>
      <c r="HRQ5" s="526"/>
      <c r="HRR5" s="526"/>
      <c r="HRS5" s="526"/>
      <c r="HRT5" s="526"/>
      <c r="HRU5" s="526"/>
      <c r="HRV5" s="526"/>
      <c r="HRW5" s="526"/>
      <c r="HRX5" s="526"/>
      <c r="HRY5" s="526"/>
      <c r="HRZ5" s="526"/>
      <c r="HSA5" s="526"/>
      <c r="HSB5" s="526"/>
      <c r="HSC5" s="526"/>
      <c r="HSD5" s="526"/>
      <c r="HSE5" s="526"/>
      <c r="HSF5" s="526"/>
      <c r="HSG5" s="526"/>
      <c r="HSH5" s="526"/>
      <c r="HSI5" s="526"/>
      <c r="HSJ5" s="526"/>
      <c r="HSK5" s="526"/>
      <c r="HSL5" s="526"/>
      <c r="HSM5" s="526"/>
      <c r="HSN5" s="526"/>
      <c r="HSO5" s="526"/>
      <c r="HSP5" s="526"/>
      <c r="HSQ5" s="526"/>
      <c r="HSR5" s="526"/>
      <c r="HSS5" s="526"/>
      <c r="HST5" s="526"/>
      <c r="HSU5" s="526"/>
      <c r="HSV5" s="526"/>
      <c r="HSW5" s="526"/>
      <c r="HSX5" s="526"/>
      <c r="HSY5" s="526"/>
      <c r="HSZ5" s="526"/>
      <c r="HTA5" s="526"/>
      <c r="HTB5" s="526"/>
      <c r="HTC5" s="526"/>
      <c r="HTD5" s="526"/>
      <c r="HTE5" s="526"/>
      <c r="HTF5" s="526"/>
      <c r="HTG5" s="526"/>
      <c r="HTH5" s="526"/>
      <c r="HTI5" s="526"/>
      <c r="HTJ5" s="526"/>
      <c r="HTK5" s="526"/>
      <c r="HTL5" s="526"/>
      <c r="HTM5" s="526"/>
      <c r="HTN5" s="526"/>
      <c r="HTO5" s="526"/>
      <c r="HTP5" s="526"/>
      <c r="HTQ5" s="526"/>
      <c r="HTR5" s="526"/>
      <c r="HTS5" s="526"/>
      <c r="HTT5" s="526"/>
      <c r="HTU5" s="526"/>
      <c r="HTV5" s="526"/>
      <c r="HTW5" s="526"/>
      <c r="HTX5" s="526"/>
      <c r="HTY5" s="526"/>
      <c r="HTZ5" s="526"/>
      <c r="HUA5" s="526"/>
      <c r="HUB5" s="526"/>
      <c r="HUC5" s="526"/>
      <c r="HUD5" s="526"/>
      <c r="HUE5" s="526"/>
      <c r="HUF5" s="526"/>
      <c r="HUG5" s="526"/>
      <c r="HUH5" s="526"/>
      <c r="HUI5" s="526"/>
      <c r="HUJ5" s="526"/>
      <c r="HUK5" s="526"/>
      <c r="HUL5" s="526"/>
      <c r="HUM5" s="526"/>
      <c r="HUN5" s="526"/>
      <c r="HUO5" s="526"/>
      <c r="HUP5" s="526"/>
      <c r="HUQ5" s="526"/>
      <c r="HUR5" s="526"/>
      <c r="HUS5" s="526"/>
      <c r="HUT5" s="526"/>
      <c r="HUU5" s="526"/>
      <c r="HUV5" s="526"/>
      <c r="HUW5" s="526"/>
      <c r="HUX5" s="526"/>
      <c r="HUY5" s="526"/>
      <c r="HUZ5" s="526"/>
      <c r="HVA5" s="526"/>
      <c r="HVB5" s="526"/>
      <c r="HVC5" s="526"/>
      <c r="HVD5" s="526"/>
      <c r="HVE5" s="526"/>
      <c r="HVF5" s="526"/>
      <c r="HVG5" s="526"/>
      <c r="HVH5" s="526"/>
      <c r="HVI5" s="526"/>
      <c r="HVJ5" s="526"/>
      <c r="HVK5" s="526"/>
      <c r="HVL5" s="526"/>
      <c r="HVM5" s="526"/>
      <c r="HVN5" s="526"/>
      <c r="HVO5" s="526"/>
      <c r="HVP5" s="526"/>
      <c r="HVQ5" s="526"/>
      <c r="HVR5" s="526"/>
      <c r="HVS5" s="526"/>
      <c r="HVT5" s="526"/>
      <c r="HVU5" s="526"/>
      <c r="HVV5" s="526"/>
      <c r="HVW5" s="526"/>
      <c r="HVX5" s="526"/>
      <c r="HVY5" s="526"/>
      <c r="HVZ5" s="526"/>
      <c r="HWA5" s="526"/>
      <c r="HWB5" s="526"/>
      <c r="HWC5" s="526"/>
      <c r="HWD5" s="526"/>
      <c r="HWE5" s="526"/>
      <c r="HWF5" s="526"/>
      <c r="HWG5" s="526"/>
      <c r="HWH5" s="526"/>
      <c r="HWI5" s="526"/>
      <c r="HWJ5" s="526"/>
      <c r="HWK5" s="526"/>
      <c r="HWL5" s="526"/>
      <c r="HWM5" s="526"/>
      <c r="HWN5" s="526"/>
      <c r="HWO5" s="526"/>
      <c r="HWP5" s="526"/>
      <c r="HWQ5" s="526"/>
      <c r="HWR5" s="526"/>
      <c r="HWS5" s="526"/>
      <c r="HWT5" s="526"/>
      <c r="HWU5" s="526"/>
      <c r="HWV5" s="526"/>
      <c r="HWW5" s="526"/>
      <c r="HWX5" s="526"/>
      <c r="HWY5" s="526"/>
      <c r="HWZ5" s="526"/>
      <c r="HXA5" s="526"/>
      <c r="HXB5" s="526"/>
      <c r="HXC5" s="526"/>
      <c r="HXD5" s="526"/>
      <c r="HXE5" s="526"/>
      <c r="HXF5" s="526"/>
      <c r="HXG5" s="526"/>
      <c r="HXH5" s="526"/>
      <c r="HXI5" s="526"/>
      <c r="HXJ5" s="526"/>
      <c r="HXK5" s="526"/>
      <c r="HXL5" s="526"/>
      <c r="HXM5" s="526"/>
      <c r="HXN5" s="526"/>
      <c r="HXO5" s="526"/>
      <c r="HXP5" s="526"/>
      <c r="HXQ5" s="526"/>
      <c r="HXR5" s="526"/>
      <c r="HXS5" s="526"/>
      <c r="HXT5" s="526"/>
      <c r="HXU5" s="526"/>
      <c r="HXV5" s="526"/>
      <c r="HXW5" s="526"/>
      <c r="HXX5" s="526"/>
      <c r="HXY5" s="526"/>
      <c r="HXZ5" s="526"/>
      <c r="HYA5" s="526"/>
      <c r="HYB5" s="526"/>
      <c r="HYC5" s="526"/>
      <c r="HYD5" s="526"/>
      <c r="HYE5" s="526"/>
      <c r="HYF5" s="526"/>
      <c r="HYG5" s="526"/>
      <c r="HYH5" s="526"/>
      <c r="HYI5" s="526"/>
      <c r="HYJ5" s="526"/>
      <c r="HYK5" s="526"/>
      <c r="HYL5" s="526"/>
      <c r="HYM5" s="526"/>
      <c r="HYN5" s="526"/>
      <c r="HYO5" s="526"/>
      <c r="HYP5" s="526"/>
      <c r="HYQ5" s="526"/>
      <c r="HYR5" s="526"/>
      <c r="HYS5" s="526"/>
      <c r="HYT5" s="526"/>
      <c r="HYU5" s="526"/>
      <c r="HYV5" s="526"/>
      <c r="HYW5" s="526"/>
      <c r="HYX5" s="526"/>
      <c r="HYY5" s="526"/>
      <c r="HYZ5" s="526"/>
      <c r="HZA5" s="526"/>
      <c r="HZB5" s="526"/>
      <c r="HZC5" s="526"/>
      <c r="HZD5" s="526"/>
      <c r="HZE5" s="526"/>
      <c r="HZF5" s="526"/>
      <c r="HZG5" s="526"/>
      <c r="HZH5" s="526"/>
      <c r="HZI5" s="526"/>
      <c r="HZJ5" s="526"/>
      <c r="HZK5" s="526"/>
      <c r="HZL5" s="526"/>
      <c r="HZM5" s="526"/>
      <c r="HZN5" s="526"/>
      <c r="HZO5" s="526"/>
      <c r="HZP5" s="526"/>
      <c r="HZQ5" s="526"/>
      <c r="HZR5" s="526"/>
      <c r="HZS5" s="526"/>
      <c r="HZT5" s="526"/>
      <c r="HZU5" s="526"/>
      <c r="HZV5" s="526"/>
      <c r="HZW5" s="526"/>
      <c r="HZX5" s="526"/>
      <c r="HZY5" s="526"/>
      <c r="HZZ5" s="526"/>
      <c r="IAA5" s="526"/>
      <c r="IAB5" s="526"/>
      <c r="IAC5" s="526"/>
      <c r="IAD5" s="526"/>
      <c r="IAE5" s="526"/>
      <c r="IAF5" s="526"/>
      <c r="IAG5" s="526"/>
      <c r="IAH5" s="526"/>
      <c r="IAI5" s="526"/>
      <c r="IAJ5" s="526"/>
      <c r="IAK5" s="526"/>
      <c r="IAL5" s="526"/>
      <c r="IAM5" s="526"/>
      <c r="IAN5" s="526"/>
      <c r="IAO5" s="526"/>
      <c r="IAP5" s="526"/>
      <c r="IAQ5" s="526"/>
      <c r="IAR5" s="526"/>
      <c r="IAS5" s="526"/>
      <c r="IAT5" s="526"/>
      <c r="IAU5" s="526"/>
      <c r="IAV5" s="526"/>
      <c r="IAW5" s="526"/>
      <c r="IAX5" s="526"/>
      <c r="IAY5" s="526"/>
      <c r="IAZ5" s="526"/>
      <c r="IBA5" s="526"/>
      <c r="IBB5" s="526"/>
      <c r="IBC5" s="526"/>
      <c r="IBD5" s="526"/>
      <c r="IBE5" s="526"/>
      <c r="IBF5" s="526"/>
      <c r="IBG5" s="526"/>
      <c r="IBH5" s="526"/>
      <c r="IBI5" s="526"/>
      <c r="IBJ5" s="526"/>
      <c r="IBK5" s="526"/>
      <c r="IBL5" s="526"/>
      <c r="IBM5" s="526"/>
      <c r="IBN5" s="526"/>
      <c r="IBO5" s="526"/>
      <c r="IBP5" s="526"/>
      <c r="IBQ5" s="526"/>
      <c r="IBR5" s="526"/>
      <c r="IBS5" s="526"/>
      <c r="IBT5" s="526"/>
      <c r="IBU5" s="526"/>
      <c r="IBV5" s="526"/>
      <c r="IBW5" s="526"/>
      <c r="IBX5" s="526"/>
      <c r="IBY5" s="526"/>
      <c r="IBZ5" s="526"/>
      <c r="ICA5" s="526"/>
      <c r="ICB5" s="526"/>
      <c r="ICC5" s="526"/>
      <c r="ICD5" s="526"/>
      <c r="ICE5" s="526"/>
      <c r="ICF5" s="526"/>
      <c r="ICG5" s="526"/>
      <c r="ICH5" s="526"/>
      <c r="ICI5" s="526"/>
      <c r="ICJ5" s="526"/>
      <c r="ICK5" s="526"/>
      <c r="ICL5" s="526"/>
      <c r="ICM5" s="526"/>
      <c r="ICN5" s="526"/>
      <c r="ICO5" s="526"/>
      <c r="ICP5" s="526"/>
      <c r="ICQ5" s="526"/>
      <c r="ICR5" s="526"/>
      <c r="ICS5" s="526"/>
      <c r="ICT5" s="526"/>
      <c r="ICU5" s="526"/>
      <c r="ICV5" s="526"/>
      <c r="ICW5" s="526"/>
      <c r="ICX5" s="526"/>
      <c r="ICY5" s="526"/>
      <c r="ICZ5" s="526"/>
      <c r="IDA5" s="526"/>
      <c r="IDB5" s="526"/>
      <c r="IDC5" s="526"/>
      <c r="IDD5" s="526"/>
      <c r="IDE5" s="526"/>
      <c r="IDF5" s="526"/>
      <c r="IDG5" s="526"/>
      <c r="IDH5" s="526"/>
      <c r="IDI5" s="526"/>
      <c r="IDJ5" s="526"/>
      <c r="IDK5" s="526"/>
      <c r="IDL5" s="526"/>
      <c r="IDM5" s="526"/>
      <c r="IDN5" s="526"/>
      <c r="IDO5" s="526"/>
      <c r="IDP5" s="526"/>
      <c r="IDQ5" s="526"/>
      <c r="IDR5" s="526"/>
      <c r="IDS5" s="526"/>
      <c r="IDT5" s="526"/>
      <c r="IDU5" s="526"/>
      <c r="IDV5" s="526"/>
      <c r="IDW5" s="526"/>
      <c r="IDX5" s="526"/>
      <c r="IDY5" s="526"/>
      <c r="IDZ5" s="526"/>
      <c r="IEA5" s="526"/>
      <c r="IEB5" s="526"/>
      <c r="IEC5" s="526"/>
      <c r="IED5" s="526"/>
      <c r="IEE5" s="526"/>
      <c r="IEF5" s="526"/>
      <c r="IEG5" s="526"/>
      <c r="IEH5" s="526"/>
      <c r="IEI5" s="526"/>
      <c r="IEJ5" s="526"/>
      <c r="IEK5" s="526"/>
      <c r="IEL5" s="526"/>
      <c r="IEM5" s="526"/>
      <c r="IEN5" s="526"/>
      <c r="IEO5" s="526"/>
      <c r="IEP5" s="526"/>
      <c r="IEQ5" s="526"/>
      <c r="IER5" s="526"/>
      <c r="IES5" s="526"/>
      <c r="IET5" s="526"/>
      <c r="IEU5" s="526"/>
      <c r="IEV5" s="526"/>
      <c r="IEW5" s="526"/>
      <c r="IEX5" s="526"/>
      <c r="IEY5" s="526"/>
      <c r="IEZ5" s="526"/>
      <c r="IFA5" s="526"/>
      <c r="IFB5" s="526"/>
      <c r="IFC5" s="526"/>
      <c r="IFD5" s="526"/>
      <c r="IFE5" s="526"/>
      <c r="IFF5" s="526"/>
      <c r="IFG5" s="526"/>
      <c r="IFH5" s="526"/>
      <c r="IFI5" s="526"/>
      <c r="IFJ5" s="526"/>
      <c r="IFK5" s="526"/>
      <c r="IFL5" s="526"/>
      <c r="IFM5" s="526"/>
      <c r="IFN5" s="526"/>
      <c r="IFO5" s="526"/>
      <c r="IFP5" s="526"/>
      <c r="IFQ5" s="526"/>
      <c r="IFR5" s="526"/>
      <c r="IFS5" s="526"/>
      <c r="IFT5" s="526"/>
      <c r="IFU5" s="526"/>
      <c r="IFV5" s="526"/>
      <c r="IFW5" s="526"/>
      <c r="IFX5" s="526"/>
      <c r="IFY5" s="526"/>
      <c r="IFZ5" s="526"/>
      <c r="IGA5" s="526"/>
      <c r="IGB5" s="526"/>
      <c r="IGC5" s="526"/>
      <c r="IGD5" s="526"/>
      <c r="IGE5" s="526"/>
      <c r="IGF5" s="526"/>
      <c r="IGG5" s="526"/>
      <c r="IGH5" s="526"/>
      <c r="IGI5" s="526"/>
      <c r="IGJ5" s="526"/>
      <c r="IGK5" s="526"/>
      <c r="IGL5" s="526"/>
      <c r="IGM5" s="526"/>
      <c r="IGN5" s="526"/>
      <c r="IGO5" s="526"/>
      <c r="IGP5" s="526"/>
      <c r="IGQ5" s="526"/>
      <c r="IGR5" s="526"/>
      <c r="IGS5" s="526"/>
      <c r="IGT5" s="526"/>
      <c r="IGU5" s="526"/>
      <c r="IGV5" s="526"/>
      <c r="IGW5" s="526"/>
      <c r="IGX5" s="526"/>
      <c r="IGY5" s="526"/>
      <c r="IGZ5" s="526"/>
      <c r="IHA5" s="526"/>
      <c r="IHB5" s="526"/>
      <c r="IHC5" s="526"/>
      <c r="IHD5" s="526"/>
      <c r="IHE5" s="526"/>
      <c r="IHF5" s="526"/>
      <c r="IHG5" s="526"/>
      <c r="IHH5" s="526"/>
      <c r="IHI5" s="526"/>
      <c r="IHJ5" s="526"/>
      <c r="IHK5" s="526"/>
      <c r="IHL5" s="526"/>
      <c r="IHM5" s="526"/>
      <c r="IHN5" s="526"/>
      <c r="IHO5" s="526"/>
      <c r="IHP5" s="526"/>
      <c r="IHQ5" s="526"/>
      <c r="IHR5" s="526"/>
      <c r="IHS5" s="526"/>
      <c r="IHT5" s="526"/>
      <c r="IHU5" s="526"/>
      <c r="IHV5" s="526"/>
      <c r="IHW5" s="526"/>
      <c r="IHX5" s="526"/>
      <c r="IHY5" s="526"/>
      <c r="IHZ5" s="526"/>
      <c r="IIA5" s="526"/>
      <c r="IIB5" s="526"/>
      <c r="IIC5" s="526"/>
      <c r="IID5" s="526"/>
      <c r="IIE5" s="526"/>
      <c r="IIF5" s="526"/>
      <c r="IIG5" s="526"/>
      <c r="IIH5" s="526"/>
      <c r="III5" s="526"/>
      <c r="IIJ5" s="526"/>
      <c r="IIK5" s="526"/>
      <c r="IIL5" s="526"/>
      <c r="IIM5" s="526"/>
      <c r="IIN5" s="526"/>
      <c r="IIO5" s="526"/>
      <c r="IIP5" s="526"/>
      <c r="IIQ5" s="526"/>
      <c r="IIR5" s="526"/>
      <c r="IIS5" s="526"/>
      <c r="IIT5" s="526"/>
      <c r="IIU5" s="526"/>
      <c r="IIV5" s="526"/>
      <c r="IIW5" s="526"/>
      <c r="IIX5" s="526"/>
      <c r="IIY5" s="526"/>
      <c r="IIZ5" s="526"/>
      <c r="IJA5" s="526"/>
      <c r="IJB5" s="526"/>
      <c r="IJC5" s="526"/>
      <c r="IJD5" s="526"/>
      <c r="IJE5" s="526"/>
      <c r="IJF5" s="526"/>
      <c r="IJG5" s="526"/>
      <c r="IJH5" s="526"/>
      <c r="IJI5" s="526"/>
      <c r="IJJ5" s="526"/>
      <c r="IJK5" s="526"/>
      <c r="IJL5" s="526"/>
      <c r="IJM5" s="526"/>
      <c r="IJN5" s="526"/>
      <c r="IJO5" s="526"/>
      <c r="IJP5" s="526"/>
      <c r="IJQ5" s="526"/>
      <c r="IJR5" s="526"/>
      <c r="IJS5" s="526"/>
      <c r="IJT5" s="526"/>
      <c r="IJU5" s="526"/>
      <c r="IJV5" s="526"/>
      <c r="IJW5" s="526"/>
      <c r="IJX5" s="526"/>
      <c r="IJY5" s="526"/>
      <c r="IJZ5" s="526"/>
      <c r="IKA5" s="526"/>
      <c r="IKB5" s="526"/>
      <c r="IKC5" s="526"/>
      <c r="IKD5" s="526"/>
      <c r="IKE5" s="526"/>
      <c r="IKF5" s="526"/>
      <c r="IKG5" s="526"/>
      <c r="IKH5" s="526"/>
      <c r="IKI5" s="526"/>
      <c r="IKJ5" s="526"/>
      <c r="IKK5" s="526"/>
      <c r="IKL5" s="526"/>
      <c r="IKM5" s="526"/>
      <c r="IKN5" s="526"/>
      <c r="IKO5" s="526"/>
      <c r="IKP5" s="526"/>
      <c r="IKQ5" s="526"/>
      <c r="IKR5" s="526"/>
      <c r="IKS5" s="526"/>
      <c r="IKT5" s="526"/>
      <c r="IKU5" s="526"/>
      <c r="IKV5" s="526"/>
      <c r="IKW5" s="526"/>
      <c r="IKX5" s="526"/>
      <c r="IKY5" s="526"/>
      <c r="IKZ5" s="526"/>
      <c r="ILA5" s="526"/>
      <c r="ILB5" s="526"/>
      <c r="ILC5" s="526"/>
      <c r="ILD5" s="526"/>
      <c r="ILE5" s="526"/>
      <c r="ILF5" s="526"/>
      <c r="ILG5" s="526"/>
      <c r="ILH5" s="526"/>
      <c r="ILI5" s="526"/>
      <c r="ILJ5" s="526"/>
      <c r="ILK5" s="526"/>
      <c r="ILL5" s="526"/>
      <c r="ILM5" s="526"/>
      <c r="ILN5" s="526"/>
      <c r="ILO5" s="526"/>
      <c r="ILP5" s="526"/>
      <c r="ILQ5" s="526"/>
      <c r="ILR5" s="526"/>
      <c r="ILS5" s="526"/>
      <c r="ILT5" s="526"/>
      <c r="ILU5" s="526"/>
      <c r="ILV5" s="526"/>
      <c r="ILW5" s="526"/>
      <c r="ILX5" s="526"/>
      <c r="ILY5" s="526"/>
      <c r="ILZ5" s="526"/>
      <c r="IMA5" s="526"/>
      <c r="IMB5" s="526"/>
      <c r="IMC5" s="526"/>
      <c r="IMD5" s="526"/>
      <c r="IME5" s="526"/>
      <c r="IMF5" s="526"/>
      <c r="IMG5" s="526"/>
      <c r="IMH5" s="526"/>
      <c r="IMI5" s="526"/>
      <c r="IMJ5" s="526"/>
      <c r="IMK5" s="526"/>
      <c r="IML5" s="526"/>
      <c r="IMM5" s="526"/>
      <c r="IMN5" s="526"/>
      <c r="IMO5" s="526"/>
      <c r="IMP5" s="526"/>
      <c r="IMQ5" s="526"/>
      <c r="IMR5" s="526"/>
      <c r="IMS5" s="526"/>
      <c r="IMT5" s="526"/>
      <c r="IMU5" s="526"/>
      <c r="IMV5" s="526"/>
      <c r="IMW5" s="526"/>
      <c r="IMX5" s="526"/>
      <c r="IMY5" s="526"/>
      <c r="IMZ5" s="526"/>
      <c r="INA5" s="526"/>
      <c r="INB5" s="526"/>
      <c r="INC5" s="526"/>
      <c r="IND5" s="526"/>
      <c r="INE5" s="526"/>
      <c r="INF5" s="526"/>
      <c r="ING5" s="526"/>
      <c r="INH5" s="526"/>
      <c r="INI5" s="526"/>
      <c r="INJ5" s="526"/>
      <c r="INK5" s="526"/>
      <c r="INL5" s="526"/>
      <c r="INM5" s="526"/>
      <c r="INN5" s="526"/>
      <c r="INO5" s="526"/>
      <c r="INP5" s="526"/>
      <c r="INQ5" s="526"/>
      <c r="INR5" s="526"/>
      <c r="INS5" s="526"/>
      <c r="INT5" s="526"/>
      <c r="INU5" s="526"/>
      <c r="INV5" s="526"/>
      <c r="INW5" s="526"/>
      <c r="INX5" s="526"/>
      <c r="INY5" s="526"/>
      <c r="INZ5" s="526"/>
      <c r="IOA5" s="526"/>
      <c r="IOB5" s="526"/>
      <c r="IOC5" s="526"/>
      <c r="IOD5" s="526"/>
      <c r="IOE5" s="526"/>
      <c r="IOF5" s="526"/>
      <c r="IOG5" s="526"/>
      <c r="IOH5" s="526"/>
      <c r="IOI5" s="526"/>
      <c r="IOJ5" s="526"/>
      <c r="IOK5" s="526"/>
      <c r="IOL5" s="526"/>
      <c r="IOM5" s="526"/>
      <c r="ION5" s="526"/>
      <c r="IOO5" s="526"/>
      <c r="IOP5" s="526"/>
      <c r="IOQ5" s="526"/>
      <c r="IOR5" s="526"/>
      <c r="IOS5" s="526"/>
      <c r="IOT5" s="526"/>
      <c r="IOU5" s="526"/>
      <c r="IOV5" s="526"/>
      <c r="IOW5" s="526"/>
      <c r="IOX5" s="526"/>
      <c r="IOY5" s="526"/>
      <c r="IOZ5" s="526"/>
      <c r="IPA5" s="526"/>
      <c r="IPB5" s="526"/>
      <c r="IPC5" s="526"/>
      <c r="IPD5" s="526"/>
      <c r="IPE5" s="526"/>
      <c r="IPF5" s="526"/>
      <c r="IPG5" s="526"/>
      <c r="IPH5" s="526"/>
      <c r="IPI5" s="526"/>
      <c r="IPJ5" s="526"/>
      <c r="IPK5" s="526"/>
      <c r="IPL5" s="526"/>
      <c r="IPM5" s="526"/>
      <c r="IPN5" s="526"/>
      <c r="IPO5" s="526"/>
      <c r="IPP5" s="526"/>
      <c r="IPQ5" s="526"/>
      <c r="IPR5" s="526"/>
      <c r="IPS5" s="526"/>
      <c r="IPT5" s="526"/>
      <c r="IPU5" s="526"/>
      <c r="IPV5" s="526"/>
      <c r="IPW5" s="526"/>
      <c r="IPX5" s="526"/>
      <c r="IPY5" s="526"/>
      <c r="IPZ5" s="526"/>
      <c r="IQA5" s="526"/>
      <c r="IQB5" s="526"/>
      <c r="IQC5" s="526"/>
      <c r="IQD5" s="526"/>
      <c r="IQE5" s="526"/>
      <c r="IQF5" s="526"/>
      <c r="IQG5" s="526"/>
      <c r="IQH5" s="526"/>
      <c r="IQI5" s="526"/>
      <c r="IQJ5" s="526"/>
      <c r="IQK5" s="526"/>
      <c r="IQL5" s="526"/>
      <c r="IQM5" s="526"/>
      <c r="IQN5" s="526"/>
      <c r="IQO5" s="526"/>
      <c r="IQP5" s="526"/>
      <c r="IQQ5" s="526"/>
      <c r="IQR5" s="526"/>
      <c r="IQS5" s="526"/>
      <c r="IQT5" s="526"/>
      <c r="IQU5" s="526"/>
      <c r="IQV5" s="526"/>
      <c r="IQW5" s="526"/>
      <c r="IQX5" s="526"/>
      <c r="IQY5" s="526"/>
      <c r="IQZ5" s="526"/>
      <c r="IRA5" s="526"/>
      <c r="IRB5" s="526"/>
      <c r="IRC5" s="526"/>
      <c r="IRD5" s="526"/>
      <c r="IRE5" s="526"/>
      <c r="IRF5" s="526"/>
      <c r="IRG5" s="526"/>
      <c r="IRH5" s="526"/>
      <c r="IRI5" s="526"/>
      <c r="IRJ5" s="526"/>
      <c r="IRK5" s="526"/>
      <c r="IRL5" s="526"/>
      <c r="IRM5" s="526"/>
      <c r="IRN5" s="526"/>
      <c r="IRO5" s="526"/>
      <c r="IRP5" s="526"/>
      <c r="IRQ5" s="526"/>
      <c r="IRR5" s="526"/>
      <c r="IRS5" s="526"/>
      <c r="IRT5" s="526"/>
      <c r="IRU5" s="526"/>
      <c r="IRV5" s="526"/>
      <c r="IRW5" s="526"/>
      <c r="IRX5" s="526"/>
      <c r="IRY5" s="526"/>
      <c r="IRZ5" s="526"/>
      <c r="ISA5" s="526"/>
      <c r="ISB5" s="526"/>
      <c r="ISC5" s="526"/>
      <c r="ISD5" s="526"/>
      <c r="ISE5" s="526"/>
      <c r="ISF5" s="526"/>
      <c r="ISG5" s="526"/>
      <c r="ISH5" s="526"/>
      <c r="ISI5" s="526"/>
      <c r="ISJ5" s="526"/>
      <c r="ISK5" s="526"/>
      <c r="ISL5" s="526"/>
      <c r="ISM5" s="526"/>
      <c r="ISN5" s="526"/>
      <c r="ISO5" s="526"/>
      <c r="ISP5" s="526"/>
      <c r="ISQ5" s="526"/>
      <c r="ISR5" s="526"/>
      <c r="ISS5" s="526"/>
      <c r="IST5" s="526"/>
      <c r="ISU5" s="526"/>
      <c r="ISV5" s="526"/>
      <c r="ISW5" s="526"/>
      <c r="ISX5" s="526"/>
      <c r="ISY5" s="526"/>
      <c r="ISZ5" s="526"/>
      <c r="ITA5" s="526"/>
      <c r="ITB5" s="526"/>
      <c r="ITC5" s="526"/>
      <c r="ITD5" s="526"/>
      <c r="ITE5" s="526"/>
      <c r="ITF5" s="526"/>
      <c r="ITG5" s="526"/>
      <c r="ITH5" s="526"/>
      <c r="ITI5" s="526"/>
      <c r="ITJ5" s="526"/>
      <c r="ITK5" s="526"/>
      <c r="ITL5" s="526"/>
      <c r="ITM5" s="526"/>
      <c r="ITN5" s="526"/>
      <c r="ITO5" s="526"/>
      <c r="ITP5" s="526"/>
      <c r="ITQ5" s="526"/>
      <c r="ITR5" s="526"/>
      <c r="ITS5" s="526"/>
      <c r="ITT5" s="526"/>
      <c r="ITU5" s="526"/>
      <c r="ITV5" s="526"/>
      <c r="ITW5" s="526"/>
      <c r="ITX5" s="526"/>
      <c r="ITY5" s="526"/>
      <c r="ITZ5" s="526"/>
      <c r="IUA5" s="526"/>
      <c r="IUB5" s="526"/>
      <c r="IUC5" s="526"/>
      <c r="IUD5" s="526"/>
      <c r="IUE5" s="526"/>
      <c r="IUF5" s="526"/>
      <c r="IUG5" s="526"/>
      <c r="IUH5" s="526"/>
      <c r="IUI5" s="526"/>
      <c r="IUJ5" s="526"/>
      <c r="IUK5" s="526"/>
      <c r="IUL5" s="526"/>
      <c r="IUM5" s="526"/>
      <c r="IUN5" s="526"/>
      <c r="IUO5" s="526"/>
      <c r="IUP5" s="526"/>
      <c r="IUQ5" s="526"/>
      <c r="IUR5" s="526"/>
      <c r="IUS5" s="526"/>
      <c r="IUT5" s="526"/>
      <c r="IUU5" s="526"/>
      <c r="IUV5" s="526"/>
      <c r="IUW5" s="526"/>
      <c r="IUX5" s="526"/>
      <c r="IUY5" s="526"/>
      <c r="IUZ5" s="526"/>
      <c r="IVA5" s="526"/>
      <c r="IVB5" s="526"/>
      <c r="IVC5" s="526"/>
      <c r="IVD5" s="526"/>
      <c r="IVE5" s="526"/>
      <c r="IVF5" s="526"/>
      <c r="IVG5" s="526"/>
      <c r="IVH5" s="526"/>
      <c r="IVI5" s="526"/>
      <c r="IVJ5" s="526"/>
      <c r="IVK5" s="526"/>
      <c r="IVL5" s="526"/>
      <c r="IVM5" s="526"/>
      <c r="IVN5" s="526"/>
      <c r="IVO5" s="526"/>
      <c r="IVP5" s="526"/>
      <c r="IVQ5" s="526"/>
      <c r="IVR5" s="526"/>
      <c r="IVS5" s="526"/>
      <c r="IVT5" s="526"/>
      <c r="IVU5" s="526"/>
      <c r="IVV5" s="526"/>
      <c r="IVW5" s="526"/>
      <c r="IVX5" s="526"/>
      <c r="IVY5" s="526"/>
      <c r="IVZ5" s="526"/>
      <c r="IWA5" s="526"/>
      <c r="IWB5" s="526"/>
      <c r="IWC5" s="526"/>
      <c r="IWD5" s="526"/>
      <c r="IWE5" s="526"/>
      <c r="IWF5" s="526"/>
      <c r="IWG5" s="526"/>
      <c r="IWH5" s="526"/>
      <c r="IWI5" s="526"/>
      <c r="IWJ5" s="526"/>
      <c r="IWK5" s="526"/>
      <c r="IWL5" s="526"/>
      <c r="IWM5" s="526"/>
      <c r="IWN5" s="526"/>
      <c r="IWO5" s="526"/>
      <c r="IWP5" s="526"/>
      <c r="IWQ5" s="526"/>
      <c r="IWR5" s="526"/>
      <c r="IWS5" s="526"/>
      <c r="IWT5" s="526"/>
      <c r="IWU5" s="526"/>
      <c r="IWV5" s="526"/>
      <c r="IWW5" s="526"/>
      <c r="IWX5" s="526"/>
      <c r="IWY5" s="526"/>
      <c r="IWZ5" s="526"/>
      <c r="IXA5" s="526"/>
      <c r="IXB5" s="526"/>
      <c r="IXC5" s="526"/>
      <c r="IXD5" s="526"/>
      <c r="IXE5" s="526"/>
      <c r="IXF5" s="526"/>
      <c r="IXG5" s="526"/>
      <c r="IXH5" s="526"/>
      <c r="IXI5" s="526"/>
      <c r="IXJ5" s="526"/>
      <c r="IXK5" s="526"/>
      <c r="IXL5" s="526"/>
      <c r="IXM5" s="526"/>
      <c r="IXN5" s="526"/>
      <c r="IXO5" s="526"/>
      <c r="IXP5" s="526"/>
      <c r="IXQ5" s="526"/>
      <c r="IXR5" s="526"/>
      <c r="IXS5" s="526"/>
      <c r="IXT5" s="526"/>
      <c r="IXU5" s="526"/>
      <c r="IXV5" s="526"/>
      <c r="IXW5" s="526"/>
      <c r="IXX5" s="526"/>
      <c r="IXY5" s="526"/>
      <c r="IXZ5" s="526"/>
      <c r="IYA5" s="526"/>
      <c r="IYB5" s="526"/>
      <c r="IYC5" s="526"/>
      <c r="IYD5" s="526"/>
      <c r="IYE5" s="526"/>
      <c r="IYF5" s="526"/>
      <c r="IYG5" s="526"/>
      <c r="IYH5" s="526"/>
      <c r="IYI5" s="526"/>
      <c r="IYJ5" s="526"/>
      <c r="IYK5" s="526"/>
      <c r="IYL5" s="526"/>
      <c r="IYM5" s="526"/>
      <c r="IYN5" s="526"/>
      <c r="IYO5" s="526"/>
      <c r="IYP5" s="526"/>
      <c r="IYQ5" s="526"/>
      <c r="IYR5" s="526"/>
      <c r="IYS5" s="526"/>
      <c r="IYT5" s="526"/>
      <c r="IYU5" s="526"/>
      <c r="IYV5" s="526"/>
      <c r="IYW5" s="526"/>
      <c r="IYX5" s="526"/>
      <c r="IYY5" s="526"/>
      <c r="IYZ5" s="526"/>
      <c r="IZA5" s="526"/>
      <c r="IZB5" s="526"/>
      <c r="IZC5" s="526"/>
      <c r="IZD5" s="526"/>
      <c r="IZE5" s="526"/>
      <c r="IZF5" s="526"/>
      <c r="IZG5" s="526"/>
      <c r="IZH5" s="526"/>
      <c r="IZI5" s="526"/>
      <c r="IZJ5" s="526"/>
      <c r="IZK5" s="526"/>
      <c r="IZL5" s="526"/>
      <c r="IZM5" s="526"/>
      <c r="IZN5" s="526"/>
      <c r="IZO5" s="526"/>
      <c r="IZP5" s="526"/>
      <c r="IZQ5" s="526"/>
      <c r="IZR5" s="526"/>
      <c r="IZS5" s="526"/>
      <c r="IZT5" s="526"/>
      <c r="IZU5" s="526"/>
      <c r="IZV5" s="526"/>
      <c r="IZW5" s="526"/>
      <c r="IZX5" s="526"/>
      <c r="IZY5" s="526"/>
      <c r="IZZ5" s="526"/>
      <c r="JAA5" s="526"/>
      <c r="JAB5" s="526"/>
      <c r="JAC5" s="526"/>
      <c r="JAD5" s="526"/>
      <c r="JAE5" s="526"/>
      <c r="JAF5" s="526"/>
      <c r="JAG5" s="526"/>
      <c r="JAH5" s="526"/>
      <c r="JAI5" s="526"/>
      <c r="JAJ5" s="526"/>
      <c r="JAK5" s="526"/>
      <c r="JAL5" s="526"/>
      <c r="JAM5" s="526"/>
      <c r="JAN5" s="526"/>
      <c r="JAO5" s="526"/>
      <c r="JAP5" s="526"/>
      <c r="JAQ5" s="526"/>
      <c r="JAR5" s="526"/>
      <c r="JAS5" s="526"/>
      <c r="JAT5" s="526"/>
      <c r="JAU5" s="526"/>
      <c r="JAV5" s="526"/>
      <c r="JAW5" s="526"/>
      <c r="JAX5" s="526"/>
      <c r="JAY5" s="526"/>
      <c r="JAZ5" s="526"/>
      <c r="JBA5" s="526"/>
      <c r="JBB5" s="526"/>
      <c r="JBC5" s="526"/>
      <c r="JBD5" s="526"/>
      <c r="JBE5" s="526"/>
      <c r="JBF5" s="526"/>
      <c r="JBG5" s="526"/>
      <c r="JBH5" s="526"/>
      <c r="JBI5" s="526"/>
      <c r="JBJ5" s="526"/>
      <c r="JBK5" s="526"/>
      <c r="JBL5" s="526"/>
      <c r="JBM5" s="526"/>
      <c r="JBN5" s="526"/>
      <c r="JBO5" s="526"/>
      <c r="JBP5" s="526"/>
      <c r="JBQ5" s="526"/>
      <c r="JBR5" s="526"/>
      <c r="JBS5" s="526"/>
      <c r="JBT5" s="526"/>
      <c r="JBU5" s="526"/>
      <c r="JBV5" s="526"/>
      <c r="JBW5" s="526"/>
      <c r="JBX5" s="526"/>
      <c r="JBY5" s="526"/>
      <c r="JBZ5" s="526"/>
      <c r="JCA5" s="526"/>
      <c r="JCB5" s="526"/>
      <c r="JCC5" s="526"/>
      <c r="JCD5" s="526"/>
      <c r="JCE5" s="526"/>
      <c r="JCF5" s="526"/>
      <c r="JCG5" s="526"/>
      <c r="JCH5" s="526"/>
      <c r="JCI5" s="526"/>
      <c r="JCJ5" s="526"/>
      <c r="JCK5" s="526"/>
      <c r="JCL5" s="526"/>
      <c r="JCM5" s="526"/>
      <c r="JCN5" s="526"/>
      <c r="JCO5" s="526"/>
      <c r="JCP5" s="526"/>
      <c r="JCQ5" s="526"/>
      <c r="JCR5" s="526"/>
      <c r="JCS5" s="526"/>
      <c r="JCT5" s="526"/>
      <c r="JCU5" s="526"/>
      <c r="JCV5" s="526"/>
      <c r="JCW5" s="526"/>
      <c r="JCX5" s="526"/>
      <c r="JCY5" s="526"/>
      <c r="JCZ5" s="526"/>
      <c r="JDA5" s="526"/>
      <c r="JDB5" s="526"/>
      <c r="JDC5" s="526"/>
      <c r="JDD5" s="526"/>
      <c r="JDE5" s="526"/>
      <c r="JDF5" s="526"/>
      <c r="JDG5" s="526"/>
      <c r="JDH5" s="526"/>
      <c r="JDI5" s="526"/>
      <c r="JDJ5" s="526"/>
      <c r="JDK5" s="526"/>
      <c r="JDL5" s="526"/>
      <c r="JDM5" s="526"/>
      <c r="JDN5" s="526"/>
      <c r="JDO5" s="526"/>
      <c r="JDP5" s="526"/>
      <c r="JDQ5" s="526"/>
      <c r="JDR5" s="526"/>
      <c r="JDS5" s="526"/>
      <c r="JDT5" s="526"/>
      <c r="JDU5" s="526"/>
      <c r="JDV5" s="526"/>
      <c r="JDW5" s="526"/>
      <c r="JDX5" s="526"/>
      <c r="JDY5" s="526"/>
      <c r="JDZ5" s="526"/>
      <c r="JEA5" s="526"/>
      <c r="JEB5" s="526"/>
      <c r="JEC5" s="526"/>
      <c r="JED5" s="526"/>
      <c r="JEE5" s="526"/>
      <c r="JEF5" s="526"/>
      <c r="JEG5" s="526"/>
      <c r="JEH5" s="526"/>
      <c r="JEI5" s="526"/>
      <c r="JEJ5" s="526"/>
      <c r="JEK5" s="526"/>
      <c r="JEL5" s="526"/>
      <c r="JEM5" s="526"/>
      <c r="JEN5" s="526"/>
      <c r="JEO5" s="526"/>
      <c r="JEP5" s="526"/>
      <c r="JEQ5" s="526"/>
      <c r="JER5" s="526"/>
      <c r="JES5" s="526"/>
      <c r="JET5" s="526"/>
      <c r="JEU5" s="526"/>
      <c r="JEV5" s="526"/>
      <c r="JEW5" s="526"/>
      <c r="JEX5" s="526"/>
      <c r="JEY5" s="526"/>
      <c r="JEZ5" s="526"/>
      <c r="JFA5" s="526"/>
      <c r="JFB5" s="526"/>
      <c r="JFC5" s="526"/>
      <c r="JFD5" s="526"/>
      <c r="JFE5" s="526"/>
      <c r="JFF5" s="526"/>
      <c r="JFG5" s="526"/>
      <c r="JFH5" s="526"/>
      <c r="JFI5" s="526"/>
      <c r="JFJ5" s="526"/>
      <c r="JFK5" s="526"/>
      <c r="JFL5" s="526"/>
      <c r="JFM5" s="526"/>
      <c r="JFN5" s="526"/>
      <c r="JFO5" s="526"/>
      <c r="JFP5" s="526"/>
      <c r="JFQ5" s="526"/>
      <c r="JFR5" s="526"/>
      <c r="JFS5" s="526"/>
      <c r="JFT5" s="526"/>
      <c r="JFU5" s="526"/>
      <c r="JFV5" s="526"/>
      <c r="JFW5" s="526"/>
      <c r="JFX5" s="526"/>
      <c r="JFY5" s="526"/>
      <c r="JFZ5" s="526"/>
      <c r="JGA5" s="526"/>
      <c r="JGB5" s="526"/>
      <c r="JGC5" s="526"/>
      <c r="JGD5" s="526"/>
      <c r="JGE5" s="526"/>
      <c r="JGF5" s="526"/>
      <c r="JGG5" s="526"/>
      <c r="JGH5" s="526"/>
      <c r="JGI5" s="526"/>
      <c r="JGJ5" s="526"/>
      <c r="JGK5" s="526"/>
      <c r="JGL5" s="526"/>
      <c r="JGM5" s="526"/>
      <c r="JGN5" s="526"/>
      <c r="JGO5" s="526"/>
      <c r="JGP5" s="526"/>
      <c r="JGQ5" s="526"/>
      <c r="JGR5" s="526"/>
      <c r="JGS5" s="526"/>
      <c r="JGT5" s="526"/>
      <c r="JGU5" s="526"/>
      <c r="JGV5" s="526"/>
      <c r="JGW5" s="526"/>
      <c r="JGX5" s="526"/>
      <c r="JGY5" s="526"/>
      <c r="JGZ5" s="526"/>
      <c r="JHA5" s="526"/>
      <c r="JHB5" s="526"/>
      <c r="JHC5" s="526"/>
      <c r="JHD5" s="526"/>
      <c r="JHE5" s="526"/>
      <c r="JHF5" s="526"/>
      <c r="JHG5" s="526"/>
      <c r="JHH5" s="526"/>
      <c r="JHI5" s="526"/>
      <c r="JHJ5" s="526"/>
      <c r="JHK5" s="526"/>
      <c r="JHL5" s="526"/>
      <c r="JHM5" s="526"/>
      <c r="JHN5" s="526"/>
      <c r="JHO5" s="526"/>
      <c r="JHP5" s="526"/>
      <c r="JHQ5" s="526"/>
      <c r="JHR5" s="526"/>
      <c r="JHS5" s="526"/>
      <c r="JHT5" s="526"/>
      <c r="JHU5" s="526"/>
      <c r="JHV5" s="526"/>
      <c r="JHW5" s="526"/>
      <c r="JHX5" s="526"/>
      <c r="JHY5" s="526"/>
      <c r="JHZ5" s="526"/>
      <c r="JIA5" s="526"/>
      <c r="JIB5" s="526"/>
      <c r="JIC5" s="526"/>
      <c r="JID5" s="526"/>
      <c r="JIE5" s="526"/>
      <c r="JIF5" s="526"/>
      <c r="JIG5" s="526"/>
      <c r="JIH5" s="526"/>
      <c r="JII5" s="526"/>
      <c r="JIJ5" s="526"/>
      <c r="JIK5" s="526"/>
      <c r="JIL5" s="526"/>
      <c r="JIM5" s="526"/>
      <c r="JIN5" s="526"/>
      <c r="JIO5" s="526"/>
      <c r="JIP5" s="526"/>
      <c r="JIQ5" s="526"/>
      <c r="JIR5" s="526"/>
      <c r="JIS5" s="526"/>
      <c r="JIT5" s="526"/>
      <c r="JIU5" s="526"/>
      <c r="JIV5" s="526"/>
      <c r="JIW5" s="526"/>
      <c r="JIX5" s="526"/>
      <c r="JIY5" s="526"/>
      <c r="JIZ5" s="526"/>
      <c r="JJA5" s="526"/>
      <c r="JJB5" s="526"/>
      <c r="JJC5" s="526"/>
      <c r="JJD5" s="526"/>
      <c r="JJE5" s="526"/>
      <c r="JJF5" s="526"/>
      <c r="JJG5" s="526"/>
      <c r="JJH5" s="526"/>
      <c r="JJI5" s="526"/>
      <c r="JJJ5" s="526"/>
      <c r="JJK5" s="526"/>
      <c r="JJL5" s="526"/>
      <c r="JJM5" s="526"/>
      <c r="JJN5" s="526"/>
      <c r="JJO5" s="526"/>
      <c r="JJP5" s="526"/>
      <c r="JJQ5" s="526"/>
      <c r="JJR5" s="526"/>
      <c r="JJS5" s="526"/>
      <c r="JJT5" s="526"/>
      <c r="JJU5" s="526"/>
      <c r="JJV5" s="526"/>
      <c r="JJW5" s="526"/>
      <c r="JJX5" s="526"/>
      <c r="JJY5" s="526"/>
      <c r="JJZ5" s="526"/>
      <c r="JKA5" s="526"/>
      <c r="JKB5" s="526"/>
      <c r="JKC5" s="526"/>
      <c r="JKD5" s="526"/>
      <c r="JKE5" s="526"/>
      <c r="JKF5" s="526"/>
      <c r="JKG5" s="526"/>
      <c r="JKH5" s="526"/>
      <c r="JKI5" s="526"/>
      <c r="JKJ5" s="526"/>
      <c r="JKK5" s="526"/>
      <c r="JKL5" s="526"/>
      <c r="JKM5" s="526"/>
      <c r="JKN5" s="526"/>
      <c r="JKO5" s="526"/>
      <c r="JKP5" s="526"/>
      <c r="JKQ5" s="526"/>
      <c r="JKR5" s="526"/>
      <c r="JKS5" s="526"/>
      <c r="JKT5" s="526"/>
      <c r="JKU5" s="526"/>
      <c r="JKV5" s="526"/>
      <c r="JKW5" s="526"/>
      <c r="JKX5" s="526"/>
      <c r="JKY5" s="526"/>
      <c r="JKZ5" s="526"/>
      <c r="JLA5" s="526"/>
      <c r="JLB5" s="526"/>
      <c r="JLC5" s="526"/>
      <c r="JLD5" s="526"/>
      <c r="JLE5" s="526"/>
      <c r="JLF5" s="526"/>
      <c r="JLG5" s="526"/>
      <c r="JLH5" s="526"/>
      <c r="JLI5" s="526"/>
      <c r="JLJ5" s="526"/>
      <c r="JLK5" s="526"/>
      <c r="JLL5" s="526"/>
      <c r="JLM5" s="526"/>
      <c r="JLN5" s="526"/>
      <c r="JLO5" s="526"/>
      <c r="JLP5" s="526"/>
      <c r="JLQ5" s="526"/>
      <c r="JLR5" s="526"/>
      <c r="JLS5" s="526"/>
      <c r="JLT5" s="526"/>
      <c r="JLU5" s="526"/>
      <c r="JLV5" s="526"/>
      <c r="JLW5" s="526"/>
      <c r="JLX5" s="526"/>
      <c r="JLY5" s="526"/>
      <c r="JLZ5" s="526"/>
      <c r="JMA5" s="526"/>
      <c r="JMB5" s="526"/>
      <c r="JMC5" s="526"/>
      <c r="JMD5" s="526"/>
      <c r="JME5" s="526"/>
      <c r="JMF5" s="526"/>
      <c r="JMG5" s="526"/>
      <c r="JMH5" s="526"/>
      <c r="JMI5" s="526"/>
      <c r="JMJ5" s="526"/>
      <c r="JMK5" s="526"/>
      <c r="JML5" s="526"/>
      <c r="JMM5" s="526"/>
      <c r="JMN5" s="526"/>
      <c r="JMO5" s="526"/>
      <c r="JMP5" s="526"/>
      <c r="JMQ5" s="526"/>
      <c r="JMR5" s="526"/>
      <c r="JMS5" s="526"/>
      <c r="JMT5" s="526"/>
      <c r="JMU5" s="526"/>
      <c r="JMV5" s="526"/>
      <c r="JMW5" s="526"/>
      <c r="JMX5" s="526"/>
      <c r="JMY5" s="526"/>
      <c r="JMZ5" s="526"/>
      <c r="JNA5" s="526"/>
      <c r="JNB5" s="526"/>
      <c r="JNC5" s="526"/>
      <c r="JND5" s="526"/>
      <c r="JNE5" s="526"/>
      <c r="JNF5" s="526"/>
      <c r="JNG5" s="526"/>
      <c r="JNH5" s="526"/>
      <c r="JNI5" s="526"/>
      <c r="JNJ5" s="526"/>
      <c r="JNK5" s="526"/>
      <c r="JNL5" s="526"/>
      <c r="JNM5" s="526"/>
      <c r="JNN5" s="526"/>
      <c r="JNO5" s="526"/>
      <c r="JNP5" s="526"/>
      <c r="JNQ5" s="526"/>
      <c r="JNR5" s="526"/>
      <c r="JNS5" s="526"/>
      <c r="JNT5" s="526"/>
      <c r="JNU5" s="526"/>
      <c r="JNV5" s="526"/>
      <c r="JNW5" s="526"/>
      <c r="JNX5" s="526"/>
      <c r="JNY5" s="526"/>
      <c r="JNZ5" s="526"/>
      <c r="JOA5" s="526"/>
      <c r="JOB5" s="526"/>
      <c r="JOC5" s="526"/>
      <c r="JOD5" s="526"/>
      <c r="JOE5" s="526"/>
      <c r="JOF5" s="526"/>
      <c r="JOG5" s="526"/>
      <c r="JOH5" s="526"/>
      <c r="JOI5" s="526"/>
      <c r="JOJ5" s="526"/>
      <c r="JOK5" s="526"/>
      <c r="JOL5" s="526"/>
      <c r="JOM5" s="526"/>
      <c r="JON5" s="526"/>
      <c r="JOO5" s="526"/>
      <c r="JOP5" s="526"/>
      <c r="JOQ5" s="526"/>
      <c r="JOR5" s="526"/>
      <c r="JOS5" s="526"/>
      <c r="JOT5" s="526"/>
      <c r="JOU5" s="526"/>
      <c r="JOV5" s="526"/>
      <c r="JOW5" s="526"/>
      <c r="JOX5" s="526"/>
      <c r="JOY5" s="526"/>
      <c r="JOZ5" s="526"/>
      <c r="JPA5" s="526"/>
      <c r="JPB5" s="526"/>
      <c r="JPC5" s="526"/>
      <c r="JPD5" s="526"/>
      <c r="JPE5" s="526"/>
      <c r="JPF5" s="526"/>
      <c r="JPG5" s="526"/>
      <c r="JPH5" s="526"/>
      <c r="JPI5" s="526"/>
      <c r="JPJ5" s="526"/>
      <c r="JPK5" s="526"/>
      <c r="JPL5" s="526"/>
      <c r="JPM5" s="526"/>
      <c r="JPN5" s="526"/>
      <c r="JPO5" s="526"/>
      <c r="JPP5" s="526"/>
      <c r="JPQ5" s="526"/>
      <c r="JPR5" s="526"/>
      <c r="JPS5" s="526"/>
      <c r="JPT5" s="526"/>
      <c r="JPU5" s="526"/>
      <c r="JPV5" s="526"/>
      <c r="JPW5" s="526"/>
      <c r="JPX5" s="526"/>
      <c r="JPY5" s="526"/>
      <c r="JPZ5" s="526"/>
      <c r="JQA5" s="526"/>
      <c r="JQB5" s="526"/>
      <c r="JQC5" s="526"/>
      <c r="JQD5" s="526"/>
      <c r="JQE5" s="526"/>
      <c r="JQF5" s="526"/>
      <c r="JQG5" s="526"/>
      <c r="JQH5" s="526"/>
      <c r="JQI5" s="526"/>
      <c r="JQJ5" s="526"/>
      <c r="JQK5" s="526"/>
      <c r="JQL5" s="526"/>
      <c r="JQM5" s="526"/>
      <c r="JQN5" s="526"/>
      <c r="JQO5" s="526"/>
      <c r="JQP5" s="526"/>
      <c r="JQQ5" s="526"/>
      <c r="JQR5" s="526"/>
      <c r="JQS5" s="526"/>
      <c r="JQT5" s="526"/>
      <c r="JQU5" s="526"/>
      <c r="JQV5" s="526"/>
      <c r="JQW5" s="526"/>
      <c r="JQX5" s="526"/>
      <c r="JQY5" s="526"/>
      <c r="JQZ5" s="526"/>
      <c r="JRA5" s="526"/>
      <c r="JRB5" s="526"/>
      <c r="JRC5" s="526"/>
      <c r="JRD5" s="526"/>
      <c r="JRE5" s="526"/>
      <c r="JRF5" s="526"/>
      <c r="JRG5" s="526"/>
      <c r="JRH5" s="526"/>
      <c r="JRI5" s="526"/>
      <c r="JRJ5" s="526"/>
      <c r="JRK5" s="526"/>
      <c r="JRL5" s="526"/>
      <c r="JRM5" s="526"/>
      <c r="JRN5" s="526"/>
      <c r="JRO5" s="526"/>
      <c r="JRP5" s="526"/>
      <c r="JRQ5" s="526"/>
      <c r="JRR5" s="526"/>
      <c r="JRS5" s="526"/>
      <c r="JRT5" s="526"/>
      <c r="JRU5" s="526"/>
      <c r="JRV5" s="526"/>
      <c r="JRW5" s="526"/>
      <c r="JRX5" s="526"/>
      <c r="JRY5" s="526"/>
      <c r="JRZ5" s="526"/>
      <c r="JSA5" s="526"/>
      <c r="JSB5" s="526"/>
      <c r="JSC5" s="526"/>
      <c r="JSD5" s="526"/>
      <c r="JSE5" s="526"/>
      <c r="JSF5" s="526"/>
      <c r="JSG5" s="526"/>
      <c r="JSH5" s="526"/>
      <c r="JSI5" s="526"/>
      <c r="JSJ5" s="526"/>
      <c r="JSK5" s="526"/>
      <c r="JSL5" s="526"/>
      <c r="JSM5" s="526"/>
      <c r="JSN5" s="526"/>
      <c r="JSO5" s="526"/>
      <c r="JSP5" s="526"/>
      <c r="JSQ5" s="526"/>
      <c r="JSR5" s="526"/>
      <c r="JSS5" s="526"/>
      <c r="JST5" s="526"/>
      <c r="JSU5" s="526"/>
      <c r="JSV5" s="526"/>
      <c r="JSW5" s="526"/>
      <c r="JSX5" s="526"/>
      <c r="JSY5" s="526"/>
      <c r="JSZ5" s="526"/>
      <c r="JTA5" s="526"/>
      <c r="JTB5" s="526"/>
      <c r="JTC5" s="526"/>
      <c r="JTD5" s="526"/>
      <c r="JTE5" s="526"/>
      <c r="JTF5" s="526"/>
      <c r="JTG5" s="526"/>
      <c r="JTH5" s="526"/>
      <c r="JTI5" s="526"/>
      <c r="JTJ5" s="526"/>
      <c r="JTK5" s="526"/>
      <c r="JTL5" s="526"/>
      <c r="JTM5" s="526"/>
      <c r="JTN5" s="526"/>
      <c r="JTO5" s="526"/>
      <c r="JTP5" s="526"/>
      <c r="JTQ5" s="526"/>
      <c r="JTR5" s="526"/>
      <c r="JTS5" s="526"/>
      <c r="JTT5" s="526"/>
      <c r="JTU5" s="526"/>
      <c r="JTV5" s="526"/>
      <c r="JTW5" s="526"/>
      <c r="JTX5" s="526"/>
      <c r="JTY5" s="526"/>
      <c r="JTZ5" s="526"/>
      <c r="JUA5" s="526"/>
      <c r="JUB5" s="526"/>
      <c r="JUC5" s="526"/>
      <c r="JUD5" s="526"/>
      <c r="JUE5" s="526"/>
      <c r="JUF5" s="526"/>
      <c r="JUG5" s="526"/>
      <c r="JUH5" s="526"/>
      <c r="JUI5" s="526"/>
      <c r="JUJ5" s="526"/>
      <c r="JUK5" s="526"/>
      <c r="JUL5" s="526"/>
      <c r="JUM5" s="526"/>
      <c r="JUN5" s="526"/>
      <c r="JUO5" s="526"/>
      <c r="JUP5" s="526"/>
      <c r="JUQ5" s="526"/>
      <c r="JUR5" s="526"/>
      <c r="JUS5" s="526"/>
      <c r="JUT5" s="526"/>
      <c r="JUU5" s="526"/>
      <c r="JUV5" s="526"/>
      <c r="JUW5" s="526"/>
      <c r="JUX5" s="526"/>
      <c r="JUY5" s="526"/>
      <c r="JUZ5" s="526"/>
      <c r="JVA5" s="526"/>
      <c r="JVB5" s="526"/>
      <c r="JVC5" s="526"/>
      <c r="JVD5" s="526"/>
      <c r="JVE5" s="526"/>
      <c r="JVF5" s="526"/>
      <c r="JVG5" s="526"/>
      <c r="JVH5" s="526"/>
      <c r="JVI5" s="526"/>
      <c r="JVJ5" s="526"/>
      <c r="JVK5" s="526"/>
      <c r="JVL5" s="526"/>
      <c r="JVM5" s="526"/>
      <c r="JVN5" s="526"/>
      <c r="JVO5" s="526"/>
      <c r="JVP5" s="526"/>
      <c r="JVQ5" s="526"/>
      <c r="JVR5" s="526"/>
      <c r="JVS5" s="526"/>
      <c r="JVT5" s="526"/>
      <c r="JVU5" s="526"/>
      <c r="JVV5" s="526"/>
      <c r="JVW5" s="526"/>
      <c r="JVX5" s="526"/>
      <c r="JVY5" s="526"/>
      <c r="JVZ5" s="526"/>
      <c r="JWA5" s="526"/>
      <c r="JWB5" s="526"/>
      <c r="JWC5" s="526"/>
      <c r="JWD5" s="526"/>
      <c r="JWE5" s="526"/>
      <c r="JWF5" s="526"/>
      <c r="JWG5" s="526"/>
      <c r="JWH5" s="526"/>
      <c r="JWI5" s="526"/>
      <c r="JWJ5" s="526"/>
      <c r="JWK5" s="526"/>
      <c r="JWL5" s="526"/>
      <c r="JWM5" s="526"/>
      <c r="JWN5" s="526"/>
      <c r="JWO5" s="526"/>
      <c r="JWP5" s="526"/>
      <c r="JWQ5" s="526"/>
      <c r="JWR5" s="526"/>
      <c r="JWS5" s="526"/>
      <c r="JWT5" s="526"/>
      <c r="JWU5" s="526"/>
      <c r="JWV5" s="526"/>
      <c r="JWW5" s="526"/>
      <c r="JWX5" s="526"/>
      <c r="JWY5" s="526"/>
      <c r="JWZ5" s="526"/>
      <c r="JXA5" s="526"/>
      <c r="JXB5" s="526"/>
      <c r="JXC5" s="526"/>
      <c r="JXD5" s="526"/>
      <c r="JXE5" s="526"/>
      <c r="JXF5" s="526"/>
      <c r="JXG5" s="526"/>
      <c r="JXH5" s="526"/>
      <c r="JXI5" s="526"/>
      <c r="JXJ5" s="526"/>
      <c r="JXK5" s="526"/>
      <c r="JXL5" s="526"/>
      <c r="JXM5" s="526"/>
      <c r="JXN5" s="526"/>
      <c r="JXO5" s="526"/>
      <c r="JXP5" s="526"/>
      <c r="JXQ5" s="526"/>
      <c r="JXR5" s="526"/>
      <c r="JXS5" s="526"/>
      <c r="JXT5" s="526"/>
      <c r="JXU5" s="526"/>
      <c r="JXV5" s="526"/>
      <c r="JXW5" s="526"/>
      <c r="JXX5" s="526"/>
      <c r="JXY5" s="526"/>
      <c r="JXZ5" s="526"/>
      <c r="JYA5" s="526"/>
      <c r="JYB5" s="526"/>
      <c r="JYC5" s="526"/>
      <c r="JYD5" s="526"/>
      <c r="JYE5" s="526"/>
      <c r="JYF5" s="526"/>
      <c r="JYG5" s="526"/>
      <c r="JYH5" s="526"/>
      <c r="JYI5" s="526"/>
      <c r="JYJ5" s="526"/>
      <c r="JYK5" s="526"/>
      <c r="JYL5" s="526"/>
      <c r="JYM5" s="526"/>
      <c r="JYN5" s="526"/>
      <c r="JYO5" s="526"/>
      <c r="JYP5" s="526"/>
      <c r="JYQ5" s="526"/>
      <c r="JYR5" s="526"/>
      <c r="JYS5" s="526"/>
      <c r="JYT5" s="526"/>
      <c r="JYU5" s="526"/>
      <c r="JYV5" s="526"/>
      <c r="JYW5" s="526"/>
      <c r="JYX5" s="526"/>
      <c r="JYY5" s="526"/>
      <c r="JYZ5" s="526"/>
      <c r="JZA5" s="526"/>
      <c r="JZB5" s="526"/>
      <c r="JZC5" s="526"/>
      <c r="JZD5" s="526"/>
      <c r="JZE5" s="526"/>
      <c r="JZF5" s="526"/>
      <c r="JZG5" s="526"/>
      <c r="JZH5" s="526"/>
      <c r="JZI5" s="526"/>
      <c r="JZJ5" s="526"/>
      <c r="JZK5" s="526"/>
      <c r="JZL5" s="526"/>
      <c r="JZM5" s="526"/>
      <c r="JZN5" s="526"/>
      <c r="JZO5" s="526"/>
      <c r="JZP5" s="526"/>
      <c r="JZQ5" s="526"/>
      <c r="JZR5" s="526"/>
      <c r="JZS5" s="526"/>
      <c r="JZT5" s="526"/>
      <c r="JZU5" s="526"/>
      <c r="JZV5" s="526"/>
      <c r="JZW5" s="526"/>
      <c r="JZX5" s="526"/>
      <c r="JZY5" s="526"/>
      <c r="JZZ5" s="526"/>
      <c r="KAA5" s="526"/>
      <c r="KAB5" s="526"/>
      <c r="KAC5" s="526"/>
      <c r="KAD5" s="526"/>
      <c r="KAE5" s="526"/>
      <c r="KAF5" s="526"/>
      <c r="KAG5" s="526"/>
      <c r="KAH5" s="526"/>
      <c r="KAI5" s="526"/>
      <c r="KAJ5" s="526"/>
      <c r="KAK5" s="526"/>
      <c r="KAL5" s="526"/>
      <c r="KAM5" s="526"/>
      <c r="KAN5" s="526"/>
      <c r="KAO5" s="526"/>
      <c r="KAP5" s="526"/>
      <c r="KAQ5" s="526"/>
      <c r="KAR5" s="526"/>
      <c r="KAS5" s="526"/>
      <c r="KAT5" s="526"/>
      <c r="KAU5" s="526"/>
      <c r="KAV5" s="526"/>
      <c r="KAW5" s="526"/>
      <c r="KAX5" s="526"/>
      <c r="KAY5" s="526"/>
      <c r="KAZ5" s="526"/>
      <c r="KBA5" s="526"/>
      <c r="KBB5" s="526"/>
      <c r="KBC5" s="526"/>
      <c r="KBD5" s="526"/>
      <c r="KBE5" s="526"/>
      <c r="KBF5" s="526"/>
      <c r="KBG5" s="526"/>
      <c r="KBH5" s="526"/>
      <c r="KBI5" s="526"/>
      <c r="KBJ5" s="526"/>
      <c r="KBK5" s="526"/>
      <c r="KBL5" s="526"/>
      <c r="KBM5" s="526"/>
      <c r="KBN5" s="526"/>
      <c r="KBO5" s="526"/>
      <c r="KBP5" s="526"/>
      <c r="KBQ5" s="526"/>
      <c r="KBR5" s="526"/>
      <c r="KBS5" s="526"/>
      <c r="KBT5" s="526"/>
      <c r="KBU5" s="526"/>
      <c r="KBV5" s="526"/>
      <c r="KBW5" s="526"/>
      <c r="KBX5" s="526"/>
      <c r="KBY5" s="526"/>
      <c r="KBZ5" s="526"/>
      <c r="KCA5" s="526"/>
      <c r="KCB5" s="526"/>
      <c r="KCC5" s="526"/>
      <c r="KCD5" s="526"/>
      <c r="KCE5" s="526"/>
      <c r="KCF5" s="526"/>
      <c r="KCG5" s="526"/>
      <c r="KCH5" s="526"/>
      <c r="KCI5" s="526"/>
      <c r="KCJ5" s="526"/>
      <c r="KCK5" s="526"/>
      <c r="KCL5" s="526"/>
      <c r="KCM5" s="526"/>
      <c r="KCN5" s="526"/>
      <c r="KCO5" s="526"/>
      <c r="KCP5" s="526"/>
      <c r="KCQ5" s="526"/>
      <c r="KCR5" s="526"/>
      <c r="KCS5" s="526"/>
      <c r="KCT5" s="526"/>
      <c r="KCU5" s="526"/>
      <c r="KCV5" s="526"/>
      <c r="KCW5" s="526"/>
      <c r="KCX5" s="526"/>
      <c r="KCY5" s="526"/>
      <c r="KCZ5" s="526"/>
      <c r="KDA5" s="526"/>
      <c r="KDB5" s="526"/>
      <c r="KDC5" s="526"/>
      <c r="KDD5" s="526"/>
      <c r="KDE5" s="526"/>
      <c r="KDF5" s="526"/>
      <c r="KDG5" s="526"/>
      <c r="KDH5" s="526"/>
      <c r="KDI5" s="526"/>
      <c r="KDJ5" s="526"/>
      <c r="KDK5" s="526"/>
      <c r="KDL5" s="526"/>
      <c r="KDM5" s="526"/>
      <c r="KDN5" s="526"/>
      <c r="KDO5" s="526"/>
      <c r="KDP5" s="526"/>
      <c r="KDQ5" s="526"/>
      <c r="KDR5" s="526"/>
      <c r="KDS5" s="526"/>
      <c r="KDT5" s="526"/>
      <c r="KDU5" s="526"/>
      <c r="KDV5" s="526"/>
      <c r="KDW5" s="526"/>
      <c r="KDX5" s="526"/>
      <c r="KDY5" s="526"/>
      <c r="KDZ5" s="526"/>
      <c r="KEA5" s="526"/>
      <c r="KEB5" s="526"/>
      <c r="KEC5" s="526"/>
      <c r="KED5" s="526"/>
      <c r="KEE5" s="526"/>
      <c r="KEF5" s="526"/>
      <c r="KEG5" s="526"/>
      <c r="KEH5" s="526"/>
      <c r="KEI5" s="526"/>
      <c r="KEJ5" s="526"/>
      <c r="KEK5" s="526"/>
      <c r="KEL5" s="526"/>
      <c r="KEM5" s="526"/>
      <c r="KEN5" s="526"/>
      <c r="KEO5" s="526"/>
      <c r="KEP5" s="526"/>
      <c r="KEQ5" s="526"/>
      <c r="KER5" s="526"/>
      <c r="KES5" s="526"/>
      <c r="KET5" s="526"/>
      <c r="KEU5" s="526"/>
      <c r="KEV5" s="526"/>
      <c r="KEW5" s="526"/>
      <c r="KEX5" s="526"/>
      <c r="KEY5" s="526"/>
      <c r="KEZ5" s="526"/>
      <c r="KFA5" s="526"/>
      <c r="KFB5" s="526"/>
      <c r="KFC5" s="526"/>
      <c r="KFD5" s="526"/>
      <c r="KFE5" s="526"/>
      <c r="KFF5" s="526"/>
      <c r="KFG5" s="526"/>
      <c r="KFH5" s="526"/>
      <c r="KFI5" s="526"/>
      <c r="KFJ5" s="526"/>
      <c r="KFK5" s="526"/>
      <c r="KFL5" s="526"/>
      <c r="KFM5" s="526"/>
      <c r="KFN5" s="526"/>
      <c r="KFO5" s="526"/>
      <c r="KFP5" s="526"/>
      <c r="KFQ5" s="526"/>
      <c r="KFR5" s="526"/>
      <c r="KFS5" s="526"/>
      <c r="KFT5" s="526"/>
      <c r="KFU5" s="526"/>
      <c r="KFV5" s="526"/>
      <c r="KFW5" s="526"/>
      <c r="KFX5" s="526"/>
      <c r="KFY5" s="526"/>
      <c r="KFZ5" s="526"/>
      <c r="KGA5" s="526"/>
      <c r="KGB5" s="526"/>
      <c r="KGC5" s="526"/>
      <c r="KGD5" s="526"/>
      <c r="KGE5" s="526"/>
      <c r="KGF5" s="526"/>
      <c r="KGG5" s="526"/>
      <c r="KGH5" s="526"/>
      <c r="KGI5" s="526"/>
      <c r="KGJ5" s="526"/>
      <c r="KGK5" s="526"/>
      <c r="KGL5" s="526"/>
      <c r="KGM5" s="526"/>
      <c r="KGN5" s="526"/>
      <c r="KGO5" s="526"/>
      <c r="KGP5" s="526"/>
      <c r="KGQ5" s="526"/>
      <c r="KGR5" s="526"/>
      <c r="KGS5" s="526"/>
      <c r="KGT5" s="526"/>
      <c r="KGU5" s="526"/>
      <c r="KGV5" s="526"/>
      <c r="KGW5" s="526"/>
      <c r="KGX5" s="526"/>
      <c r="KGY5" s="526"/>
      <c r="KGZ5" s="526"/>
      <c r="KHA5" s="526"/>
      <c r="KHB5" s="526"/>
      <c r="KHC5" s="526"/>
      <c r="KHD5" s="526"/>
      <c r="KHE5" s="526"/>
      <c r="KHF5" s="526"/>
      <c r="KHG5" s="526"/>
      <c r="KHH5" s="526"/>
      <c r="KHI5" s="526"/>
      <c r="KHJ5" s="526"/>
      <c r="KHK5" s="526"/>
      <c r="KHL5" s="526"/>
      <c r="KHM5" s="526"/>
      <c r="KHN5" s="526"/>
      <c r="KHO5" s="526"/>
      <c r="KHP5" s="526"/>
      <c r="KHQ5" s="526"/>
      <c r="KHR5" s="526"/>
      <c r="KHS5" s="526"/>
      <c r="KHT5" s="526"/>
      <c r="KHU5" s="526"/>
      <c r="KHV5" s="526"/>
      <c r="KHW5" s="526"/>
      <c r="KHX5" s="526"/>
      <c r="KHY5" s="526"/>
      <c r="KHZ5" s="526"/>
      <c r="KIA5" s="526"/>
      <c r="KIB5" s="526"/>
      <c r="KIC5" s="526"/>
      <c r="KID5" s="526"/>
      <c r="KIE5" s="526"/>
      <c r="KIF5" s="526"/>
      <c r="KIG5" s="526"/>
      <c r="KIH5" s="526"/>
      <c r="KII5" s="526"/>
      <c r="KIJ5" s="526"/>
      <c r="KIK5" s="526"/>
      <c r="KIL5" s="526"/>
      <c r="KIM5" s="526"/>
      <c r="KIN5" s="526"/>
      <c r="KIO5" s="526"/>
      <c r="KIP5" s="526"/>
      <c r="KIQ5" s="526"/>
      <c r="KIR5" s="526"/>
      <c r="KIS5" s="526"/>
      <c r="KIT5" s="526"/>
      <c r="KIU5" s="526"/>
      <c r="KIV5" s="526"/>
      <c r="KIW5" s="526"/>
      <c r="KIX5" s="526"/>
      <c r="KIY5" s="526"/>
      <c r="KIZ5" s="526"/>
      <c r="KJA5" s="526"/>
      <c r="KJB5" s="526"/>
      <c r="KJC5" s="526"/>
      <c r="KJD5" s="526"/>
      <c r="KJE5" s="526"/>
      <c r="KJF5" s="526"/>
      <c r="KJG5" s="526"/>
      <c r="KJH5" s="526"/>
      <c r="KJI5" s="526"/>
      <c r="KJJ5" s="526"/>
      <c r="KJK5" s="526"/>
      <c r="KJL5" s="526"/>
      <c r="KJM5" s="526"/>
      <c r="KJN5" s="526"/>
      <c r="KJO5" s="526"/>
      <c r="KJP5" s="526"/>
      <c r="KJQ5" s="526"/>
      <c r="KJR5" s="526"/>
      <c r="KJS5" s="526"/>
      <c r="KJT5" s="526"/>
      <c r="KJU5" s="526"/>
      <c r="KJV5" s="526"/>
      <c r="KJW5" s="526"/>
      <c r="KJX5" s="526"/>
      <c r="KJY5" s="526"/>
      <c r="KJZ5" s="526"/>
      <c r="KKA5" s="526"/>
      <c r="KKB5" s="526"/>
      <c r="KKC5" s="526"/>
      <c r="KKD5" s="526"/>
      <c r="KKE5" s="526"/>
      <c r="KKF5" s="526"/>
      <c r="KKG5" s="526"/>
      <c r="KKH5" s="526"/>
      <c r="KKI5" s="526"/>
      <c r="KKJ5" s="526"/>
      <c r="KKK5" s="526"/>
      <c r="KKL5" s="526"/>
      <c r="KKM5" s="526"/>
      <c r="KKN5" s="526"/>
      <c r="KKO5" s="526"/>
      <c r="KKP5" s="526"/>
      <c r="KKQ5" s="526"/>
      <c r="KKR5" s="526"/>
      <c r="KKS5" s="526"/>
      <c r="KKT5" s="526"/>
      <c r="KKU5" s="526"/>
      <c r="KKV5" s="526"/>
      <c r="KKW5" s="526"/>
      <c r="KKX5" s="526"/>
      <c r="KKY5" s="526"/>
      <c r="KKZ5" s="526"/>
      <c r="KLA5" s="526"/>
      <c r="KLB5" s="526"/>
      <c r="KLC5" s="526"/>
      <c r="KLD5" s="526"/>
      <c r="KLE5" s="526"/>
      <c r="KLF5" s="526"/>
      <c r="KLG5" s="526"/>
      <c r="KLH5" s="526"/>
      <c r="KLI5" s="526"/>
      <c r="KLJ5" s="526"/>
      <c r="KLK5" s="526"/>
      <c r="KLL5" s="526"/>
      <c r="KLM5" s="526"/>
      <c r="KLN5" s="526"/>
      <c r="KLO5" s="526"/>
      <c r="KLP5" s="526"/>
      <c r="KLQ5" s="526"/>
      <c r="KLR5" s="526"/>
      <c r="KLS5" s="526"/>
      <c r="KLT5" s="526"/>
      <c r="KLU5" s="526"/>
      <c r="KLV5" s="526"/>
      <c r="KLW5" s="526"/>
      <c r="KLX5" s="526"/>
      <c r="KLY5" s="526"/>
      <c r="KLZ5" s="526"/>
      <c r="KMA5" s="526"/>
      <c r="KMB5" s="526"/>
      <c r="KMC5" s="526"/>
      <c r="KMD5" s="526"/>
      <c r="KME5" s="526"/>
      <c r="KMF5" s="526"/>
      <c r="KMG5" s="526"/>
      <c r="KMH5" s="526"/>
      <c r="KMI5" s="526"/>
      <c r="KMJ5" s="526"/>
      <c r="KMK5" s="526"/>
      <c r="KML5" s="526"/>
      <c r="KMM5" s="526"/>
      <c r="KMN5" s="526"/>
      <c r="KMO5" s="526"/>
      <c r="KMP5" s="526"/>
      <c r="KMQ5" s="526"/>
      <c r="KMR5" s="526"/>
      <c r="KMS5" s="526"/>
      <c r="KMT5" s="526"/>
      <c r="KMU5" s="526"/>
      <c r="KMV5" s="526"/>
      <c r="KMW5" s="526"/>
      <c r="KMX5" s="526"/>
      <c r="KMY5" s="526"/>
      <c r="KMZ5" s="526"/>
      <c r="KNA5" s="526"/>
      <c r="KNB5" s="526"/>
      <c r="KNC5" s="526"/>
      <c r="KND5" s="526"/>
      <c r="KNE5" s="526"/>
      <c r="KNF5" s="526"/>
      <c r="KNG5" s="526"/>
      <c r="KNH5" s="526"/>
      <c r="KNI5" s="526"/>
      <c r="KNJ5" s="526"/>
      <c r="KNK5" s="526"/>
      <c r="KNL5" s="526"/>
      <c r="KNM5" s="526"/>
      <c r="KNN5" s="526"/>
      <c r="KNO5" s="526"/>
      <c r="KNP5" s="526"/>
      <c r="KNQ5" s="526"/>
      <c r="KNR5" s="526"/>
      <c r="KNS5" s="526"/>
      <c r="KNT5" s="526"/>
      <c r="KNU5" s="526"/>
      <c r="KNV5" s="526"/>
      <c r="KNW5" s="526"/>
      <c r="KNX5" s="526"/>
      <c r="KNY5" s="526"/>
      <c r="KNZ5" s="526"/>
      <c r="KOA5" s="526"/>
      <c r="KOB5" s="526"/>
      <c r="KOC5" s="526"/>
      <c r="KOD5" s="526"/>
      <c r="KOE5" s="526"/>
      <c r="KOF5" s="526"/>
      <c r="KOG5" s="526"/>
      <c r="KOH5" s="526"/>
      <c r="KOI5" s="526"/>
      <c r="KOJ5" s="526"/>
      <c r="KOK5" s="526"/>
      <c r="KOL5" s="526"/>
      <c r="KOM5" s="526"/>
      <c r="KON5" s="526"/>
      <c r="KOO5" s="526"/>
      <c r="KOP5" s="526"/>
      <c r="KOQ5" s="526"/>
      <c r="KOR5" s="526"/>
      <c r="KOS5" s="526"/>
      <c r="KOT5" s="526"/>
      <c r="KOU5" s="526"/>
      <c r="KOV5" s="526"/>
      <c r="KOW5" s="526"/>
      <c r="KOX5" s="526"/>
      <c r="KOY5" s="526"/>
      <c r="KOZ5" s="526"/>
      <c r="KPA5" s="526"/>
      <c r="KPB5" s="526"/>
      <c r="KPC5" s="526"/>
      <c r="KPD5" s="526"/>
      <c r="KPE5" s="526"/>
      <c r="KPF5" s="526"/>
      <c r="KPG5" s="526"/>
      <c r="KPH5" s="526"/>
      <c r="KPI5" s="526"/>
      <c r="KPJ5" s="526"/>
      <c r="KPK5" s="526"/>
      <c r="KPL5" s="526"/>
      <c r="KPM5" s="526"/>
      <c r="KPN5" s="526"/>
      <c r="KPO5" s="526"/>
      <c r="KPP5" s="526"/>
      <c r="KPQ5" s="526"/>
      <c r="KPR5" s="526"/>
      <c r="KPS5" s="526"/>
      <c r="KPT5" s="526"/>
      <c r="KPU5" s="526"/>
      <c r="KPV5" s="526"/>
      <c r="KPW5" s="526"/>
      <c r="KPX5" s="526"/>
      <c r="KPY5" s="526"/>
      <c r="KPZ5" s="526"/>
      <c r="KQA5" s="526"/>
      <c r="KQB5" s="526"/>
      <c r="KQC5" s="526"/>
      <c r="KQD5" s="526"/>
      <c r="KQE5" s="526"/>
      <c r="KQF5" s="526"/>
      <c r="KQG5" s="526"/>
      <c r="KQH5" s="526"/>
      <c r="KQI5" s="526"/>
      <c r="KQJ5" s="526"/>
      <c r="KQK5" s="526"/>
      <c r="KQL5" s="526"/>
      <c r="KQM5" s="526"/>
      <c r="KQN5" s="526"/>
      <c r="KQO5" s="526"/>
      <c r="KQP5" s="526"/>
      <c r="KQQ5" s="526"/>
      <c r="KQR5" s="526"/>
      <c r="KQS5" s="526"/>
      <c r="KQT5" s="526"/>
      <c r="KQU5" s="526"/>
      <c r="KQV5" s="526"/>
      <c r="KQW5" s="526"/>
      <c r="KQX5" s="526"/>
      <c r="KQY5" s="526"/>
      <c r="KQZ5" s="526"/>
      <c r="KRA5" s="526"/>
      <c r="KRB5" s="526"/>
      <c r="KRC5" s="526"/>
      <c r="KRD5" s="526"/>
      <c r="KRE5" s="526"/>
      <c r="KRF5" s="526"/>
      <c r="KRG5" s="526"/>
      <c r="KRH5" s="526"/>
      <c r="KRI5" s="526"/>
      <c r="KRJ5" s="526"/>
      <c r="KRK5" s="526"/>
      <c r="KRL5" s="526"/>
      <c r="KRM5" s="526"/>
      <c r="KRN5" s="526"/>
      <c r="KRO5" s="526"/>
      <c r="KRP5" s="526"/>
      <c r="KRQ5" s="526"/>
      <c r="KRR5" s="526"/>
      <c r="KRS5" s="526"/>
      <c r="KRT5" s="526"/>
      <c r="KRU5" s="526"/>
      <c r="KRV5" s="526"/>
      <c r="KRW5" s="526"/>
      <c r="KRX5" s="526"/>
      <c r="KRY5" s="526"/>
      <c r="KRZ5" s="526"/>
      <c r="KSA5" s="526"/>
      <c r="KSB5" s="526"/>
      <c r="KSC5" s="526"/>
      <c r="KSD5" s="526"/>
      <c r="KSE5" s="526"/>
      <c r="KSF5" s="526"/>
      <c r="KSG5" s="526"/>
      <c r="KSH5" s="526"/>
      <c r="KSI5" s="526"/>
      <c r="KSJ5" s="526"/>
      <c r="KSK5" s="526"/>
      <c r="KSL5" s="526"/>
      <c r="KSM5" s="526"/>
      <c r="KSN5" s="526"/>
      <c r="KSO5" s="526"/>
      <c r="KSP5" s="526"/>
      <c r="KSQ5" s="526"/>
      <c r="KSR5" s="526"/>
      <c r="KSS5" s="526"/>
      <c r="KST5" s="526"/>
      <c r="KSU5" s="526"/>
      <c r="KSV5" s="526"/>
      <c r="KSW5" s="526"/>
      <c r="KSX5" s="526"/>
      <c r="KSY5" s="526"/>
      <c r="KSZ5" s="526"/>
      <c r="KTA5" s="526"/>
      <c r="KTB5" s="526"/>
      <c r="KTC5" s="526"/>
      <c r="KTD5" s="526"/>
      <c r="KTE5" s="526"/>
      <c r="KTF5" s="526"/>
      <c r="KTG5" s="526"/>
      <c r="KTH5" s="526"/>
      <c r="KTI5" s="526"/>
      <c r="KTJ5" s="526"/>
      <c r="KTK5" s="526"/>
      <c r="KTL5" s="526"/>
      <c r="KTM5" s="526"/>
      <c r="KTN5" s="526"/>
      <c r="KTO5" s="526"/>
      <c r="KTP5" s="526"/>
      <c r="KTQ5" s="526"/>
      <c r="KTR5" s="526"/>
      <c r="KTS5" s="526"/>
      <c r="KTT5" s="526"/>
      <c r="KTU5" s="526"/>
      <c r="KTV5" s="526"/>
      <c r="KTW5" s="526"/>
      <c r="KTX5" s="526"/>
      <c r="KTY5" s="526"/>
      <c r="KTZ5" s="526"/>
      <c r="KUA5" s="526"/>
      <c r="KUB5" s="526"/>
      <c r="KUC5" s="526"/>
      <c r="KUD5" s="526"/>
      <c r="KUE5" s="526"/>
      <c r="KUF5" s="526"/>
      <c r="KUG5" s="526"/>
      <c r="KUH5" s="526"/>
      <c r="KUI5" s="526"/>
      <c r="KUJ5" s="526"/>
      <c r="KUK5" s="526"/>
      <c r="KUL5" s="526"/>
      <c r="KUM5" s="526"/>
      <c r="KUN5" s="526"/>
      <c r="KUO5" s="526"/>
      <c r="KUP5" s="526"/>
      <c r="KUQ5" s="526"/>
      <c r="KUR5" s="526"/>
      <c r="KUS5" s="526"/>
      <c r="KUT5" s="526"/>
      <c r="KUU5" s="526"/>
      <c r="KUV5" s="526"/>
      <c r="KUW5" s="526"/>
      <c r="KUX5" s="526"/>
      <c r="KUY5" s="526"/>
      <c r="KUZ5" s="526"/>
      <c r="KVA5" s="526"/>
      <c r="KVB5" s="526"/>
      <c r="KVC5" s="526"/>
      <c r="KVD5" s="526"/>
      <c r="KVE5" s="526"/>
      <c r="KVF5" s="526"/>
      <c r="KVG5" s="526"/>
      <c r="KVH5" s="526"/>
      <c r="KVI5" s="526"/>
      <c r="KVJ5" s="526"/>
      <c r="KVK5" s="526"/>
      <c r="KVL5" s="526"/>
      <c r="KVM5" s="526"/>
      <c r="KVN5" s="526"/>
      <c r="KVO5" s="526"/>
      <c r="KVP5" s="526"/>
      <c r="KVQ5" s="526"/>
      <c r="KVR5" s="526"/>
      <c r="KVS5" s="526"/>
      <c r="KVT5" s="526"/>
      <c r="KVU5" s="526"/>
      <c r="KVV5" s="526"/>
      <c r="KVW5" s="526"/>
      <c r="KVX5" s="526"/>
      <c r="KVY5" s="526"/>
      <c r="KVZ5" s="526"/>
      <c r="KWA5" s="526"/>
      <c r="KWB5" s="526"/>
      <c r="KWC5" s="526"/>
      <c r="KWD5" s="526"/>
      <c r="KWE5" s="526"/>
      <c r="KWF5" s="526"/>
      <c r="KWG5" s="526"/>
      <c r="KWH5" s="526"/>
      <c r="KWI5" s="526"/>
      <c r="KWJ5" s="526"/>
      <c r="KWK5" s="526"/>
      <c r="KWL5" s="526"/>
      <c r="KWM5" s="526"/>
      <c r="KWN5" s="526"/>
      <c r="KWO5" s="526"/>
      <c r="KWP5" s="526"/>
      <c r="KWQ5" s="526"/>
      <c r="KWR5" s="526"/>
      <c r="KWS5" s="526"/>
      <c r="KWT5" s="526"/>
      <c r="KWU5" s="526"/>
      <c r="KWV5" s="526"/>
      <c r="KWW5" s="526"/>
      <c r="KWX5" s="526"/>
      <c r="KWY5" s="526"/>
      <c r="KWZ5" s="526"/>
      <c r="KXA5" s="526"/>
      <c r="KXB5" s="526"/>
      <c r="KXC5" s="526"/>
      <c r="KXD5" s="526"/>
      <c r="KXE5" s="526"/>
      <c r="KXF5" s="526"/>
      <c r="KXG5" s="526"/>
      <c r="KXH5" s="526"/>
      <c r="KXI5" s="526"/>
      <c r="KXJ5" s="526"/>
      <c r="KXK5" s="526"/>
      <c r="KXL5" s="526"/>
      <c r="KXM5" s="526"/>
      <c r="KXN5" s="526"/>
      <c r="KXO5" s="526"/>
      <c r="KXP5" s="526"/>
      <c r="KXQ5" s="526"/>
      <c r="KXR5" s="526"/>
      <c r="KXS5" s="526"/>
      <c r="KXT5" s="526"/>
      <c r="KXU5" s="526"/>
      <c r="KXV5" s="526"/>
      <c r="KXW5" s="526"/>
      <c r="KXX5" s="526"/>
      <c r="KXY5" s="526"/>
      <c r="KXZ5" s="526"/>
      <c r="KYA5" s="526"/>
      <c r="KYB5" s="526"/>
      <c r="KYC5" s="526"/>
      <c r="KYD5" s="526"/>
      <c r="KYE5" s="526"/>
      <c r="KYF5" s="526"/>
      <c r="KYG5" s="526"/>
      <c r="KYH5" s="526"/>
      <c r="KYI5" s="526"/>
      <c r="KYJ5" s="526"/>
      <c r="KYK5" s="526"/>
      <c r="KYL5" s="526"/>
      <c r="KYM5" s="526"/>
      <c r="KYN5" s="526"/>
      <c r="KYO5" s="526"/>
      <c r="KYP5" s="526"/>
      <c r="KYQ5" s="526"/>
      <c r="KYR5" s="526"/>
      <c r="KYS5" s="526"/>
      <c r="KYT5" s="526"/>
      <c r="KYU5" s="526"/>
      <c r="KYV5" s="526"/>
      <c r="KYW5" s="526"/>
      <c r="KYX5" s="526"/>
      <c r="KYY5" s="526"/>
      <c r="KYZ5" s="526"/>
      <c r="KZA5" s="526"/>
      <c r="KZB5" s="526"/>
      <c r="KZC5" s="526"/>
      <c r="KZD5" s="526"/>
      <c r="KZE5" s="526"/>
      <c r="KZF5" s="526"/>
      <c r="KZG5" s="526"/>
      <c r="KZH5" s="526"/>
      <c r="KZI5" s="526"/>
      <c r="KZJ5" s="526"/>
      <c r="KZK5" s="526"/>
      <c r="KZL5" s="526"/>
      <c r="KZM5" s="526"/>
      <c r="KZN5" s="526"/>
      <c r="KZO5" s="526"/>
      <c r="KZP5" s="526"/>
      <c r="KZQ5" s="526"/>
      <c r="KZR5" s="526"/>
      <c r="KZS5" s="526"/>
      <c r="KZT5" s="526"/>
      <c r="KZU5" s="526"/>
      <c r="KZV5" s="526"/>
      <c r="KZW5" s="526"/>
      <c r="KZX5" s="526"/>
      <c r="KZY5" s="526"/>
      <c r="KZZ5" s="526"/>
      <c r="LAA5" s="526"/>
      <c r="LAB5" s="526"/>
      <c r="LAC5" s="526"/>
      <c r="LAD5" s="526"/>
      <c r="LAE5" s="526"/>
      <c r="LAF5" s="526"/>
      <c r="LAG5" s="526"/>
      <c r="LAH5" s="526"/>
      <c r="LAI5" s="526"/>
      <c r="LAJ5" s="526"/>
      <c r="LAK5" s="526"/>
      <c r="LAL5" s="526"/>
      <c r="LAM5" s="526"/>
      <c r="LAN5" s="526"/>
      <c r="LAO5" s="526"/>
      <c r="LAP5" s="526"/>
      <c r="LAQ5" s="526"/>
      <c r="LAR5" s="526"/>
      <c r="LAS5" s="526"/>
      <c r="LAT5" s="526"/>
      <c r="LAU5" s="526"/>
      <c r="LAV5" s="526"/>
      <c r="LAW5" s="526"/>
      <c r="LAX5" s="526"/>
      <c r="LAY5" s="526"/>
      <c r="LAZ5" s="526"/>
      <c r="LBA5" s="526"/>
      <c r="LBB5" s="526"/>
      <c r="LBC5" s="526"/>
      <c r="LBD5" s="526"/>
      <c r="LBE5" s="526"/>
      <c r="LBF5" s="526"/>
      <c r="LBG5" s="526"/>
      <c r="LBH5" s="526"/>
      <c r="LBI5" s="526"/>
      <c r="LBJ5" s="526"/>
      <c r="LBK5" s="526"/>
      <c r="LBL5" s="526"/>
      <c r="LBM5" s="526"/>
      <c r="LBN5" s="526"/>
      <c r="LBO5" s="526"/>
      <c r="LBP5" s="526"/>
      <c r="LBQ5" s="526"/>
      <c r="LBR5" s="526"/>
      <c r="LBS5" s="526"/>
      <c r="LBT5" s="526"/>
      <c r="LBU5" s="526"/>
      <c r="LBV5" s="526"/>
      <c r="LBW5" s="526"/>
      <c r="LBX5" s="526"/>
      <c r="LBY5" s="526"/>
      <c r="LBZ5" s="526"/>
      <c r="LCA5" s="526"/>
      <c r="LCB5" s="526"/>
      <c r="LCC5" s="526"/>
      <c r="LCD5" s="526"/>
      <c r="LCE5" s="526"/>
      <c r="LCF5" s="526"/>
      <c r="LCG5" s="526"/>
      <c r="LCH5" s="526"/>
      <c r="LCI5" s="526"/>
      <c r="LCJ5" s="526"/>
      <c r="LCK5" s="526"/>
      <c r="LCL5" s="526"/>
      <c r="LCM5" s="526"/>
      <c r="LCN5" s="526"/>
      <c r="LCO5" s="526"/>
      <c r="LCP5" s="526"/>
      <c r="LCQ5" s="526"/>
      <c r="LCR5" s="526"/>
      <c r="LCS5" s="526"/>
      <c r="LCT5" s="526"/>
      <c r="LCU5" s="526"/>
      <c r="LCV5" s="526"/>
      <c r="LCW5" s="526"/>
      <c r="LCX5" s="526"/>
      <c r="LCY5" s="526"/>
      <c r="LCZ5" s="526"/>
      <c r="LDA5" s="526"/>
      <c r="LDB5" s="526"/>
      <c r="LDC5" s="526"/>
      <c r="LDD5" s="526"/>
      <c r="LDE5" s="526"/>
      <c r="LDF5" s="526"/>
      <c r="LDG5" s="526"/>
      <c r="LDH5" s="526"/>
      <c r="LDI5" s="526"/>
      <c r="LDJ5" s="526"/>
      <c r="LDK5" s="526"/>
      <c r="LDL5" s="526"/>
      <c r="LDM5" s="526"/>
      <c r="LDN5" s="526"/>
      <c r="LDO5" s="526"/>
      <c r="LDP5" s="526"/>
      <c r="LDQ5" s="526"/>
      <c r="LDR5" s="526"/>
      <c r="LDS5" s="526"/>
      <c r="LDT5" s="526"/>
      <c r="LDU5" s="526"/>
      <c r="LDV5" s="526"/>
      <c r="LDW5" s="526"/>
      <c r="LDX5" s="526"/>
      <c r="LDY5" s="526"/>
      <c r="LDZ5" s="526"/>
      <c r="LEA5" s="526"/>
      <c r="LEB5" s="526"/>
      <c r="LEC5" s="526"/>
      <c r="LED5" s="526"/>
      <c r="LEE5" s="526"/>
      <c r="LEF5" s="526"/>
      <c r="LEG5" s="526"/>
      <c r="LEH5" s="526"/>
      <c r="LEI5" s="526"/>
      <c r="LEJ5" s="526"/>
      <c r="LEK5" s="526"/>
      <c r="LEL5" s="526"/>
      <c r="LEM5" s="526"/>
      <c r="LEN5" s="526"/>
      <c r="LEO5" s="526"/>
      <c r="LEP5" s="526"/>
      <c r="LEQ5" s="526"/>
      <c r="LER5" s="526"/>
      <c r="LES5" s="526"/>
      <c r="LET5" s="526"/>
      <c r="LEU5" s="526"/>
      <c r="LEV5" s="526"/>
      <c r="LEW5" s="526"/>
      <c r="LEX5" s="526"/>
      <c r="LEY5" s="526"/>
      <c r="LEZ5" s="526"/>
      <c r="LFA5" s="526"/>
      <c r="LFB5" s="526"/>
      <c r="LFC5" s="526"/>
      <c r="LFD5" s="526"/>
      <c r="LFE5" s="526"/>
      <c r="LFF5" s="526"/>
      <c r="LFG5" s="526"/>
      <c r="LFH5" s="526"/>
      <c r="LFI5" s="526"/>
      <c r="LFJ5" s="526"/>
      <c r="LFK5" s="526"/>
      <c r="LFL5" s="526"/>
      <c r="LFM5" s="526"/>
      <c r="LFN5" s="526"/>
      <c r="LFO5" s="526"/>
      <c r="LFP5" s="526"/>
      <c r="LFQ5" s="526"/>
      <c r="LFR5" s="526"/>
      <c r="LFS5" s="526"/>
      <c r="LFT5" s="526"/>
      <c r="LFU5" s="526"/>
      <c r="LFV5" s="526"/>
      <c r="LFW5" s="526"/>
      <c r="LFX5" s="526"/>
      <c r="LFY5" s="526"/>
      <c r="LFZ5" s="526"/>
      <c r="LGA5" s="526"/>
      <c r="LGB5" s="526"/>
      <c r="LGC5" s="526"/>
      <c r="LGD5" s="526"/>
      <c r="LGE5" s="526"/>
      <c r="LGF5" s="526"/>
      <c r="LGG5" s="526"/>
      <c r="LGH5" s="526"/>
      <c r="LGI5" s="526"/>
      <c r="LGJ5" s="526"/>
      <c r="LGK5" s="526"/>
      <c r="LGL5" s="526"/>
      <c r="LGM5" s="526"/>
      <c r="LGN5" s="526"/>
      <c r="LGO5" s="526"/>
      <c r="LGP5" s="526"/>
      <c r="LGQ5" s="526"/>
      <c r="LGR5" s="526"/>
      <c r="LGS5" s="526"/>
      <c r="LGT5" s="526"/>
      <c r="LGU5" s="526"/>
      <c r="LGV5" s="526"/>
      <c r="LGW5" s="526"/>
      <c r="LGX5" s="526"/>
      <c r="LGY5" s="526"/>
      <c r="LGZ5" s="526"/>
      <c r="LHA5" s="526"/>
      <c r="LHB5" s="526"/>
      <c r="LHC5" s="526"/>
      <c r="LHD5" s="526"/>
      <c r="LHE5" s="526"/>
      <c r="LHF5" s="526"/>
      <c r="LHG5" s="526"/>
      <c r="LHH5" s="526"/>
      <c r="LHI5" s="526"/>
      <c r="LHJ5" s="526"/>
      <c r="LHK5" s="526"/>
      <c r="LHL5" s="526"/>
      <c r="LHM5" s="526"/>
      <c r="LHN5" s="526"/>
      <c r="LHO5" s="526"/>
      <c r="LHP5" s="526"/>
      <c r="LHQ5" s="526"/>
      <c r="LHR5" s="526"/>
      <c r="LHS5" s="526"/>
      <c r="LHT5" s="526"/>
      <c r="LHU5" s="526"/>
      <c r="LHV5" s="526"/>
      <c r="LHW5" s="526"/>
      <c r="LHX5" s="526"/>
      <c r="LHY5" s="526"/>
      <c r="LHZ5" s="526"/>
      <c r="LIA5" s="526"/>
      <c r="LIB5" s="526"/>
      <c r="LIC5" s="526"/>
      <c r="LID5" s="526"/>
      <c r="LIE5" s="526"/>
      <c r="LIF5" s="526"/>
      <c r="LIG5" s="526"/>
      <c r="LIH5" s="526"/>
      <c r="LII5" s="526"/>
      <c r="LIJ5" s="526"/>
      <c r="LIK5" s="526"/>
      <c r="LIL5" s="526"/>
      <c r="LIM5" s="526"/>
      <c r="LIN5" s="526"/>
      <c r="LIO5" s="526"/>
      <c r="LIP5" s="526"/>
      <c r="LIQ5" s="526"/>
      <c r="LIR5" s="526"/>
      <c r="LIS5" s="526"/>
      <c r="LIT5" s="526"/>
      <c r="LIU5" s="526"/>
      <c r="LIV5" s="526"/>
      <c r="LIW5" s="526"/>
      <c r="LIX5" s="526"/>
      <c r="LIY5" s="526"/>
      <c r="LIZ5" s="526"/>
      <c r="LJA5" s="526"/>
      <c r="LJB5" s="526"/>
      <c r="LJC5" s="526"/>
      <c r="LJD5" s="526"/>
      <c r="LJE5" s="526"/>
      <c r="LJF5" s="526"/>
      <c r="LJG5" s="526"/>
      <c r="LJH5" s="526"/>
      <c r="LJI5" s="526"/>
      <c r="LJJ5" s="526"/>
      <c r="LJK5" s="526"/>
      <c r="LJL5" s="526"/>
      <c r="LJM5" s="526"/>
      <c r="LJN5" s="526"/>
      <c r="LJO5" s="526"/>
      <c r="LJP5" s="526"/>
      <c r="LJQ5" s="526"/>
      <c r="LJR5" s="526"/>
      <c r="LJS5" s="526"/>
      <c r="LJT5" s="526"/>
      <c r="LJU5" s="526"/>
      <c r="LJV5" s="526"/>
      <c r="LJW5" s="526"/>
      <c r="LJX5" s="526"/>
      <c r="LJY5" s="526"/>
      <c r="LJZ5" s="526"/>
      <c r="LKA5" s="526"/>
      <c r="LKB5" s="526"/>
      <c r="LKC5" s="526"/>
      <c r="LKD5" s="526"/>
      <c r="LKE5" s="526"/>
      <c r="LKF5" s="526"/>
      <c r="LKG5" s="526"/>
      <c r="LKH5" s="526"/>
      <c r="LKI5" s="526"/>
      <c r="LKJ5" s="526"/>
      <c r="LKK5" s="526"/>
      <c r="LKL5" s="526"/>
      <c r="LKM5" s="526"/>
      <c r="LKN5" s="526"/>
      <c r="LKO5" s="526"/>
      <c r="LKP5" s="526"/>
      <c r="LKQ5" s="526"/>
      <c r="LKR5" s="526"/>
      <c r="LKS5" s="526"/>
      <c r="LKT5" s="526"/>
      <c r="LKU5" s="526"/>
      <c r="LKV5" s="526"/>
      <c r="LKW5" s="526"/>
      <c r="LKX5" s="526"/>
      <c r="LKY5" s="526"/>
      <c r="LKZ5" s="526"/>
      <c r="LLA5" s="526"/>
      <c r="LLB5" s="526"/>
      <c r="LLC5" s="526"/>
      <c r="LLD5" s="526"/>
      <c r="LLE5" s="526"/>
      <c r="LLF5" s="526"/>
      <c r="LLG5" s="526"/>
      <c r="LLH5" s="526"/>
      <c r="LLI5" s="526"/>
      <c r="LLJ5" s="526"/>
      <c r="LLK5" s="526"/>
      <c r="LLL5" s="526"/>
      <c r="LLM5" s="526"/>
      <c r="LLN5" s="526"/>
      <c r="LLO5" s="526"/>
      <c r="LLP5" s="526"/>
      <c r="LLQ5" s="526"/>
      <c r="LLR5" s="526"/>
      <c r="LLS5" s="526"/>
      <c r="LLT5" s="526"/>
      <c r="LLU5" s="526"/>
      <c r="LLV5" s="526"/>
      <c r="LLW5" s="526"/>
      <c r="LLX5" s="526"/>
      <c r="LLY5" s="526"/>
      <c r="LLZ5" s="526"/>
      <c r="LMA5" s="526"/>
      <c r="LMB5" s="526"/>
      <c r="LMC5" s="526"/>
      <c r="LMD5" s="526"/>
      <c r="LME5" s="526"/>
      <c r="LMF5" s="526"/>
      <c r="LMG5" s="526"/>
      <c r="LMH5" s="526"/>
      <c r="LMI5" s="526"/>
      <c r="LMJ5" s="526"/>
      <c r="LMK5" s="526"/>
      <c r="LML5" s="526"/>
      <c r="LMM5" s="526"/>
      <c r="LMN5" s="526"/>
      <c r="LMO5" s="526"/>
      <c r="LMP5" s="526"/>
      <c r="LMQ5" s="526"/>
      <c r="LMR5" s="526"/>
      <c r="LMS5" s="526"/>
      <c r="LMT5" s="526"/>
      <c r="LMU5" s="526"/>
      <c r="LMV5" s="526"/>
      <c r="LMW5" s="526"/>
      <c r="LMX5" s="526"/>
      <c r="LMY5" s="526"/>
      <c r="LMZ5" s="526"/>
      <c r="LNA5" s="526"/>
      <c r="LNB5" s="526"/>
      <c r="LNC5" s="526"/>
      <c r="LND5" s="526"/>
      <c r="LNE5" s="526"/>
      <c r="LNF5" s="526"/>
      <c r="LNG5" s="526"/>
      <c r="LNH5" s="526"/>
      <c r="LNI5" s="526"/>
      <c r="LNJ5" s="526"/>
      <c r="LNK5" s="526"/>
      <c r="LNL5" s="526"/>
      <c r="LNM5" s="526"/>
      <c r="LNN5" s="526"/>
      <c r="LNO5" s="526"/>
      <c r="LNP5" s="526"/>
      <c r="LNQ5" s="526"/>
      <c r="LNR5" s="526"/>
      <c r="LNS5" s="526"/>
      <c r="LNT5" s="526"/>
      <c r="LNU5" s="526"/>
      <c r="LNV5" s="526"/>
      <c r="LNW5" s="526"/>
      <c r="LNX5" s="526"/>
      <c r="LNY5" s="526"/>
      <c r="LNZ5" s="526"/>
      <c r="LOA5" s="526"/>
      <c r="LOB5" s="526"/>
      <c r="LOC5" s="526"/>
      <c r="LOD5" s="526"/>
      <c r="LOE5" s="526"/>
      <c r="LOF5" s="526"/>
      <c r="LOG5" s="526"/>
      <c r="LOH5" s="526"/>
      <c r="LOI5" s="526"/>
      <c r="LOJ5" s="526"/>
      <c r="LOK5" s="526"/>
      <c r="LOL5" s="526"/>
      <c r="LOM5" s="526"/>
      <c r="LON5" s="526"/>
      <c r="LOO5" s="526"/>
      <c r="LOP5" s="526"/>
      <c r="LOQ5" s="526"/>
      <c r="LOR5" s="526"/>
      <c r="LOS5" s="526"/>
      <c r="LOT5" s="526"/>
      <c r="LOU5" s="526"/>
      <c r="LOV5" s="526"/>
      <c r="LOW5" s="526"/>
      <c r="LOX5" s="526"/>
      <c r="LOY5" s="526"/>
      <c r="LOZ5" s="526"/>
      <c r="LPA5" s="526"/>
      <c r="LPB5" s="526"/>
      <c r="LPC5" s="526"/>
      <c r="LPD5" s="526"/>
      <c r="LPE5" s="526"/>
      <c r="LPF5" s="526"/>
      <c r="LPG5" s="526"/>
      <c r="LPH5" s="526"/>
      <c r="LPI5" s="526"/>
      <c r="LPJ5" s="526"/>
      <c r="LPK5" s="526"/>
      <c r="LPL5" s="526"/>
      <c r="LPM5" s="526"/>
      <c r="LPN5" s="526"/>
      <c r="LPO5" s="526"/>
      <c r="LPP5" s="526"/>
      <c r="LPQ5" s="526"/>
      <c r="LPR5" s="526"/>
      <c r="LPS5" s="526"/>
      <c r="LPT5" s="526"/>
      <c r="LPU5" s="526"/>
      <c r="LPV5" s="526"/>
      <c r="LPW5" s="526"/>
      <c r="LPX5" s="526"/>
      <c r="LPY5" s="526"/>
      <c r="LPZ5" s="526"/>
      <c r="LQA5" s="526"/>
      <c r="LQB5" s="526"/>
      <c r="LQC5" s="526"/>
      <c r="LQD5" s="526"/>
      <c r="LQE5" s="526"/>
      <c r="LQF5" s="526"/>
      <c r="LQG5" s="526"/>
      <c r="LQH5" s="526"/>
      <c r="LQI5" s="526"/>
      <c r="LQJ5" s="526"/>
      <c r="LQK5" s="526"/>
      <c r="LQL5" s="526"/>
      <c r="LQM5" s="526"/>
      <c r="LQN5" s="526"/>
      <c r="LQO5" s="526"/>
      <c r="LQP5" s="526"/>
      <c r="LQQ5" s="526"/>
      <c r="LQR5" s="526"/>
      <c r="LQS5" s="526"/>
      <c r="LQT5" s="526"/>
      <c r="LQU5" s="526"/>
      <c r="LQV5" s="526"/>
      <c r="LQW5" s="526"/>
      <c r="LQX5" s="526"/>
      <c r="LQY5" s="526"/>
      <c r="LQZ5" s="526"/>
      <c r="LRA5" s="526"/>
      <c r="LRB5" s="526"/>
      <c r="LRC5" s="526"/>
      <c r="LRD5" s="526"/>
      <c r="LRE5" s="526"/>
      <c r="LRF5" s="526"/>
      <c r="LRG5" s="526"/>
      <c r="LRH5" s="526"/>
      <c r="LRI5" s="526"/>
      <c r="LRJ5" s="526"/>
      <c r="LRK5" s="526"/>
      <c r="LRL5" s="526"/>
      <c r="LRM5" s="526"/>
      <c r="LRN5" s="526"/>
      <c r="LRO5" s="526"/>
      <c r="LRP5" s="526"/>
      <c r="LRQ5" s="526"/>
      <c r="LRR5" s="526"/>
      <c r="LRS5" s="526"/>
      <c r="LRT5" s="526"/>
      <c r="LRU5" s="526"/>
      <c r="LRV5" s="526"/>
      <c r="LRW5" s="526"/>
      <c r="LRX5" s="526"/>
      <c r="LRY5" s="526"/>
      <c r="LRZ5" s="526"/>
      <c r="LSA5" s="526"/>
      <c r="LSB5" s="526"/>
      <c r="LSC5" s="526"/>
      <c r="LSD5" s="526"/>
      <c r="LSE5" s="526"/>
      <c r="LSF5" s="526"/>
      <c r="LSG5" s="526"/>
      <c r="LSH5" s="526"/>
      <c r="LSI5" s="526"/>
      <c r="LSJ5" s="526"/>
      <c r="LSK5" s="526"/>
      <c r="LSL5" s="526"/>
      <c r="LSM5" s="526"/>
      <c r="LSN5" s="526"/>
      <c r="LSO5" s="526"/>
      <c r="LSP5" s="526"/>
      <c r="LSQ5" s="526"/>
      <c r="LSR5" s="526"/>
      <c r="LSS5" s="526"/>
      <c r="LST5" s="526"/>
      <c r="LSU5" s="526"/>
      <c r="LSV5" s="526"/>
      <c r="LSW5" s="526"/>
      <c r="LSX5" s="526"/>
      <c r="LSY5" s="526"/>
      <c r="LSZ5" s="526"/>
      <c r="LTA5" s="526"/>
      <c r="LTB5" s="526"/>
      <c r="LTC5" s="526"/>
      <c r="LTD5" s="526"/>
      <c r="LTE5" s="526"/>
      <c r="LTF5" s="526"/>
      <c r="LTG5" s="526"/>
      <c r="LTH5" s="526"/>
      <c r="LTI5" s="526"/>
      <c r="LTJ5" s="526"/>
      <c r="LTK5" s="526"/>
      <c r="LTL5" s="526"/>
      <c r="LTM5" s="526"/>
      <c r="LTN5" s="526"/>
      <c r="LTO5" s="526"/>
      <c r="LTP5" s="526"/>
      <c r="LTQ5" s="526"/>
      <c r="LTR5" s="526"/>
      <c r="LTS5" s="526"/>
      <c r="LTT5" s="526"/>
      <c r="LTU5" s="526"/>
      <c r="LTV5" s="526"/>
      <c r="LTW5" s="526"/>
      <c r="LTX5" s="526"/>
      <c r="LTY5" s="526"/>
      <c r="LTZ5" s="526"/>
      <c r="LUA5" s="526"/>
      <c r="LUB5" s="526"/>
      <c r="LUC5" s="526"/>
      <c r="LUD5" s="526"/>
      <c r="LUE5" s="526"/>
      <c r="LUF5" s="526"/>
      <c r="LUG5" s="526"/>
      <c r="LUH5" s="526"/>
      <c r="LUI5" s="526"/>
      <c r="LUJ5" s="526"/>
      <c r="LUK5" s="526"/>
      <c r="LUL5" s="526"/>
      <c r="LUM5" s="526"/>
      <c r="LUN5" s="526"/>
      <c r="LUO5" s="526"/>
      <c r="LUP5" s="526"/>
      <c r="LUQ5" s="526"/>
      <c r="LUR5" s="526"/>
      <c r="LUS5" s="526"/>
      <c r="LUT5" s="526"/>
      <c r="LUU5" s="526"/>
      <c r="LUV5" s="526"/>
      <c r="LUW5" s="526"/>
      <c r="LUX5" s="526"/>
      <c r="LUY5" s="526"/>
      <c r="LUZ5" s="526"/>
      <c r="LVA5" s="526"/>
      <c r="LVB5" s="526"/>
      <c r="LVC5" s="526"/>
      <c r="LVD5" s="526"/>
      <c r="LVE5" s="526"/>
      <c r="LVF5" s="526"/>
      <c r="LVG5" s="526"/>
      <c r="LVH5" s="526"/>
      <c r="LVI5" s="526"/>
      <c r="LVJ5" s="526"/>
      <c r="LVK5" s="526"/>
      <c r="LVL5" s="526"/>
      <c r="LVM5" s="526"/>
      <c r="LVN5" s="526"/>
      <c r="LVO5" s="526"/>
      <c r="LVP5" s="526"/>
      <c r="LVQ5" s="526"/>
      <c r="LVR5" s="526"/>
      <c r="LVS5" s="526"/>
      <c r="LVT5" s="526"/>
      <c r="LVU5" s="526"/>
      <c r="LVV5" s="526"/>
      <c r="LVW5" s="526"/>
      <c r="LVX5" s="526"/>
      <c r="LVY5" s="526"/>
      <c r="LVZ5" s="526"/>
      <c r="LWA5" s="526"/>
      <c r="LWB5" s="526"/>
      <c r="LWC5" s="526"/>
      <c r="LWD5" s="526"/>
      <c r="LWE5" s="526"/>
      <c r="LWF5" s="526"/>
      <c r="LWG5" s="526"/>
      <c r="LWH5" s="526"/>
      <c r="LWI5" s="526"/>
      <c r="LWJ5" s="526"/>
      <c r="LWK5" s="526"/>
      <c r="LWL5" s="526"/>
      <c r="LWM5" s="526"/>
      <c r="LWN5" s="526"/>
      <c r="LWO5" s="526"/>
      <c r="LWP5" s="526"/>
      <c r="LWQ5" s="526"/>
      <c r="LWR5" s="526"/>
      <c r="LWS5" s="526"/>
      <c r="LWT5" s="526"/>
      <c r="LWU5" s="526"/>
      <c r="LWV5" s="526"/>
      <c r="LWW5" s="526"/>
      <c r="LWX5" s="526"/>
      <c r="LWY5" s="526"/>
      <c r="LWZ5" s="526"/>
      <c r="LXA5" s="526"/>
      <c r="LXB5" s="526"/>
      <c r="LXC5" s="526"/>
      <c r="LXD5" s="526"/>
      <c r="LXE5" s="526"/>
      <c r="LXF5" s="526"/>
      <c r="LXG5" s="526"/>
      <c r="LXH5" s="526"/>
      <c r="LXI5" s="526"/>
      <c r="LXJ5" s="526"/>
      <c r="LXK5" s="526"/>
      <c r="LXL5" s="526"/>
      <c r="LXM5" s="526"/>
      <c r="LXN5" s="526"/>
      <c r="LXO5" s="526"/>
      <c r="LXP5" s="526"/>
      <c r="LXQ5" s="526"/>
      <c r="LXR5" s="526"/>
      <c r="LXS5" s="526"/>
      <c r="LXT5" s="526"/>
      <c r="LXU5" s="526"/>
      <c r="LXV5" s="526"/>
      <c r="LXW5" s="526"/>
      <c r="LXX5" s="526"/>
      <c r="LXY5" s="526"/>
      <c r="LXZ5" s="526"/>
      <c r="LYA5" s="526"/>
      <c r="LYB5" s="526"/>
      <c r="LYC5" s="526"/>
      <c r="LYD5" s="526"/>
      <c r="LYE5" s="526"/>
      <c r="LYF5" s="526"/>
      <c r="LYG5" s="526"/>
      <c r="LYH5" s="526"/>
      <c r="LYI5" s="526"/>
      <c r="LYJ5" s="526"/>
      <c r="LYK5" s="526"/>
      <c r="LYL5" s="526"/>
      <c r="LYM5" s="526"/>
      <c r="LYN5" s="526"/>
      <c r="LYO5" s="526"/>
      <c r="LYP5" s="526"/>
      <c r="LYQ5" s="526"/>
      <c r="LYR5" s="526"/>
      <c r="LYS5" s="526"/>
      <c r="LYT5" s="526"/>
      <c r="LYU5" s="526"/>
      <c r="LYV5" s="526"/>
      <c r="LYW5" s="526"/>
      <c r="LYX5" s="526"/>
      <c r="LYY5" s="526"/>
      <c r="LYZ5" s="526"/>
      <c r="LZA5" s="526"/>
      <c r="LZB5" s="526"/>
      <c r="LZC5" s="526"/>
      <c r="LZD5" s="526"/>
      <c r="LZE5" s="526"/>
      <c r="LZF5" s="526"/>
      <c r="LZG5" s="526"/>
      <c r="LZH5" s="526"/>
      <c r="LZI5" s="526"/>
      <c r="LZJ5" s="526"/>
      <c r="LZK5" s="526"/>
      <c r="LZL5" s="526"/>
      <c r="LZM5" s="526"/>
      <c r="LZN5" s="526"/>
      <c r="LZO5" s="526"/>
      <c r="LZP5" s="526"/>
      <c r="LZQ5" s="526"/>
      <c r="LZR5" s="526"/>
      <c r="LZS5" s="526"/>
      <c r="LZT5" s="526"/>
      <c r="LZU5" s="526"/>
      <c r="LZV5" s="526"/>
      <c r="LZW5" s="526"/>
      <c r="LZX5" s="526"/>
      <c r="LZY5" s="526"/>
      <c r="LZZ5" s="526"/>
      <c r="MAA5" s="526"/>
      <c r="MAB5" s="526"/>
      <c r="MAC5" s="526"/>
      <c r="MAD5" s="526"/>
      <c r="MAE5" s="526"/>
      <c r="MAF5" s="526"/>
      <c r="MAG5" s="526"/>
      <c r="MAH5" s="526"/>
      <c r="MAI5" s="526"/>
      <c r="MAJ5" s="526"/>
      <c r="MAK5" s="526"/>
      <c r="MAL5" s="526"/>
      <c r="MAM5" s="526"/>
      <c r="MAN5" s="526"/>
      <c r="MAO5" s="526"/>
      <c r="MAP5" s="526"/>
      <c r="MAQ5" s="526"/>
      <c r="MAR5" s="526"/>
      <c r="MAS5" s="526"/>
      <c r="MAT5" s="526"/>
      <c r="MAU5" s="526"/>
      <c r="MAV5" s="526"/>
      <c r="MAW5" s="526"/>
      <c r="MAX5" s="526"/>
      <c r="MAY5" s="526"/>
      <c r="MAZ5" s="526"/>
      <c r="MBA5" s="526"/>
      <c r="MBB5" s="526"/>
      <c r="MBC5" s="526"/>
      <c r="MBD5" s="526"/>
      <c r="MBE5" s="526"/>
      <c r="MBF5" s="526"/>
      <c r="MBG5" s="526"/>
      <c r="MBH5" s="526"/>
      <c r="MBI5" s="526"/>
      <c r="MBJ5" s="526"/>
      <c r="MBK5" s="526"/>
      <c r="MBL5" s="526"/>
      <c r="MBM5" s="526"/>
      <c r="MBN5" s="526"/>
      <c r="MBO5" s="526"/>
      <c r="MBP5" s="526"/>
      <c r="MBQ5" s="526"/>
      <c r="MBR5" s="526"/>
      <c r="MBS5" s="526"/>
      <c r="MBT5" s="526"/>
      <c r="MBU5" s="526"/>
      <c r="MBV5" s="526"/>
      <c r="MBW5" s="526"/>
      <c r="MBX5" s="526"/>
      <c r="MBY5" s="526"/>
      <c r="MBZ5" s="526"/>
      <c r="MCA5" s="526"/>
      <c r="MCB5" s="526"/>
      <c r="MCC5" s="526"/>
      <c r="MCD5" s="526"/>
      <c r="MCE5" s="526"/>
      <c r="MCF5" s="526"/>
      <c r="MCG5" s="526"/>
      <c r="MCH5" s="526"/>
      <c r="MCI5" s="526"/>
      <c r="MCJ5" s="526"/>
      <c r="MCK5" s="526"/>
      <c r="MCL5" s="526"/>
      <c r="MCM5" s="526"/>
      <c r="MCN5" s="526"/>
      <c r="MCO5" s="526"/>
      <c r="MCP5" s="526"/>
      <c r="MCQ5" s="526"/>
      <c r="MCR5" s="526"/>
      <c r="MCS5" s="526"/>
      <c r="MCT5" s="526"/>
      <c r="MCU5" s="526"/>
      <c r="MCV5" s="526"/>
      <c r="MCW5" s="526"/>
      <c r="MCX5" s="526"/>
      <c r="MCY5" s="526"/>
      <c r="MCZ5" s="526"/>
      <c r="MDA5" s="526"/>
      <c r="MDB5" s="526"/>
      <c r="MDC5" s="526"/>
      <c r="MDD5" s="526"/>
      <c r="MDE5" s="526"/>
      <c r="MDF5" s="526"/>
      <c r="MDG5" s="526"/>
      <c r="MDH5" s="526"/>
      <c r="MDI5" s="526"/>
      <c r="MDJ5" s="526"/>
      <c r="MDK5" s="526"/>
      <c r="MDL5" s="526"/>
      <c r="MDM5" s="526"/>
      <c r="MDN5" s="526"/>
      <c r="MDO5" s="526"/>
      <c r="MDP5" s="526"/>
      <c r="MDQ5" s="526"/>
      <c r="MDR5" s="526"/>
      <c r="MDS5" s="526"/>
      <c r="MDT5" s="526"/>
      <c r="MDU5" s="526"/>
      <c r="MDV5" s="526"/>
      <c r="MDW5" s="526"/>
      <c r="MDX5" s="526"/>
      <c r="MDY5" s="526"/>
      <c r="MDZ5" s="526"/>
      <c r="MEA5" s="526"/>
      <c r="MEB5" s="526"/>
      <c r="MEC5" s="526"/>
      <c r="MED5" s="526"/>
      <c r="MEE5" s="526"/>
      <c r="MEF5" s="526"/>
      <c r="MEG5" s="526"/>
      <c r="MEH5" s="526"/>
      <c r="MEI5" s="526"/>
      <c r="MEJ5" s="526"/>
      <c r="MEK5" s="526"/>
      <c r="MEL5" s="526"/>
      <c r="MEM5" s="526"/>
      <c r="MEN5" s="526"/>
      <c r="MEO5" s="526"/>
      <c r="MEP5" s="526"/>
      <c r="MEQ5" s="526"/>
      <c r="MER5" s="526"/>
      <c r="MES5" s="526"/>
      <c r="MET5" s="526"/>
      <c r="MEU5" s="526"/>
      <c r="MEV5" s="526"/>
      <c r="MEW5" s="526"/>
      <c r="MEX5" s="526"/>
      <c r="MEY5" s="526"/>
      <c r="MEZ5" s="526"/>
      <c r="MFA5" s="526"/>
      <c r="MFB5" s="526"/>
      <c r="MFC5" s="526"/>
      <c r="MFD5" s="526"/>
      <c r="MFE5" s="526"/>
      <c r="MFF5" s="526"/>
      <c r="MFG5" s="526"/>
      <c r="MFH5" s="526"/>
      <c r="MFI5" s="526"/>
      <c r="MFJ5" s="526"/>
      <c r="MFK5" s="526"/>
      <c r="MFL5" s="526"/>
      <c r="MFM5" s="526"/>
      <c r="MFN5" s="526"/>
      <c r="MFO5" s="526"/>
      <c r="MFP5" s="526"/>
      <c r="MFQ5" s="526"/>
      <c r="MFR5" s="526"/>
      <c r="MFS5" s="526"/>
      <c r="MFT5" s="526"/>
      <c r="MFU5" s="526"/>
      <c r="MFV5" s="526"/>
      <c r="MFW5" s="526"/>
      <c r="MFX5" s="526"/>
      <c r="MFY5" s="526"/>
      <c r="MFZ5" s="526"/>
      <c r="MGA5" s="526"/>
      <c r="MGB5" s="526"/>
      <c r="MGC5" s="526"/>
      <c r="MGD5" s="526"/>
      <c r="MGE5" s="526"/>
      <c r="MGF5" s="526"/>
      <c r="MGG5" s="526"/>
      <c r="MGH5" s="526"/>
      <c r="MGI5" s="526"/>
      <c r="MGJ5" s="526"/>
      <c r="MGK5" s="526"/>
      <c r="MGL5" s="526"/>
      <c r="MGM5" s="526"/>
      <c r="MGN5" s="526"/>
      <c r="MGO5" s="526"/>
      <c r="MGP5" s="526"/>
      <c r="MGQ5" s="526"/>
      <c r="MGR5" s="526"/>
      <c r="MGS5" s="526"/>
      <c r="MGT5" s="526"/>
      <c r="MGU5" s="526"/>
      <c r="MGV5" s="526"/>
      <c r="MGW5" s="526"/>
      <c r="MGX5" s="526"/>
      <c r="MGY5" s="526"/>
      <c r="MGZ5" s="526"/>
      <c r="MHA5" s="526"/>
      <c r="MHB5" s="526"/>
      <c r="MHC5" s="526"/>
      <c r="MHD5" s="526"/>
      <c r="MHE5" s="526"/>
      <c r="MHF5" s="526"/>
      <c r="MHG5" s="526"/>
      <c r="MHH5" s="526"/>
      <c r="MHI5" s="526"/>
      <c r="MHJ5" s="526"/>
      <c r="MHK5" s="526"/>
      <c r="MHL5" s="526"/>
      <c r="MHM5" s="526"/>
      <c r="MHN5" s="526"/>
      <c r="MHO5" s="526"/>
      <c r="MHP5" s="526"/>
      <c r="MHQ5" s="526"/>
      <c r="MHR5" s="526"/>
      <c r="MHS5" s="526"/>
      <c r="MHT5" s="526"/>
      <c r="MHU5" s="526"/>
      <c r="MHV5" s="526"/>
      <c r="MHW5" s="526"/>
      <c r="MHX5" s="526"/>
      <c r="MHY5" s="526"/>
      <c r="MHZ5" s="526"/>
      <c r="MIA5" s="526"/>
      <c r="MIB5" s="526"/>
      <c r="MIC5" s="526"/>
      <c r="MID5" s="526"/>
      <c r="MIE5" s="526"/>
      <c r="MIF5" s="526"/>
      <c r="MIG5" s="526"/>
      <c r="MIH5" s="526"/>
      <c r="MII5" s="526"/>
      <c r="MIJ5" s="526"/>
      <c r="MIK5" s="526"/>
      <c r="MIL5" s="526"/>
      <c r="MIM5" s="526"/>
      <c r="MIN5" s="526"/>
      <c r="MIO5" s="526"/>
      <c r="MIP5" s="526"/>
      <c r="MIQ5" s="526"/>
      <c r="MIR5" s="526"/>
      <c r="MIS5" s="526"/>
      <c r="MIT5" s="526"/>
      <c r="MIU5" s="526"/>
      <c r="MIV5" s="526"/>
      <c r="MIW5" s="526"/>
      <c r="MIX5" s="526"/>
      <c r="MIY5" s="526"/>
      <c r="MIZ5" s="526"/>
      <c r="MJA5" s="526"/>
      <c r="MJB5" s="526"/>
      <c r="MJC5" s="526"/>
      <c r="MJD5" s="526"/>
      <c r="MJE5" s="526"/>
      <c r="MJF5" s="526"/>
      <c r="MJG5" s="526"/>
      <c r="MJH5" s="526"/>
      <c r="MJI5" s="526"/>
      <c r="MJJ5" s="526"/>
      <c r="MJK5" s="526"/>
      <c r="MJL5" s="526"/>
      <c r="MJM5" s="526"/>
      <c r="MJN5" s="526"/>
      <c r="MJO5" s="526"/>
      <c r="MJP5" s="526"/>
      <c r="MJQ5" s="526"/>
      <c r="MJR5" s="526"/>
      <c r="MJS5" s="526"/>
      <c r="MJT5" s="526"/>
      <c r="MJU5" s="526"/>
      <c r="MJV5" s="526"/>
      <c r="MJW5" s="526"/>
      <c r="MJX5" s="526"/>
      <c r="MJY5" s="526"/>
      <c r="MJZ5" s="526"/>
      <c r="MKA5" s="526"/>
      <c r="MKB5" s="526"/>
      <c r="MKC5" s="526"/>
      <c r="MKD5" s="526"/>
      <c r="MKE5" s="526"/>
      <c r="MKF5" s="526"/>
      <c r="MKG5" s="526"/>
      <c r="MKH5" s="526"/>
      <c r="MKI5" s="526"/>
      <c r="MKJ5" s="526"/>
      <c r="MKK5" s="526"/>
      <c r="MKL5" s="526"/>
      <c r="MKM5" s="526"/>
      <c r="MKN5" s="526"/>
      <c r="MKO5" s="526"/>
      <c r="MKP5" s="526"/>
      <c r="MKQ5" s="526"/>
      <c r="MKR5" s="526"/>
      <c r="MKS5" s="526"/>
      <c r="MKT5" s="526"/>
      <c r="MKU5" s="526"/>
      <c r="MKV5" s="526"/>
      <c r="MKW5" s="526"/>
      <c r="MKX5" s="526"/>
      <c r="MKY5" s="526"/>
      <c r="MKZ5" s="526"/>
      <c r="MLA5" s="526"/>
      <c r="MLB5" s="526"/>
      <c r="MLC5" s="526"/>
      <c r="MLD5" s="526"/>
      <c r="MLE5" s="526"/>
      <c r="MLF5" s="526"/>
      <c r="MLG5" s="526"/>
      <c r="MLH5" s="526"/>
      <c r="MLI5" s="526"/>
      <c r="MLJ5" s="526"/>
      <c r="MLK5" s="526"/>
      <c r="MLL5" s="526"/>
      <c r="MLM5" s="526"/>
      <c r="MLN5" s="526"/>
      <c r="MLO5" s="526"/>
      <c r="MLP5" s="526"/>
      <c r="MLQ5" s="526"/>
      <c r="MLR5" s="526"/>
      <c r="MLS5" s="526"/>
      <c r="MLT5" s="526"/>
      <c r="MLU5" s="526"/>
      <c r="MLV5" s="526"/>
      <c r="MLW5" s="526"/>
      <c r="MLX5" s="526"/>
      <c r="MLY5" s="526"/>
      <c r="MLZ5" s="526"/>
      <c r="MMA5" s="526"/>
      <c r="MMB5" s="526"/>
      <c r="MMC5" s="526"/>
      <c r="MMD5" s="526"/>
      <c r="MME5" s="526"/>
      <c r="MMF5" s="526"/>
      <c r="MMG5" s="526"/>
      <c r="MMH5" s="526"/>
      <c r="MMI5" s="526"/>
      <c r="MMJ5" s="526"/>
      <c r="MMK5" s="526"/>
      <c r="MML5" s="526"/>
      <c r="MMM5" s="526"/>
      <c r="MMN5" s="526"/>
      <c r="MMO5" s="526"/>
      <c r="MMP5" s="526"/>
      <c r="MMQ5" s="526"/>
      <c r="MMR5" s="526"/>
      <c r="MMS5" s="526"/>
      <c r="MMT5" s="526"/>
      <c r="MMU5" s="526"/>
      <c r="MMV5" s="526"/>
      <c r="MMW5" s="526"/>
      <c r="MMX5" s="526"/>
      <c r="MMY5" s="526"/>
      <c r="MMZ5" s="526"/>
      <c r="MNA5" s="526"/>
      <c r="MNB5" s="526"/>
      <c r="MNC5" s="526"/>
      <c r="MND5" s="526"/>
      <c r="MNE5" s="526"/>
      <c r="MNF5" s="526"/>
      <c r="MNG5" s="526"/>
      <c r="MNH5" s="526"/>
      <c r="MNI5" s="526"/>
      <c r="MNJ5" s="526"/>
      <c r="MNK5" s="526"/>
      <c r="MNL5" s="526"/>
      <c r="MNM5" s="526"/>
      <c r="MNN5" s="526"/>
      <c r="MNO5" s="526"/>
      <c r="MNP5" s="526"/>
      <c r="MNQ5" s="526"/>
      <c r="MNR5" s="526"/>
      <c r="MNS5" s="526"/>
      <c r="MNT5" s="526"/>
      <c r="MNU5" s="526"/>
      <c r="MNV5" s="526"/>
      <c r="MNW5" s="526"/>
      <c r="MNX5" s="526"/>
      <c r="MNY5" s="526"/>
      <c r="MNZ5" s="526"/>
      <c r="MOA5" s="526"/>
      <c r="MOB5" s="526"/>
      <c r="MOC5" s="526"/>
      <c r="MOD5" s="526"/>
      <c r="MOE5" s="526"/>
      <c r="MOF5" s="526"/>
      <c r="MOG5" s="526"/>
      <c r="MOH5" s="526"/>
      <c r="MOI5" s="526"/>
      <c r="MOJ5" s="526"/>
      <c r="MOK5" s="526"/>
      <c r="MOL5" s="526"/>
      <c r="MOM5" s="526"/>
      <c r="MON5" s="526"/>
      <c r="MOO5" s="526"/>
      <c r="MOP5" s="526"/>
      <c r="MOQ5" s="526"/>
      <c r="MOR5" s="526"/>
      <c r="MOS5" s="526"/>
      <c r="MOT5" s="526"/>
      <c r="MOU5" s="526"/>
      <c r="MOV5" s="526"/>
      <c r="MOW5" s="526"/>
      <c r="MOX5" s="526"/>
      <c r="MOY5" s="526"/>
      <c r="MOZ5" s="526"/>
      <c r="MPA5" s="526"/>
      <c r="MPB5" s="526"/>
      <c r="MPC5" s="526"/>
      <c r="MPD5" s="526"/>
      <c r="MPE5" s="526"/>
      <c r="MPF5" s="526"/>
      <c r="MPG5" s="526"/>
      <c r="MPH5" s="526"/>
      <c r="MPI5" s="526"/>
      <c r="MPJ5" s="526"/>
      <c r="MPK5" s="526"/>
      <c r="MPL5" s="526"/>
      <c r="MPM5" s="526"/>
      <c r="MPN5" s="526"/>
      <c r="MPO5" s="526"/>
      <c r="MPP5" s="526"/>
      <c r="MPQ5" s="526"/>
      <c r="MPR5" s="526"/>
      <c r="MPS5" s="526"/>
      <c r="MPT5" s="526"/>
      <c r="MPU5" s="526"/>
      <c r="MPV5" s="526"/>
      <c r="MPW5" s="526"/>
      <c r="MPX5" s="526"/>
      <c r="MPY5" s="526"/>
      <c r="MPZ5" s="526"/>
      <c r="MQA5" s="526"/>
      <c r="MQB5" s="526"/>
      <c r="MQC5" s="526"/>
      <c r="MQD5" s="526"/>
      <c r="MQE5" s="526"/>
      <c r="MQF5" s="526"/>
      <c r="MQG5" s="526"/>
      <c r="MQH5" s="526"/>
      <c r="MQI5" s="526"/>
      <c r="MQJ5" s="526"/>
      <c r="MQK5" s="526"/>
      <c r="MQL5" s="526"/>
      <c r="MQM5" s="526"/>
      <c r="MQN5" s="526"/>
      <c r="MQO5" s="526"/>
      <c r="MQP5" s="526"/>
      <c r="MQQ5" s="526"/>
      <c r="MQR5" s="526"/>
      <c r="MQS5" s="526"/>
      <c r="MQT5" s="526"/>
      <c r="MQU5" s="526"/>
      <c r="MQV5" s="526"/>
      <c r="MQW5" s="526"/>
      <c r="MQX5" s="526"/>
      <c r="MQY5" s="526"/>
      <c r="MQZ5" s="526"/>
      <c r="MRA5" s="526"/>
      <c r="MRB5" s="526"/>
      <c r="MRC5" s="526"/>
      <c r="MRD5" s="526"/>
      <c r="MRE5" s="526"/>
      <c r="MRF5" s="526"/>
      <c r="MRG5" s="526"/>
      <c r="MRH5" s="526"/>
      <c r="MRI5" s="526"/>
      <c r="MRJ5" s="526"/>
      <c r="MRK5" s="526"/>
      <c r="MRL5" s="526"/>
      <c r="MRM5" s="526"/>
      <c r="MRN5" s="526"/>
      <c r="MRO5" s="526"/>
      <c r="MRP5" s="526"/>
      <c r="MRQ5" s="526"/>
      <c r="MRR5" s="526"/>
      <c r="MRS5" s="526"/>
      <c r="MRT5" s="526"/>
      <c r="MRU5" s="526"/>
      <c r="MRV5" s="526"/>
      <c r="MRW5" s="526"/>
      <c r="MRX5" s="526"/>
      <c r="MRY5" s="526"/>
      <c r="MRZ5" s="526"/>
      <c r="MSA5" s="526"/>
      <c r="MSB5" s="526"/>
      <c r="MSC5" s="526"/>
      <c r="MSD5" s="526"/>
      <c r="MSE5" s="526"/>
      <c r="MSF5" s="526"/>
      <c r="MSG5" s="526"/>
      <c r="MSH5" s="526"/>
      <c r="MSI5" s="526"/>
      <c r="MSJ5" s="526"/>
      <c r="MSK5" s="526"/>
      <c r="MSL5" s="526"/>
      <c r="MSM5" s="526"/>
      <c r="MSN5" s="526"/>
      <c r="MSO5" s="526"/>
      <c r="MSP5" s="526"/>
      <c r="MSQ5" s="526"/>
      <c r="MSR5" s="526"/>
      <c r="MSS5" s="526"/>
      <c r="MST5" s="526"/>
      <c r="MSU5" s="526"/>
      <c r="MSV5" s="526"/>
      <c r="MSW5" s="526"/>
      <c r="MSX5" s="526"/>
      <c r="MSY5" s="526"/>
      <c r="MSZ5" s="526"/>
      <c r="MTA5" s="526"/>
      <c r="MTB5" s="526"/>
      <c r="MTC5" s="526"/>
      <c r="MTD5" s="526"/>
      <c r="MTE5" s="526"/>
      <c r="MTF5" s="526"/>
      <c r="MTG5" s="526"/>
      <c r="MTH5" s="526"/>
      <c r="MTI5" s="526"/>
      <c r="MTJ5" s="526"/>
      <c r="MTK5" s="526"/>
      <c r="MTL5" s="526"/>
      <c r="MTM5" s="526"/>
      <c r="MTN5" s="526"/>
      <c r="MTO5" s="526"/>
      <c r="MTP5" s="526"/>
      <c r="MTQ5" s="526"/>
      <c r="MTR5" s="526"/>
      <c r="MTS5" s="526"/>
      <c r="MTT5" s="526"/>
      <c r="MTU5" s="526"/>
      <c r="MTV5" s="526"/>
      <c r="MTW5" s="526"/>
      <c r="MTX5" s="526"/>
      <c r="MTY5" s="526"/>
      <c r="MTZ5" s="526"/>
      <c r="MUA5" s="526"/>
      <c r="MUB5" s="526"/>
      <c r="MUC5" s="526"/>
      <c r="MUD5" s="526"/>
      <c r="MUE5" s="526"/>
      <c r="MUF5" s="526"/>
      <c r="MUG5" s="526"/>
      <c r="MUH5" s="526"/>
      <c r="MUI5" s="526"/>
      <c r="MUJ5" s="526"/>
      <c r="MUK5" s="526"/>
      <c r="MUL5" s="526"/>
      <c r="MUM5" s="526"/>
      <c r="MUN5" s="526"/>
      <c r="MUO5" s="526"/>
      <c r="MUP5" s="526"/>
      <c r="MUQ5" s="526"/>
      <c r="MUR5" s="526"/>
      <c r="MUS5" s="526"/>
      <c r="MUT5" s="526"/>
      <c r="MUU5" s="526"/>
      <c r="MUV5" s="526"/>
      <c r="MUW5" s="526"/>
      <c r="MUX5" s="526"/>
      <c r="MUY5" s="526"/>
      <c r="MUZ5" s="526"/>
      <c r="MVA5" s="526"/>
      <c r="MVB5" s="526"/>
      <c r="MVC5" s="526"/>
      <c r="MVD5" s="526"/>
      <c r="MVE5" s="526"/>
      <c r="MVF5" s="526"/>
      <c r="MVG5" s="526"/>
      <c r="MVH5" s="526"/>
      <c r="MVI5" s="526"/>
      <c r="MVJ5" s="526"/>
      <c r="MVK5" s="526"/>
      <c r="MVL5" s="526"/>
      <c r="MVM5" s="526"/>
      <c r="MVN5" s="526"/>
      <c r="MVO5" s="526"/>
      <c r="MVP5" s="526"/>
      <c r="MVQ5" s="526"/>
      <c r="MVR5" s="526"/>
      <c r="MVS5" s="526"/>
      <c r="MVT5" s="526"/>
      <c r="MVU5" s="526"/>
      <c r="MVV5" s="526"/>
      <c r="MVW5" s="526"/>
      <c r="MVX5" s="526"/>
      <c r="MVY5" s="526"/>
      <c r="MVZ5" s="526"/>
      <c r="MWA5" s="526"/>
      <c r="MWB5" s="526"/>
      <c r="MWC5" s="526"/>
      <c r="MWD5" s="526"/>
      <c r="MWE5" s="526"/>
      <c r="MWF5" s="526"/>
      <c r="MWG5" s="526"/>
      <c r="MWH5" s="526"/>
      <c r="MWI5" s="526"/>
      <c r="MWJ5" s="526"/>
      <c r="MWK5" s="526"/>
      <c r="MWL5" s="526"/>
      <c r="MWM5" s="526"/>
      <c r="MWN5" s="526"/>
      <c r="MWO5" s="526"/>
      <c r="MWP5" s="526"/>
      <c r="MWQ5" s="526"/>
      <c r="MWR5" s="526"/>
      <c r="MWS5" s="526"/>
      <c r="MWT5" s="526"/>
      <c r="MWU5" s="526"/>
      <c r="MWV5" s="526"/>
      <c r="MWW5" s="526"/>
      <c r="MWX5" s="526"/>
      <c r="MWY5" s="526"/>
      <c r="MWZ5" s="526"/>
      <c r="MXA5" s="526"/>
      <c r="MXB5" s="526"/>
      <c r="MXC5" s="526"/>
      <c r="MXD5" s="526"/>
      <c r="MXE5" s="526"/>
      <c r="MXF5" s="526"/>
      <c r="MXG5" s="526"/>
      <c r="MXH5" s="526"/>
      <c r="MXI5" s="526"/>
      <c r="MXJ5" s="526"/>
      <c r="MXK5" s="526"/>
      <c r="MXL5" s="526"/>
      <c r="MXM5" s="526"/>
      <c r="MXN5" s="526"/>
      <c r="MXO5" s="526"/>
      <c r="MXP5" s="526"/>
      <c r="MXQ5" s="526"/>
      <c r="MXR5" s="526"/>
      <c r="MXS5" s="526"/>
      <c r="MXT5" s="526"/>
      <c r="MXU5" s="526"/>
      <c r="MXV5" s="526"/>
      <c r="MXW5" s="526"/>
      <c r="MXX5" s="526"/>
      <c r="MXY5" s="526"/>
      <c r="MXZ5" s="526"/>
      <c r="MYA5" s="526"/>
      <c r="MYB5" s="526"/>
      <c r="MYC5" s="526"/>
      <c r="MYD5" s="526"/>
      <c r="MYE5" s="526"/>
      <c r="MYF5" s="526"/>
      <c r="MYG5" s="526"/>
      <c r="MYH5" s="526"/>
      <c r="MYI5" s="526"/>
      <c r="MYJ5" s="526"/>
      <c r="MYK5" s="526"/>
      <c r="MYL5" s="526"/>
      <c r="MYM5" s="526"/>
      <c r="MYN5" s="526"/>
      <c r="MYO5" s="526"/>
      <c r="MYP5" s="526"/>
      <c r="MYQ5" s="526"/>
      <c r="MYR5" s="526"/>
      <c r="MYS5" s="526"/>
      <c r="MYT5" s="526"/>
      <c r="MYU5" s="526"/>
      <c r="MYV5" s="526"/>
      <c r="MYW5" s="526"/>
      <c r="MYX5" s="526"/>
      <c r="MYY5" s="526"/>
      <c r="MYZ5" s="526"/>
      <c r="MZA5" s="526"/>
      <c r="MZB5" s="526"/>
      <c r="MZC5" s="526"/>
      <c r="MZD5" s="526"/>
      <c r="MZE5" s="526"/>
      <c r="MZF5" s="526"/>
      <c r="MZG5" s="526"/>
      <c r="MZH5" s="526"/>
      <c r="MZI5" s="526"/>
      <c r="MZJ5" s="526"/>
      <c r="MZK5" s="526"/>
      <c r="MZL5" s="526"/>
      <c r="MZM5" s="526"/>
      <c r="MZN5" s="526"/>
      <c r="MZO5" s="526"/>
      <c r="MZP5" s="526"/>
      <c r="MZQ5" s="526"/>
      <c r="MZR5" s="526"/>
      <c r="MZS5" s="526"/>
      <c r="MZT5" s="526"/>
      <c r="MZU5" s="526"/>
      <c r="MZV5" s="526"/>
      <c r="MZW5" s="526"/>
      <c r="MZX5" s="526"/>
      <c r="MZY5" s="526"/>
      <c r="MZZ5" s="526"/>
      <c r="NAA5" s="526"/>
      <c r="NAB5" s="526"/>
      <c r="NAC5" s="526"/>
      <c r="NAD5" s="526"/>
      <c r="NAE5" s="526"/>
      <c r="NAF5" s="526"/>
      <c r="NAG5" s="526"/>
      <c r="NAH5" s="526"/>
      <c r="NAI5" s="526"/>
      <c r="NAJ5" s="526"/>
      <c r="NAK5" s="526"/>
      <c r="NAL5" s="526"/>
      <c r="NAM5" s="526"/>
      <c r="NAN5" s="526"/>
      <c r="NAO5" s="526"/>
      <c r="NAP5" s="526"/>
      <c r="NAQ5" s="526"/>
      <c r="NAR5" s="526"/>
      <c r="NAS5" s="526"/>
      <c r="NAT5" s="526"/>
      <c r="NAU5" s="526"/>
      <c r="NAV5" s="526"/>
      <c r="NAW5" s="526"/>
      <c r="NAX5" s="526"/>
      <c r="NAY5" s="526"/>
      <c r="NAZ5" s="526"/>
      <c r="NBA5" s="526"/>
      <c r="NBB5" s="526"/>
      <c r="NBC5" s="526"/>
      <c r="NBD5" s="526"/>
      <c r="NBE5" s="526"/>
      <c r="NBF5" s="526"/>
      <c r="NBG5" s="526"/>
      <c r="NBH5" s="526"/>
      <c r="NBI5" s="526"/>
      <c r="NBJ5" s="526"/>
      <c r="NBK5" s="526"/>
      <c r="NBL5" s="526"/>
      <c r="NBM5" s="526"/>
      <c r="NBN5" s="526"/>
      <c r="NBO5" s="526"/>
      <c r="NBP5" s="526"/>
      <c r="NBQ5" s="526"/>
      <c r="NBR5" s="526"/>
      <c r="NBS5" s="526"/>
      <c r="NBT5" s="526"/>
      <c r="NBU5" s="526"/>
      <c r="NBV5" s="526"/>
      <c r="NBW5" s="526"/>
      <c r="NBX5" s="526"/>
      <c r="NBY5" s="526"/>
      <c r="NBZ5" s="526"/>
      <c r="NCA5" s="526"/>
      <c r="NCB5" s="526"/>
      <c r="NCC5" s="526"/>
      <c r="NCD5" s="526"/>
      <c r="NCE5" s="526"/>
      <c r="NCF5" s="526"/>
      <c r="NCG5" s="526"/>
      <c r="NCH5" s="526"/>
      <c r="NCI5" s="526"/>
      <c r="NCJ5" s="526"/>
      <c r="NCK5" s="526"/>
      <c r="NCL5" s="526"/>
      <c r="NCM5" s="526"/>
      <c r="NCN5" s="526"/>
      <c r="NCO5" s="526"/>
      <c r="NCP5" s="526"/>
      <c r="NCQ5" s="526"/>
      <c r="NCR5" s="526"/>
      <c r="NCS5" s="526"/>
      <c r="NCT5" s="526"/>
      <c r="NCU5" s="526"/>
      <c r="NCV5" s="526"/>
      <c r="NCW5" s="526"/>
      <c r="NCX5" s="526"/>
      <c r="NCY5" s="526"/>
      <c r="NCZ5" s="526"/>
      <c r="NDA5" s="526"/>
      <c r="NDB5" s="526"/>
      <c r="NDC5" s="526"/>
      <c r="NDD5" s="526"/>
      <c r="NDE5" s="526"/>
      <c r="NDF5" s="526"/>
      <c r="NDG5" s="526"/>
      <c r="NDH5" s="526"/>
      <c r="NDI5" s="526"/>
      <c r="NDJ5" s="526"/>
      <c r="NDK5" s="526"/>
      <c r="NDL5" s="526"/>
      <c r="NDM5" s="526"/>
      <c r="NDN5" s="526"/>
      <c r="NDO5" s="526"/>
      <c r="NDP5" s="526"/>
      <c r="NDQ5" s="526"/>
      <c r="NDR5" s="526"/>
      <c r="NDS5" s="526"/>
      <c r="NDT5" s="526"/>
      <c r="NDU5" s="526"/>
      <c r="NDV5" s="526"/>
      <c r="NDW5" s="526"/>
      <c r="NDX5" s="526"/>
      <c r="NDY5" s="526"/>
      <c r="NDZ5" s="526"/>
      <c r="NEA5" s="526"/>
      <c r="NEB5" s="526"/>
      <c r="NEC5" s="526"/>
      <c r="NED5" s="526"/>
      <c r="NEE5" s="526"/>
      <c r="NEF5" s="526"/>
      <c r="NEG5" s="526"/>
      <c r="NEH5" s="526"/>
      <c r="NEI5" s="526"/>
      <c r="NEJ5" s="526"/>
      <c r="NEK5" s="526"/>
      <c r="NEL5" s="526"/>
      <c r="NEM5" s="526"/>
      <c r="NEN5" s="526"/>
      <c r="NEO5" s="526"/>
      <c r="NEP5" s="526"/>
      <c r="NEQ5" s="526"/>
      <c r="NER5" s="526"/>
      <c r="NES5" s="526"/>
      <c r="NET5" s="526"/>
      <c r="NEU5" s="526"/>
      <c r="NEV5" s="526"/>
      <c r="NEW5" s="526"/>
      <c r="NEX5" s="526"/>
      <c r="NEY5" s="526"/>
      <c r="NEZ5" s="526"/>
      <c r="NFA5" s="526"/>
      <c r="NFB5" s="526"/>
      <c r="NFC5" s="526"/>
      <c r="NFD5" s="526"/>
      <c r="NFE5" s="526"/>
      <c r="NFF5" s="526"/>
      <c r="NFG5" s="526"/>
      <c r="NFH5" s="526"/>
      <c r="NFI5" s="526"/>
      <c r="NFJ5" s="526"/>
      <c r="NFK5" s="526"/>
      <c r="NFL5" s="526"/>
      <c r="NFM5" s="526"/>
      <c r="NFN5" s="526"/>
      <c r="NFO5" s="526"/>
      <c r="NFP5" s="526"/>
      <c r="NFQ5" s="526"/>
      <c r="NFR5" s="526"/>
      <c r="NFS5" s="526"/>
      <c r="NFT5" s="526"/>
      <c r="NFU5" s="526"/>
      <c r="NFV5" s="526"/>
      <c r="NFW5" s="526"/>
      <c r="NFX5" s="526"/>
      <c r="NFY5" s="526"/>
      <c r="NFZ5" s="526"/>
      <c r="NGA5" s="526"/>
      <c r="NGB5" s="526"/>
      <c r="NGC5" s="526"/>
      <c r="NGD5" s="526"/>
      <c r="NGE5" s="526"/>
      <c r="NGF5" s="526"/>
      <c r="NGG5" s="526"/>
      <c r="NGH5" s="526"/>
      <c r="NGI5" s="526"/>
      <c r="NGJ5" s="526"/>
      <c r="NGK5" s="526"/>
      <c r="NGL5" s="526"/>
      <c r="NGM5" s="526"/>
      <c r="NGN5" s="526"/>
      <c r="NGO5" s="526"/>
      <c r="NGP5" s="526"/>
      <c r="NGQ5" s="526"/>
      <c r="NGR5" s="526"/>
      <c r="NGS5" s="526"/>
      <c r="NGT5" s="526"/>
      <c r="NGU5" s="526"/>
      <c r="NGV5" s="526"/>
      <c r="NGW5" s="526"/>
      <c r="NGX5" s="526"/>
      <c r="NGY5" s="526"/>
      <c r="NGZ5" s="526"/>
      <c r="NHA5" s="526"/>
      <c r="NHB5" s="526"/>
      <c r="NHC5" s="526"/>
      <c r="NHD5" s="526"/>
      <c r="NHE5" s="526"/>
      <c r="NHF5" s="526"/>
      <c r="NHG5" s="526"/>
      <c r="NHH5" s="526"/>
      <c r="NHI5" s="526"/>
      <c r="NHJ5" s="526"/>
      <c r="NHK5" s="526"/>
      <c r="NHL5" s="526"/>
      <c r="NHM5" s="526"/>
      <c r="NHN5" s="526"/>
      <c r="NHO5" s="526"/>
      <c r="NHP5" s="526"/>
      <c r="NHQ5" s="526"/>
      <c r="NHR5" s="526"/>
      <c r="NHS5" s="526"/>
      <c r="NHT5" s="526"/>
      <c r="NHU5" s="526"/>
      <c r="NHV5" s="526"/>
      <c r="NHW5" s="526"/>
      <c r="NHX5" s="526"/>
      <c r="NHY5" s="526"/>
      <c r="NHZ5" s="526"/>
      <c r="NIA5" s="526"/>
      <c r="NIB5" s="526"/>
      <c r="NIC5" s="526"/>
      <c r="NID5" s="526"/>
      <c r="NIE5" s="526"/>
      <c r="NIF5" s="526"/>
      <c r="NIG5" s="526"/>
      <c r="NIH5" s="526"/>
      <c r="NII5" s="526"/>
      <c r="NIJ5" s="526"/>
      <c r="NIK5" s="526"/>
      <c r="NIL5" s="526"/>
      <c r="NIM5" s="526"/>
      <c r="NIN5" s="526"/>
      <c r="NIO5" s="526"/>
      <c r="NIP5" s="526"/>
      <c r="NIQ5" s="526"/>
      <c r="NIR5" s="526"/>
      <c r="NIS5" s="526"/>
      <c r="NIT5" s="526"/>
      <c r="NIU5" s="526"/>
      <c r="NIV5" s="526"/>
      <c r="NIW5" s="526"/>
      <c r="NIX5" s="526"/>
      <c r="NIY5" s="526"/>
      <c r="NIZ5" s="526"/>
      <c r="NJA5" s="526"/>
      <c r="NJB5" s="526"/>
      <c r="NJC5" s="526"/>
      <c r="NJD5" s="526"/>
      <c r="NJE5" s="526"/>
      <c r="NJF5" s="526"/>
      <c r="NJG5" s="526"/>
      <c r="NJH5" s="526"/>
      <c r="NJI5" s="526"/>
      <c r="NJJ5" s="526"/>
      <c r="NJK5" s="526"/>
      <c r="NJL5" s="526"/>
      <c r="NJM5" s="526"/>
      <c r="NJN5" s="526"/>
      <c r="NJO5" s="526"/>
      <c r="NJP5" s="526"/>
      <c r="NJQ5" s="526"/>
      <c r="NJR5" s="526"/>
      <c r="NJS5" s="526"/>
      <c r="NJT5" s="526"/>
      <c r="NJU5" s="526"/>
      <c r="NJV5" s="526"/>
      <c r="NJW5" s="526"/>
      <c r="NJX5" s="526"/>
      <c r="NJY5" s="526"/>
      <c r="NJZ5" s="526"/>
      <c r="NKA5" s="526"/>
      <c r="NKB5" s="526"/>
      <c r="NKC5" s="526"/>
      <c r="NKD5" s="526"/>
      <c r="NKE5" s="526"/>
      <c r="NKF5" s="526"/>
      <c r="NKG5" s="526"/>
      <c r="NKH5" s="526"/>
      <c r="NKI5" s="526"/>
      <c r="NKJ5" s="526"/>
      <c r="NKK5" s="526"/>
      <c r="NKL5" s="526"/>
      <c r="NKM5" s="526"/>
      <c r="NKN5" s="526"/>
      <c r="NKO5" s="526"/>
      <c r="NKP5" s="526"/>
      <c r="NKQ5" s="526"/>
      <c r="NKR5" s="526"/>
      <c r="NKS5" s="526"/>
      <c r="NKT5" s="526"/>
      <c r="NKU5" s="526"/>
      <c r="NKV5" s="526"/>
      <c r="NKW5" s="526"/>
      <c r="NKX5" s="526"/>
      <c r="NKY5" s="526"/>
      <c r="NKZ5" s="526"/>
      <c r="NLA5" s="526"/>
      <c r="NLB5" s="526"/>
      <c r="NLC5" s="526"/>
      <c r="NLD5" s="526"/>
      <c r="NLE5" s="526"/>
      <c r="NLF5" s="526"/>
      <c r="NLG5" s="526"/>
      <c r="NLH5" s="526"/>
      <c r="NLI5" s="526"/>
      <c r="NLJ5" s="526"/>
      <c r="NLK5" s="526"/>
      <c r="NLL5" s="526"/>
      <c r="NLM5" s="526"/>
      <c r="NLN5" s="526"/>
      <c r="NLO5" s="526"/>
      <c r="NLP5" s="526"/>
      <c r="NLQ5" s="526"/>
      <c r="NLR5" s="526"/>
      <c r="NLS5" s="526"/>
      <c r="NLT5" s="526"/>
      <c r="NLU5" s="526"/>
      <c r="NLV5" s="526"/>
      <c r="NLW5" s="526"/>
      <c r="NLX5" s="526"/>
      <c r="NLY5" s="526"/>
      <c r="NLZ5" s="526"/>
      <c r="NMA5" s="526"/>
      <c r="NMB5" s="526"/>
      <c r="NMC5" s="526"/>
      <c r="NMD5" s="526"/>
      <c r="NME5" s="526"/>
      <c r="NMF5" s="526"/>
      <c r="NMG5" s="526"/>
      <c r="NMH5" s="526"/>
      <c r="NMI5" s="526"/>
      <c r="NMJ5" s="526"/>
      <c r="NMK5" s="526"/>
      <c r="NML5" s="526"/>
      <c r="NMM5" s="526"/>
      <c r="NMN5" s="526"/>
      <c r="NMO5" s="526"/>
      <c r="NMP5" s="526"/>
      <c r="NMQ5" s="526"/>
      <c r="NMR5" s="526"/>
      <c r="NMS5" s="526"/>
      <c r="NMT5" s="526"/>
      <c r="NMU5" s="526"/>
      <c r="NMV5" s="526"/>
      <c r="NMW5" s="526"/>
      <c r="NMX5" s="526"/>
      <c r="NMY5" s="526"/>
      <c r="NMZ5" s="526"/>
      <c r="NNA5" s="526"/>
      <c r="NNB5" s="526"/>
      <c r="NNC5" s="526"/>
      <c r="NND5" s="526"/>
      <c r="NNE5" s="526"/>
      <c r="NNF5" s="526"/>
      <c r="NNG5" s="526"/>
      <c r="NNH5" s="526"/>
      <c r="NNI5" s="526"/>
      <c r="NNJ5" s="526"/>
      <c r="NNK5" s="526"/>
      <c r="NNL5" s="526"/>
      <c r="NNM5" s="526"/>
      <c r="NNN5" s="526"/>
      <c r="NNO5" s="526"/>
      <c r="NNP5" s="526"/>
      <c r="NNQ5" s="526"/>
      <c r="NNR5" s="526"/>
      <c r="NNS5" s="526"/>
      <c r="NNT5" s="526"/>
      <c r="NNU5" s="526"/>
      <c r="NNV5" s="526"/>
      <c r="NNW5" s="526"/>
      <c r="NNX5" s="526"/>
      <c r="NNY5" s="526"/>
      <c r="NNZ5" s="526"/>
      <c r="NOA5" s="526"/>
      <c r="NOB5" s="526"/>
      <c r="NOC5" s="526"/>
      <c r="NOD5" s="526"/>
      <c r="NOE5" s="526"/>
      <c r="NOF5" s="526"/>
      <c r="NOG5" s="526"/>
      <c r="NOH5" s="526"/>
      <c r="NOI5" s="526"/>
      <c r="NOJ5" s="526"/>
      <c r="NOK5" s="526"/>
      <c r="NOL5" s="526"/>
      <c r="NOM5" s="526"/>
      <c r="NON5" s="526"/>
      <c r="NOO5" s="526"/>
      <c r="NOP5" s="526"/>
      <c r="NOQ5" s="526"/>
      <c r="NOR5" s="526"/>
      <c r="NOS5" s="526"/>
      <c r="NOT5" s="526"/>
      <c r="NOU5" s="526"/>
      <c r="NOV5" s="526"/>
      <c r="NOW5" s="526"/>
      <c r="NOX5" s="526"/>
      <c r="NOY5" s="526"/>
      <c r="NOZ5" s="526"/>
      <c r="NPA5" s="526"/>
      <c r="NPB5" s="526"/>
      <c r="NPC5" s="526"/>
      <c r="NPD5" s="526"/>
      <c r="NPE5" s="526"/>
      <c r="NPF5" s="526"/>
      <c r="NPG5" s="526"/>
      <c r="NPH5" s="526"/>
      <c r="NPI5" s="526"/>
      <c r="NPJ5" s="526"/>
      <c r="NPK5" s="526"/>
      <c r="NPL5" s="526"/>
      <c r="NPM5" s="526"/>
      <c r="NPN5" s="526"/>
      <c r="NPO5" s="526"/>
      <c r="NPP5" s="526"/>
      <c r="NPQ5" s="526"/>
      <c r="NPR5" s="526"/>
      <c r="NPS5" s="526"/>
      <c r="NPT5" s="526"/>
      <c r="NPU5" s="526"/>
      <c r="NPV5" s="526"/>
      <c r="NPW5" s="526"/>
      <c r="NPX5" s="526"/>
      <c r="NPY5" s="526"/>
      <c r="NPZ5" s="526"/>
      <c r="NQA5" s="526"/>
      <c r="NQB5" s="526"/>
      <c r="NQC5" s="526"/>
      <c r="NQD5" s="526"/>
      <c r="NQE5" s="526"/>
      <c r="NQF5" s="526"/>
      <c r="NQG5" s="526"/>
      <c r="NQH5" s="526"/>
      <c r="NQI5" s="526"/>
      <c r="NQJ5" s="526"/>
      <c r="NQK5" s="526"/>
      <c r="NQL5" s="526"/>
      <c r="NQM5" s="526"/>
      <c r="NQN5" s="526"/>
      <c r="NQO5" s="526"/>
      <c r="NQP5" s="526"/>
      <c r="NQQ5" s="526"/>
      <c r="NQR5" s="526"/>
      <c r="NQS5" s="526"/>
      <c r="NQT5" s="526"/>
      <c r="NQU5" s="526"/>
      <c r="NQV5" s="526"/>
      <c r="NQW5" s="526"/>
      <c r="NQX5" s="526"/>
      <c r="NQY5" s="526"/>
      <c r="NQZ5" s="526"/>
      <c r="NRA5" s="526"/>
      <c r="NRB5" s="526"/>
      <c r="NRC5" s="526"/>
      <c r="NRD5" s="526"/>
      <c r="NRE5" s="526"/>
      <c r="NRF5" s="526"/>
      <c r="NRG5" s="526"/>
      <c r="NRH5" s="526"/>
      <c r="NRI5" s="526"/>
      <c r="NRJ5" s="526"/>
      <c r="NRK5" s="526"/>
      <c r="NRL5" s="526"/>
      <c r="NRM5" s="526"/>
      <c r="NRN5" s="526"/>
      <c r="NRO5" s="526"/>
      <c r="NRP5" s="526"/>
      <c r="NRQ5" s="526"/>
      <c r="NRR5" s="526"/>
      <c r="NRS5" s="526"/>
      <c r="NRT5" s="526"/>
      <c r="NRU5" s="526"/>
      <c r="NRV5" s="526"/>
      <c r="NRW5" s="526"/>
      <c r="NRX5" s="526"/>
      <c r="NRY5" s="526"/>
      <c r="NRZ5" s="526"/>
      <c r="NSA5" s="526"/>
      <c r="NSB5" s="526"/>
      <c r="NSC5" s="526"/>
      <c r="NSD5" s="526"/>
      <c r="NSE5" s="526"/>
      <c r="NSF5" s="526"/>
      <c r="NSG5" s="526"/>
      <c r="NSH5" s="526"/>
      <c r="NSI5" s="526"/>
      <c r="NSJ5" s="526"/>
      <c r="NSK5" s="526"/>
      <c r="NSL5" s="526"/>
      <c r="NSM5" s="526"/>
      <c r="NSN5" s="526"/>
      <c r="NSO5" s="526"/>
      <c r="NSP5" s="526"/>
      <c r="NSQ5" s="526"/>
      <c r="NSR5" s="526"/>
      <c r="NSS5" s="526"/>
      <c r="NST5" s="526"/>
      <c r="NSU5" s="526"/>
      <c r="NSV5" s="526"/>
      <c r="NSW5" s="526"/>
      <c r="NSX5" s="526"/>
      <c r="NSY5" s="526"/>
      <c r="NSZ5" s="526"/>
      <c r="NTA5" s="526"/>
      <c r="NTB5" s="526"/>
      <c r="NTC5" s="526"/>
      <c r="NTD5" s="526"/>
      <c r="NTE5" s="526"/>
      <c r="NTF5" s="526"/>
      <c r="NTG5" s="526"/>
      <c r="NTH5" s="526"/>
      <c r="NTI5" s="526"/>
      <c r="NTJ5" s="526"/>
      <c r="NTK5" s="526"/>
      <c r="NTL5" s="526"/>
      <c r="NTM5" s="526"/>
      <c r="NTN5" s="526"/>
      <c r="NTO5" s="526"/>
      <c r="NTP5" s="526"/>
      <c r="NTQ5" s="526"/>
      <c r="NTR5" s="526"/>
      <c r="NTS5" s="526"/>
      <c r="NTT5" s="526"/>
      <c r="NTU5" s="526"/>
      <c r="NTV5" s="526"/>
      <c r="NTW5" s="526"/>
      <c r="NTX5" s="526"/>
      <c r="NTY5" s="526"/>
      <c r="NTZ5" s="526"/>
      <c r="NUA5" s="526"/>
      <c r="NUB5" s="526"/>
      <c r="NUC5" s="526"/>
      <c r="NUD5" s="526"/>
      <c r="NUE5" s="526"/>
      <c r="NUF5" s="526"/>
      <c r="NUG5" s="526"/>
      <c r="NUH5" s="526"/>
      <c r="NUI5" s="526"/>
      <c r="NUJ5" s="526"/>
      <c r="NUK5" s="526"/>
      <c r="NUL5" s="526"/>
      <c r="NUM5" s="526"/>
      <c r="NUN5" s="526"/>
      <c r="NUO5" s="526"/>
      <c r="NUP5" s="526"/>
      <c r="NUQ5" s="526"/>
      <c r="NUR5" s="526"/>
      <c r="NUS5" s="526"/>
      <c r="NUT5" s="526"/>
      <c r="NUU5" s="526"/>
      <c r="NUV5" s="526"/>
      <c r="NUW5" s="526"/>
      <c r="NUX5" s="526"/>
      <c r="NUY5" s="526"/>
      <c r="NUZ5" s="526"/>
      <c r="NVA5" s="526"/>
      <c r="NVB5" s="526"/>
      <c r="NVC5" s="526"/>
      <c r="NVD5" s="526"/>
      <c r="NVE5" s="526"/>
      <c r="NVF5" s="526"/>
      <c r="NVG5" s="526"/>
      <c r="NVH5" s="526"/>
      <c r="NVI5" s="526"/>
      <c r="NVJ5" s="526"/>
      <c r="NVK5" s="526"/>
      <c r="NVL5" s="526"/>
      <c r="NVM5" s="526"/>
      <c r="NVN5" s="526"/>
      <c r="NVO5" s="526"/>
      <c r="NVP5" s="526"/>
      <c r="NVQ5" s="526"/>
      <c r="NVR5" s="526"/>
      <c r="NVS5" s="526"/>
      <c r="NVT5" s="526"/>
      <c r="NVU5" s="526"/>
      <c r="NVV5" s="526"/>
      <c r="NVW5" s="526"/>
      <c r="NVX5" s="526"/>
      <c r="NVY5" s="526"/>
      <c r="NVZ5" s="526"/>
      <c r="NWA5" s="526"/>
      <c r="NWB5" s="526"/>
      <c r="NWC5" s="526"/>
      <c r="NWD5" s="526"/>
      <c r="NWE5" s="526"/>
      <c r="NWF5" s="526"/>
      <c r="NWG5" s="526"/>
      <c r="NWH5" s="526"/>
      <c r="NWI5" s="526"/>
      <c r="NWJ5" s="526"/>
      <c r="NWK5" s="526"/>
      <c r="NWL5" s="526"/>
      <c r="NWM5" s="526"/>
      <c r="NWN5" s="526"/>
      <c r="NWO5" s="526"/>
      <c r="NWP5" s="526"/>
      <c r="NWQ5" s="526"/>
      <c r="NWR5" s="526"/>
      <c r="NWS5" s="526"/>
      <c r="NWT5" s="526"/>
      <c r="NWU5" s="526"/>
      <c r="NWV5" s="526"/>
      <c r="NWW5" s="526"/>
      <c r="NWX5" s="526"/>
      <c r="NWY5" s="526"/>
      <c r="NWZ5" s="526"/>
      <c r="NXA5" s="526"/>
      <c r="NXB5" s="526"/>
      <c r="NXC5" s="526"/>
      <c r="NXD5" s="526"/>
      <c r="NXE5" s="526"/>
      <c r="NXF5" s="526"/>
      <c r="NXG5" s="526"/>
      <c r="NXH5" s="526"/>
      <c r="NXI5" s="526"/>
      <c r="NXJ5" s="526"/>
      <c r="NXK5" s="526"/>
      <c r="NXL5" s="526"/>
      <c r="NXM5" s="526"/>
      <c r="NXN5" s="526"/>
      <c r="NXO5" s="526"/>
      <c r="NXP5" s="526"/>
      <c r="NXQ5" s="526"/>
      <c r="NXR5" s="526"/>
      <c r="NXS5" s="526"/>
      <c r="NXT5" s="526"/>
      <c r="NXU5" s="526"/>
      <c r="NXV5" s="526"/>
      <c r="NXW5" s="526"/>
      <c r="NXX5" s="526"/>
      <c r="NXY5" s="526"/>
      <c r="NXZ5" s="526"/>
      <c r="NYA5" s="526"/>
      <c r="NYB5" s="526"/>
      <c r="NYC5" s="526"/>
      <c r="NYD5" s="526"/>
      <c r="NYE5" s="526"/>
      <c r="NYF5" s="526"/>
      <c r="NYG5" s="526"/>
      <c r="NYH5" s="526"/>
      <c r="NYI5" s="526"/>
      <c r="NYJ5" s="526"/>
      <c r="NYK5" s="526"/>
      <c r="NYL5" s="526"/>
      <c r="NYM5" s="526"/>
      <c r="NYN5" s="526"/>
      <c r="NYO5" s="526"/>
      <c r="NYP5" s="526"/>
      <c r="NYQ5" s="526"/>
      <c r="NYR5" s="526"/>
      <c r="NYS5" s="526"/>
      <c r="NYT5" s="526"/>
      <c r="NYU5" s="526"/>
      <c r="NYV5" s="526"/>
      <c r="NYW5" s="526"/>
      <c r="NYX5" s="526"/>
      <c r="NYY5" s="526"/>
      <c r="NYZ5" s="526"/>
      <c r="NZA5" s="526"/>
      <c r="NZB5" s="526"/>
      <c r="NZC5" s="526"/>
      <c r="NZD5" s="526"/>
      <c r="NZE5" s="526"/>
      <c r="NZF5" s="526"/>
      <c r="NZG5" s="526"/>
      <c r="NZH5" s="526"/>
      <c r="NZI5" s="526"/>
      <c r="NZJ5" s="526"/>
      <c r="NZK5" s="526"/>
      <c r="NZL5" s="526"/>
      <c r="NZM5" s="526"/>
      <c r="NZN5" s="526"/>
      <c r="NZO5" s="526"/>
      <c r="NZP5" s="526"/>
      <c r="NZQ5" s="526"/>
      <c r="NZR5" s="526"/>
      <c r="NZS5" s="526"/>
      <c r="NZT5" s="526"/>
      <c r="NZU5" s="526"/>
      <c r="NZV5" s="526"/>
      <c r="NZW5" s="526"/>
      <c r="NZX5" s="526"/>
      <c r="NZY5" s="526"/>
      <c r="NZZ5" s="526"/>
      <c r="OAA5" s="526"/>
      <c r="OAB5" s="526"/>
      <c r="OAC5" s="526"/>
      <c r="OAD5" s="526"/>
      <c r="OAE5" s="526"/>
      <c r="OAF5" s="526"/>
      <c r="OAG5" s="526"/>
      <c r="OAH5" s="526"/>
      <c r="OAI5" s="526"/>
      <c r="OAJ5" s="526"/>
      <c r="OAK5" s="526"/>
      <c r="OAL5" s="526"/>
      <c r="OAM5" s="526"/>
      <c r="OAN5" s="526"/>
      <c r="OAO5" s="526"/>
      <c r="OAP5" s="526"/>
      <c r="OAQ5" s="526"/>
      <c r="OAR5" s="526"/>
      <c r="OAS5" s="526"/>
      <c r="OAT5" s="526"/>
      <c r="OAU5" s="526"/>
      <c r="OAV5" s="526"/>
      <c r="OAW5" s="526"/>
      <c r="OAX5" s="526"/>
      <c r="OAY5" s="526"/>
      <c r="OAZ5" s="526"/>
      <c r="OBA5" s="526"/>
      <c r="OBB5" s="526"/>
      <c r="OBC5" s="526"/>
      <c r="OBD5" s="526"/>
      <c r="OBE5" s="526"/>
      <c r="OBF5" s="526"/>
      <c r="OBG5" s="526"/>
      <c r="OBH5" s="526"/>
      <c r="OBI5" s="526"/>
      <c r="OBJ5" s="526"/>
      <c r="OBK5" s="526"/>
      <c r="OBL5" s="526"/>
      <c r="OBM5" s="526"/>
      <c r="OBN5" s="526"/>
      <c r="OBO5" s="526"/>
      <c r="OBP5" s="526"/>
      <c r="OBQ5" s="526"/>
      <c r="OBR5" s="526"/>
      <c r="OBS5" s="526"/>
      <c r="OBT5" s="526"/>
      <c r="OBU5" s="526"/>
      <c r="OBV5" s="526"/>
      <c r="OBW5" s="526"/>
      <c r="OBX5" s="526"/>
      <c r="OBY5" s="526"/>
      <c r="OBZ5" s="526"/>
      <c r="OCA5" s="526"/>
      <c r="OCB5" s="526"/>
      <c r="OCC5" s="526"/>
      <c r="OCD5" s="526"/>
      <c r="OCE5" s="526"/>
      <c r="OCF5" s="526"/>
      <c r="OCG5" s="526"/>
      <c r="OCH5" s="526"/>
      <c r="OCI5" s="526"/>
      <c r="OCJ5" s="526"/>
      <c r="OCK5" s="526"/>
      <c r="OCL5" s="526"/>
      <c r="OCM5" s="526"/>
      <c r="OCN5" s="526"/>
      <c r="OCO5" s="526"/>
      <c r="OCP5" s="526"/>
      <c r="OCQ5" s="526"/>
      <c r="OCR5" s="526"/>
      <c r="OCS5" s="526"/>
      <c r="OCT5" s="526"/>
      <c r="OCU5" s="526"/>
      <c r="OCV5" s="526"/>
      <c r="OCW5" s="526"/>
      <c r="OCX5" s="526"/>
      <c r="OCY5" s="526"/>
      <c r="OCZ5" s="526"/>
      <c r="ODA5" s="526"/>
      <c r="ODB5" s="526"/>
      <c r="ODC5" s="526"/>
      <c r="ODD5" s="526"/>
      <c r="ODE5" s="526"/>
      <c r="ODF5" s="526"/>
      <c r="ODG5" s="526"/>
      <c r="ODH5" s="526"/>
      <c r="ODI5" s="526"/>
      <c r="ODJ5" s="526"/>
      <c r="ODK5" s="526"/>
      <c r="ODL5" s="526"/>
      <c r="ODM5" s="526"/>
      <c r="ODN5" s="526"/>
      <c r="ODO5" s="526"/>
      <c r="ODP5" s="526"/>
      <c r="ODQ5" s="526"/>
      <c r="ODR5" s="526"/>
      <c r="ODS5" s="526"/>
      <c r="ODT5" s="526"/>
      <c r="ODU5" s="526"/>
      <c r="ODV5" s="526"/>
      <c r="ODW5" s="526"/>
      <c r="ODX5" s="526"/>
      <c r="ODY5" s="526"/>
      <c r="ODZ5" s="526"/>
      <c r="OEA5" s="526"/>
      <c r="OEB5" s="526"/>
      <c r="OEC5" s="526"/>
      <c r="OED5" s="526"/>
      <c r="OEE5" s="526"/>
      <c r="OEF5" s="526"/>
      <c r="OEG5" s="526"/>
      <c r="OEH5" s="526"/>
      <c r="OEI5" s="526"/>
      <c r="OEJ5" s="526"/>
      <c r="OEK5" s="526"/>
      <c r="OEL5" s="526"/>
      <c r="OEM5" s="526"/>
      <c r="OEN5" s="526"/>
      <c r="OEO5" s="526"/>
      <c r="OEP5" s="526"/>
      <c r="OEQ5" s="526"/>
      <c r="OER5" s="526"/>
      <c r="OES5" s="526"/>
      <c r="OET5" s="526"/>
      <c r="OEU5" s="526"/>
      <c r="OEV5" s="526"/>
      <c r="OEW5" s="526"/>
      <c r="OEX5" s="526"/>
      <c r="OEY5" s="526"/>
      <c r="OEZ5" s="526"/>
      <c r="OFA5" s="526"/>
      <c r="OFB5" s="526"/>
      <c r="OFC5" s="526"/>
      <c r="OFD5" s="526"/>
      <c r="OFE5" s="526"/>
      <c r="OFF5" s="526"/>
      <c r="OFG5" s="526"/>
      <c r="OFH5" s="526"/>
      <c r="OFI5" s="526"/>
      <c r="OFJ5" s="526"/>
      <c r="OFK5" s="526"/>
      <c r="OFL5" s="526"/>
      <c r="OFM5" s="526"/>
      <c r="OFN5" s="526"/>
      <c r="OFO5" s="526"/>
      <c r="OFP5" s="526"/>
      <c r="OFQ5" s="526"/>
      <c r="OFR5" s="526"/>
      <c r="OFS5" s="526"/>
      <c r="OFT5" s="526"/>
      <c r="OFU5" s="526"/>
      <c r="OFV5" s="526"/>
      <c r="OFW5" s="526"/>
      <c r="OFX5" s="526"/>
      <c r="OFY5" s="526"/>
      <c r="OFZ5" s="526"/>
      <c r="OGA5" s="526"/>
      <c r="OGB5" s="526"/>
      <c r="OGC5" s="526"/>
      <c r="OGD5" s="526"/>
      <c r="OGE5" s="526"/>
      <c r="OGF5" s="526"/>
      <c r="OGG5" s="526"/>
      <c r="OGH5" s="526"/>
      <c r="OGI5" s="526"/>
      <c r="OGJ5" s="526"/>
      <c r="OGK5" s="526"/>
      <c r="OGL5" s="526"/>
      <c r="OGM5" s="526"/>
      <c r="OGN5" s="526"/>
      <c r="OGO5" s="526"/>
      <c r="OGP5" s="526"/>
      <c r="OGQ5" s="526"/>
      <c r="OGR5" s="526"/>
      <c r="OGS5" s="526"/>
      <c r="OGT5" s="526"/>
      <c r="OGU5" s="526"/>
      <c r="OGV5" s="526"/>
      <c r="OGW5" s="526"/>
      <c r="OGX5" s="526"/>
      <c r="OGY5" s="526"/>
      <c r="OGZ5" s="526"/>
      <c r="OHA5" s="526"/>
      <c r="OHB5" s="526"/>
      <c r="OHC5" s="526"/>
      <c r="OHD5" s="526"/>
      <c r="OHE5" s="526"/>
      <c r="OHF5" s="526"/>
      <c r="OHG5" s="526"/>
      <c r="OHH5" s="526"/>
      <c r="OHI5" s="526"/>
      <c r="OHJ5" s="526"/>
      <c r="OHK5" s="526"/>
      <c r="OHL5" s="526"/>
      <c r="OHM5" s="526"/>
      <c r="OHN5" s="526"/>
      <c r="OHO5" s="526"/>
      <c r="OHP5" s="526"/>
      <c r="OHQ5" s="526"/>
      <c r="OHR5" s="526"/>
      <c r="OHS5" s="526"/>
      <c r="OHT5" s="526"/>
      <c r="OHU5" s="526"/>
      <c r="OHV5" s="526"/>
      <c r="OHW5" s="526"/>
      <c r="OHX5" s="526"/>
      <c r="OHY5" s="526"/>
      <c r="OHZ5" s="526"/>
      <c r="OIA5" s="526"/>
      <c r="OIB5" s="526"/>
      <c r="OIC5" s="526"/>
      <c r="OID5" s="526"/>
      <c r="OIE5" s="526"/>
      <c r="OIF5" s="526"/>
      <c r="OIG5" s="526"/>
      <c r="OIH5" s="526"/>
      <c r="OII5" s="526"/>
      <c r="OIJ5" s="526"/>
      <c r="OIK5" s="526"/>
      <c r="OIL5" s="526"/>
      <c r="OIM5" s="526"/>
      <c r="OIN5" s="526"/>
      <c r="OIO5" s="526"/>
      <c r="OIP5" s="526"/>
      <c r="OIQ5" s="526"/>
      <c r="OIR5" s="526"/>
      <c r="OIS5" s="526"/>
      <c r="OIT5" s="526"/>
      <c r="OIU5" s="526"/>
      <c r="OIV5" s="526"/>
      <c r="OIW5" s="526"/>
      <c r="OIX5" s="526"/>
      <c r="OIY5" s="526"/>
      <c r="OIZ5" s="526"/>
      <c r="OJA5" s="526"/>
      <c r="OJB5" s="526"/>
      <c r="OJC5" s="526"/>
      <c r="OJD5" s="526"/>
      <c r="OJE5" s="526"/>
      <c r="OJF5" s="526"/>
      <c r="OJG5" s="526"/>
      <c r="OJH5" s="526"/>
      <c r="OJI5" s="526"/>
      <c r="OJJ5" s="526"/>
      <c r="OJK5" s="526"/>
      <c r="OJL5" s="526"/>
      <c r="OJM5" s="526"/>
      <c r="OJN5" s="526"/>
      <c r="OJO5" s="526"/>
      <c r="OJP5" s="526"/>
      <c r="OJQ5" s="526"/>
      <c r="OJR5" s="526"/>
      <c r="OJS5" s="526"/>
      <c r="OJT5" s="526"/>
      <c r="OJU5" s="526"/>
      <c r="OJV5" s="526"/>
      <c r="OJW5" s="526"/>
      <c r="OJX5" s="526"/>
      <c r="OJY5" s="526"/>
      <c r="OJZ5" s="526"/>
      <c r="OKA5" s="526"/>
      <c r="OKB5" s="526"/>
      <c r="OKC5" s="526"/>
      <c r="OKD5" s="526"/>
      <c r="OKE5" s="526"/>
      <c r="OKF5" s="526"/>
      <c r="OKG5" s="526"/>
      <c r="OKH5" s="526"/>
      <c r="OKI5" s="526"/>
      <c r="OKJ5" s="526"/>
      <c r="OKK5" s="526"/>
      <c r="OKL5" s="526"/>
      <c r="OKM5" s="526"/>
      <c r="OKN5" s="526"/>
      <c r="OKO5" s="526"/>
      <c r="OKP5" s="526"/>
      <c r="OKQ5" s="526"/>
      <c r="OKR5" s="526"/>
      <c r="OKS5" s="526"/>
      <c r="OKT5" s="526"/>
      <c r="OKU5" s="526"/>
      <c r="OKV5" s="526"/>
      <c r="OKW5" s="526"/>
      <c r="OKX5" s="526"/>
      <c r="OKY5" s="526"/>
      <c r="OKZ5" s="526"/>
      <c r="OLA5" s="526"/>
      <c r="OLB5" s="526"/>
      <c r="OLC5" s="526"/>
      <c r="OLD5" s="526"/>
      <c r="OLE5" s="526"/>
      <c r="OLF5" s="526"/>
      <c r="OLG5" s="526"/>
      <c r="OLH5" s="526"/>
      <c r="OLI5" s="526"/>
      <c r="OLJ5" s="526"/>
      <c r="OLK5" s="526"/>
      <c r="OLL5" s="526"/>
      <c r="OLM5" s="526"/>
      <c r="OLN5" s="526"/>
      <c r="OLO5" s="526"/>
      <c r="OLP5" s="526"/>
      <c r="OLQ5" s="526"/>
      <c r="OLR5" s="526"/>
      <c r="OLS5" s="526"/>
      <c r="OLT5" s="526"/>
      <c r="OLU5" s="526"/>
      <c r="OLV5" s="526"/>
      <c r="OLW5" s="526"/>
      <c r="OLX5" s="526"/>
      <c r="OLY5" s="526"/>
      <c r="OLZ5" s="526"/>
      <c r="OMA5" s="526"/>
      <c r="OMB5" s="526"/>
      <c r="OMC5" s="526"/>
      <c r="OMD5" s="526"/>
      <c r="OME5" s="526"/>
      <c r="OMF5" s="526"/>
      <c r="OMG5" s="526"/>
      <c r="OMH5" s="526"/>
      <c r="OMI5" s="526"/>
      <c r="OMJ5" s="526"/>
      <c r="OMK5" s="526"/>
      <c r="OML5" s="526"/>
      <c r="OMM5" s="526"/>
      <c r="OMN5" s="526"/>
      <c r="OMO5" s="526"/>
      <c r="OMP5" s="526"/>
      <c r="OMQ5" s="526"/>
      <c r="OMR5" s="526"/>
      <c r="OMS5" s="526"/>
      <c r="OMT5" s="526"/>
      <c r="OMU5" s="526"/>
      <c r="OMV5" s="526"/>
      <c r="OMW5" s="526"/>
      <c r="OMX5" s="526"/>
      <c r="OMY5" s="526"/>
      <c r="OMZ5" s="526"/>
      <c r="ONA5" s="526"/>
      <c r="ONB5" s="526"/>
      <c r="ONC5" s="526"/>
      <c r="OND5" s="526"/>
      <c r="ONE5" s="526"/>
      <c r="ONF5" s="526"/>
      <c r="ONG5" s="526"/>
      <c r="ONH5" s="526"/>
      <c r="ONI5" s="526"/>
      <c r="ONJ5" s="526"/>
      <c r="ONK5" s="526"/>
      <c r="ONL5" s="526"/>
      <c r="ONM5" s="526"/>
      <c r="ONN5" s="526"/>
      <c r="ONO5" s="526"/>
      <c r="ONP5" s="526"/>
      <c r="ONQ5" s="526"/>
      <c r="ONR5" s="526"/>
      <c r="ONS5" s="526"/>
      <c r="ONT5" s="526"/>
      <c r="ONU5" s="526"/>
      <c r="ONV5" s="526"/>
      <c r="ONW5" s="526"/>
      <c r="ONX5" s="526"/>
      <c r="ONY5" s="526"/>
      <c r="ONZ5" s="526"/>
      <c r="OOA5" s="526"/>
      <c r="OOB5" s="526"/>
      <c r="OOC5" s="526"/>
      <c r="OOD5" s="526"/>
      <c r="OOE5" s="526"/>
      <c r="OOF5" s="526"/>
      <c r="OOG5" s="526"/>
      <c r="OOH5" s="526"/>
      <c r="OOI5" s="526"/>
      <c r="OOJ5" s="526"/>
      <c r="OOK5" s="526"/>
      <c r="OOL5" s="526"/>
      <c r="OOM5" s="526"/>
      <c r="OON5" s="526"/>
      <c r="OOO5" s="526"/>
      <c r="OOP5" s="526"/>
      <c r="OOQ5" s="526"/>
      <c r="OOR5" s="526"/>
      <c r="OOS5" s="526"/>
      <c r="OOT5" s="526"/>
      <c r="OOU5" s="526"/>
      <c r="OOV5" s="526"/>
      <c r="OOW5" s="526"/>
      <c r="OOX5" s="526"/>
      <c r="OOY5" s="526"/>
      <c r="OOZ5" s="526"/>
      <c r="OPA5" s="526"/>
      <c r="OPB5" s="526"/>
      <c r="OPC5" s="526"/>
      <c r="OPD5" s="526"/>
      <c r="OPE5" s="526"/>
      <c r="OPF5" s="526"/>
      <c r="OPG5" s="526"/>
      <c r="OPH5" s="526"/>
      <c r="OPI5" s="526"/>
      <c r="OPJ5" s="526"/>
      <c r="OPK5" s="526"/>
      <c r="OPL5" s="526"/>
      <c r="OPM5" s="526"/>
      <c r="OPN5" s="526"/>
      <c r="OPO5" s="526"/>
      <c r="OPP5" s="526"/>
      <c r="OPQ5" s="526"/>
      <c r="OPR5" s="526"/>
      <c r="OPS5" s="526"/>
      <c r="OPT5" s="526"/>
      <c r="OPU5" s="526"/>
      <c r="OPV5" s="526"/>
      <c r="OPW5" s="526"/>
      <c r="OPX5" s="526"/>
      <c r="OPY5" s="526"/>
      <c r="OPZ5" s="526"/>
      <c r="OQA5" s="526"/>
      <c r="OQB5" s="526"/>
      <c r="OQC5" s="526"/>
      <c r="OQD5" s="526"/>
      <c r="OQE5" s="526"/>
      <c r="OQF5" s="526"/>
      <c r="OQG5" s="526"/>
      <c r="OQH5" s="526"/>
      <c r="OQI5" s="526"/>
      <c r="OQJ5" s="526"/>
      <c r="OQK5" s="526"/>
      <c r="OQL5" s="526"/>
      <c r="OQM5" s="526"/>
      <c r="OQN5" s="526"/>
      <c r="OQO5" s="526"/>
      <c r="OQP5" s="526"/>
      <c r="OQQ5" s="526"/>
      <c r="OQR5" s="526"/>
      <c r="OQS5" s="526"/>
      <c r="OQT5" s="526"/>
      <c r="OQU5" s="526"/>
      <c r="OQV5" s="526"/>
      <c r="OQW5" s="526"/>
      <c r="OQX5" s="526"/>
      <c r="OQY5" s="526"/>
      <c r="OQZ5" s="526"/>
      <c r="ORA5" s="526"/>
      <c r="ORB5" s="526"/>
      <c r="ORC5" s="526"/>
      <c r="ORD5" s="526"/>
      <c r="ORE5" s="526"/>
      <c r="ORF5" s="526"/>
      <c r="ORG5" s="526"/>
      <c r="ORH5" s="526"/>
      <c r="ORI5" s="526"/>
      <c r="ORJ5" s="526"/>
      <c r="ORK5" s="526"/>
      <c r="ORL5" s="526"/>
      <c r="ORM5" s="526"/>
      <c r="ORN5" s="526"/>
      <c r="ORO5" s="526"/>
      <c r="ORP5" s="526"/>
      <c r="ORQ5" s="526"/>
      <c r="ORR5" s="526"/>
      <c r="ORS5" s="526"/>
      <c r="ORT5" s="526"/>
      <c r="ORU5" s="526"/>
      <c r="ORV5" s="526"/>
      <c r="ORW5" s="526"/>
      <c r="ORX5" s="526"/>
      <c r="ORY5" s="526"/>
      <c r="ORZ5" s="526"/>
      <c r="OSA5" s="526"/>
      <c r="OSB5" s="526"/>
      <c r="OSC5" s="526"/>
      <c r="OSD5" s="526"/>
      <c r="OSE5" s="526"/>
      <c r="OSF5" s="526"/>
      <c r="OSG5" s="526"/>
      <c r="OSH5" s="526"/>
      <c r="OSI5" s="526"/>
      <c r="OSJ5" s="526"/>
      <c r="OSK5" s="526"/>
      <c r="OSL5" s="526"/>
      <c r="OSM5" s="526"/>
      <c r="OSN5" s="526"/>
      <c r="OSO5" s="526"/>
      <c r="OSP5" s="526"/>
      <c r="OSQ5" s="526"/>
      <c r="OSR5" s="526"/>
      <c r="OSS5" s="526"/>
      <c r="OST5" s="526"/>
      <c r="OSU5" s="526"/>
      <c r="OSV5" s="526"/>
      <c r="OSW5" s="526"/>
      <c r="OSX5" s="526"/>
      <c r="OSY5" s="526"/>
      <c r="OSZ5" s="526"/>
      <c r="OTA5" s="526"/>
      <c r="OTB5" s="526"/>
      <c r="OTC5" s="526"/>
      <c r="OTD5" s="526"/>
      <c r="OTE5" s="526"/>
      <c r="OTF5" s="526"/>
      <c r="OTG5" s="526"/>
      <c r="OTH5" s="526"/>
      <c r="OTI5" s="526"/>
      <c r="OTJ5" s="526"/>
      <c r="OTK5" s="526"/>
      <c r="OTL5" s="526"/>
      <c r="OTM5" s="526"/>
      <c r="OTN5" s="526"/>
      <c r="OTO5" s="526"/>
      <c r="OTP5" s="526"/>
      <c r="OTQ5" s="526"/>
      <c r="OTR5" s="526"/>
      <c r="OTS5" s="526"/>
      <c r="OTT5" s="526"/>
      <c r="OTU5" s="526"/>
      <c r="OTV5" s="526"/>
      <c r="OTW5" s="526"/>
      <c r="OTX5" s="526"/>
      <c r="OTY5" s="526"/>
      <c r="OTZ5" s="526"/>
      <c r="OUA5" s="526"/>
      <c r="OUB5" s="526"/>
      <c r="OUC5" s="526"/>
      <c r="OUD5" s="526"/>
      <c r="OUE5" s="526"/>
      <c r="OUF5" s="526"/>
      <c r="OUG5" s="526"/>
      <c r="OUH5" s="526"/>
      <c r="OUI5" s="526"/>
      <c r="OUJ5" s="526"/>
      <c r="OUK5" s="526"/>
      <c r="OUL5" s="526"/>
      <c r="OUM5" s="526"/>
      <c r="OUN5" s="526"/>
      <c r="OUO5" s="526"/>
      <c r="OUP5" s="526"/>
      <c r="OUQ5" s="526"/>
      <c r="OUR5" s="526"/>
      <c r="OUS5" s="526"/>
      <c r="OUT5" s="526"/>
      <c r="OUU5" s="526"/>
      <c r="OUV5" s="526"/>
      <c r="OUW5" s="526"/>
      <c r="OUX5" s="526"/>
      <c r="OUY5" s="526"/>
      <c r="OUZ5" s="526"/>
      <c r="OVA5" s="526"/>
      <c r="OVB5" s="526"/>
      <c r="OVC5" s="526"/>
      <c r="OVD5" s="526"/>
      <c r="OVE5" s="526"/>
      <c r="OVF5" s="526"/>
      <c r="OVG5" s="526"/>
      <c r="OVH5" s="526"/>
      <c r="OVI5" s="526"/>
      <c r="OVJ5" s="526"/>
      <c r="OVK5" s="526"/>
      <c r="OVL5" s="526"/>
      <c r="OVM5" s="526"/>
      <c r="OVN5" s="526"/>
      <c r="OVO5" s="526"/>
      <c r="OVP5" s="526"/>
      <c r="OVQ5" s="526"/>
      <c r="OVR5" s="526"/>
      <c r="OVS5" s="526"/>
      <c r="OVT5" s="526"/>
      <c r="OVU5" s="526"/>
      <c r="OVV5" s="526"/>
      <c r="OVW5" s="526"/>
      <c r="OVX5" s="526"/>
      <c r="OVY5" s="526"/>
      <c r="OVZ5" s="526"/>
      <c r="OWA5" s="526"/>
      <c r="OWB5" s="526"/>
      <c r="OWC5" s="526"/>
      <c r="OWD5" s="526"/>
      <c r="OWE5" s="526"/>
      <c r="OWF5" s="526"/>
      <c r="OWG5" s="526"/>
      <c r="OWH5" s="526"/>
      <c r="OWI5" s="526"/>
      <c r="OWJ5" s="526"/>
      <c r="OWK5" s="526"/>
      <c r="OWL5" s="526"/>
      <c r="OWM5" s="526"/>
      <c r="OWN5" s="526"/>
      <c r="OWO5" s="526"/>
      <c r="OWP5" s="526"/>
      <c r="OWQ5" s="526"/>
      <c r="OWR5" s="526"/>
      <c r="OWS5" s="526"/>
      <c r="OWT5" s="526"/>
      <c r="OWU5" s="526"/>
      <c r="OWV5" s="526"/>
      <c r="OWW5" s="526"/>
      <c r="OWX5" s="526"/>
      <c r="OWY5" s="526"/>
      <c r="OWZ5" s="526"/>
      <c r="OXA5" s="526"/>
      <c r="OXB5" s="526"/>
      <c r="OXC5" s="526"/>
      <c r="OXD5" s="526"/>
      <c r="OXE5" s="526"/>
      <c r="OXF5" s="526"/>
      <c r="OXG5" s="526"/>
      <c r="OXH5" s="526"/>
      <c r="OXI5" s="526"/>
      <c r="OXJ5" s="526"/>
      <c r="OXK5" s="526"/>
      <c r="OXL5" s="526"/>
      <c r="OXM5" s="526"/>
      <c r="OXN5" s="526"/>
      <c r="OXO5" s="526"/>
      <c r="OXP5" s="526"/>
      <c r="OXQ5" s="526"/>
      <c r="OXR5" s="526"/>
      <c r="OXS5" s="526"/>
      <c r="OXT5" s="526"/>
      <c r="OXU5" s="526"/>
      <c r="OXV5" s="526"/>
      <c r="OXW5" s="526"/>
      <c r="OXX5" s="526"/>
      <c r="OXY5" s="526"/>
      <c r="OXZ5" s="526"/>
      <c r="OYA5" s="526"/>
      <c r="OYB5" s="526"/>
      <c r="OYC5" s="526"/>
      <c r="OYD5" s="526"/>
      <c r="OYE5" s="526"/>
      <c r="OYF5" s="526"/>
      <c r="OYG5" s="526"/>
      <c r="OYH5" s="526"/>
      <c r="OYI5" s="526"/>
      <c r="OYJ5" s="526"/>
      <c r="OYK5" s="526"/>
      <c r="OYL5" s="526"/>
      <c r="OYM5" s="526"/>
      <c r="OYN5" s="526"/>
      <c r="OYO5" s="526"/>
      <c r="OYP5" s="526"/>
      <c r="OYQ5" s="526"/>
      <c r="OYR5" s="526"/>
      <c r="OYS5" s="526"/>
      <c r="OYT5" s="526"/>
      <c r="OYU5" s="526"/>
      <c r="OYV5" s="526"/>
      <c r="OYW5" s="526"/>
      <c r="OYX5" s="526"/>
      <c r="OYY5" s="526"/>
      <c r="OYZ5" s="526"/>
      <c r="OZA5" s="526"/>
      <c r="OZB5" s="526"/>
      <c r="OZC5" s="526"/>
      <c r="OZD5" s="526"/>
      <c r="OZE5" s="526"/>
      <c r="OZF5" s="526"/>
      <c r="OZG5" s="526"/>
      <c r="OZH5" s="526"/>
      <c r="OZI5" s="526"/>
      <c r="OZJ5" s="526"/>
      <c r="OZK5" s="526"/>
      <c r="OZL5" s="526"/>
      <c r="OZM5" s="526"/>
      <c r="OZN5" s="526"/>
      <c r="OZO5" s="526"/>
      <c r="OZP5" s="526"/>
      <c r="OZQ5" s="526"/>
      <c r="OZR5" s="526"/>
      <c r="OZS5" s="526"/>
      <c r="OZT5" s="526"/>
      <c r="OZU5" s="526"/>
      <c r="OZV5" s="526"/>
      <c r="OZW5" s="526"/>
      <c r="OZX5" s="526"/>
      <c r="OZY5" s="526"/>
      <c r="OZZ5" s="526"/>
      <c r="PAA5" s="526"/>
      <c r="PAB5" s="526"/>
      <c r="PAC5" s="526"/>
      <c r="PAD5" s="526"/>
      <c r="PAE5" s="526"/>
      <c r="PAF5" s="526"/>
      <c r="PAG5" s="526"/>
      <c r="PAH5" s="526"/>
      <c r="PAI5" s="526"/>
      <c r="PAJ5" s="526"/>
      <c r="PAK5" s="526"/>
      <c r="PAL5" s="526"/>
      <c r="PAM5" s="526"/>
      <c r="PAN5" s="526"/>
      <c r="PAO5" s="526"/>
      <c r="PAP5" s="526"/>
      <c r="PAQ5" s="526"/>
      <c r="PAR5" s="526"/>
      <c r="PAS5" s="526"/>
      <c r="PAT5" s="526"/>
      <c r="PAU5" s="526"/>
      <c r="PAV5" s="526"/>
      <c r="PAW5" s="526"/>
      <c r="PAX5" s="526"/>
      <c r="PAY5" s="526"/>
      <c r="PAZ5" s="526"/>
      <c r="PBA5" s="526"/>
      <c r="PBB5" s="526"/>
      <c r="PBC5" s="526"/>
      <c r="PBD5" s="526"/>
      <c r="PBE5" s="526"/>
      <c r="PBF5" s="526"/>
      <c r="PBG5" s="526"/>
      <c r="PBH5" s="526"/>
      <c r="PBI5" s="526"/>
      <c r="PBJ5" s="526"/>
      <c r="PBK5" s="526"/>
      <c r="PBL5" s="526"/>
      <c r="PBM5" s="526"/>
      <c r="PBN5" s="526"/>
      <c r="PBO5" s="526"/>
      <c r="PBP5" s="526"/>
      <c r="PBQ5" s="526"/>
      <c r="PBR5" s="526"/>
      <c r="PBS5" s="526"/>
      <c r="PBT5" s="526"/>
      <c r="PBU5" s="526"/>
      <c r="PBV5" s="526"/>
      <c r="PBW5" s="526"/>
      <c r="PBX5" s="526"/>
      <c r="PBY5" s="526"/>
      <c r="PBZ5" s="526"/>
      <c r="PCA5" s="526"/>
      <c r="PCB5" s="526"/>
      <c r="PCC5" s="526"/>
      <c r="PCD5" s="526"/>
      <c r="PCE5" s="526"/>
      <c r="PCF5" s="526"/>
      <c r="PCG5" s="526"/>
      <c r="PCH5" s="526"/>
      <c r="PCI5" s="526"/>
      <c r="PCJ5" s="526"/>
      <c r="PCK5" s="526"/>
      <c r="PCL5" s="526"/>
      <c r="PCM5" s="526"/>
      <c r="PCN5" s="526"/>
      <c r="PCO5" s="526"/>
      <c r="PCP5" s="526"/>
      <c r="PCQ5" s="526"/>
      <c r="PCR5" s="526"/>
      <c r="PCS5" s="526"/>
      <c r="PCT5" s="526"/>
      <c r="PCU5" s="526"/>
      <c r="PCV5" s="526"/>
      <c r="PCW5" s="526"/>
      <c r="PCX5" s="526"/>
      <c r="PCY5" s="526"/>
      <c r="PCZ5" s="526"/>
      <c r="PDA5" s="526"/>
      <c r="PDB5" s="526"/>
      <c r="PDC5" s="526"/>
      <c r="PDD5" s="526"/>
      <c r="PDE5" s="526"/>
      <c r="PDF5" s="526"/>
      <c r="PDG5" s="526"/>
      <c r="PDH5" s="526"/>
      <c r="PDI5" s="526"/>
      <c r="PDJ5" s="526"/>
      <c r="PDK5" s="526"/>
      <c r="PDL5" s="526"/>
      <c r="PDM5" s="526"/>
      <c r="PDN5" s="526"/>
      <c r="PDO5" s="526"/>
      <c r="PDP5" s="526"/>
      <c r="PDQ5" s="526"/>
      <c r="PDR5" s="526"/>
      <c r="PDS5" s="526"/>
      <c r="PDT5" s="526"/>
      <c r="PDU5" s="526"/>
      <c r="PDV5" s="526"/>
      <c r="PDW5" s="526"/>
      <c r="PDX5" s="526"/>
      <c r="PDY5" s="526"/>
      <c r="PDZ5" s="526"/>
      <c r="PEA5" s="526"/>
      <c r="PEB5" s="526"/>
      <c r="PEC5" s="526"/>
      <c r="PED5" s="526"/>
      <c r="PEE5" s="526"/>
      <c r="PEF5" s="526"/>
      <c r="PEG5" s="526"/>
      <c r="PEH5" s="526"/>
      <c r="PEI5" s="526"/>
      <c r="PEJ5" s="526"/>
      <c r="PEK5" s="526"/>
      <c r="PEL5" s="526"/>
      <c r="PEM5" s="526"/>
      <c r="PEN5" s="526"/>
      <c r="PEO5" s="526"/>
      <c r="PEP5" s="526"/>
      <c r="PEQ5" s="526"/>
      <c r="PER5" s="526"/>
      <c r="PES5" s="526"/>
      <c r="PET5" s="526"/>
      <c r="PEU5" s="526"/>
      <c r="PEV5" s="526"/>
      <c r="PEW5" s="526"/>
      <c r="PEX5" s="526"/>
      <c r="PEY5" s="526"/>
      <c r="PEZ5" s="526"/>
      <c r="PFA5" s="526"/>
      <c r="PFB5" s="526"/>
      <c r="PFC5" s="526"/>
      <c r="PFD5" s="526"/>
      <c r="PFE5" s="526"/>
      <c r="PFF5" s="526"/>
      <c r="PFG5" s="526"/>
      <c r="PFH5" s="526"/>
      <c r="PFI5" s="526"/>
      <c r="PFJ5" s="526"/>
      <c r="PFK5" s="526"/>
      <c r="PFL5" s="526"/>
      <c r="PFM5" s="526"/>
      <c r="PFN5" s="526"/>
      <c r="PFO5" s="526"/>
      <c r="PFP5" s="526"/>
      <c r="PFQ5" s="526"/>
      <c r="PFR5" s="526"/>
      <c r="PFS5" s="526"/>
      <c r="PFT5" s="526"/>
      <c r="PFU5" s="526"/>
      <c r="PFV5" s="526"/>
      <c r="PFW5" s="526"/>
      <c r="PFX5" s="526"/>
      <c r="PFY5" s="526"/>
      <c r="PFZ5" s="526"/>
      <c r="PGA5" s="526"/>
      <c r="PGB5" s="526"/>
      <c r="PGC5" s="526"/>
      <c r="PGD5" s="526"/>
      <c r="PGE5" s="526"/>
      <c r="PGF5" s="526"/>
      <c r="PGG5" s="526"/>
      <c r="PGH5" s="526"/>
      <c r="PGI5" s="526"/>
      <c r="PGJ5" s="526"/>
      <c r="PGK5" s="526"/>
      <c r="PGL5" s="526"/>
      <c r="PGM5" s="526"/>
      <c r="PGN5" s="526"/>
      <c r="PGO5" s="526"/>
      <c r="PGP5" s="526"/>
      <c r="PGQ5" s="526"/>
      <c r="PGR5" s="526"/>
      <c r="PGS5" s="526"/>
      <c r="PGT5" s="526"/>
      <c r="PGU5" s="526"/>
      <c r="PGV5" s="526"/>
      <c r="PGW5" s="526"/>
      <c r="PGX5" s="526"/>
      <c r="PGY5" s="526"/>
      <c r="PGZ5" s="526"/>
      <c r="PHA5" s="526"/>
      <c r="PHB5" s="526"/>
      <c r="PHC5" s="526"/>
      <c r="PHD5" s="526"/>
      <c r="PHE5" s="526"/>
      <c r="PHF5" s="526"/>
      <c r="PHG5" s="526"/>
      <c r="PHH5" s="526"/>
      <c r="PHI5" s="526"/>
      <c r="PHJ5" s="526"/>
      <c r="PHK5" s="526"/>
      <c r="PHL5" s="526"/>
      <c r="PHM5" s="526"/>
      <c r="PHN5" s="526"/>
      <c r="PHO5" s="526"/>
      <c r="PHP5" s="526"/>
      <c r="PHQ5" s="526"/>
      <c r="PHR5" s="526"/>
      <c r="PHS5" s="526"/>
      <c r="PHT5" s="526"/>
      <c r="PHU5" s="526"/>
      <c r="PHV5" s="526"/>
      <c r="PHW5" s="526"/>
      <c r="PHX5" s="526"/>
      <c r="PHY5" s="526"/>
      <c r="PHZ5" s="526"/>
      <c r="PIA5" s="526"/>
      <c r="PIB5" s="526"/>
      <c r="PIC5" s="526"/>
      <c r="PID5" s="526"/>
      <c r="PIE5" s="526"/>
      <c r="PIF5" s="526"/>
      <c r="PIG5" s="526"/>
      <c r="PIH5" s="526"/>
      <c r="PII5" s="526"/>
      <c r="PIJ5" s="526"/>
      <c r="PIK5" s="526"/>
      <c r="PIL5" s="526"/>
      <c r="PIM5" s="526"/>
      <c r="PIN5" s="526"/>
      <c r="PIO5" s="526"/>
      <c r="PIP5" s="526"/>
      <c r="PIQ5" s="526"/>
      <c r="PIR5" s="526"/>
      <c r="PIS5" s="526"/>
      <c r="PIT5" s="526"/>
      <c r="PIU5" s="526"/>
      <c r="PIV5" s="526"/>
      <c r="PIW5" s="526"/>
      <c r="PIX5" s="526"/>
      <c r="PIY5" s="526"/>
      <c r="PIZ5" s="526"/>
      <c r="PJA5" s="526"/>
      <c r="PJB5" s="526"/>
      <c r="PJC5" s="526"/>
      <c r="PJD5" s="526"/>
      <c r="PJE5" s="526"/>
      <c r="PJF5" s="526"/>
      <c r="PJG5" s="526"/>
      <c r="PJH5" s="526"/>
      <c r="PJI5" s="526"/>
      <c r="PJJ5" s="526"/>
      <c r="PJK5" s="526"/>
      <c r="PJL5" s="526"/>
      <c r="PJM5" s="526"/>
      <c r="PJN5" s="526"/>
      <c r="PJO5" s="526"/>
      <c r="PJP5" s="526"/>
      <c r="PJQ5" s="526"/>
      <c r="PJR5" s="526"/>
      <c r="PJS5" s="526"/>
      <c r="PJT5" s="526"/>
      <c r="PJU5" s="526"/>
      <c r="PJV5" s="526"/>
      <c r="PJW5" s="526"/>
      <c r="PJX5" s="526"/>
      <c r="PJY5" s="526"/>
      <c r="PJZ5" s="526"/>
      <c r="PKA5" s="526"/>
      <c r="PKB5" s="526"/>
      <c r="PKC5" s="526"/>
      <c r="PKD5" s="526"/>
      <c r="PKE5" s="526"/>
      <c r="PKF5" s="526"/>
      <c r="PKG5" s="526"/>
      <c r="PKH5" s="526"/>
      <c r="PKI5" s="526"/>
      <c r="PKJ5" s="526"/>
      <c r="PKK5" s="526"/>
      <c r="PKL5" s="526"/>
      <c r="PKM5" s="526"/>
      <c r="PKN5" s="526"/>
      <c r="PKO5" s="526"/>
      <c r="PKP5" s="526"/>
      <c r="PKQ5" s="526"/>
      <c r="PKR5" s="526"/>
      <c r="PKS5" s="526"/>
      <c r="PKT5" s="526"/>
      <c r="PKU5" s="526"/>
      <c r="PKV5" s="526"/>
      <c r="PKW5" s="526"/>
      <c r="PKX5" s="526"/>
      <c r="PKY5" s="526"/>
      <c r="PKZ5" s="526"/>
      <c r="PLA5" s="526"/>
      <c r="PLB5" s="526"/>
      <c r="PLC5" s="526"/>
      <c r="PLD5" s="526"/>
      <c r="PLE5" s="526"/>
      <c r="PLF5" s="526"/>
      <c r="PLG5" s="526"/>
      <c r="PLH5" s="526"/>
      <c r="PLI5" s="526"/>
      <c r="PLJ5" s="526"/>
      <c r="PLK5" s="526"/>
      <c r="PLL5" s="526"/>
      <c r="PLM5" s="526"/>
      <c r="PLN5" s="526"/>
      <c r="PLO5" s="526"/>
      <c r="PLP5" s="526"/>
      <c r="PLQ5" s="526"/>
      <c r="PLR5" s="526"/>
      <c r="PLS5" s="526"/>
      <c r="PLT5" s="526"/>
      <c r="PLU5" s="526"/>
      <c r="PLV5" s="526"/>
      <c r="PLW5" s="526"/>
      <c r="PLX5" s="526"/>
      <c r="PLY5" s="526"/>
      <c r="PLZ5" s="526"/>
      <c r="PMA5" s="526"/>
      <c r="PMB5" s="526"/>
      <c r="PMC5" s="526"/>
      <c r="PMD5" s="526"/>
      <c r="PME5" s="526"/>
      <c r="PMF5" s="526"/>
      <c r="PMG5" s="526"/>
      <c r="PMH5" s="526"/>
      <c r="PMI5" s="526"/>
      <c r="PMJ5" s="526"/>
      <c r="PMK5" s="526"/>
      <c r="PML5" s="526"/>
      <c r="PMM5" s="526"/>
      <c r="PMN5" s="526"/>
      <c r="PMO5" s="526"/>
      <c r="PMP5" s="526"/>
      <c r="PMQ5" s="526"/>
      <c r="PMR5" s="526"/>
      <c r="PMS5" s="526"/>
      <c r="PMT5" s="526"/>
      <c r="PMU5" s="526"/>
      <c r="PMV5" s="526"/>
      <c r="PMW5" s="526"/>
      <c r="PMX5" s="526"/>
      <c r="PMY5" s="526"/>
      <c r="PMZ5" s="526"/>
      <c r="PNA5" s="526"/>
      <c r="PNB5" s="526"/>
      <c r="PNC5" s="526"/>
      <c r="PND5" s="526"/>
      <c r="PNE5" s="526"/>
      <c r="PNF5" s="526"/>
      <c r="PNG5" s="526"/>
      <c r="PNH5" s="526"/>
      <c r="PNI5" s="526"/>
      <c r="PNJ5" s="526"/>
      <c r="PNK5" s="526"/>
      <c r="PNL5" s="526"/>
      <c r="PNM5" s="526"/>
      <c r="PNN5" s="526"/>
      <c r="PNO5" s="526"/>
      <c r="PNP5" s="526"/>
      <c r="PNQ5" s="526"/>
      <c r="PNR5" s="526"/>
      <c r="PNS5" s="526"/>
      <c r="PNT5" s="526"/>
      <c r="PNU5" s="526"/>
      <c r="PNV5" s="526"/>
      <c r="PNW5" s="526"/>
      <c r="PNX5" s="526"/>
      <c r="PNY5" s="526"/>
      <c r="PNZ5" s="526"/>
      <c r="POA5" s="526"/>
      <c r="POB5" s="526"/>
      <c r="POC5" s="526"/>
      <c r="POD5" s="526"/>
      <c r="POE5" s="526"/>
      <c r="POF5" s="526"/>
      <c r="POG5" s="526"/>
      <c r="POH5" s="526"/>
      <c r="POI5" s="526"/>
      <c r="POJ5" s="526"/>
      <c r="POK5" s="526"/>
      <c r="POL5" s="526"/>
      <c r="POM5" s="526"/>
      <c r="PON5" s="526"/>
      <c r="POO5" s="526"/>
      <c r="POP5" s="526"/>
      <c r="POQ5" s="526"/>
      <c r="POR5" s="526"/>
      <c r="POS5" s="526"/>
      <c r="POT5" s="526"/>
      <c r="POU5" s="526"/>
      <c r="POV5" s="526"/>
      <c r="POW5" s="526"/>
      <c r="POX5" s="526"/>
      <c r="POY5" s="526"/>
      <c r="POZ5" s="526"/>
      <c r="PPA5" s="526"/>
      <c r="PPB5" s="526"/>
      <c r="PPC5" s="526"/>
      <c r="PPD5" s="526"/>
      <c r="PPE5" s="526"/>
      <c r="PPF5" s="526"/>
      <c r="PPG5" s="526"/>
      <c r="PPH5" s="526"/>
      <c r="PPI5" s="526"/>
      <c r="PPJ5" s="526"/>
      <c r="PPK5" s="526"/>
      <c r="PPL5" s="526"/>
      <c r="PPM5" s="526"/>
      <c r="PPN5" s="526"/>
      <c r="PPO5" s="526"/>
      <c r="PPP5" s="526"/>
      <c r="PPQ5" s="526"/>
      <c r="PPR5" s="526"/>
      <c r="PPS5" s="526"/>
      <c r="PPT5" s="526"/>
      <c r="PPU5" s="526"/>
      <c r="PPV5" s="526"/>
      <c r="PPW5" s="526"/>
      <c r="PPX5" s="526"/>
      <c r="PPY5" s="526"/>
      <c r="PPZ5" s="526"/>
      <c r="PQA5" s="526"/>
      <c r="PQB5" s="526"/>
      <c r="PQC5" s="526"/>
      <c r="PQD5" s="526"/>
      <c r="PQE5" s="526"/>
      <c r="PQF5" s="526"/>
      <c r="PQG5" s="526"/>
      <c r="PQH5" s="526"/>
      <c r="PQI5" s="526"/>
      <c r="PQJ5" s="526"/>
      <c r="PQK5" s="526"/>
      <c r="PQL5" s="526"/>
      <c r="PQM5" s="526"/>
      <c r="PQN5" s="526"/>
      <c r="PQO5" s="526"/>
      <c r="PQP5" s="526"/>
      <c r="PQQ5" s="526"/>
      <c r="PQR5" s="526"/>
      <c r="PQS5" s="526"/>
      <c r="PQT5" s="526"/>
      <c r="PQU5" s="526"/>
      <c r="PQV5" s="526"/>
      <c r="PQW5" s="526"/>
      <c r="PQX5" s="526"/>
      <c r="PQY5" s="526"/>
      <c r="PQZ5" s="526"/>
      <c r="PRA5" s="526"/>
      <c r="PRB5" s="526"/>
      <c r="PRC5" s="526"/>
      <c r="PRD5" s="526"/>
      <c r="PRE5" s="526"/>
      <c r="PRF5" s="526"/>
      <c r="PRG5" s="526"/>
      <c r="PRH5" s="526"/>
      <c r="PRI5" s="526"/>
      <c r="PRJ5" s="526"/>
      <c r="PRK5" s="526"/>
      <c r="PRL5" s="526"/>
      <c r="PRM5" s="526"/>
      <c r="PRN5" s="526"/>
      <c r="PRO5" s="526"/>
      <c r="PRP5" s="526"/>
      <c r="PRQ5" s="526"/>
      <c r="PRR5" s="526"/>
      <c r="PRS5" s="526"/>
      <c r="PRT5" s="526"/>
      <c r="PRU5" s="526"/>
      <c r="PRV5" s="526"/>
      <c r="PRW5" s="526"/>
      <c r="PRX5" s="526"/>
      <c r="PRY5" s="526"/>
      <c r="PRZ5" s="526"/>
      <c r="PSA5" s="526"/>
      <c r="PSB5" s="526"/>
      <c r="PSC5" s="526"/>
      <c r="PSD5" s="526"/>
      <c r="PSE5" s="526"/>
      <c r="PSF5" s="526"/>
      <c r="PSG5" s="526"/>
      <c r="PSH5" s="526"/>
      <c r="PSI5" s="526"/>
      <c r="PSJ5" s="526"/>
      <c r="PSK5" s="526"/>
      <c r="PSL5" s="526"/>
      <c r="PSM5" s="526"/>
      <c r="PSN5" s="526"/>
      <c r="PSO5" s="526"/>
      <c r="PSP5" s="526"/>
      <c r="PSQ5" s="526"/>
      <c r="PSR5" s="526"/>
      <c r="PSS5" s="526"/>
      <c r="PST5" s="526"/>
      <c r="PSU5" s="526"/>
      <c r="PSV5" s="526"/>
      <c r="PSW5" s="526"/>
      <c r="PSX5" s="526"/>
      <c r="PSY5" s="526"/>
      <c r="PSZ5" s="526"/>
      <c r="PTA5" s="526"/>
      <c r="PTB5" s="526"/>
      <c r="PTC5" s="526"/>
      <c r="PTD5" s="526"/>
      <c r="PTE5" s="526"/>
      <c r="PTF5" s="526"/>
      <c r="PTG5" s="526"/>
      <c r="PTH5" s="526"/>
      <c r="PTI5" s="526"/>
      <c r="PTJ5" s="526"/>
      <c r="PTK5" s="526"/>
      <c r="PTL5" s="526"/>
      <c r="PTM5" s="526"/>
      <c r="PTN5" s="526"/>
      <c r="PTO5" s="526"/>
      <c r="PTP5" s="526"/>
      <c r="PTQ5" s="526"/>
      <c r="PTR5" s="526"/>
      <c r="PTS5" s="526"/>
      <c r="PTT5" s="526"/>
      <c r="PTU5" s="526"/>
      <c r="PTV5" s="526"/>
      <c r="PTW5" s="526"/>
      <c r="PTX5" s="526"/>
      <c r="PTY5" s="526"/>
      <c r="PTZ5" s="526"/>
      <c r="PUA5" s="526"/>
      <c r="PUB5" s="526"/>
      <c r="PUC5" s="526"/>
      <c r="PUD5" s="526"/>
      <c r="PUE5" s="526"/>
      <c r="PUF5" s="526"/>
      <c r="PUG5" s="526"/>
      <c r="PUH5" s="526"/>
      <c r="PUI5" s="526"/>
      <c r="PUJ5" s="526"/>
      <c r="PUK5" s="526"/>
      <c r="PUL5" s="526"/>
      <c r="PUM5" s="526"/>
      <c r="PUN5" s="526"/>
      <c r="PUO5" s="526"/>
      <c r="PUP5" s="526"/>
      <c r="PUQ5" s="526"/>
      <c r="PUR5" s="526"/>
      <c r="PUS5" s="526"/>
      <c r="PUT5" s="526"/>
      <c r="PUU5" s="526"/>
      <c r="PUV5" s="526"/>
      <c r="PUW5" s="526"/>
      <c r="PUX5" s="526"/>
      <c r="PUY5" s="526"/>
      <c r="PUZ5" s="526"/>
      <c r="PVA5" s="526"/>
      <c r="PVB5" s="526"/>
      <c r="PVC5" s="526"/>
      <c r="PVD5" s="526"/>
      <c r="PVE5" s="526"/>
      <c r="PVF5" s="526"/>
      <c r="PVG5" s="526"/>
      <c r="PVH5" s="526"/>
      <c r="PVI5" s="526"/>
      <c r="PVJ5" s="526"/>
      <c r="PVK5" s="526"/>
      <c r="PVL5" s="526"/>
      <c r="PVM5" s="526"/>
      <c r="PVN5" s="526"/>
      <c r="PVO5" s="526"/>
      <c r="PVP5" s="526"/>
      <c r="PVQ5" s="526"/>
      <c r="PVR5" s="526"/>
      <c r="PVS5" s="526"/>
      <c r="PVT5" s="526"/>
      <c r="PVU5" s="526"/>
      <c r="PVV5" s="526"/>
      <c r="PVW5" s="526"/>
      <c r="PVX5" s="526"/>
      <c r="PVY5" s="526"/>
      <c r="PVZ5" s="526"/>
      <c r="PWA5" s="526"/>
      <c r="PWB5" s="526"/>
      <c r="PWC5" s="526"/>
      <c r="PWD5" s="526"/>
      <c r="PWE5" s="526"/>
      <c r="PWF5" s="526"/>
      <c r="PWG5" s="526"/>
      <c r="PWH5" s="526"/>
      <c r="PWI5" s="526"/>
      <c r="PWJ5" s="526"/>
      <c r="PWK5" s="526"/>
      <c r="PWL5" s="526"/>
      <c r="PWM5" s="526"/>
      <c r="PWN5" s="526"/>
      <c r="PWO5" s="526"/>
      <c r="PWP5" s="526"/>
      <c r="PWQ5" s="526"/>
      <c r="PWR5" s="526"/>
      <c r="PWS5" s="526"/>
      <c r="PWT5" s="526"/>
      <c r="PWU5" s="526"/>
      <c r="PWV5" s="526"/>
      <c r="PWW5" s="526"/>
      <c r="PWX5" s="526"/>
      <c r="PWY5" s="526"/>
      <c r="PWZ5" s="526"/>
      <c r="PXA5" s="526"/>
      <c r="PXB5" s="526"/>
      <c r="PXC5" s="526"/>
      <c r="PXD5" s="526"/>
      <c r="PXE5" s="526"/>
      <c r="PXF5" s="526"/>
      <c r="PXG5" s="526"/>
      <c r="PXH5" s="526"/>
      <c r="PXI5" s="526"/>
      <c r="PXJ5" s="526"/>
      <c r="PXK5" s="526"/>
      <c r="PXL5" s="526"/>
      <c r="PXM5" s="526"/>
      <c r="PXN5" s="526"/>
      <c r="PXO5" s="526"/>
      <c r="PXP5" s="526"/>
      <c r="PXQ5" s="526"/>
      <c r="PXR5" s="526"/>
      <c r="PXS5" s="526"/>
      <c r="PXT5" s="526"/>
      <c r="PXU5" s="526"/>
      <c r="PXV5" s="526"/>
      <c r="PXW5" s="526"/>
      <c r="PXX5" s="526"/>
      <c r="PXY5" s="526"/>
      <c r="PXZ5" s="526"/>
      <c r="PYA5" s="526"/>
      <c r="PYB5" s="526"/>
      <c r="PYC5" s="526"/>
      <c r="PYD5" s="526"/>
      <c r="PYE5" s="526"/>
      <c r="PYF5" s="526"/>
      <c r="PYG5" s="526"/>
      <c r="PYH5" s="526"/>
      <c r="PYI5" s="526"/>
      <c r="PYJ5" s="526"/>
      <c r="PYK5" s="526"/>
      <c r="PYL5" s="526"/>
      <c r="PYM5" s="526"/>
      <c r="PYN5" s="526"/>
      <c r="PYO5" s="526"/>
      <c r="PYP5" s="526"/>
      <c r="PYQ5" s="526"/>
      <c r="PYR5" s="526"/>
      <c r="PYS5" s="526"/>
      <c r="PYT5" s="526"/>
      <c r="PYU5" s="526"/>
      <c r="PYV5" s="526"/>
      <c r="PYW5" s="526"/>
      <c r="PYX5" s="526"/>
      <c r="PYY5" s="526"/>
      <c r="PYZ5" s="526"/>
      <c r="PZA5" s="526"/>
      <c r="PZB5" s="526"/>
      <c r="PZC5" s="526"/>
      <c r="PZD5" s="526"/>
      <c r="PZE5" s="526"/>
      <c r="PZF5" s="526"/>
      <c r="PZG5" s="526"/>
      <c r="PZH5" s="526"/>
      <c r="PZI5" s="526"/>
      <c r="PZJ5" s="526"/>
      <c r="PZK5" s="526"/>
      <c r="PZL5" s="526"/>
      <c r="PZM5" s="526"/>
      <c r="PZN5" s="526"/>
      <c r="PZO5" s="526"/>
      <c r="PZP5" s="526"/>
      <c r="PZQ5" s="526"/>
      <c r="PZR5" s="526"/>
      <c r="PZS5" s="526"/>
      <c r="PZT5" s="526"/>
      <c r="PZU5" s="526"/>
      <c r="PZV5" s="526"/>
      <c r="PZW5" s="526"/>
      <c r="PZX5" s="526"/>
      <c r="PZY5" s="526"/>
      <c r="PZZ5" s="526"/>
      <c r="QAA5" s="526"/>
      <c r="QAB5" s="526"/>
      <c r="QAC5" s="526"/>
      <c r="QAD5" s="526"/>
      <c r="QAE5" s="526"/>
      <c r="QAF5" s="526"/>
      <c r="QAG5" s="526"/>
      <c r="QAH5" s="526"/>
      <c r="QAI5" s="526"/>
      <c r="QAJ5" s="526"/>
      <c r="QAK5" s="526"/>
      <c r="QAL5" s="526"/>
      <c r="QAM5" s="526"/>
      <c r="QAN5" s="526"/>
      <c r="QAO5" s="526"/>
      <c r="QAP5" s="526"/>
      <c r="QAQ5" s="526"/>
      <c r="QAR5" s="526"/>
      <c r="QAS5" s="526"/>
      <c r="QAT5" s="526"/>
      <c r="QAU5" s="526"/>
      <c r="QAV5" s="526"/>
      <c r="QAW5" s="526"/>
      <c r="QAX5" s="526"/>
      <c r="QAY5" s="526"/>
      <c r="QAZ5" s="526"/>
      <c r="QBA5" s="526"/>
      <c r="QBB5" s="526"/>
      <c r="QBC5" s="526"/>
      <c r="QBD5" s="526"/>
      <c r="QBE5" s="526"/>
      <c r="QBF5" s="526"/>
      <c r="QBG5" s="526"/>
      <c r="QBH5" s="526"/>
      <c r="QBI5" s="526"/>
      <c r="QBJ5" s="526"/>
      <c r="QBK5" s="526"/>
      <c r="QBL5" s="526"/>
      <c r="QBM5" s="526"/>
      <c r="QBN5" s="526"/>
      <c r="QBO5" s="526"/>
      <c r="QBP5" s="526"/>
      <c r="QBQ5" s="526"/>
      <c r="QBR5" s="526"/>
      <c r="QBS5" s="526"/>
      <c r="QBT5" s="526"/>
      <c r="QBU5" s="526"/>
      <c r="QBV5" s="526"/>
      <c r="QBW5" s="526"/>
      <c r="QBX5" s="526"/>
      <c r="QBY5" s="526"/>
      <c r="QBZ5" s="526"/>
      <c r="QCA5" s="526"/>
      <c r="QCB5" s="526"/>
      <c r="QCC5" s="526"/>
      <c r="QCD5" s="526"/>
      <c r="QCE5" s="526"/>
      <c r="QCF5" s="526"/>
      <c r="QCG5" s="526"/>
      <c r="QCH5" s="526"/>
      <c r="QCI5" s="526"/>
      <c r="QCJ5" s="526"/>
      <c r="QCK5" s="526"/>
      <c r="QCL5" s="526"/>
      <c r="QCM5" s="526"/>
      <c r="QCN5" s="526"/>
      <c r="QCO5" s="526"/>
      <c r="QCP5" s="526"/>
      <c r="QCQ5" s="526"/>
      <c r="QCR5" s="526"/>
      <c r="QCS5" s="526"/>
      <c r="QCT5" s="526"/>
      <c r="QCU5" s="526"/>
      <c r="QCV5" s="526"/>
      <c r="QCW5" s="526"/>
      <c r="QCX5" s="526"/>
      <c r="QCY5" s="526"/>
      <c r="QCZ5" s="526"/>
      <c r="QDA5" s="526"/>
      <c r="QDB5" s="526"/>
      <c r="QDC5" s="526"/>
      <c r="QDD5" s="526"/>
      <c r="QDE5" s="526"/>
      <c r="QDF5" s="526"/>
      <c r="QDG5" s="526"/>
      <c r="QDH5" s="526"/>
      <c r="QDI5" s="526"/>
      <c r="QDJ5" s="526"/>
      <c r="QDK5" s="526"/>
      <c r="QDL5" s="526"/>
      <c r="QDM5" s="526"/>
      <c r="QDN5" s="526"/>
      <c r="QDO5" s="526"/>
      <c r="QDP5" s="526"/>
      <c r="QDQ5" s="526"/>
      <c r="QDR5" s="526"/>
      <c r="QDS5" s="526"/>
      <c r="QDT5" s="526"/>
      <c r="QDU5" s="526"/>
      <c r="QDV5" s="526"/>
      <c r="QDW5" s="526"/>
      <c r="QDX5" s="526"/>
      <c r="QDY5" s="526"/>
      <c r="QDZ5" s="526"/>
      <c r="QEA5" s="526"/>
      <c r="QEB5" s="526"/>
      <c r="QEC5" s="526"/>
      <c r="QED5" s="526"/>
      <c r="QEE5" s="526"/>
      <c r="QEF5" s="526"/>
      <c r="QEG5" s="526"/>
      <c r="QEH5" s="526"/>
      <c r="QEI5" s="526"/>
      <c r="QEJ5" s="526"/>
      <c r="QEK5" s="526"/>
      <c r="QEL5" s="526"/>
      <c r="QEM5" s="526"/>
      <c r="QEN5" s="526"/>
      <c r="QEO5" s="526"/>
      <c r="QEP5" s="526"/>
      <c r="QEQ5" s="526"/>
      <c r="QER5" s="526"/>
      <c r="QES5" s="526"/>
      <c r="QET5" s="526"/>
      <c r="QEU5" s="526"/>
      <c r="QEV5" s="526"/>
      <c r="QEW5" s="526"/>
      <c r="QEX5" s="526"/>
      <c r="QEY5" s="526"/>
      <c r="QEZ5" s="526"/>
      <c r="QFA5" s="526"/>
      <c r="QFB5" s="526"/>
      <c r="QFC5" s="526"/>
      <c r="QFD5" s="526"/>
      <c r="QFE5" s="526"/>
      <c r="QFF5" s="526"/>
      <c r="QFG5" s="526"/>
      <c r="QFH5" s="526"/>
      <c r="QFI5" s="526"/>
      <c r="QFJ5" s="526"/>
      <c r="QFK5" s="526"/>
      <c r="QFL5" s="526"/>
      <c r="QFM5" s="526"/>
      <c r="QFN5" s="526"/>
      <c r="QFO5" s="526"/>
      <c r="QFP5" s="526"/>
      <c r="QFQ5" s="526"/>
      <c r="QFR5" s="526"/>
      <c r="QFS5" s="526"/>
      <c r="QFT5" s="526"/>
      <c r="QFU5" s="526"/>
      <c r="QFV5" s="526"/>
      <c r="QFW5" s="526"/>
      <c r="QFX5" s="526"/>
      <c r="QFY5" s="526"/>
      <c r="QFZ5" s="526"/>
      <c r="QGA5" s="526"/>
      <c r="QGB5" s="526"/>
      <c r="QGC5" s="526"/>
      <c r="QGD5" s="526"/>
      <c r="QGE5" s="526"/>
      <c r="QGF5" s="526"/>
      <c r="QGG5" s="526"/>
      <c r="QGH5" s="526"/>
      <c r="QGI5" s="526"/>
      <c r="QGJ5" s="526"/>
      <c r="QGK5" s="526"/>
      <c r="QGL5" s="526"/>
      <c r="QGM5" s="526"/>
      <c r="QGN5" s="526"/>
      <c r="QGO5" s="526"/>
      <c r="QGP5" s="526"/>
      <c r="QGQ5" s="526"/>
      <c r="QGR5" s="526"/>
      <c r="QGS5" s="526"/>
      <c r="QGT5" s="526"/>
      <c r="QGU5" s="526"/>
      <c r="QGV5" s="526"/>
      <c r="QGW5" s="526"/>
      <c r="QGX5" s="526"/>
      <c r="QGY5" s="526"/>
      <c r="QGZ5" s="526"/>
      <c r="QHA5" s="526"/>
      <c r="QHB5" s="526"/>
      <c r="QHC5" s="526"/>
      <c r="QHD5" s="526"/>
      <c r="QHE5" s="526"/>
      <c r="QHF5" s="526"/>
      <c r="QHG5" s="526"/>
      <c r="QHH5" s="526"/>
      <c r="QHI5" s="526"/>
      <c r="QHJ5" s="526"/>
      <c r="QHK5" s="526"/>
      <c r="QHL5" s="526"/>
      <c r="QHM5" s="526"/>
      <c r="QHN5" s="526"/>
      <c r="QHO5" s="526"/>
      <c r="QHP5" s="526"/>
      <c r="QHQ5" s="526"/>
      <c r="QHR5" s="526"/>
      <c r="QHS5" s="526"/>
      <c r="QHT5" s="526"/>
      <c r="QHU5" s="526"/>
      <c r="QHV5" s="526"/>
      <c r="QHW5" s="526"/>
      <c r="QHX5" s="526"/>
      <c r="QHY5" s="526"/>
      <c r="QHZ5" s="526"/>
      <c r="QIA5" s="526"/>
      <c r="QIB5" s="526"/>
      <c r="QIC5" s="526"/>
      <c r="QID5" s="526"/>
      <c r="QIE5" s="526"/>
      <c r="QIF5" s="526"/>
      <c r="QIG5" s="526"/>
      <c r="QIH5" s="526"/>
      <c r="QII5" s="526"/>
      <c r="QIJ5" s="526"/>
      <c r="QIK5" s="526"/>
      <c r="QIL5" s="526"/>
      <c r="QIM5" s="526"/>
      <c r="QIN5" s="526"/>
      <c r="QIO5" s="526"/>
      <c r="QIP5" s="526"/>
      <c r="QIQ5" s="526"/>
      <c r="QIR5" s="526"/>
      <c r="QIS5" s="526"/>
      <c r="QIT5" s="526"/>
      <c r="QIU5" s="526"/>
      <c r="QIV5" s="526"/>
      <c r="QIW5" s="526"/>
      <c r="QIX5" s="526"/>
      <c r="QIY5" s="526"/>
      <c r="QIZ5" s="526"/>
      <c r="QJA5" s="526"/>
      <c r="QJB5" s="526"/>
      <c r="QJC5" s="526"/>
      <c r="QJD5" s="526"/>
      <c r="QJE5" s="526"/>
      <c r="QJF5" s="526"/>
      <c r="QJG5" s="526"/>
      <c r="QJH5" s="526"/>
      <c r="QJI5" s="526"/>
      <c r="QJJ5" s="526"/>
      <c r="QJK5" s="526"/>
      <c r="QJL5" s="526"/>
      <c r="QJM5" s="526"/>
      <c r="QJN5" s="526"/>
      <c r="QJO5" s="526"/>
      <c r="QJP5" s="526"/>
      <c r="QJQ5" s="526"/>
      <c r="QJR5" s="526"/>
      <c r="QJS5" s="526"/>
      <c r="QJT5" s="526"/>
      <c r="QJU5" s="526"/>
      <c r="QJV5" s="526"/>
      <c r="QJW5" s="526"/>
      <c r="QJX5" s="526"/>
      <c r="QJY5" s="526"/>
      <c r="QJZ5" s="526"/>
      <c r="QKA5" s="526"/>
      <c r="QKB5" s="526"/>
      <c r="QKC5" s="526"/>
      <c r="QKD5" s="526"/>
      <c r="QKE5" s="526"/>
      <c r="QKF5" s="526"/>
      <c r="QKG5" s="526"/>
      <c r="QKH5" s="526"/>
      <c r="QKI5" s="526"/>
      <c r="QKJ5" s="526"/>
      <c r="QKK5" s="526"/>
      <c r="QKL5" s="526"/>
      <c r="QKM5" s="526"/>
      <c r="QKN5" s="526"/>
      <c r="QKO5" s="526"/>
      <c r="QKP5" s="526"/>
      <c r="QKQ5" s="526"/>
      <c r="QKR5" s="526"/>
      <c r="QKS5" s="526"/>
      <c r="QKT5" s="526"/>
      <c r="QKU5" s="526"/>
      <c r="QKV5" s="526"/>
      <c r="QKW5" s="526"/>
      <c r="QKX5" s="526"/>
      <c r="QKY5" s="526"/>
      <c r="QKZ5" s="526"/>
      <c r="QLA5" s="526"/>
      <c r="QLB5" s="526"/>
      <c r="QLC5" s="526"/>
      <c r="QLD5" s="526"/>
      <c r="QLE5" s="526"/>
      <c r="QLF5" s="526"/>
      <c r="QLG5" s="526"/>
      <c r="QLH5" s="526"/>
      <c r="QLI5" s="526"/>
      <c r="QLJ5" s="526"/>
      <c r="QLK5" s="526"/>
      <c r="QLL5" s="526"/>
      <c r="QLM5" s="526"/>
      <c r="QLN5" s="526"/>
      <c r="QLO5" s="526"/>
      <c r="QLP5" s="526"/>
      <c r="QLQ5" s="526"/>
      <c r="QLR5" s="526"/>
      <c r="QLS5" s="526"/>
      <c r="QLT5" s="526"/>
      <c r="QLU5" s="526"/>
      <c r="QLV5" s="526"/>
      <c r="QLW5" s="526"/>
      <c r="QLX5" s="526"/>
      <c r="QLY5" s="526"/>
      <c r="QLZ5" s="526"/>
      <c r="QMA5" s="526"/>
      <c r="QMB5" s="526"/>
      <c r="QMC5" s="526"/>
      <c r="QMD5" s="526"/>
      <c r="QME5" s="526"/>
      <c r="QMF5" s="526"/>
      <c r="QMG5" s="526"/>
      <c r="QMH5" s="526"/>
      <c r="QMI5" s="526"/>
      <c r="QMJ5" s="526"/>
      <c r="QMK5" s="526"/>
      <c r="QML5" s="526"/>
      <c r="QMM5" s="526"/>
      <c r="QMN5" s="526"/>
      <c r="QMO5" s="526"/>
      <c r="QMP5" s="526"/>
      <c r="QMQ5" s="526"/>
      <c r="QMR5" s="526"/>
      <c r="QMS5" s="526"/>
      <c r="QMT5" s="526"/>
      <c r="QMU5" s="526"/>
      <c r="QMV5" s="526"/>
      <c r="QMW5" s="526"/>
      <c r="QMX5" s="526"/>
      <c r="QMY5" s="526"/>
      <c r="QMZ5" s="526"/>
      <c r="QNA5" s="526"/>
      <c r="QNB5" s="526"/>
      <c r="QNC5" s="526"/>
      <c r="QND5" s="526"/>
      <c r="QNE5" s="526"/>
      <c r="QNF5" s="526"/>
      <c r="QNG5" s="526"/>
      <c r="QNH5" s="526"/>
      <c r="QNI5" s="526"/>
      <c r="QNJ5" s="526"/>
      <c r="QNK5" s="526"/>
      <c r="QNL5" s="526"/>
      <c r="QNM5" s="526"/>
      <c r="QNN5" s="526"/>
      <c r="QNO5" s="526"/>
      <c r="QNP5" s="526"/>
      <c r="QNQ5" s="526"/>
      <c r="QNR5" s="526"/>
      <c r="QNS5" s="526"/>
      <c r="QNT5" s="526"/>
      <c r="QNU5" s="526"/>
      <c r="QNV5" s="526"/>
      <c r="QNW5" s="526"/>
      <c r="QNX5" s="526"/>
      <c r="QNY5" s="526"/>
      <c r="QNZ5" s="526"/>
      <c r="QOA5" s="526"/>
      <c r="QOB5" s="526"/>
      <c r="QOC5" s="526"/>
      <c r="QOD5" s="526"/>
      <c r="QOE5" s="526"/>
      <c r="QOF5" s="526"/>
      <c r="QOG5" s="526"/>
      <c r="QOH5" s="526"/>
      <c r="QOI5" s="526"/>
      <c r="QOJ5" s="526"/>
      <c r="QOK5" s="526"/>
      <c r="QOL5" s="526"/>
      <c r="QOM5" s="526"/>
      <c r="QON5" s="526"/>
      <c r="QOO5" s="526"/>
      <c r="QOP5" s="526"/>
      <c r="QOQ5" s="526"/>
      <c r="QOR5" s="526"/>
      <c r="QOS5" s="526"/>
      <c r="QOT5" s="526"/>
      <c r="QOU5" s="526"/>
      <c r="QOV5" s="526"/>
      <c r="QOW5" s="526"/>
      <c r="QOX5" s="526"/>
      <c r="QOY5" s="526"/>
      <c r="QOZ5" s="526"/>
      <c r="QPA5" s="526"/>
      <c r="QPB5" s="526"/>
      <c r="QPC5" s="526"/>
      <c r="QPD5" s="526"/>
      <c r="QPE5" s="526"/>
      <c r="QPF5" s="526"/>
      <c r="QPG5" s="526"/>
      <c r="QPH5" s="526"/>
      <c r="QPI5" s="526"/>
      <c r="QPJ5" s="526"/>
      <c r="QPK5" s="526"/>
      <c r="QPL5" s="526"/>
      <c r="QPM5" s="526"/>
      <c r="QPN5" s="526"/>
      <c r="QPO5" s="526"/>
      <c r="QPP5" s="526"/>
      <c r="QPQ5" s="526"/>
      <c r="QPR5" s="526"/>
      <c r="QPS5" s="526"/>
      <c r="QPT5" s="526"/>
      <c r="QPU5" s="526"/>
      <c r="QPV5" s="526"/>
      <c r="QPW5" s="526"/>
      <c r="QPX5" s="526"/>
      <c r="QPY5" s="526"/>
      <c r="QPZ5" s="526"/>
      <c r="QQA5" s="526"/>
      <c r="QQB5" s="526"/>
      <c r="QQC5" s="526"/>
      <c r="QQD5" s="526"/>
      <c r="QQE5" s="526"/>
      <c r="QQF5" s="526"/>
      <c r="QQG5" s="526"/>
      <c r="QQH5" s="526"/>
      <c r="QQI5" s="526"/>
      <c r="QQJ5" s="526"/>
      <c r="QQK5" s="526"/>
      <c r="QQL5" s="526"/>
      <c r="QQM5" s="526"/>
      <c r="QQN5" s="526"/>
      <c r="QQO5" s="526"/>
      <c r="QQP5" s="526"/>
      <c r="QQQ5" s="526"/>
      <c r="QQR5" s="526"/>
      <c r="QQS5" s="526"/>
      <c r="QQT5" s="526"/>
      <c r="QQU5" s="526"/>
      <c r="QQV5" s="526"/>
      <c r="QQW5" s="526"/>
      <c r="QQX5" s="526"/>
      <c r="QQY5" s="526"/>
      <c r="QQZ5" s="526"/>
      <c r="QRA5" s="526"/>
      <c r="QRB5" s="526"/>
      <c r="QRC5" s="526"/>
      <c r="QRD5" s="526"/>
      <c r="QRE5" s="526"/>
      <c r="QRF5" s="526"/>
      <c r="QRG5" s="526"/>
      <c r="QRH5" s="526"/>
      <c r="QRI5" s="526"/>
      <c r="QRJ5" s="526"/>
      <c r="QRK5" s="526"/>
      <c r="QRL5" s="526"/>
      <c r="QRM5" s="526"/>
      <c r="QRN5" s="526"/>
      <c r="QRO5" s="526"/>
      <c r="QRP5" s="526"/>
      <c r="QRQ5" s="526"/>
      <c r="QRR5" s="526"/>
      <c r="QRS5" s="526"/>
      <c r="QRT5" s="526"/>
      <c r="QRU5" s="526"/>
      <c r="QRV5" s="526"/>
      <c r="QRW5" s="526"/>
      <c r="QRX5" s="526"/>
      <c r="QRY5" s="526"/>
      <c r="QRZ5" s="526"/>
      <c r="QSA5" s="526"/>
      <c r="QSB5" s="526"/>
      <c r="QSC5" s="526"/>
      <c r="QSD5" s="526"/>
      <c r="QSE5" s="526"/>
      <c r="QSF5" s="526"/>
      <c r="QSG5" s="526"/>
      <c r="QSH5" s="526"/>
      <c r="QSI5" s="526"/>
      <c r="QSJ5" s="526"/>
      <c r="QSK5" s="526"/>
      <c r="QSL5" s="526"/>
      <c r="QSM5" s="526"/>
      <c r="QSN5" s="526"/>
      <c r="QSO5" s="526"/>
      <c r="QSP5" s="526"/>
      <c r="QSQ5" s="526"/>
      <c r="QSR5" s="526"/>
      <c r="QSS5" s="526"/>
      <c r="QST5" s="526"/>
      <c r="QSU5" s="526"/>
      <c r="QSV5" s="526"/>
      <c r="QSW5" s="526"/>
      <c r="QSX5" s="526"/>
      <c r="QSY5" s="526"/>
      <c r="QSZ5" s="526"/>
      <c r="QTA5" s="526"/>
      <c r="QTB5" s="526"/>
      <c r="QTC5" s="526"/>
      <c r="QTD5" s="526"/>
      <c r="QTE5" s="526"/>
      <c r="QTF5" s="526"/>
      <c r="QTG5" s="526"/>
      <c r="QTH5" s="526"/>
      <c r="QTI5" s="526"/>
      <c r="QTJ5" s="526"/>
      <c r="QTK5" s="526"/>
      <c r="QTL5" s="526"/>
      <c r="QTM5" s="526"/>
      <c r="QTN5" s="526"/>
      <c r="QTO5" s="526"/>
      <c r="QTP5" s="526"/>
      <c r="QTQ5" s="526"/>
      <c r="QTR5" s="526"/>
      <c r="QTS5" s="526"/>
      <c r="QTT5" s="526"/>
      <c r="QTU5" s="526"/>
      <c r="QTV5" s="526"/>
      <c r="QTW5" s="526"/>
      <c r="QTX5" s="526"/>
      <c r="QTY5" s="526"/>
      <c r="QTZ5" s="526"/>
      <c r="QUA5" s="526"/>
      <c r="QUB5" s="526"/>
      <c r="QUC5" s="526"/>
      <c r="QUD5" s="526"/>
      <c r="QUE5" s="526"/>
      <c r="QUF5" s="526"/>
      <c r="QUG5" s="526"/>
      <c r="QUH5" s="526"/>
      <c r="QUI5" s="526"/>
      <c r="QUJ5" s="526"/>
      <c r="QUK5" s="526"/>
      <c r="QUL5" s="526"/>
      <c r="QUM5" s="526"/>
      <c r="QUN5" s="526"/>
      <c r="QUO5" s="526"/>
      <c r="QUP5" s="526"/>
      <c r="QUQ5" s="526"/>
      <c r="QUR5" s="526"/>
      <c r="QUS5" s="526"/>
      <c r="QUT5" s="526"/>
      <c r="QUU5" s="526"/>
      <c r="QUV5" s="526"/>
      <c r="QUW5" s="526"/>
      <c r="QUX5" s="526"/>
      <c r="QUY5" s="526"/>
      <c r="QUZ5" s="526"/>
      <c r="QVA5" s="526"/>
      <c r="QVB5" s="526"/>
      <c r="QVC5" s="526"/>
      <c r="QVD5" s="526"/>
      <c r="QVE5" s="526"/>
      <c r="QVF5" s="526"/>
      <c r="QVG5" s="526"/>
      <c r="QVH5" s="526"/>
      <c r="QVI5" s="526"/>
      <c r="QVJ5" s="526"/>
      <c r="QVK5" s="526"/>
      <c r="QVL5" s="526"/>
      <c r="QVM5" s="526"/>
      <c r="QVN5" s="526"/>
      <c r="QVO5" s="526"/>
      <c r="QVP5" s="526"/>
      <c r="QVQ5" s="526"/>
      <c r="QVR5" s="526"/>
      <c r="QVS5" s="526"/>
      <c r="QVT5" s="526"/>
      <c r="QVU5" s="526"/>
      <c r="QVV5" s="526"/>
      <c r="QVW5" s="526"/>
      <c r="QVX5" s="526"/>
      <c r="QVY5" s="526"/>
      <c r="QVZ5" s="526"/>
      <c r="QWA5" s="526"/>
      <c r="QWB5" s="526"/>
      <c r="QWC5" s="526"/>
      <c r="QWD5" s="526"/>
      <c r="QWE5" s="526"/>
      <c r="QWF5" s="526"/>
      <c r="QWG5" s="526"/>
      <c r="QWH5" s="526"/>
      <c r="QWI5" s="526"/>
      <c r="QWJ5" s="526"/>
      <c r="QWK5" s="526"/>
      <c r="QWL5" s="526"/>
      <c r="QWM5" s="526"/>
      <c r="QWN5" s="526"/>
      <c r="QWO5" s="526"/>
      <c r="QWP5" s="526"/>
      <c r="QWQ5" s="526"/>
      <c r="QWR5" s="526"/>
      <c r="QWS5" s="526"/>
      <c r="QWT5" s="526"/>
      <c r="QWU5" s="526"/>
      <c r="QWV5" s="526"/>
      <c r="QWW5" s="526"/>
      <c r="QWX5" s="526"/>
      <c r="QWY5" s="526"/>
      <c r="QWZ5" s="526"/>
      <c r="QXA5" s="526"/>
      <c r="QXB5" s="526"/>
      <c r="QXC5" s="526"/>
      <c r="QXD5" s="526"/>
      <c r="QXE5" s="526"/>
      <c r="QXF5" s="526"/>
      <c r="QXG5" s="526"/>
      <c r="QXH5" s="526"/>
      <c r="QXI5" s="526"/>
      <c r="QXJ5" s="526"/>
      <c r="QXK5" s="526"/>
      <c r="QXL5" s="526"/>
      <c r="QXM5" s="526"/>
      <c r="QXN5" s="526"/>
      <c r="QXO5" s="526"/>
      <c r="QXP5" s="526"/>
      <c r="QXQ5" s="526"/>
      <c r="QXR5" s="526"/>
      <c r="QXS5" s="526"/>
      <c r="QXT5" s="526"/>
      <c r="QXU5" s="526"/>
      <c r="QXV5" s="526"/>
      <c r="QXW5" s="526"/>
      <c r="QXX5" s="526"/>
      <c r="QXY5" s="526"/>
      <c r="QXZ5" s="526"/>
      <c r="QYA5" s="526"/>
      <c r="QYB5" s="526"/>
      <c r="QYC5" s="526"/>
      <c r="QYD5" s="526"/>
      <c r="QYE5" s="526"/>
      <c r="QYF5" s="526"/>
      <c r="QYG5" s="526"/>
      <c r="QYH5" s="526"/>
      <c r="QYI5" s="526"/>
      <c r="QYJ5" s="526"/>
      <c r="QYK5" s="526"/>
      <c r="QYL5" s="526"/>
      <c r="QYM5" s="526"/>
      <c r="QYN5" s="526"/>
      <c r="QYO5" s="526"/>
      <c r="QYP5" s="526"/>
      <c r="QYQ5" s="526"/>
      <c r="QYR5" s="526"/>
      <c r="QYS5" s="526"/>
      <c r="QYT5" s="526"/>
      <c r="QYU5" s="526"/>
      <c r="QYV5" s="526"/>
      <c r="QYW5" s="526"/>
      <c r="QYX5" s="526"/>
      <c r="QYY5" s="526"/>
      <c r="QYZ5" s="526"/>
      <c r="QZA5" s="526"/>
      <c r="QZB5" s="526"/>
      <c r="QZC5" s="526"/>
      <c r="QZD5" s="526"/>
      <c r="QZE5" s="526"/>
      <c r="QZF5" s="526"/>
      <c r="QZG5" s="526"/>
      <c r="QZH5" s="526"/>
      <c r="QZI5" s="526"/>
      <c r="QZJ5" s="526"/>
      <c r="QZK5" s="526"/>
      <c r="QZL5" s="526"/>
      <c r="QZM5" s="526"/>
      <c r="QZN5" s="526"/>
      <c r="QZO5" s="526"/>
      <c r="QZP5" s="526"/>
      <c r="QZQ5" s="526"/>
      <c r="QZR5" s="526"/>
      <c r="QZS5" s="526"/>
      <c r="QZT5" s="526"/>
      <c r="QZU5" s="526"/>
      <c r="QZV5" s="526"/>
      <c r="QZW5" s="526"/>
      <c r="QZX5" s="526"/>
      <c r="QZY5" s="526"/>
      <c r="QZZ5" s="526"/>
      <c r="RAA5" s="526"/>
      <c r="RAB5" s="526"/>
      <c r="RAC5" s="526"/>
      <c r="RAD5" s="526"/>
      <c r="RAE5" s="526"/>
      <c r="RAF5" s="526"/>
      <c r="RAG5" s="526"/>
      <c r="RAH5" s="526"/>
      <c r="RAI5" s="526"/>
      <c r="RAJ5" s="526"/>
      <c r="RAK5" s="526"/>
      <c r="RAL5" s="526"/>
      <c r="RAM5" s="526"/>
      <c r="RAN5" s="526"/>
      <c r="RAO5" s="526"/>
      <c r="RAP5" s="526"/>
      <c r="RAQ5" s="526"/>
      <c r="RAR5" s="526"/>
      <c r="RAS5" s="526"/>
      <c r="RAT5" s="526"/>
      <c r="RAU5" s="526"/>
      <c r="RAV5" s="526"/>
      <c r="RAW5" s="526"/>
      <c r="RAX5" s="526"/>
      <c r="RAY5" s="526"/>
      <c r="RAZ5" s="526"/>
      <c r="RBA5" s="526"/>
      <c r="RBB5" s="526"/>
      <c r="RBC5" s="526"/>
      <c r="RBD5" s="526"/>
      <c r="RBE5" s="526"/>
      <c r="RBF5" s="526"/>
      <c r="RBG5" s="526"/>
      <c r="RBH5" s="526"/>
      <c r="RBI5" s="526"/>
      <c r="RBJ5" s="526"/>
      <c r="RBK5" s="526"/>
      <c r="RBL5" s="526"/>
      <c r="RBM5" s="526"/>
      <c r="RBN5" s="526"/>
      <c r="RBO5" s="526"/>
      <c r="RBP5" s="526"/>
      <c r="RBQ5" s="526"/>
      <c r="RBR5" s="526"/>
      <c r="RBS5" s="526"/>
      <c r="RBT5" s="526"/>
      <c r="RBU5" s="526"/>
      <c r="RBV5" s="526"/>
      <c r="RBW5" s="526"/>
      <c r="RBX5" s="526"/>
      <c r="RBY5" s="526"/>
      <c r="RBZ5" s="526"/>
      <c r="RCA5" s="526"/>
      <c r="RCB5" s="526"/>
      <c r="RCC5" s="526"/>
      <c r="RCD5" s="526"/>
      <c r="RCE5" s="526"/>
      <c r="RCF5" s="526"/>
      <c r="RCG5" s="526"/>
      <c r="RCH5" s="526"/>
      <c r="RCI5" s="526"/>
      <c r="RCJ5" s="526"/>
      <c r="RCK5" s="526"/>
      <c r="RCL5" s="526"/>
      <c r="RCM5" s="526"/>
      <c r="RCN5" s="526"/>
      <c r="RCO5" s="526"/>
      <c r="RCP5" s="526"/>
      <c r="RCQ5" s="526"/>
      <c r="RCR5" s="526"/>
      <c r="RCS5" s="526"/>
      <c r="RCT5" s="526"/>
      <c r="RCU5" s="526"/>
      <c r="RCV5" s="526"/>
      <c r="RCW5" s="526"/>
      <c r="RCX5" s="526"/>
      <c r="RCY5" s="526"/>
      <c r="RCZ5" s="526"/>
      <c r="RDA5" s="526"/>
      <c r="RDB5" s="526"/>
      <c r="RDC5" s="526"/>
      <c r="RDD5" s="526"/>
      <c r="RDE5" s="526"/>
      <c r="RDF5" s="526"/>
      <c r="RDG5" s="526"/>
      <c r="RDH5" s="526"/>
      <c r="RDI5" s="526"/>
      <c r="RDJ5" s="526"/>
      <c r="RDK5" s="526"/>
      <c r="RDL5" s="526"/>
      <c r="RDM5" s="526"/>
      <c r="RDN5" s="526"/>
      <c r="RDO5" s="526"/>
      <c r="RDP5" s="526"/>
      <c r="RDQ5" s="526"/>
      <c r="RDR5" s="526"/>
      <c r="RDS5" s="526"/>
      <c r="RDT5" s="526"/>
      <c r="RDU5" s="526"/>
      <c r="RDV5" s="526"/>
      <c r="RDW5" s="526"/>
      <c r="RDX5" s="526"/>
      <c r="RDY5" s="526"/>
      <c r="RDZ5" s="526"/>
      <c r="REA5" s="526"/>
      <c r="REB5" s="526"/>
      <c r="REC5" s="526"/>
      <c r="RED5" s="526"/>
      <c r="REE5" s="526"/>
      <c r="REF5" s="526"/>
      <c r="REG5" s="526"/>
      <c r="REH5" s="526"/>
      <c r="REI5" s="526"/>
      <c r="REJ5" s="526"/>
      <c r="REK5" s="526"/>
      <c r="REL5" s="526"/>
      <c r="REM5" s="526"/>
      <c r="REN5" s="526"/>
      <c r="REO5" s="526"/>
      <c r="REP5" s="526"/>
      <c r="REQ5" s="526"/>
      <c r="RER5" s="526"/>
      <c r="RES5" s="526"/>
      <c r="RET5" s="526"/>
      <c r="REU5" s="526"/>
      <c r="REV5" s="526"/>
      <c r="REW5" s="526"/>
      <c r="REX5" s="526"/>
      <c r="REY5" s="526"/>
      <c r="REZ5" s="526"/>
      <c r="RFA5" s="526"/>
      <c r="RFB5" s="526"/>
      <c r="RFC5" s="526"/>
      <c r="RFD5" s="526"/>
      <c r="RFE5" s="526"/>
      <c r="RFF5" s="526"/>
      <c r="RFG5" s="526"/>
      <c r="RFH5" s="526"/>
      <c r="RFI5" s="526"/>
      <c r="RFJ5" s="526"/>
      <c r="RFK5" s="526"/>
      <c r="RFL5" s="526"/>
      <c r="RFM5" s="526"/>
      <c r="RFN5" s="526"/>
      <c r="RFO5" s="526"/>
      <c r="RFP5" s="526"/>
      <c r="RFQ5" s="526"/>
      <c r="RFR5" s="526"/>
      <c r="RFS5" s="526"/>
      <c r="RFT5" s="526"/>
      <c r="RFU5" s="526"/>
      <c r="RFV5" s="526"/>
      <c r="RFW5" s="526"/>
      <c r="RFX5" s="526"/>
      <c r="RFY5" s="526"/>
      <c r="RFZ5" s="526"/>
      <c r="RGA5" s="526"/>
      <c r="RGB5" s="526"/>
      <c r="RGC5" s="526"/>
      <c r="RGD5" s="526"/>
      <c r="RGE5" s="526"/>
      <c r="RGF5" s="526"/>
      <c r="RGG5" s="526"/>
      <c r="RGH5" s="526"/>
      <c r="RGI5" s="526"/>
      <c r="RGJ5" s="526"/>
      <c r="RGK5" s="526"/>
      <c r="RGL5" s="526"/>
      <c r="RGM5" s="526"/>
      <c r="RGN5" s="526"/>
      <c r="RGO5" s="526"/>
      <c r="RGP5" s="526"/>
      <c r="RGQ5" s="526"/>
      <c r="RGR5" s="526"/>
      <c r="RGS5" s="526"/>
      <c r="RGT5" s="526"/>
      <c r="RGU5" s="526"/>
      <c r="RGV5" s="526"/>
      <c r="RGW5" s="526"/>
      <c r="RGX5" s="526"/>
      <c r="RGY5" s="526"/>
      <c r="RGZ5" s="526"/>
      <c r="RHA5" s="526"/>
      <c r="RHB5" s="526"/>
      <c r="RHC5" s="526"/>
      <c r="RHD5" s="526"/>
      <c r="RHE5" s="526"/>
      <c r="RHF5" s="526"/>
      <c r="RHG5" s="526"/>
      <c r="RHH5" s="526"/>
      <c r="RHI5" s="526"/>
      <c r="RHJ5" s="526"/>
      <c r="RHK5" s="526"/>
      <c r="RHL5" s="526"/>
      <c r="RHM5" s="526"/>
      <c r="RHN5" s="526"/>
      <c r="RHO5" s="526"/>
      <c r="RHP5" s="526"/>
      <c r="RHQ5" s="526"/>
      <c r="RHR5" s="526"/>
      <c r="RHS5" s="526"/>
      <c r="RHT5" s="526"/>
      <c r="RHU5" s="526"/>
      <c r="RHV5" s="526"/>
      <c r="RHW5" s="526"/>
      <c r="RHX5" s="526"/>
      <c r="RHY5" s="526"/>
      <c r="RHZ5" s="526"/>
      <c r="RIA5" s="526"/>
      <c r="RIB5" s="526"/>
      <c r="RIC5" s="526"/>
      <c r="RID5" s="526"/>
      <c r="RIE5" s="526"/>
      <c r="RIF5" s="526"/>
      <c r="RIG5" s="526"/>
      <c r="RIH5" s="526"/>
      <c r="RII5" s="526"/>
      <c r="RIJ5" s="526"/>
      <c r="RIK5" s="526"/>
      <c r="RIL5" s="526"/>
      <c r="RIM5" s="526"/>
      <c r="RIN5" s="526"/>
      <c r="RIO5" s="526"/>
      <c r="RIP5" s="526"/>
      <c r="RIQ5" s="526"/>
      <c r="RIR5" s="526"/>
      <c r="RIS5" s="526"/>
      <c r="RIT5" s="526"/>
      <c r="RIU5" s="526"/>
      <c r="RIV5" s="526"/>
      <c r="RIW5" s="526"/>
      <c r="RIX5" s="526"/>
      <c r="RIY5" s="526"/>
      <c r="RIZ5" s="526"/>
      <c r="RJA5" s="526"/>
      <c r="RJB5" s="526"/>
      <c r="RJC5" s="526"/>
      <c r="RJD5" s="526"/>
      <c r="RJE5" s="526"/>
      <c r="RJF5" s="526"/>
      <c r="RJG5" s="526"/>
      <c r="RJH5" s="526"/>
      <c r="RJI5" s="526"/>
      <c r="RJJ5" s="526"/>
      <c r="RJK5" s="526"/>
      <c r="RJL5" s="526"/>
      <c r="RJM5" s="526"/>
      <c r="RJN5" s="526"/>
      <c r="RJO5" s="526"/>
      <c r="RJP5" s="526"/>
      <c r="RJQ5" s="526"/>
      <c r="RJR5" s="526"/>
      <c r="RJS5" s="526"/>
      <c r="RJT5" s="526"/>
      <c r="RJU5" s="526"/>
      <c r="RJV5" s="526"/>
      <c r="RJW5" s="526"/>
      <c r="RJX5" s="526"/>
      <c r="RJY5" s="526"/>
      <c r="RJZ5" s="526"/>
      <c r="RKA5" s="526"/>
      <c r="RKB5" s="526"/>
      <c r="RKC5" s="526"/>
      <c r="RKD5" s="526"/>
      <c r="RKE5" s="526"/>
      <c r="RKF5" s="526"/>
      <c r="RKG5" s="526"/>
      <c r="RKH5" s="526"/>
      <c r="RKI5" s="526"/>
      <c r="RKJ5" s="526"/>
      <c r="RKK5" s="526"/>
      <c r="RKL5" s="526"/>
      <c r="RKM5" s="526"/>
      <c r="RKN5" s="526"/>
      <c r="RKO5" s="526"/>
      <c r="RKP5" s="526"/>
      <c r="RKQ5" s="526"/>
      <c r="RKR5" s="526"/>
      <c r="RKS5" s="526"/>
      <c r="RKT5" s="526"/>
      <c r="RKU5" s="526"/>
      <c r="RKV5" s="526"/>
      <c r="RKW5" s="526"/>
      <c r="RKX5" s="526"/>
      <c r="RKY5" s="526"/>
      <c r="RKZ5" s="526"/>
      <c r="RLA5" s="526"/>
      <c r="RLB5" s="526"/>
      <c r="RLC5" s="526"/>
      <c r="RLD5" s="526"/>
      <c r="RLE5" s="526"/>
      <c r="RLF5" s="526"/>
      <c r="RLG5" s="526"/>
      <c r="RLH5" s="526"/>
      <c r="RLI5" s="526"/>
      <c r="RLJ5" s="526"/>
      <c r="RLK5" s="526"/>
      <c r="RLL5" s="526"/>
      <c r="RLM5" s="526"/>
      <c r="RLN5" s="526"/>
      <c r="RLO5" s="526"/>
      <c r="RLP5" s="526"/>
      <c r="RLQ5" s="526"/>
      <c r="RLR5" s="526"/>
      <c r="RLS5" s="526"/>
      <c r="RLT5" s="526"/>
      <c r="RLU5" s="526"/>
      <c r="RLV5" s="526"/>
      <c r="RLW5" s="526"/>
      <c r="RLX5" s="526"/>
      <c r="RLY5" s="526"/>
      <c r="RLZ5" s="526"/>
      <c r="RMA5" s="526"/>
      <c r="RMB5" s="526"/>
      <c r="RMC5" s="526"/>
      <c r="RMD5" s="526"/>
      <c r="RME5" s="526"/>
      <c r="RMF5" s="526"/>
      <c r="RMG5" s="526"/>
      <c r="RMH5" s="526"/>
      <c r="RMI5" s="526"/>
      <c r="RMJ5" s="526"/>
      <c r="RMK5" s="526"/>
      <c r="RML5" s="526"/>
      <c r="RMM5" s="526"/>
      <c r="RMN5" s="526"/>
      <c r="RMO5" s="526"/>
      <c r="RMP5" s="526"/>
      <c r="RMQ5" s="526"/>
      <c r="RMR5" s="526"/>
      <c r="RMS5" s="526"/>
      <c r="RMT5" s="526"/>
      <c r="RMU5" s="526"/>
      <c r="RMV5" s="526"/>
      <c r="RMW5" s="526"/>
      <c r="RMX5" s="526"/>
      <c r="RMY5" s="526"/>
      <c r="RMZ5" s="526"/>
      <c r="RNA5" s="526"/>
      <c r="RNB5" s="526"/>
      <c r="RNC5" s="526"/>
      <c r="RND5" s="526"/>
      <c r="RNE5" s="526"/>
      <c r="RNF5" s="526"/>
      <c r="RNG5" s="526"/>
      <c r="RNH5" s="526"/>
      <c r="RNI5" s="526"/>
      <c r="RNJ5" s="526"/>
      <c r="RNK5" s="526"/>
      <c r="RNL5" s="526"/>
      <c r="RNM5" s="526"/>
      <c r="RNN5" s="526"/>
      <c r="RNO5" s="526"/>
      <c r="RNP5" s="526"/>
      <c r="RNQ5" s="526"/>
      <c r="RNR5" s="526"/>
      <c r="RNS5" s="526"/>
      <c r="RNT5" s="526"/>
      <c r="RNU5" s="526"/>
      <c r="RNV5" s="526"/>
      <c r="RNW5" s="526"/>
      <c r="RNX5" s="526"/>
      <c r="RNY5" s="526"/>
      <c r="RNZ5" s="526"/>
      <c r="ROA5" s="526"/>
      <c r="ROB5" s="526"/>
      <c r="ROC5" s="526"/>
      <c r="ROD5" s="526"/>
      <c r="ROE5" s="526"/>
      <c r="ROF5" s="526"/>
      <c r="ROG5" s="526"/>
      <c r="ROH5" s="526"/>
      <c r="ROI5" s="526"/>
      <c r="ROJ5" s="526"/>
      <c r="ROK5" s="526"/>
      <c r="ROL5" s="526"/>
      <c r="ROM5" s="526"/>
      <c r="RON5" s="526"/>
      <c r="ROO5" s="526"/>
      <c r="ROP5" s="526"/>
      <c r="ROQ5" s="526"/>
      <c r="ROR5" s="526"/>
      <c r="ROS5" s="526"/>
      <c r="ROT5" s="526"/>
      <c r="ROU5" s="526"/>
      <c r="ROV5" s="526"/>
      <c r="ROW5" s="526"/>
      <c r="ROX5" s="526"/>
      <c r="ROY5" s="526"/>
      <c r="ROZ5" s="526"/>
      <c r="RPA5" s="526"/>
      <c r="RPB5" s="526"/>
      <c r="RPC5" s="526"/>
      <c r="RPD5" s="526"/>
      <c r="RPE5" s="526"/>
      <c r="RPF5" s="526"/>
      <c r="RPG5" s="526"/>
      <c r="RPH5" s="526"/>
      <c r="RPI5" s="526"/>
      <c r="RPJ5" s="526"/>
      <c r="RPK5" s="526"/>
      <c r="RPL5" s="526"/>
      <c r="RPM5" s="526"/>
      <c r="RPN5" s="526"/>
      <c r="RPO5" s="526"/>
      <c r="RPP5" s="526"/>
      <c r="RPQ5" s="526"/>
      <c r="RPR5" s="526"/>
      <c r="RPS5" s="526"/>
      <c r="RPT5" s="526"/>
      <c r="RPU5" s="526"/>
      <c r="RPV5" s="526"/>
      <c r="RPW5" s="526"/>
      <c r="RPX5" s="526"/>
      <c r="RPY5" s="526"/>
      <c r="RPZ5" s="526"/>
      <c r="RQA5" s="526"/>
      <c r="RQB5" s="526"/>
      <c r="RQC5" s="526"/>
      <c r="RQD5" s="526"/>
      <c r="RQE5" s="526"/>
      <c r="RQF5" s="526"/>
      <c r="RQG5" s="526"/>
      <c r="RQH5" s="526"/>
      <c r="RQI5" s="526"/>
      <c r="RQJ5" s="526"/>
      <c r="RQK5" s="526"/>
      <c r="RQL5" s="526"/>
      <c r="RQM5" s="526"/>
      <c r="RQN5" s="526"/>
      <c r="RQO5" s="526"/>
      <c r="RQP5" s="526"/>
      <c r="RQQ5" s="526"/>
      <c r="RQR5" s="526"/>
      <c r="RQS5" s="526"/>
      <c r="RQT5" s="526"/>
      <c r="RQU5" s="526"/>
      <c r="RQV5" s="526"/>
      <c r="RQW5" s="526"/>
      <c r="RQX5" s="526"/>
      <c r="RQY5" s="526"/>
      <c r="RQZ5" s="526"/>
      <c r="RRA5" s="526"/>
      <c r="RRB5" s="526"/>
      <c r="RRC5" s="526"/>
      <c r="RRD5" s="526"/>
      <c r="RRE5" s="526"/>
      <c r="RRF5" s="526"/>
      <c r="RRG5" s="526"/>
      <c r="RRH5" s="526"/>
      <c r="RRI5" s="526"/>
      <c r="RRJ5" s="526"/>
      <c r="RRK5" s="526"/>
      <c r="RRL5" s="526"/>
      <c r="RRM5" s="526"/>
      <c r="RRN5" s="526"/>
      <c r="RRO5" s="526"/>
      <c r="RRP5" s="526"/>
      <c r="RRQ5" s="526"/>
      <c r="RRR5" s="526"/>
      <c r="RRS5" s="526"/>
      <c r="RRT5" s="526"/>
      <c r="RRU5" s="526"/>
      <c r="RRV5" s="526"/>
      <c r="RRW5" s="526"/>
      <c r="RRX5" s="526"/>
      <c r="RRY5" s="526"/>
      <c r="RRZ5" s="526"/>
      <c r="RSA5" s="526"/>
      <c r="RSB5" s="526"/>
      <c r="RSC5" s="526"/>
      <c r="RSD5" s="526"/>
      <c r="RSE5" s="526"/>
      <c r="RSF5" s="526"/>
      <c r="RSG5" s="526"/>
      <c r="RSH5" s="526"/>
      <c r="RSI5" s="526"/>
      <c r="RSJ5" s="526"/>
      <c r="RSK5" s="526"/>
      <c r="RSL5" s="526"/>
      <c r="RSM5" s="526"/>
      <c r="RSN5" s="526"/>
      <c r="RSO5" s="526"/>
      <c r="RSP5" s="526"/>
      <c r="RSQ5" s="526"/>
      <c r="RSR5" s="526"/>
      <c r="RSS5" s="526"/>
      <c r="RST5" s="526"/>
      <c r="RSU5" s="526"/>
      <c r="RSV5" s="526"/>
      <c r="RSW5" s="526"/>
      <c r="RSX5" s="526"/>
      <c r="RSY5" s="526"/>
      <c r="RSZ5" s="526"/>
      <c r="RTA5" s="526"/>
      <c r="RTB5" s="526"/>
      <c r="RTC5" s="526"/>
      <c r="RTD5" s="526"/>
      <c r="RTE5" s="526"/>
      <c r="RTF5" s="526"/>
      <c r="RTG5" s="526"/>
      <c r="RTH5" s="526"/>
      <c r="RTI5" s="526"/>
      <c r="RTJ5" s="526"/>
      <c r="RTK5" s="526"/>
      <c r="RTL5" s="526"/>
      <c r="RTM5" s="526"/>
      <c r="RTN5" s="526"/>
      <c r="RTO5" s="526"/>
      <c r="RTP5" s="526"/>
      <c r="RTQ5" s="526"/>
      <c r="RTR5" s="526"/>
      <c r="RTS5" s="526"/>
      <c r="RTT5" s="526"/>
      <c r="RTU5" s="526"/>
      <c r="RTV5" s="526"/>
      <c r="RTW5" s="526"/>
      <c r="RTX5" s="526"/>
      <c r="RTY5" s="526"/>
      <c r="RTZ5" s="526"/>
      <c r="RUA5" s="526"/>
      <c r="RUB5" s="526"/>
      <c r="RUC5" s="526"/>
      <c r="RUD5" s="526"/>
      <c r="RUE5" s="526"/>
      <c r="RUF5" s="526"/>
      <c r="RUG5" s="526"/>
      <c r="RUH5" s="526"/>
      <c r="RUI5" s="526"/>
      <c r="RUJ5" s="526"/>
      <c r="RUK5" s="526"/>
      <c r="RUL5" s="526"/>
      <c r="RUM5" s="526"/>
      <c r="RUN5" s="526"/>
      <c r="RUO5" s="526"/>
      <c r="RUP5" s="526"/>
      <c r="RUQ5" s="526"/>
      <c r="RUR5" s="526"/>
      <c r="RUS5" s="526"/>
      <c r="RUT5" s="526"/>
      <c r="RUU5" s="526"/>
      <c r="RUV5" s="526"/>
      <c r="RUW5" s="526"/>
      <c r="RUX5" s="526"/>
      <c r="RUY5" s="526"/>
      <c r="RUZ5" s="526"/>
      <c r="RVA5" s="526"/>
      <c r="RVB5" s="526"/>
      <c r="RVC5" s="526"/>
      <c r="RVD5" s="526"/>
      <c r="RVE5" s="526"/>
      <c r="RVF5" s="526"/>
      <c r="RVG5" s="526"/>
      <c r="RVH5" s="526"/>
      <c r="RVI5" s="526"/>
      <c r="RVJ5" s="526"/>
      <c r="RVK5" s="526"/>
      <c r="RVL5" s="526"/>
      <c r="RVM5" s="526"/>
      <c r="RVN5" s="526"/>
      <c r="RVO5" s="526"/>
      <c r="RVP5" s="526"/>
      <c r="RVQ5" s="526"/>
      <c r="RVR5" s="526"/>
      <c r="RVS5" s="526"/>
      <c r="RVT5" s="526"/>
      <c r="RVU5" s="526"/>
      <c r="RVV5" s="526"/>
      <c r="RVW5" s="526"/>
      <c r="RVX5" s="526"/>
      <c r="RVY5" s="526"/>
      <c r="RVZ5" s="526"/>
      <c r="RWA5" s="526"/>
      <c r="RWB5" s="526"/>
      <c r="RWC5" s="526"/>
      <c r="RWD5" s="526"/>
      <c r="RWE5" s="526"/>
      <c r="RWF5" s="526"/>
      <c r="RWG5" s="526"/>
      <c r="RWH5" s="526"/>
      <c r="RWI5" s="526"/>
      <c r="RWJ5" s="526"/>
      <c r="RWK5" s="526"/>
      <c r="RWL5" s="526"/>
      <c r="RWM5" s="526"/>
      <c r="RWN5" s="526"/>
      <c r="RWO5" s="526"/>
      <c r="RWP5" s="526"/>
      <c r="RWQ5" s="526"/>
      <c r="RWR5" s="526"/>
      <c r="RWS5" s="526"/>
      <c r="RWT5" s="526"/>
      <c r="RWU5" s="526"/>
      <c r="RWV5" s="526"/>
      <c r="RWW5" s="526"/>
      <c r="RWX5" s="526"/>
      <c r="RWY5" s="526"/>
      <c r="RWZ5" s="526"/>
      <c r="RXA5" s="526"/>
      <c r="RXB5" s="526"/>
      <c r="RXC5" s="526"/>
      <c r="RXD5" s="526"/>
      <c r="RXE5" s="526"/>
      <c r="RXF5" s="526"/>
      <c r="RXG5" s="526"/>
      <c r="RXH5" s="526"/>
      <c r="RXI5" s="526"/>
      <c r="RXJ5" s="526"/>
      <c r="RXK5" s="526"/>
      <c r="RXL5" s="526"/>
      <c r="RXM5" s="526"/>
      <c r="RXN5" s="526"/>
      <c r="RXO5" s="526"/>
      <c r="RXP5" s="526"/>
      <c r="RXQ5" s="526"/>
      <c r="RXR5" s="526"/>
      <c r="RXS5" s="526"/>
      <c r="RXT5" s="526"/>
      <c r="RXU5" s="526"/>
      <c r="RXV5" s="526"/>
      <c r="RXW5" s="526"/>
      <c r="RXX5" s="526"/>
      <c r="RXY5" s="526"/>
      <c r="RXZ5" s="526"/>
      <c r="RYA5" s="526"/>
      <c r="RYB5" s="526"/>
      <c r="RYC5" s="526"/>
      <c r="RYD5" s="526"/>
      <c r="RYE5" s="526"/>
      <c r="RYF5" s="526"/>
      <c r="RYG5" s="526"/>
      <c r="RYH5" s="526"/>
      <c r="RYI5" s="526"/>
      <c r="RYJ5" s="526"/>
      <c r="RYK5" s="526"/>
      <c r="RYL5" s="526"/>
      <c r="RYM5" s="526"/>
      <c r="RYN5" s="526"/>
      <c r="RYO5" s="526"/>
      <c r="RYP5" s="526"/>
      <c r="RYQ5" s="526"/>
      <c r="RYR5" s="526"/>
      <c r="RYS5" s="526"/>
      <c r="RYT5" s="526"/>
      <c r="RYU5" s="526"/>
      <c r="RYV5" s="526"/>
      <c r="RYW5" s="526"/>
      <c r="RYX5" s="526"/>
      <c r="RYY5" s="526"/>
      <c r="RYZ5" s="526"/>
      <c r="RZA5" s="526"/>
      <c r="RZB5" s="526"/>
      <c r="RZC5" s="526"/>
      <c r="RZD5" s="526"/>
      <c r="RZE5" s="526"/>
      <c r="RZF5" s="526"/>
      <c r="RZG5" s="526"/>
      <c r="RZH5" s="526"/>
      <c r="RZI5" s="526"/>
      <c r="RZJ5" s="526"/>
      <c r="RZK5" s="526"/>
      <c r="RZL5" s="526"/>
      <c r="RZM5" s="526"/>
      <c r="RZN5" s="526"/>
      <c r="RZO5" s="526"/>
      <c r="RZP5" s="526"/>
      <c r="RZQ5" s="526"/>
      <c r="RZR5" s="526"/>
      <c r="RZS5" s="526"/>
      <c r="RZT5" s="526"/>
      <c r="RZU5" s="526"/>
      <c r="RZV5" s="526"/>
      <c r="RZW5" s="526"/>
      <c r="RZX5" s="526"/>
      <c r="RZY5" s="526"/>
      <c r="RZZ5" s="526"/>
      <c r="SAA5" s="526"/>
      <c r="SAB5" s="526"/>
      <c r="SAC5" s="526"/>
      <c r="SAD5" s="526"/>
      <c r="SAE5" s="526"/>
      <c r="SAF5" s="526"/>
      <c r="SAG5" s="526"/>
      <c r="SAH5" s="526"/>
      <c r="SAI5" s="526"/>
      <c r="SAJ5" s="526"/>
      <c r="SAK5" s="526"/>
      <c r="SAL5" s="526"/>
      <c r="SAM5" s="526"/>
      <c r="SAN5" s="526"/>
      <c r="SAO5" s="526"/>
      <c r="SAP5" s="526"/>
      <c r="SAQ5" s="526"/>
      <c r="SAR5" s="526"/>
      <c r="SAS5" s="526"/>
      <c r="SAT5" s="526"/>
      <c r="SAU5" s="526"/>
      <c r="SAV5" s="526"/>
      <c r="SAW5" s="526"/>
      <c r="SAX5" s="526"/>
      <c r="SAY5" s="526"/>
      <c r="SAZ5" s="526"/>
      <c r="SBA5" s="526"/>
      <c r="SBB5" s="526"/>
      <c r="SBC5" s="526"/>
      <c r="SBD5" s="526"/>
      <c r="SBE5" s="526"/>
      <c r="SBF5" s="526"/>
      <c r="SBG5" s="526"/>
      <c r="SBH5" s="526"/>
      <c r="SBI5" s="526"/>
      <c r="SBJ5" s="526"/>
      <c r="SBK5" s="526"/>
      <c r="SBL5" s="526"/>
      <c r="SBM5" s="526"/>
      <c r="SBN5" s="526"/>
      <c r="SBO5" s="526"/>
      <c r="SBP5" s="526"/>
      <c r="SBQ5" s="526"/>
      <c r="SBR5" s="526"/>
      <c r="SBS5" s="526"/>
      <c r="SBT5" s="526"/>
      <c r="SBU5" s="526"/>
      <c r="SBV5" s="526"/>
      <c r="SBW5" s="526"/>
      <c r="SBX5" s="526"/>
      <c r="SBY5" s="526"/>
      <c r="SBZ5" s="526"/>
      <c r="SCA5" s="526"/>
      <c r="SCB5" s="526"/>
      <c r="SCC5" s="526"/>
      <c r="SCD5" s="526"/>
      <c r="SCE5" s="526"/>
      <c r="SCF5" s="526"/>
      <c r="SCG5" s="526"/>
      <c r="SCH5" s="526"/>
      <c r="SCI5" s="526"/>
      <c r="SCJ5" s="526"/>
      <c r="SCK5" s="526"/>
      <c r="SCL5" s="526"/>
      <c r="SCM5" s="526"/>
      <c r="SCN5" s="526"/>
      <c r="SCO5" s="526"/>
      <c r="SCP5" s="526"/>
      <c r="SCQ5" s="526"/>
      <c r="SCR5" s="526"/>
      <c r="SCS5" s="526"/>
      <c r="SCT5" s="526"/>
      <c r="SCU5" s="526"/>
      <c r="SCV5" s="526"/>
      <c r="SCW5" s="526"/>
      <c r="SCX5" s="526"/>
      <c r="SCY5" s="526"/>
      <c r="SCZ5" s="526"/>
      <c r="SDA5" s="526"/>
      <c r="SDB5" s="526"/>
      <c r="SDC5" s="526"/>
      <c r="SDD5" s="526"/>
      <c r="SDE5" s="526"/>
      <c r="SDF5" s="526"/>
      <c r="SDG5" s="526"/>
      <c r="SDH5" s="526"/>
      <c r="SDI5" s="526"/>
      <c r="SDJ5" s="526"/>
      <c r="SDK5" s="526"/>
      <c r="SDL5" s="526"/>
      <c r="SDM5" s="526"/>
      <c r="SDN5" s="526"/>
      <c r="SDO5" s="526"/>
      <c r="SDP5" s="526"/>
      <c r="SDQ5" s="526"/>
      <c r="SDR5" s="526"/>
      <c r="SDS5" s="526"/>
      <c r="SDT5" s="526"/>
      <c r="SDU5" s="526"/>
      <c r="SDV5" s="526"/>
      <c r="SDW5" s="526"/>
      <c r="SDX5" s="526"/>
      <c r="SDY5" s="526"/>
      <c r="SDZ5" s="526"/>
      <c r="SEA5" s="526"/>
      <c r="SEB5" s="526"/>
      <c r="SEC5" s="526"/>
      <c r="SED5" s="526"/>
      <c r="SEE5" s="526"/>
      <c r="SEF5" s="526"/>
      <c r="SEG5" s="526"/>
      <c r="SEH5" s="526"/>
      <c r="SEI5" s="526"/>
      <c r="SEJ5" s="526"/>
      <c r="SEK5" s="526"/>
      <c r="SEL5" s="526"/>
      <c r="SEM5" s="526"/>
      <c r="SEN5" s="526"/>
      <c r="SEO5" s="526"/>
      <c r="SEP5" s="526"/>
      <c r="SEQ5" s="526"/>
      <c r="SER5" s="526"/>
      <c r="SES5" s="526"/>
      <c r="SET5" s="526"/>
      <c r="SEU5" s="526"/>
      <c r="SEV5" s="526"/>
      <c r="SEW5" s="526"/>
      <c r="SEX5" s="526"/>
      <c r="SEY5" s="526"/>
      <c r="SEZ5" s="526"/>
      <c r="SFA5" s="526"/>
      <c r="SFB5" s="526"/>
      <c r="SFC5" s="526"/>
      <c r="SFD5" s="526"/>
      <c r="SFE5" s="526"/>
      <c r="SFF5" s="526"/>
      <c r="SFG5" s="526"/>
      <c r="SFH5" s="526"/>
      <c r="SFI5" s="526"/>
      <c r="SFJ5" s="526"/>
      <c r="SFK5" s="526"/>
      <c r="SFL5" s="526"/>
      <c r="SFM5" s="526"/>
      <c r="SFN5" s="526"/>
      <c r="SFO5" s="526"/>
      <c r="SFP5" s="526"/>
      <c r="SFQ5" s="526"/>
      <c r="SFR5" s="526"/>
      <c r="SFS5" s="526"/>
      <c r="SFT5" s="526"/>
      <c r="SFU5" s="526"/>
      <c r="SFV5" s="526"/>
      <c r="SFW5" s="526"/>
      <c r="SFX5" s="526"/>
      <c r="SFY5" s="526"/>
      <c r="SFZ5" s="526"/>
      <c r="SGA5" s="526"/>
      <c r="SGB5" s="526"/>
      <c r="SGC5" s="526"/>
      <c r="SGD5" s="526"/>
      <c r="SGE5" s="526"/>
      <c r="SGF5" s="526"/>
      <c r="SGG5" s="526"/>
      <c r="SGH5" s="526"/>
      <c r="SGI5" s="526"/>
      <c r="SGJ5" s="526"/>
      <c r="SGK5" s="526"/>
      <c r="SGL5" s="526"/>
      <c r="SGM5" s="526"/>
      <c r="SGN5" s="526"/>
      <c r="SGO5" s="526"/>
      <c r="SGP5" s="526"/>
      <c r="SGQ5" s="526"/>
      <c r="SGR5" s="526"/>
      <c r="SGS5" s="526"/>
      <c r="SGT5" s="526"/>
      <c r="SGU5" s="526"/>
      <c r="SGV5" s="526"/>
      <c r="SGW5" s="526"/>
      <c r="SGX5" s="526"/>
      <c r="SGY5" s="526"/>
      <c r="SGZ5" s="526"/>
      <c r="SHA5" s="526"/>
      <c r="SHB5" s="526"/>
      <c r="SHC5" s="526"/>
      <c r="SHD5" s="526"/>
      <c r="SHE5" s="526"/>
      <c r="SHF5" s="526"/>
      <c r="SHG5" s="526"/>
      <c r="SHH5" s="526"/>
      <c r="SHI5" s="526"/>
      <c r="SHJ5" s="526"/>
      <c r="SHK5" s="526"/>
      <c r="SHL5" s="526"/>
      <c r="SHM5" s="526"/>
      <c r="SHN5" s="526"/>
      <c r="SHO5" s="526"/>
      <c r="SHP5" s="526"/>
      <c r="SHQ5" s="526"/>
      <c r="SHR5" s="526"/>
      <c r="SHS5" s="526"/>
      <c r="SHT5" s="526"/>
      <c r="SHU5" s="526"/>
      <c r="SHV5" s="526"/>
      <c r="SHW5" s="526"/>
      <c r="SHX5" s="526"/>
      <c r="SHY5" s="526"/>
      <c r="SHZ5" s="526"/>
      <c r="SIA5" s="526"/>
      <c r="SIB5" s="526"/>
      <c r="SIC5" s="526"/>
      <c r="SID5" s="526"/>
      <c r="SIE5" s="526"/>
      <c r="SIF5" s="526"/>
      <c r="SIG5" s="526"/>
      <c r="SIH5" s="526"/>
      <c r="SII5" s="526"/>
      <c r="SIJ5" s="526"/>
      <c r="SIK5" s="526"/>
      <c r="SIL5" s="526"/>
      <c r="SIM5" s="526"/>
      <c r="SIN5" s="526"/>
      <c r="SIO5" s="526"/>
      <c r="SIP5" s="526"/>
      <c r="SIQ5" s="526"/>
      <c r="SIR5" s="526"/>
      <c r="SIS5" s="526"/>
      <c r="SIT5" s="526"/>
      <c r="SIU5" s="526"/>
      <c r="SIV5" s="526"/>
      <c r="SIW5" s="526"/>
      <c r="SIX5" s="526"/>
      <c r="SIY5" s="526"/>
      <c r="SIZ5" s="526"/>
      <c r="SJA5" s="526"/>
      <c r="SJB5" s="526"/>
      <c r="SJC5" s="526"/>
      <c r="SJD5" s="526"/>
      <c r="SJE5" s="526"/>
      <c r="SJF5" s="526"/>
      <c r="SJG5" s="526"/>
      <c r="SJH5" s="526"/>
      <c r="SJI5" s="526"/>
      <c r="SJJ5" s="526"/>
      <c r="SJK5" s="526"/>
      <c r="SJL5" s="526"/>
      <c r="SJM5" s="526"/>
      <c r="SJN5" s="526"/>
      <c r="SJO5" s="526"/>
      <c r="SJP5" s="526"/>
      <c r="SJQ5" s="526"/>
      <c r="SJR5" s="526"/>
      <c r="SJS5" s="526"/>
      <c r="SJT5" s="526"/>
      <c r="SJU5" s="526"/>
      <c r="SJV5" s="526"/>
      <c r="SJW5" s="526"/>
      <c r="SJX5" s="526"/>
      <c r="SJY5" s="526"/>
      <c r="SJZ5" s="526"/>
      <c r="SKA5" s="526"/>
      <c r="SKB5" s="526"/>
      <c r="SKC5" s="526"/>
      <c r="SKD5" s="526"/>
      <c r="SKE5" s="526"/>
      <c r="SKF5" s="526"/>
      <c r="SKG5" s="526"/>
      <c r="SKH5" s="526"/>
      <c r="SKI5" s="526"/>
      <c r="SKJ5" s="526"/>
      <c r="SKK5" s="526"/>
      <c r="SKL5" s="526"/>
      <c r="SKM5" s="526"/>
      <c r="SKN5" s="526"/>
      <c r="SKO5" s="526"/>
      <c r="SKP5" s="526"/>
      <c r="SKQ5" s="526"/>
      <c r="SKR5" s="526"/>
      <c r="SKS5" s="526"/>
      <c r="SKT5" s="526"/>
      <c r="SKU5" s="526"/>
      <c r="SKV5" s="526"/>
      <c r="SKW5" s="526"/>
      <c r="SKX5" s="526"/>
      <c r="SKY5" s="526"/>
      <c r="SKZ5" s="526"/>
      <c r="SLA5" s="526"/>
      <c r="SLB5" s="526"/>
      <c r="SLC5" s="526"/>
      <c r="SLD5" s="526"/>
      <c r="SLE5" s="526"/>
      <c r="SLF5" s="526"/>
      <c r="SLG5" s="526"/>
      <c r="SLH5" s="526"/>
      <c r="SLI5" s="526"/>
      <c r="SLJ5" s="526"/>
      <c r="SLK5" s="526"/>
      <c r="SLL5" s="526"/>
      <c r="SLM5" s="526"/>
      <c r="SLN5" s="526"/>
      <c r="SLO5" s="526"/>
      <c r="SLP5" s="526"/>
      <c r="SLQ5" s="526"/>
      <c r="SLR5" s="526"/>
      <c r="SLS5" s="526"/>
      <c r="SLT5" s="526"/>
      <c r="SLU5" s="526"/>
      <c r="SLV5" s="526"/>
      <c r="SLW5" s="526"/>
      <c r="SLX5" s="526"/>
      <c r="SLY5" s="526"/>
      <c r="SLZ5" s="526"/>
      <c r="SMA5" s="526"/>
      <c r="SMB5" s="526"/>
      <c r="SMC5" s="526"/>
      <c r="SMD5" s="526"/>
      <c r="SME5" s="526"/>
      <c r="SMF5" s="526"/>
      <c r="SMG5" s="526"/>
      <c r="SMH5" s="526"/>
      <c r="SMI5" s="526"/>
      <c r="SMJ5" s="526"/>
      <c r="SMK5" s="526"/>
      <c r="SML5" s="526"/>
      <c r="SMM5" s="526"/>
      <c r="SMN5" s="526"/>
      <c r="SMO5" s="526"/>
      <c r="SMP5" s="526"/>
      <c r="SMQ5" s="526"/>
      <c r="SMR5" s="526"/>
      <c r="SMS5" s="526"/>
      <c r="SMT5" s="526"/>
      <c r="SMU5" s="526"/>
      <c r="SMV5" s="526"/>
      <c r="SMW5" s="526"/>
      <c r="SMX5" s="526"/>
      <c r="SMY5" s="526"/>
      <c r="SMZ5" s="526"/>
      <c r="SNA5" s="526"/>
      <c r="SNB5" s="526"/>
      <c r="SNC5" s="526"/>
      <c r="SND5" s="526"/>
      <c r="SNE5" s="526"/>
      <c r="SNF5" s="526"/>
      <c r="SNG5" s="526"/>
      <c r="SNH5" s="526"/>
      <c r="SNI5" s="526"/>
      <c r="SNJ5" s="526"/>
      <c r="SNK5" s="526"/>
      <c r="SNL5" s="526"/>
      <c r="SNM5" s="526"/>
      <c r="SNN5" s="526"/>
      <c r="SNO5" s="526"/>
      <c r="SNP5" s="526"/>
      <c r="SNQ5" s="526"/>
      <c r="SNR5" s="526"/>
      <c r="SNS5" s="526"/>
      <c r="SNT5" s="526"/>
      <c r="SNU5" s="526"/>
      <c r="SNV5" s="526"/>
      <c r="SNW5" s="526"/>
      <c r="SNX5" s="526"/>
      <c r="SNY5" s="526"/>
      <c r="SNZ5" s="526"/>
      <c r="SOA5" s="526"/>
      <c r="SOB5" s="526"/>
      <c r="SOC5" s="526"/>
      <c r="SOD5" s="526"/>
      <c r="SOE5" s="526"/>
      <c r="SOF5" s="526"/>
      <c r="SOG5" s="526"/>
      <c r="SOH5" s="526"/>
      <c r="SOI5" s="526"/>
      <c r="SOJ5" s="526"/>
      <c r="SOK5" s="526"/>
      <c r="SOL5" s="526"/>
      <c r="SOM5" s="526"/>
      <c r="SON5" s="526"/>
      <c r="SOO5" s="526"/>
      <c r="SOP5" s="526"/>
      <c r="SOQ5" s="526"/>
      <c r="SOR5" s="526"/>
      <c r="SOS5" s="526"/>
      <c r="SOT5" s="526"/>
      <c r="SOU5" s="526"/>
      <c r="SOV5" s="526"/>
      <c r="SOW5" s="526"/>
      <c r="SOX5" s="526"/>
      <c r="SOY5" s="526"/>
      <c r="SOZ5" s="526"/>
      <c r="SPA5" s="526"/>
      <c r="SPB5" s="526"/>
      <c r="SPC5" s="526"/>
      <c r="SPD5" s="526"/>
      <c r="SPE5" s="526"/>
      <c r="SPF5" s="526"/>
      <c r="SPG5" s="526"/>
      <c r="SPH5" s="526"/>
      <c r="SPI5" s="526"/>
      <c r="SPJ5" s="526"/>
      <c r="SPK5" s="526"/>
      <c r="SPL5" s="526"/>
      <c r="SPM5" s="526"/>
      <c r="SPN5" s="526"/>
      <c r="SPO5" s="526"/>
      <c r="SPP5" s="526"/>
      <c r="SPQ5" s="526"/>
      <c r="SPR5" s="526"/>
      <c r="SPS5" s="526"/>
      <c r="SPT5" s="526"/>
      <c r="SPU5" s="526"/>
      <c r="SPV5" s="526"/>
      <c r="SPW5" s="526"/>
      <c r="SPX5" s="526"/>
      <c r="SPY5" s="526"/>
      <c r="SPZ5" s="526"/>
      <c r="SQA5" s="526"/>
      <c r="SQB5" s="526"/>
      <c r="SQC5" s="526"/>
      <c r="SQD5" s="526"/>
      <c r="SQE5" s="526"/>
      <c r="SQF5" s="526"/>
      <c r="SQG5" s="526"/>
      <c r="SQH5" s="526"/>
      <c r="SQI5" s="526"/>
      <c r="SQJ5" s="526"/>
      <c r="SQK5" s="526"/>
      <c r="SQL5" s="526"/>
      <c r="SQM5" s="526"/>
      <c r="SQN5" s="526"/>
      <c r="SQO5" s="526"/>
      <c r="SQP5" s="526"/>
      <c r="SQQ5" s="526"/>
      <c r="SQR5" s="526"/>
      <c r="SQS5" s="526"/>
      <c r="SQT5" s="526"/>
      <c r="SQU5" s="526"/>
      <c r="SQV5" s="526"/>
      <c r="SQW5" s="526"/>
      <c r="SQX5" s="526"/>
      <c r="SQY5" s="526"/>
      <c r="SQZ5" s="526"/>
      <c r="SRA5" s="526"/>
      <c r="SRB5" s="526"/>
      <c r="SRC5" s="526"/>
      <c r="SRD5" s="526"/>
      <c r="SRE5" s="526"/>
      <c r="SRF5" s="526"/>
      <c r="SRG5" s="526"/>
      <c r="SRH5" s="526"/>
      <c r="SRI5" s="526"/>
      <c r="SRJ5" s="526"/>
      <c r="SRK5" s="526"/>
      <c r="SRL5" s="526"/>
      <c r="SRM5" s="526"/>
      <c r="SRN5" s="526"/>
      <c r="SRO5" s="526"/>
      <c r="SRP5" s="526"/>
      <c r="SRQ5" s="526"/>
      <c r="SRR5" s="526"/>
      <c r="SRS5" s="526"/>
      <c r="SRT5" s="526"/>
      <c r="SRU5" s="526"/>
      <c r="SRV5" s="526"/>
      <c r="SRW5" s="526"/>
      <c r="SRX5" s="526"/>
      <c r="SRY5" s="526"/>
      <c r="SRZ5" s="526"/>
      <c r="SSA5" s="526"/>
      <c r="SSB5" s="526"/>
      <c r="SSC5" s="526"/>
      <c r="SSD5" s="526"/>
      <c r="SSE5" s="526"/>
      <c r="SSF5" s="526"/>
      <c r="SSG5" s="526"/>
      <c r="SSH5" s="526"/>
      <c r="SSI5" s="526"/>
      <c r="SSJ5" s="526"/>
      <c r="SSK5" s="526"/>
      <c r="SSL5" s="526"/>
      <c r="SSM5" s="526"/>
      <c r="SSN5" s="526"/>
      <c r="SSO5" s="526"/>
      <c r="SSP5" s="526"/>
      <c r="SSQ5" s="526"/>
      <c r="SSR5" s="526"/>
      <c r="SSS5" s="526"/>
      <c r="SST5" s="526"/>
      <c r="SSU5" s="526"/>
      <c r="SSV5" s="526"/>
      <c r="SSW5" s="526"/>
      <c r="SSX5" s="526"/>
      <c r="SSY5" s="526"/>
      <c r="SSZ5" s="526"/>
      <c r="STA5" s="526"/>
      <c r="STB5" s="526"/>
      <c r="STC5" s="526"/>
      <c r="STD5" s="526"/>
      <c r="STE5" s="526"/>
      <c r="STF5" s="526"/>
      <c r="STG5" s="526"/>
      <c r="STH5" s="526"/>
      <c r="STI5" s="526"/>
      <c r="STJ5" s="526"/>
      <c r="STK5" s="526"/>
      <c r="STL5" s="526"/>
      <c r="STM5" s="526"/>
      <c r="STN5" s="526"/>
      <c r="STO5" s="526"/>
      <c r="STP5" s="526"/>
      <c r="STQ5" s="526"/>
      <c r="STR5" s="526"/>
      <c r="STS5" s="526"/>
      <c r="STT5" s="526"/>
      <c r="STU5" s="526"/>
      <c r="STV5" s="526"/>
      <c r="STW5" s="526"/>
      <c r="STX5" s="526"/>
      <c r="STY5" s="526"/>
      <c r="STZ5" s="526"/>
      <c r="SUA5" s="526"/>
      <c r="SUB5" s="526"/>
      <c r="SUC5" s="526"/>
      <c r="SUD5" s="526"/>
      <c r="SUE5" s="526"/>
      <c r="SUF5" s="526"/>
      <c r="SUG5" s="526"/>
      <c r="SUH5" s="526"/>
      <c r="SUI5" s="526"/>
      <c r="SUJ5" s="526"/>
      <c r="SUK5" s="526"/>
      <c r="SUL5" s="526"/>
      <c r="SUM5" s="526"/>
      <c r="SUN5" s="526"/>
      <c r="SUO5" s="526"/>
      <c r="SUP5" s="526"/>
      <c r="SUQ5" s="526"/>
      <c r="SUR5" s="526"/>
      <c r="SUS5" s="526"/>
      <c r="SUT5" s="526"/>
      <c r="SUU5" s="526"/>
      <c r="SUV5" s="526"/>
      <c r="SUW5" s="526"/>
      <c r="SUX5" s="526"/>
      <c r="SUY5" s="526"/>
      <c r="SUZ5" s="526"/>
      <c r="SVA5" s="526"/>
      <c r="SVB5" s="526"/>
      <c r="SVC5" s="526"/>
      <c r="SVD5" s="526"/>
      <c r="SVE5" s="526"/>
      <c r="SVF5" s="526"/>
      <c r="SVG5" s="526"/>
      <c r="SVH5" s="526"/>
      <c r="SVI5" s="526"/>
      <c r="SVJ5" s="526"/>
      <c r="SVK5" s="526"/>
      <c r="SVL5" s="526"/>
      <c r="SVM5" s="526"/>
      <c r="SVN5" s="526"/>
      <c r="SVO5" s="526"/>
      <c r="SVP5" s="526"/>
      <c r="SVQ5" s="526"/>
      <c r="SVR5" s="526"/>
      <c r="SVS5" s="526"/>
      <c r="SVT5" s="526"/>
      <c r="SVU5" s="526"/>
      <c r="SVV5" s="526"/>
      <c r="SVW5" s="526"/>
      <c r="SVX5" s="526"/>
      <c r="SVY5" s="526"/>
      <c r="SVZ5" s="526"/>
      <c r="SWA5" s="526"/>
      <c r="SWB5" s="526"/>
      <c r="SWC5" s="526"/>
      <c r="SWD5" s="526"/>
      <c r="SWE5" s="526"/>
      <c r="SWF5" s="526"/>
      <c r="SWG5" s="526"/>
      <c r="SWH5" s="526"/>
      <c r="SWI5" s="526"/>
      <c r="SWJ5" s="526"/>
      <c r="SWK5" s="526"/>
      <c r="SWL5" s="526"/>
      <c r="SWM5" s="526"/>
      <c r="SWN5" s="526"/>
      <c r="SWO5" s="526"/>
      <c r="SWP5" s="526"/>
      <c r="SWQ5" s="526"/>
      <c r="SWR5" s="526"/>
      <c r="SWS5" s="526"/>
      <c r="SWT5" s="526"/>
      <c r="SWU5" s="526"/>
      <c r="SWV5" s="526"/>
      <c r="SWW5" s="526"/>
      <c r="SWX5" s="526"/>
      <c r="SWY5" s="526"/>
      <c r="SWZ5" s="526"/>
      <c r="SXA5" s="526"/>
      <c r="SXB5" s="526"/>
      <c r="SXC5" s="526"/>
      <c r="SXD5" s="526"/>
      <c r="SXE5" s="526"/>
      <c r="SXF5" s="526"/>
      <c r="SXG5" s="526"/>
      <c r="SXH5" s="526"/>
      <c r="SXI5" s="526"/>
      <c r="SXJ5" s="526"/>
      <c r="SXK5" s="526"/>
      <c r="SXL5" s="526"/>
      <c r="SXM5" s="526"/>
      <c r="SXN5" s="526"/>
      <c r="SXO5" s="526"/>
      <c r="SXP5" s="526"/>
      <c r="SXQ5" s="526"/>
      <c r="SXR5" s="526"/>
      <c r="SXS5" s="526"/>
      <c r="SXT5" s="526"/>
      <c r="SXU5" s="526"/>
      <c r="SXV5" s="526"/>
      <c r="SXW5" s="526"/>
      <c r="SXX5" s="526"/>
      <c r="SXY5" s="526"/>
      <c r="SXZ5" s="526"/>
      <c r="SYA5" s="526"/>
      <c r="SYB5" s="526"/>
      <c r="SYC5" s="526"/>
      <c r="SYD5" s="526"/>
      <c r="SYE5" s="526"/>
      <c r="SYF5" s="526"/>
      <c r="SYG5" s="526"/>
      <c r="SYH5" s="526"/>
      <c r="SYI5" s="526"/>
      <c r="SYJ5" s="526"/>
      <c r="SYK5" s="526"/>
      <c r="SYL5" s="526"/>
      <c r="SYM5" s="526"/>
      <c r="SYN5" s="526"/>
      <c r="SYO5" s="526"/>
      <c r="SYP5" s="526"/>
      <c r="SYQ5" s="526"/>
      <c r="SYR5" s="526"/>
      <c r="SYS5" s="526"/>
      <c r="SYT5" s="526"/>
      <c r="SYU5" s="526"/>
      <c r="SYV5" s="526"/>
      <c r="SYW5" s="526"/>
      <c r="SYX5" s="526"/>
      <c r="SYY5" s="526"/>
      <c r="SYZ5" s="526"/>
      <c r="SZA5" s="526"/>
      <c r="SZB5" s="526"/>
      <c r="SZC5" s="526"/>
      <c r="SZD5" s="526"/>
      <c r="SZE5" s="526"/>
      <c r="SZF5" s="526"/>
      <c r="SZG5" s="526"/>
      <c r="SZH5" s="526"/>
      <c r="SZI5" s="526"/>
      <c r="SZJ5" s="526"/>
      <c r="SZK5" s="526"/>
      <c r="SZL5" s="526"/>
      <c r="SZM5" s="526"/>
      <c r="SZN5" s="526"/>
      <c r="SZO5" s="526"/>
      <c r="SZP5" s="526"/>
      <c r="SZQ5" s="526"/>
      <c r="SZR5" s="526"/>
      <c r="SZS5" s="526"/>
      <c r="SZT5" s="526"/>
      <c r="SZU5" s="526"/>
      <c r="SZV5" s="526"/>
      <c r="SZW5" s="526"/>
      <c r="SZX5" s="526"/>
      <c r="SZY5" s="526"/>
      <c r="SZZ5" s="526"/>
      <c r="TAA5" s="526"/>
      <c r="TAB5" s="526"/>
      <c r="TAC5" s="526"/>
      <c r="TAD5" s="526"/>
      <c r="TAE5" s="526"/>
      <c r="TAF5" s="526"/>
      <c r="TAG5" s="526"/>
      <c r="TAH5" s="526"/>
      <c r="TAI5" s="526"/>
      <c r="TAJ5" s="526"/>
      <c r="TAK5" s="526"/>
      <c r="TAL5" s="526"/>
      <c r="TAM5" s="526"/>
      <c r="TAN5" s="526"/>
      <c r="TAO5" s="526"/>
      <c r="TAP5" s="526"/>
      <c r="TAQ5" s="526"/>
      <c r="TAR5" s="526"/>
      <c r="TAS5" s="526"/>
      <c r="TAT5" s="526"/>
      <c r="TAU5" s="526"/>
      <c r="TAV5" s="526"/>
      <c r="TAW5" s="526"/>
      <c r="TAX5" s="526"/>
      <c r="TAY5" s="526"/>
      <c r="TAZ5" s="526"/>
      <c r="TBA5" s="526"/>
      <c r="TBB5" s="526"/>
      <c r="TBC5" s="526"/>
      <c r="TBD5" s="526"/>
      <c r="TBE5" s="526"/>
      <c r="TBF5" s="526"/>
      <c r="TBG5" s="526"/>
      <c r="TBH5" s="526"/>
      <c r="TBI5" s="526"/>
      <c r="TBJ5" s="526"/>
      <c r="TBK5" s="526"/>
      <c r="TBL5" s="526"/>
      <c r="TBM5" s="526"/>
      <c r="TBN5" s="526"/>
      <c r="TBO5" s="526"/>
      <c r="TBP5" s="526"/>
      <c r="TBQ5" s="526"/>
      <c r="TBR5" s="526"/>
      <c r="TBS5" s="526"/>
      <c r="TBT5" s="526"/>
      <c r="TBU5" s="526"/>
      <c r="TBV5" s="526"/>
      <c r="TBW5" s="526"/>
      <c r="TBX5" s="526"/>
      <c r="TBY5" s="526"/>
      <c r="TBZ5" s="526"/>
      <c r="TCA5" s="526"/>
      <c r="TCB5" s="526"/>
      <c r="TCC5" s="526"/>
      <c r="TCD5" s="526"/>
      <c r="TCE5" s="526"/>
      <c r="TCF5" s="526"/>
      <c r="TCG5" s="526"/>
      <c r="TCH5" s="526"/>
      <c r="TCI5" s="526"/>
      <c r="TCJ5" s="526"/>
      <c r="TCK5" s="526"/>
      <c r="TCL5" s="526"/>
      <c r="TCM5" s="526"/>
      <c r="TCN5" s="526"/>
      <c r="TCO5" s="526"/>
      <c r="TCP5" s="526"/>
      <c r="TCQ5" s="526"/>
      <c r="TCR5" s="526"/>
      <c r="TCS5" s="526"/>
      <c r="TCT5" s="526"/>
      <c r="TCU5" s="526"/>
      <c r="TCV5" s="526"/>
      <c r="TCW5" s="526"/>
      <c r="TCX5" s="526"/>
      <c r="TCY5" s="526"/>
      <c r="TCZ5" s="526"/>
      <c r="TDA5" s="526"/>
      <c r="TDB5" s="526"/>
      <c r="TDC5" s="526"/>
      <c r="TDD5" s="526"/>
      <c r="TDE5" s="526"/>
      <c r="TDF5" s="526"/>
      <c r="TDG5" s="526"/>
      <c r="TDH5" s="526"/>
      <c r="TDI5" s="526"/>
      <c r="TDJ5" s="526"/>
      <c r="TDK5" s="526"/>
      <c r="TDL5" s="526"/>
      <c r="TDM5" s="526"/>
      <c r="TDN5" s="526"/>
      <c r="TDO5" s="526"/>
      <c r="TDP5" s="526"/>
      <c r="TDQ5" s="526"/>
      <c r="TDR5" s="526"/>
      <c r="TDS5" s="526"/>
      <c r="TDT5" s="526"/>
      <c r="TDU5" s="526"/>
      <c r="TDV5" s="526"/>
      <c r="TDW5" s="526"/>
      <c r="TDX5" s="526"/>
      <c r="TDY5" s="526"/>
      <c r="TDZ5" s="526"/>
      <c r="TEA5" s="526"/>
      <c r="TEB5" s="526"/>
      <c r="TEC5" s="526"/>
      <c r="TED5" s="526"/>
      <c r="TEE5" s="526"/>
      <c r="TEF5" s="526"/>
      <c r="TEG5" s="526"/>
      <c r="TEH5" s="526"/>
      <c r="TEI5" s="526"/>
      <c r="TEJ5" s="526"/>
      <c r="TEK5" s="526"/>
      <c r="TEL5" s="526"/>
      <c r="TEM5" s="526"/>
      <c r="TEN5" s="526"/>
      <c r="TEO5" s="526"/>
      <c r="TEP5" s="526"/>
      <c r="TEQ5" s="526"/>
      <c r="TER5" s="526"/>
      <c r="TES5" s="526"/>
      <c r="TET5" s="526"/>
      <c r="TEU5" s="526"/>
      <c r="TEV5" s="526"/>
      <c r="TEW5" s="526"/>
      <c r="TEX5" s="526"/>
      <c r="TEY5" s="526"/>
      <c r="TEZ5" s="526"/>
      <c r="TFA5" s="526"/>
      <c r="TFB5" s="526"/>
      <c r="TFC5" s="526"/>
      <c r="TFD5" s="526"/>
      <c r="TFE5" s="526"/>
      <c r="TFF5" s="526"/>
      <c r="TFG5" s="526"/>
      <c r="TFH5" s="526"/>
      <c r="TFI5" s="526"/>
      <c r="TFJ5" s="526"/>
      <c r="TFK5" s="526"/>
      <c r="TFL5" s="526"/>
      <c r="TFM5" s="526"/>
      <c r="TFN5" s="526"/>
      <c r="TFO5" s="526"/>
      <c r="TFP5" s="526"/>
      <c r="TFQ5" s="526"/>
      <c r="TFR5" s="526"/>
      <c r="TFS5" s="526"/>
      <c r="TFT5" s="526"/>
      <c r="TFU5" s="526"/>
      <c r="TFV5" s="526"/>
      <c r="TFW5" s="526"/>
      <c r="TFX5" s="526"/>
      <c r="TFY5" s="526"/>
      <c r="TFZ5" s="526"/>
      <c r="TGA5" s="526"/>
      <c r="TGB5" s="526"/>
      <c r="TGC5" s="526"/>
      <c r="TGD5" s="526"/>
      <c r="TGE5" s="526"/>
      <c r="TGF5" s="526"/>
      <c r="TGG5" s="526"/>
      <c r="TGH5" s="526"/>
      <c r="TGI5" s="526"/>
      <c r="TGJ5" s="526"/>
      <c r="TGK5" s="526"/>
      <c r="TGL5" s="526"/>
      <c r="TGM5" s="526"/>
      <c r="TGN5" s="526"/>
      <c r="TGO5" s="526"/>
      <c r="TGP5" s="526"/>
      <c r="TGQ5" s="526"/>
      <c r="TGR5" s="526"/>
      <c r="TGS5" s="526"/>
      <c r="TGT5" s="526"/>
      <c r="TGU5" s="526"/>
      <c r="TGV5" s="526"/>
      <c r="TGW5" s="526"/>
      <c r="TGX5" s="526"/>
      <c r="TGY5" s="526"/>
      <c r="TGZ5" s="526"/>
      <c r="THA5" s="526"/>
      <c r="THB5" s="526"/>
      <c r="THC5" s="526"/>
      <c r="THD5" s="526"/>
      <c r="THE5" s="526"/>
      <c r="THF5" s="526"/>
      <c r="THG5" s="526"/>
      <c r="THH5" s="526"/>
      <c r="THI5" s="526"/>
      <c r="THJ5" s="526"/>
      <c r="THK5" s="526"/>
      <c r="THL5" s="526"/>
      <c r="THM5" s="526"/>
      <c r="THN5" s="526"/>
      <c r="THO5" s="526"/>
      <c r="THP5" s="526"/>
      <c r="THQ5" s="526"/>
      <c r="THR5" s="526"/>
      <c r="THS5" s="526"/>
      <c r="THT5" s="526"/>
      <c r="THU5" s="526"/>
      <c r="THV5" s="526"/>
      <c r="THW5" s="526"/>
      <c r="THX5" s="526"/>
      <c r="THY5" s="526"/>
      <c r="THZ5" s="526"/>
      <c r="TIA5" s="526"/>
      <c r="TIB5" s="526"/>
      <c r="TIC5" s="526"/>
      <c r="TID5" s="526"/>
      <c r="TIE5" s="526"/>
      <c r="TIF5" s="526"/>
      <c r="TIG5" s="526"/>
      <c r="TIH5" s="526"/>
      <c r="TII5" s="526"/>
      <c r="TIJ5" s="526"/>
      <c r="TIK5" s="526"/>
      <c r="TIL5" s="526"/>
      <c r="TIM5" s="526"/>
      <c r="TIN5" s="526"/>
      <c r="TIO5" s="526"/>
      <c r="TIP5" s="526"/>
      <c r="TIQ5" s="526"/>
      <c r="TIR5" s="526"/>
      <c r="TIS5" s="526"/>
      <c r="TIT5" s="526"/>
      <c r="TIU5" s="526"/>
      <c r="TIV5" s="526"/>
      <c r="TIW5" s="526"/>
      <c r="TIX5" s="526"/>
      <c r="TIY5" s="526"/>
      <c r="TIZ5" s="526"/>
      <c r="TJA5" s="526"/>
      <c r="TJB5" s="526"/>
      <c r="TJC5" s="526"/>
      <c r="TJD5" s="526"/>
      <c r="TJE5" s="526"/>
      <c r="TJF5" s="526"/>
      <c r="TJG5" s="526"/>
      <c r="TJH5" s="526"/>
      <c r="TJI5" s="526"/>
      <c r="TJJ5" s="526"/>
      <c r="TJK5" s="526"/>
      <c r="TJL5" s="526"/>
      <c r="TJM5" s="526"/>
      <c r="TJN5" s="526"/>
      <c r="TJO5" s="526"/>
      <c r="TJP5" s="526"/>
      <c r="TJQ5" s="526"/>
      <c r="TJR5" s="526"/>
      <c r="TJS5" s="526"/>
      <c r="TJT5" s="526"/>
      <c r="TJU5" s="526"/>
      <c r="TJV5" s="526"/>
      <c r="TJW5" s="526"/>
      <c r="TJX5" s="526"/>
      <c r="TJY5" s="526"/>
      <c r="TJZ5" s="526"/>
      <c r="TKA5" s="526"/>
      <c r="TKB5" s="526"/>
      <c r="TKC5" s="526"/>
      <c r="TKD5" s="526"/>
      <c r="TKE5" s="526"/>
      <c r="TKF5" s="526"/>
      <c r="TKG5" s="526"/>
      <c r="TKH5" s="526"/>
      <c r="TKI5" s="526"/>
      <c r="TKJ5" s="526"/>
      <c r="TKK5" s="526"/>
      <c r="TKL5" s="526"/>
      <c r="TKM5" s="526"/>
      <c r="TKN5" s="526"/>
      <c r="TKO5" s="526"/>
      <c r="TKP5" s="526"/>
      <c r="TKQ5" s="526"/>
      <c r="TKR5" s="526"/>
      <c r="TKS5" s="526"/>
      <c r="TKT5" s="526"/>
      <c r="TKU5" s="526"/>
      <c r="TKV5" s="526"/>
      <c r="TKW5" s="526"/>
      <c r="TKX5" s="526"/>
      <c r="TKY5" s="526"/>
      <c r="TKZ5" s="526"/>
      <c r="TLA5" s="526"/>
      <c r="TLB5" s="526"/>
      <c r="TLC5" s="526"/>
      <c r="TLD5" s="526"/>
      <c r="TLE5" s="526"/>
      <c r="TLF5" s="526"/>
      <c r="TLG5" s="526"/>
      <c r="TLH5" s="526"/>
      <c r="TLI5" s="526"/>
      <c r="TLJ5" s="526"/>
      <c r="TLK5" s="526"/>
      <c r="TLL5" s="526"/>
      <c r="TLM5" s="526"/>
      <c r="TLN5" s="526"/>
      <c r="TLO5" s="526"/>
      <c r="TLP5" s="526"/>
      <c r="TLQ5" s="526"/>
      <c r="TLR5" s="526"/>
      <c r="TLS5" s="526"/>
      <c r="TLT5" s="526"/>
      <c r="TLU5" s="526"/>
      <c r="TLV5" s="526"/>
      <c r="TLW5" s="526"/>
      <c r="TLX5" s="526"/>
      <c r="TLY5" s="526"/>
      <c r="TLZ5" s="526"/>
      <c r="TMA5" s="526"/>
      <c r="TMB5" s="526"/>
      <c r="TMC5" s="526"/>
      <c r="TMD5" s="526"/>
      <c r="TME5" s="526"/>
      <c r="TMF5" s="526"/>
      <c r="TMG5" s="526"/>
      <c r="TMH5" s="526"/>
      <c r="TMI5" s="526"/>
      <c r="TMJ5" s="526"/>
      <c r="TMK5" s="526"/>
      <c r="TML5" s="526"/>
      <c r="TMM5" s="526"/>
      <c r="TMN5" s="526"/>
      <c r="TMO5" s="526"/>
      <c r="TMP5" s="526"/>
      <c r="TMQ5" s="526"/>
      <c r="TMR5" s="526"/>
      <c r="TMS5" s="526"/>
      <c r="TMT5" s="526"/>
      <c r="TMU5" s="526"/>
      <c r="TMV5" s="526"/>
      <c r="TMW5" s="526"/>
      <c r="TMX5" s="526"/>
      <c r="TMY5" s="526"/>
      <c r="TMZ5" s="526"/>
      <c r="TNA5" s="526"/>
      <c r="TNB5" s="526"/>
      <c r="TNC5" s="526"/>
      <c r="TND5" s="526"/>
      <c r="TNE5" s="526"/>
      <c r="TNF5" s="526"/>
      <c r="TNG5" s="526"/>
      <c r="TNH5" s="526"/>
      <c r="TNI5" s="526"/>
      <c r="TNJ5" s="526"/>
      <c r="TNK5" s="526"/>
      <c r="TNL5" s="526"/>
      <c r="TNM5" s="526"/>
      <c r="TNN5" s="526"/>
      <c r="TNO5" s="526"/>
      <c r="TNP5" s="526"/>
      <c r="TNQ5" s="526"/>
      <c r="TNR5" s="526"/>
      <c r="TNS5" s="526"/>
      <c r="TNT5" s="526"/>
      <c r="TNU5" s="526"/>
      <c r="TNV5" s="526"/>
      <c r="TNW5" s="526"/>
      <c r="TNX5" s="526"/>
      <c r="TNY5" s="526"/>
      <c r="TNZ5" s="526"/>
      <c r="TOA5" s="526"/>
      <c r="TOB5" s="526"/>
      <c r="TOC5" s="526"/>
      <c r="TOD5" s="526"/>
      <c r="TOE5" s="526"/>
      <c r="TOF5" s="526"/>
      <c r="TOG5" s="526"/>
      <c r="TOH5" s="526"/>
      <c r="TOI5" s="526"/>
      <c r="TOJ5" s="526"/>
      <c r="TOK5" s="526"/>
      <c r="TOL5" s="526"/>
      <c r="TOM5" s="526"/>
      <c r="TON5" s="526"/>
      <c r="TOO5" s="526"/>
      <c r="TOP5" s="526"/>
      <c r="TOQ5" s="526"/>
      <c r="TOR5" s="526"/>
      <c r="TOS5" s="526"/>
      <c r="TOT5" s="526"/>
      <c r="TOU5" s="526"/>
      <c r="TOV5" s="526"/>
      <c r="TOW5" s="526"/>
      <c r="TOX5" s="526"/>
      <c r="TOY5" s="526"/>
      <c r="TOZ5" s="526"/>
      <c r="TPA5" s="526"/>
      <c r="TPB5" s="526"/>
      <c r="TPC5" s="526"/>
      <c r="TPD5" s="526"/>
      <c r="TPE5" s="526"/>
      <c r="TPF5" s="526"/>
      <c r="TPG5" s="526"/>
      <c r="TPH5" s="526"/>
      <c r="TPI5" s="526"/>
      <c r="TPJ5" s="526"/>
      <c r="TPK5" s="526"/>
      <c r="TPL5" s="526"/>
      <c r="TPM5" s="526"/>
      <c r="TPN5" s="526"/>
      <c r="TPO5" s="526"/>
      <c r="TPP5" s="526"/>
      <c r="TPQ5" s="526"/>
      <c r="TPR5" s="526"/>
      <c r="TPS5" s="526"/>
      <c r="TPT5" s="526"/>
      <c r="TPU5" s="526"/>
      <c r="TPV5" s="526"/>
      <c r="TPW5" s="526"/>
      <c r="TPX5" s="526"/>
      <c r="TPY5" s="526"/>
      <c r="TPZ5" s="526"/>
      <c r="TQA5" s="526"/>
      <c r="TQB5" s="526"/>
      <c r="TQC5" s="526"/>
      <c r="TQD5" s="526"/>
      <c r="TQE5" s="526"/>
      <c r="TQF5" s="526"/>
      <c r="TQG5" s="526"/>
      <c r="TQH5" s="526"/>
      <c r="TQI5" s="526"/>
      <c r="TQJ5" s="526"/>
      <c r="TQK5" s="526"/>
      <c r="TQL5" s="526"/>
      <c r="TQM5" s="526"/>
      <c r="TQN5" s="526"/>
      <c r="TQO5" s="526"/>
      <c r="TQP5" s="526"/>
      <c r="TQQ5" s="526"/>
      <c r="TQR5" s="526"/>
      <c r="TQS5" s="526"/>
      <c r="TQT5" s="526"/>
      <c r="TQU5" s="526"/>
      <c r="TQV5" s="526"/>
      <c r="TQW5" s="526"/>
      <c r="TQX5" s="526"/>
      <c r="TQY5" s="526"/>
      <c r="TQZ5" s="526"/>
      <c r="TRA5" s="526"/>
      <c r="TRB5" s="526"/>
      <c r="TRC5" s="526"/>
      <c r="TRD5" s="526"/>
      <c r="TRE5" s="526"/>
      <c r="TRF5" s="526"/>
      <c r="TRG5" s="526"/>
      <c r="TRH5" s="526"/>
      <c r="TRI5" s="526"/>
      <c r="TRJ5" s="526"/>
      <c r="TRK5" s="526"/>
      <c r="TRL5" s="526"/>
      <c r="TRM5" s="526"/>
      <c r="TRN5" s="526"/>
      <c r="TRO5" s="526"/>
      <c r="TRP5" s="526"/>
      <c r="TRQ5" s="526"/>
      <c r="TRR5" s="526"/>
      <c r="TRS5" s="526"/>
      <c r="TRT5" s="526"/>
      <c r="TRU5" s="526"/>
      <c r="TRV5" s="526"/>
      <c r="TRW5" s="526"/>
      <c r="TRX5" s="526"/>
      <c r="TRY5" s="526"/>
      <c r="TRZ5" s="526"/>
      <c r="TSA5" s="526"/>
      <c r="TSB5" s="526"/>
      <c r="TSC5" s="526"/>
      <c r="TSD5" s="526"/>
      <c r="TSE5" s="526"/>
      <c r="TSF5" s="526"/>
      <c r="TSG5" s="526"/>
      <c r="TSH5" s="526"/>
      <c r="TSI5" s="526"/>
      <c r="TSJ5" s="526"/>
      <c r="TSK5" s="526"/>
      <c r="TSL5" s="526"/>
      <c r="TSM5" s="526"/>
      <c r="TSN5" s="526"/>
      <c r="TSO5" s="526"/>
      <c r="TSP5" s="526"/>
      <c r="TSQ5" s="526"/>
      <c r="TSR5" s="526"/>
      <c r="TSS5" s="526"/>
      <c r="TST5" s="526"/>
      <c r="TSU5" s="526"/>
      <c r="TSV5" s="526"/>
      <c r="TSW5" s="526"/>
      <c r="TSX5" s="526"/>
      <c r="TSY5" s="526"/>
      <c r="TSZ5" s="526"/>
      <c r="TTA5" s="526"/>
      <c r="TTB5" s="526"/>
      <c r="TTC5" s="526"/>
      <c r="TTD5" s="526"/>
      <c r="TTE5" s="526"/>
      <c r="TTF5" s="526"/>
      <c r="TTG5" s="526"/>
      <c r="TTH5" s="526"/>
      <c r="TTI5" s="526"/>
      <c r="TTJ5" s="526"/>
      <c r="TTK5" s="526"/>
      <c r="TTL5" s="526"/>
      <c r="TTM5" s="526"/>
      <c r="TTN5" s="526"/>
      <c r="TTO5" s="526"/>
      <c r="TTP5" s="526"/>
      <c r="TTQ5" s="526"/>
      <c r="TTR5" s="526"/>
      <c r="TTS5" s="526"/>
      <c r="TTT5" s="526"/>
      <c r="TTU5" s="526"/>
      <c r="TTV5" s="526"/>
      <c r="TTW5" s="526"/>
      <c r="TTX5" s="526"/>
      <c r="TTY5" s="526"/>
      <c r="TTZ5" s="526"/>
      <c r="TUA5" s="526"/>
      <c r="TUB5" s="526"/>
      <c r="TUC5" s="526"/>
      <c r="TUD5" s="526"/>
      <c r="TUE5" s="526"/>
      <c r="TUF5" s="526"/>
      <c r="TUG5" s="526"/>
      <c r="TUH5" s="526"/>
      <c r="TUI5" s="526"/>
      <c r="TUJ5" s="526"/>
      <c r="TUK5" s="526"/>
      <c r="TUL5" s="526"/>
      <c r="TUM5" s="526"/>
      <c r="TUN5" s="526"/>
      <c r="TUO5" s="526"/>
      <c r="TUP5" s="526"/>
      <c r="TUQ5" s="526"/>
      <c r="TUR5" s="526"/>
      <c r="TUS5" s="526"/>
      <c r="TUT5" s="526"/>
      <c r="TUU5" s="526"/>
      <c r="TUV5" s="526"/>
      <c r="TUW5" s="526"/>
      <c r="TUX5" s="526"/>
      <c r="TUY5" s="526"/>
      <c r="TUZ5" s="526"/>
      <c r="TVA5" s="526"/>
      <c r="TVB5" s="526"/>
      <c r="TVC5" s="526"/>
      <c r="TVD5" s="526"/>
      <c r="TVE5" s="526"/>
      <c r="TVF5" s="526"/>
      <c r="TVG5" s="526"/>
      <c r="TVH5" s="526"/>
      <c r="TVI5" s="526"/>
      <c r="TVJ5" s="526"/>
      <c r="TVK5" s="526"/>
      <c r="TVL5" s="526"/>
      <c r="TVM5" s="526"/>
      <c r="TVN5" s="526"/>
      <c r="TVO5" s="526"/>
      <c r="TVP5" s="526"/>
      <c r="TVQ5" s="526"/>
      <c r="TVR5" s="526"/>
      <c r="TVS5" s="526"/>
      <c r="TVT5" s="526"/>
      <c r="TVU5" s="526"/>
      <c r="TVV5" s="526"/>
      <c r="TVW5" s="526"/>
      <c r="TVX5" s="526"/>
      <c r="TVY5" s="526"/>
      <c r="TVZ5" s="526"/>
      <c r="TWA5" s="526"/>
      <c r="TWB5" s="526"/>
      <c r="TWC5" s="526"/>
      <c r="TWD5" s="526"/>
      <c r="TWE5" s="526"/>
      <c r="TWF5" s="526"/>
      <c r="TWG5" s="526"/>
      <c r="TWH5" s="526"/>
      <c r="TWI5" s="526"/>
      <c r="TWJ5" s="526"/>
      <c r="TWK5" s="526"/>
      <c r="TWL5" s="526"/>
      <c r="TWM5" s="526"/>
      <c r="TWN5" s="526"/>
      <c r="TWO5" s="526"/>
      <c r="TWP5" s="526"/>
      <c r="TWQ5" s="526"/>
      <c r="TWR5" s="526"/>
      <c r="TWS5" s="526"/>
      <c r="TWT5" s="526"/>
      <c r="TWU5" s="526"/>
      <c r="TWV5" s="526"/>
      <c r="TWW5" s="526"/>
      <c r="TWX5" s="526"/>
      <c r="TWY5" s="526"/>
      <c r="TWZ5" s="526"/>
      <c r="TXA5" s="526"/>
      <c r="TXB5" s="526"/>
      <c r="TXC5" s="526"/>
      <c r="TXD5" s="526"/>
      <c r="TXE5" s="526"/>
      <c r="TXF5" s="526"/>
      <c r="TXG5" s="526"/>
      <c r="TXH5" s="526"/>
      <c r="TXI5" s="526"/>
      <c r="TXJ5" s="526"/>
      <c r="TXK5" s="526"/>
      <c r="TXL5" s="526"/>
      <c r="TXM5" s="526"/>
      <c r="TXN5" s="526"/>
      <c r="TXO5" s="526"/>
      <c r="TXP5" s="526"/>
      <c r="TXQ5" s="526"/>
      <c r="TXR5" s="526"/>
      <c r="TXS5" s="526"/>
      <c r="TXT5" s="526"/>
      <c r="TXU5" s="526"/>
      <c r="TXV5" s="526"/>
      <c r="TXW5" s="526"/>
      <c r="TXX5" s="526"/>
      <c r="TXY5" s="526"/>
      <c r="TXZ5" s="526"/>
      <c r="TYA5" s="526"/>
      <c r="TYB5" s="526"/>
      <c r="TYC5" s="526"/>
      <c r="TYD5" s="526"/>
      <c r="TYE5" s="526"/>
      <c r="TYF5" s="526"/>
      <c r="TYG5" s="526"/>
      <c r="TYH5" s="526"/>
      <c r="TYI5" s="526"/>
      <c r="TYJ5" s="526"/>
      <c r="TYK5" s="526"/>
      <c r="TYL5" s="526"/>
      <c r="TYM5" s="526"/>
      <c r="TYN5" s="526"/>
      <c r="TYO5" s="526"/>
      <c r="TYP5" s="526"/>
      <c r="TYQ5" s="526"/>
      <c r="TYR5" s="526"/>
      <c r="TYS5" s="526"/>
      <c r="TYT5" s="526"/>
      <c r="TYU5" s="526"/>
      <c r="TYV5" s="526"/>
      <c r="TYW5" s="526"/>
      <c r="TYX5" s="526"/>
      <c r="TYY5" s="526"/>
      <c r="TYZ5" s="526"/>
      <c r="TZA5" s="526"/>
      <c r="TZB5" s="526"/>
      <c r="TZC5" s="526"/>
      <c r="TZD5" s="526"/>
      <c r="TZE5" s="526"/>
      <c r="TZF5" s="526"/>
      <c r="TZG5" s="526"/>
      <c r="TZH5" s="526"/>
      <c r="TZI5" s="526"/>
      <c r="TZJ5" s="526"/>
      <c r="TZK5" s="526"/>
      <c r="TZL5" s="526"/>
      <c r="TZM5" s="526"/>
      <c r="TZN5" s="526"/>
      <c r="TZO5" s="526"/>
      <c r="TZP5" s="526"/>
      <c r="TZQ5" s="526"/>
      <c r="TZR5" s="526"/>
      <c r="TZS5" s="526"/>
      <c r="TZT5" s="526"/>
      <c r="TZU5" s="526"/>
      <c r="TZV5" s="526"/>
      <c r="TZW5" s="526"/>
      <c r="TZX5" s="526"/>
      <c r="TZY5" s="526"/>
      <c r="TZZ5" s="526"/>
      <c r="UAA5" s="526"/>
      <c r="UAB5" s="526"/>
      <c r="UAC5" s="526"/>
      <c r="UAD5" s="526"/>
      <c r="UAE5" s="526"/>
      <c r="UAF5" s="526"/>
      <c r="UAG5" s="526"/>
      <c r="UAH5" s="526"/>
      <c r="UAI5" s="526"/>
      <c r="UAJ5" s="526"/>
      <c r="UAK5" s="526"/>
      <c r="UAL5" s="526"/>
      <c r="UAM5" s="526"/>
      <c r="UAN5" s="526"/>
      <c r="UAO5" s="526"/>
      <c r="UAP5" s="526"/>
      <c r="UAQ5" s="526"/>
      <c r="UAR5" s="526"/>
      <c r="UAS5" s="526"/>
      <c r="UAT5" s="526"/>
      <c r="UAU5" s="526"/>
      <c r="UAV5" s="526"/>
      <c r="UAW5" s="526"/>
      <c r="UAX5" s="526"/>
      <c r="UAY5" s="526"/>
      <c r="UAZ5" s="526"/>
      <c r="UBA5" s="526"/>
      <c r="UBB5" s="526"/>
      <c r="UBC5" s="526"/>
      <c r="UBD5" s="526"/>
      <c r="UBE5" s="526"/>
      <c r="UBF5" s="526"/>
      <c r="UBG5" s="526"/>
      <c r="UBH5" s="526"/>
      <c r="UBI5" s="526"/>
      <c r="UBJ5" s="526"/>
      <c r="UBK5" s="526"/>
      <c r="UBL5" s="526"/>
      <c r="UBM5" s="526"/>
      <c r="UBN5" s="526"/>
      <c r="UBO5" s="526"/>
      <c r="UBP5" s="526"/>
      <c r="UBQ5" s="526"/>
      <c r="UBR5" s="526"/>
      <c r="UBS5" s="526"/>
      <c r="UBT5" s="526"/>
      <c r="UBU5" s="526"/>
      <c r="UBV5" s="526"/>
      <c r="UBW5" s="526"/>
      <c r="UBX5" s="526"/>
      <c r="UBY5" s="526"/>
      <c r="UBZ5" s="526"/>
      <c r="UCA5" s="526"/>
      <c r="UCB5" s="526"/>
      <c r="UCC5" s="526"/>
      <c r="UCD5" s="526"/>
      <c r="UCE5" s="526"/>
      <c r="UCF5" s="526"/>
      <c r="UCG5" s="526"/>
      <c r="UCH5" s="526"/>
      <c r="UCI5" s="526"/>
      <c r="UCJ5" s="526"/>
      <c r="UCK5" s="526"/>
      <c r="UCL5" s="526"/>
      <c r="UCM5" s="526"/>
      <c r="UCN5" s="526"/>
      <c r="UCO5" s="526"/>
      <c r="UCP5" s="526"/>
      <c r="UCQ5" s="526"/>
      <c r="UCR5" s="526"/>
      <c r="UCS5" s="526"/>
      <c r="UCT5" s="526"/>
      <c r="UCU5" s="526"/>
      <c r="UCV5" s="526"/>
      <c r="UCW5" s="526"/>
      <c r="UCX5" s="526"/>
      <c r="UCY5" s="526"/>
      <c r="UCZ5" s="526"/>
      <c r="UDA5" s="526"/>
      <c r="UDB5" s="526"/>
      <c r="UDC5" s="526"/>
      <c r="UDD5" s="526"/>
      <c r="UDE5" s="526"/>
      <c r="UDF5" s="526"/>
      <c r="UDG5" s="526"/>
      <c r="UDH5" s="526"/>
      <c r="UDI5" s="526"/>
      <c r="UDJ5" s="526"/>
      <c r="UDK5" s="526"/>
      <c r="UDL5" s="526"/>
      <c r="UDM5" s="526"/>
      <c r="UDN5" s="526"/>
      <c r="UDO5" s="526"/>
      <c r="UDP5" s="526"/>
      <c r="UDQ5" s="526"/>
      <c r="UDR5" s="526"/>
      <c r="UDS5" s="526"/>
      <c r="UDT5" s="526"/>
      <c r="UDU5" s="526"/>
      <c r="UDV5" s="526"/>
      <c r="UDW5" s="526"/>
      <c r="UDX5" s="526"/>
      <c r="UDY5" s="526"/>
      <c r="UDZ5" s="526"/>
      <c r="UEA5" s="526"/>
      <c r="UEB5" s="526"/>
      <c r="UEC5" s="526"/>
      <c r="UED5" s="526"/>
      <c r="UEE5" s="526"/>
      <c r="UEF5" s="526"/>
      <c r="UEG5" s="526"/>
      <c r="UEH5" s="526"/>
      <c r="UEI5" s="526"/>
      <c r="UEJ5" s="526"/>
      <c r="UEK5" s="526"/>
      <c r="UEL5" s="526"/>
      <c r="UEM5" s="526"/>
      <c r="UEN5" s="526"/>
      <c r="UEO5" s="526"/>
      <c r="UEP5" s="526"/>
      <c r="UEQ5" s="526"/>
      <c r="UER5" s="526"/>
      <c r="UES5" s="526"/>
      <c r="UET5" s="526"/>
      <c r="UEU5" s="526"/>
      <c r="UEV5" s="526"/>
      <c r="UEW5" s="526"/>
      <c r="UEX5" s="526"/>
      <c r="UEY5" s="526"/>
      <c r="UEZ5" s="526"/>
      <c r="UFA5" s="526"/>
      <c r="UFB5" s="526"/>
      <c r="UFC5" s="526"/>
      <c r="UFD5" s="526"/>
      <c r="UFE5" s="526"/>
      <c r="UFF5" s="526"/>
      <c r="UFG5" s="526"/>
      <c r="UFH5" s="526"/>
      <c r="UFI5" s="526"/>
      <c r="UFJ5" s="526"/>
      <c r="UFK5" s="526"/>
      <c r="UFL5" s="526"/>
      <c r="UFM5" s="526"/>
      <c r="UFN5" s="526"/>
      <c r="UFO5" s="526"/>
      <c r="UFP5" s="526"/>
      <c r="UFQ5" s="526"/>
      <c r="UFR5" s="526"/>
      <c r="UFS5" s="526"/>
      <c r="UFT5" s="526"/>
      <c r="UFU5" s="526"/>
      <c r="UFV5" s="526"/>
      <c r="UFW5" s="526"/>
      <c r="UFX5" s="526"/>
      <c r="UFY5" s="526"/>
      <c r="UFZ5" s="526"/>
      <c r="UGA5" s="526"/>
      <c r="UGB5" s="526"/>
      <c r="UGC5" s="526"/>
      <c r="UGD5" s="526"/>
      <c r="UGE5" s="526"/>
      <c r="UGF5" s="526"/>
      <c r="UGG5" s="526"/>
      <c r="UGH5" s="526"/>
      <c r="UGI5" s="526"/>
      <c r="UGJ5" s="526"/>
      <c r="UGK5" s="526"/>
      <c r="UGL5" s="526"/>
      <c r="UGM5" s="526"/>
      <c r="UGN5" s="526"/>
      <c r="UGO5" s="526"/>
      <c r="UGP5" s="526"/>
      <c r="UGQ5" s="526"/>
      <c r="UGR5" s="526"/>
      <c r="UGS5" s="526"/>
      <c r="UGT5" s="526"/>
      <c r="UGU5" s="526"/>
      <c r="UGV5" s="526"/>
      <c r="UGW5" s="526"/>
      <c r="UGX5" s="526"/>
      <c r="UGY5" s="526"/>
      <c r="UGZ5" s="526"/>
      <c r="UHA5" s="526"/>
      <c r="UHB5" s="526"/>
      <c r="UHC5" s="526"/>
      <c r="UHD5" s="526"/>
      <c r="UHE5" s="526"/>
      <c r="UHF5" s="526"/>
      <c r="UHG5" s="526"/>
      <c r="UHH5" s="526"/>
      <c r="UHI5" s="526"/>
      <c r="UHJ5" s="526"/>
      <c r="UHK5" s="526"/>
      <c r="UHL5" s="526"/>
      <c r="UHM5" s="526"/>
      <c r="UHN5" s="526"/>
      <c r="UHO5" s="526"/>
      <c r="UHP5" s="526"/>
      <c r="UHQ5" s="526"/>
      <c r="UHR5" s="526"/>
      <c r="UHS5" s="526"/>
      <c r="UHT5" s="526"/>
      <c r="UHU5" s="526"/>
      <c r="UHV5" s="526"/>
      <c r="UHW5" s="526"/>
      <c r="UHX5" s="526"/>
      <c r="UHY5" s="526"/>
      <c r="UHZ5" s="526"/>
      <c r="UIA5" s="526"/>
      <c r="UIB5" s="526"/>
      <c r="UIC5" s="526"/>
      <c r="UID5" s="526"/>
      <c r="UIE5" s="526"/>
      <c r="UIF5" s="526"/>
      <c r="UIG5" s="526"/>
      <c r="UIH5" s="526"/>
      <c r="UII5" s="526"/>
      <c r="UIJ5" s="526"/>
      <c r="UIK5" s="526"/>
      <c r="UIL5" s="526"/>
      <c r="UIM5" s="526"/>
      <c r="UIN5" s="526"/>
      <c r="UIO5" s="526"/>
      <c r="UIP5" s="526"/>
      <c r="UIQ5" s="526"/>
      <c r="UIR5" s="526"/>
      <c r="UIS5" s="526"/>
      <c r="UIT5" s="526"/>
      <c r="UIU5" s="526"/>
      <c r="UIV5" s="526"/>
      <c r="UIW5" s="526"/>
      <c r="UIX5" s="526"/>
      <c r="UIY5" s="526"/>
      <c r="UIZ5" s="526"/>
      <c r="UJA5" s="526"/>
      <c r="UJB5" s="526"/>
      <c r="UJC5" s="526"/>
      <c r="UJD5" s="526"/>
      <c r="UJE5" s="526"/>
      <c r="UJF5" s="526"/>
      <c r="UJG5" s="526"/>
      <c r="UJH5" s="526"/>
      <c r="UJI5" s="526"/>
      <c r="UJJ5" s="526"/>
      <c r="UJK5" s="526"/>
      <c r="UJL5" s="526"/>
      <c r="UJM5" s="526"/>
      <c r="UJN5" s="526"/>
      <c r="UJO5" s="526"/>
      <c r="UJP5" s="526"/>
      <c r="UJQ5" s="526"/>
      <c r="UJR5" s="526"/>
      <c r="UJS5" s="526"/>
      <c r="UJT5" s="526"/>
      <c r="UJU5" s="526"/>
      <c r="UJV5" s="526"/>
      <c r="UJW5" s="526"/>
      <c r="UJX5" s="526"/>
      <c r="UJY5" s="526"/>
      <c r="UJZ5" s="526"/>
      <c r="UKA5" s="526"/>
      <c r="UKB5" s="526"/>
      <c r="UKC5" s="526"/>
      <c r="UKD5" s="526"/>
      <c r="UKE5" s="526"/>
      <c r="UKF5" s="526"/>
      <c r="UKG5" s="526"/>
      <c r="UKH5" s="526"/>
      <c r="UKI5" s="526"/>
      <c r="UKJ5" s="526"/>
      <c r="UKK5" s="526"/>
      <c r="UKL5" s="526"/>
      <c r="UKM5" s="526"/>
      <c r="UKN5" s="526"/>
      <c r="UKO5" s="526"/>
      <c r="UKP5" s="526"/>
      <c r="UKQ5" s="526"/>
      <c r="UKR5" s="526"/>
      <c r="UKS5" s="526"/>
      <c r="UKT5" s="526"/>
      <c r="UKU5" s="526"/>
      <c r="UKV5" s="526"/>
      <c r="UKW5" s="526"/>
      <c r="UKX5" s="526"/>
      <c r="UKY5" s="526"/>
      <c r="UKZ5" s="526"/>
      <c r="ULA5" s="526"/>
      <c r="ULB5" s="526"/>
      <c r="ULC5" s="526"/>
      <c r="ULD5" s="526"/>
      <c r="ULE5" s="526"/>
      <c r="ULF5" s="526"/>
      <c r="ULG5" s="526"/>
      <c r="ULH5" s="526"/>
      <c r="ULI5" s="526"/>
      <c r="ULJ5" s="526"/>
      <c r="ULK5" s="526"/>
      <c r="ULL5" s="526"/>
      <c r="ULM5" s="526"/>
      <c r="ULN5" s="526"/>
      <c r="ULO5" s="526"/>
      <c r="ULP5" s="526"/>
      <c r="ULQ5" s="526"/>
      <c r="ULR5" s="526"/>
      <c r="ULS5" s="526"/>
      <c r="ULT5" s="526"/>
      <c r="ULU5" s="526"/>
      <c r="ULV5" s="526"/>
      <c r="ULW5" s="526"/>
      <c r="ULX5" s="526"/>
      <c r="ULY5" s="526"/>
      <c r="ULZ5" s="526"/>
      <c r="UMA5" s="526"/>
      <c r="UMB5" s="526"/>
      <c r="UMC5" s="526"/>
      <c r="UMD5" s="526"/>
      <c r="UME5" s="526"/>
      <c r="UMF5" s="526"/>
      <c r="UMG5" s="526"/>
      <c r="UMH5" s="526"/>
      <c r="UMI5" s="526"/>
      <c r="UMJ5" s="526"/>
      <c r="UMK5" s="526"/>
      <c r="UML5" s="526"/>
      <c r="UMM5" s="526"/>
      <c r="UMN5" s="526"/>
      <c r="UMO5" s="526"/>
      <c r="UMP5" s="526"/>
      <c r="UMQ5" s="526"/>
      <c r="UMR5" s="526"/>
      <c r="UMS5" s="526"/>
      <c r="UMT5" s="526"/>
      <c r="UMU5" s="526"/>
      <c r="UMV5" s="526"/>
      <c r="UMW5" s="526"/>
      <c r="UMX5" s="526"/>
      <c r="UMY5" s="526"/>
      <c r="UMZ5" s="526"/>
      <c r="UNA5" s="526"/>
      <c r="UNB5" s="526"/>
      <c r="UNC5" s="526"/>
      <c r="UND5" s="526"/>
      <c r="UNE5" s="526"/>
      <c r="UNF5" s="526"/>
      <c r="UNG5" s="526"/>
      <c r="UNH5" s="526"/>
      <c r="UNI5" s="526"/>
      <c r="UNJ5" s="526"/>
      <c r="UNK5" s="526"/>
      <c r="UNL5" s="526"/>
      <c r="UNM5" s="526"/>
      <c r="UNN5" s="526"/>
      <c r="UNO5" s="526"/>
      <c r="UNP5" s="526"/>
      <c r="UNQ5" s="526"/>
      <c r="UNR5" s="526"/>
      <c r="UNS5" s="526"/>
      <c r="UNT5" s="526"/>
      <c r="UNU5" s="526"/>
      <c r="UNV5" s="526"/>
      <c r="UNW5" s="526"/>
      <c r="UNX5" s="526"/>
      <c r="UNY5" s="526"/>
      <c r="UNZ5" s="526"/>
      <c r="UOA5" s="526"/>
      <c r="UOB5" s="526"/>
      <c r="UOC5" s="526"/>
      <c r="UOD5" s="526"/>
      <c r="UOE5" s="526"/>
      <c r="UOF5" s="526"/>
      <c r="UOG5" s="526"/>
      <c r="UOH5" s="526"/>
      <c r="UOI5" s="526"/>
      <c r="UOJ5" s="526"/>
      <c r="UOK5" s="526"/>
      <c r="UOL5" s="526"/>
      <c r="UOM5" s="526"/>
      <c r="UON5" s="526"/>
      <c r="UOO5" s="526"/>
      <c r="UOP5" s="526"/>
      <c r="UOQ5" s="526"/>
      <c r="UOR5" s="526"/>
      <c r="UOS5" s="526"/>
      <c r="UOT5" s="526"/>
      <c r="UOU5" s="526"/>
      <c r="UOV5" s="526"/>
      <c r="UOW5" s="526"/>
      <c r="UOX5" s="526"/>
      <c r="UOY5" s="526"/>
      <c r="UOZ5" s="526"/>
      <c r="UPA5" s="526"/>
      <c r="UPB5" s="526"/>
      <c r="UPC5" s="526"/>
      <c r="UPD5" s="526"/>
      <c r="UPE5" s="526"/>
      <c r="UPF5" s="526"/>
      <c r="UPG5" s="526"/>
      <c r="UPH5" s="526"/>
      <c r="UPI5" s="526"/>
      <c r="UPJ5" s="526"/>
      <c r="UPK5" s="526"/>
      <c r="UPL5" s="526"/>
      <c r="UPM5" s="526"/>
      <c r="UPN5" s="526"/>
      <c r="UPO5" s="526"/>
      <c r="UPP5" s="526"/>
      <c r="UPQ5" s="526"/>
      <c r="UPR5" s="526"/>
      <c r="UPS5" s="526"/>
      <c r="UPT5" s="526"/>
      <c r="UPU5" s="526"/>
      <c r="UPV5" s="526"/>
      <c r="UPW5" s="526"/>
      <c r="UPX5" s="526"/>
      <c r="UPY5" s="526"/>
      <c r="UPZ5" s="526"/>
      <c r="UQA5" s="526"/>
      <c r="UQB5" s="526"/>
      <c r="UQC5" s="526"/>
      <c r="UQD5" s="526"/>
      <c r="UQE5" s="526"/>
      <c r="UQF5" s="526"/>
      <c r="UQG5" s="526"/>
      <c r="UQH5" s="526"/>
      <c r="UQI5" s="526"/>
      <c r="UQJ5" s="526"/>
      <c r="UQK5" s="526"/>
      <c r="UQL5" s="526"/>
      <c r="UQM5" s="526"/>
      <c r="UQN5" s="526"/>
      <c r="UQO5" s="526"/>
      <c r="UQP5" s="526"/>
      <c r="UQQ5" s="526"/>
      <c r="UQR5" s="526"/>
      <c r="UQS5" s="526"/>
      <c r="UQT5" s="526"/>
      <c r="UQU5" s="526"/>
      <c r="UQV5" s="526"/>
      <c r="UQW5" s="526"/>
      <c r="UQX5" s="526"/>
      <c r="UQY5" s="526"/>
      <c r="UQZ5" s="526"/>
      <c r="URA5" s="526"/>
      <c r="URB5" s="526"/>
      <c r="URC5" s="526"/>
      <c r="URD5" s="526"/>
      <c r="URE5" s="526"/>
      <c r="URF5" s="526"/>
      <c r="URG5" s="526"/>
      <c r="URH5" s="526"/>
      <c r="URI5" s="526"/>
      <c r="URJ5" s="526"/>
      <c r="URK5" s="526"/>
      <c r="URL5" s="526"/>
      <c r="URM5" s="526"/>
      <c r="URN5" s="526"/>
      <c r="URO5" s="526"/>
      <c r="URP5" s="526"/>
      <c r="URQ5" s="526"/>
      <c r="URR5" s="526"/>
      <c r="URS5" s="526"/>
      <c r="URT5" s="526"/>
      <c r="URU5" s="526"/>
      <c r="URV5" s="526"/>
      <c r="URW5" s="526"/>
      <c r="URX5" s="526"/>
      <c r="URY5" s="526"/>
      <c r="URZ5" s="526"/>
      <c r="USA5" s="526"/>
      <c r="USB5" s="526"/>
      <c r="USC5" s="526"/>
      <c r="USD5" s="526"/>
      <c r="USE5" s="526"/>
      <c r="USF5" s="526"/>
      <c r="USG5" s="526"/>
      <c r="USH5" s="526"/>
      <c r="USI5" s="526"/>
      <c r="USJ5" s="526"/>
      <c r="USK5" s="526"/>
      <c r="USL5" s="526"/>
      <c r="USM5" s="526"/>
      <c r="USN5" s="526"/>
      <c r="USO5" s="526"/>
      <c r="USP5" s="526"/>
      <c r="USQ5" s="526"/>
      <c r="USR5" s="526"/>
      <c r="USS5" s="526"/>
      <c r="UST5" s="526"/>
      <c r="USU5" s="526"/>
      <c r="USV5" s="526"/>
      <c r="USW5" s="526"/>
      <c r="USX5" s="526"/>
      <c r="USY5" s="526"/>
      <c r="USZ5" s="526"/>
      <c r="UTA5" s="526"/>
      <c r="UTB5" s="526"/>
      <c r="UTC5" s="526"/>
      <c r="UTD5" s="526"/>
      <c r="UTE5" s="526"/>
      <c r="UTF5" s="526"/>
      <c r="UTG5" s="526"/>
      <c r="UTH5" s="526"/>
      <c r="UTI5" s="526"/>
      <c r="UTJ5" s="526"/>
      <c r="UTK5" s="526"/>
      <c r="UTL5" s="526"/>
      <c r="UTM5" s="526"/>
      <c r="UTN5" s="526"/>
      <c r="UTO5" s="526"/>
      <c r="UTP5" s="526"/>
      <c r="UTQ5" s="526"/>
      <c r="UTR5" s="526"/>
      <c r="UTS5" s="526"/>
      <c r="UTT5" s="526"/>
      <c r="UTU5" s="526"/>
      <c r="UTV5" s="526"/>
      <c r="UTW5" s="526"/>
      <c r="UTX5" s="526"/>
      <c r="UTY5" s="526"/>
      <c r="UTZ5" s="526"/>
      <c r="UUA5" s="526"/>
      <c r="UUB5" s="526"/>
      <c r="UUC5" s="526"/>
      <c r="UUD5" s="526"/>
      <c r="UUE5" s="526"/>
      <c r="UUF5" s="526"/>
      <c r="UUG5" s="526"/>
      <c r="UUH5" s="526"/>
      <c r="UUI5" s="526"/>
      <c r="UUJ5" s="526"/>
      <c r="UUK5" s="526"/>
      <c r="UUL5" s="526"/>
      <c r="UUM5" s="526"/>
      <c r="UUN5" s="526"/>
      <c r="UUO5" s="526"/>
      <c r="UUP5" s="526"/>
      <c r="UUQ5" s="526"/>
      <c r="UUR5" s="526"/>
      <c r="UUS5" s="526"/>
      <c r="UUT5" s="526"/>
      <c r="UUU5" s="526"/>
      <c r="UUV5" s="526"/>
      <c r="UUW5" s="526"/>
      <c r="UUX5" s="526"/>
      <c r="UUY5" s="526"/>
      <c r="UUZ5" s="526"/>
      <c r="UVA5" s="526"/>
      <c r="UVB5" s="526"/>
      <c r="UVC5" s="526"/>
      <c r="UVD5" s="526"/>
      <c r="UVE5" s="526"/>
      <c r="UVF5" s="526"/>
      <c r="UVG5" s="526"/>
      <c r="UVH5" s="526"/>
      <c r="UVI5" s="526"/>
      <c r="UVJ5" s="526"/>
      <c r="UVK5" s="526"/>
      <c r="UVL5" s="526"/>
      <c r="UVM5" s="526"/>
      <c r="UVN5" s="526"/>
      <c r="UVO5" s="526"/>
      <c r="UVP5" s="526"/>
      <c r="UVQ5" s="526"/>
      <c r="UVR5" s="526"/>
      <c r="UVS5" s="526"/>
      <c r="UVT5" s="526"/>
      <c r="UVU5" s="526"/>
      <c r="UVV5" s="526"/>
      <c r="UVW5" s="526"/>
      <c r="UVX5" s="526"/>
      <c r="UVY5" s="526"/>
      <c r="UVZ5" s="526"/>
      <c r="UWA5" s="526"/>
      <c r="UWB5" s="526"/>
      <c r="UWC5" s="526"/>
      <c r="UWD5" s="526"/>
      <c r="UWE5" s="526"/>
      <c r="UWF5" s="526"/>
      <c r="UWG5" s="526"/>
      <c r="UWH5" s="526"/>
      <c r="UWI5" s="526"/>
      <c r="UWJ5" s="526"/>
      <c r="UWK5" s="526"/>
      <c r="UWL5" s="526"/>
      <c r="UWM5" s="526"/>
      <c r="UWN5" s="526"/>
      <c r="UWO5" s="526"/>
      <c r="UWP5" s="526"/>
      <c r="UWQ5" s="526"/>
      <c r="UWR5" s="526"/>
      <c r="UWS5" s="526"/>
      <c r="UWT5" s="526"/>
      <c r="UWU5" s="526"/>
      <c r="UWV5" s="526"/>
      <c r="UWW5" s="526"/>
      <c r="UWX5" s="526"/>
      <c r="UWY5" s="526"/>
      <c r="UWZ5" s="526"/>
      <c r="UXA5" s="526"/>
      <c r="UXB5" s="526"/>
      <c r="UXC5" s="526"/>
      <c r="UXD5" s="526"/>
      <c r="UXE5" s="526"/>
      <c r="UXF5" s="526"/>
      <c r="UXG5" s="526"/>
      <c r="UXH5" s="526"/>
      <c r="UXI5" s="526"/>
      <c r="UXJ5" s="526"/>
      <c r="UXK5" s="526"/>
      <c r="UXL5" s="526"/>
      <c r="UXM5" s="526"/>
      <c r="UXN5" s="526"/>
      <c r="UXO5" s="526"/>
      <c r="UXP5" s="526"/>
      <c r="UXQ5" s="526"/>
      <c r="UXR5" s="526"/>
      <c r="UXS5" s="526"/>
      <c r="UXT5" s="526"/>
      <c r="UXU5" s="526"/>
      <c r="UXV5" s="526"/>
      <c r="UXW5" s="526"/>
      <c r="UXX5" s="526"/>
      <c r="UXY5" s="526"/>
      <c r="UXZ5" s="526"/>
      <c r="UYA5" s="526"/>
      <c r="UYB5" s="526"/>
      <c r="UYC5" s="526"/>
      <c r="UYD5" s="526"/>
      <c r="UYE5" s="526"/>
      <c r="UYF5" s="526"/>
      <c r="UYG5" s="526"/>
      <c r="UYH5" s="526"/>
      <c r="UYI5" s="526"/>
      <c r="UYJ5" s="526"/>
      <c r="UYK5" s="526"/>
      <c r="UYL5" s="526"/>
      <c r="UYM5" s="526"/>
      <c r="UYN5" s="526"/>
      <c r="UYO5" s="526"/>
      <c r="UYP5" s="526"/>
      <c r="UYQ5" s="526"/>
      <c r="UYR5" s="526"/>
      <c r="UYS5" s="526"/>
      <c r="UYT5" s="526"/>
      <c r="UYU5" s="526"/>
      <c r="UYV5" s="526"/>
      <c r="UYW5" s="526"/>
      <c r="UYX5" s="526"/>
      <c r="UYY5" s="526"/>
      <c r="UYZ5" s="526"/>
      <c r="UZA5" s="526"/>
      <c r="UZB5" s="526"/>
      <c r="UZC5" s="526"/>
      <c r="UZD5" s="526"/>
      <c r="UZE5" s="526"/>
      <c r="UZF5" s="526"/>
      <c r="UZG5" s="526"/>
      <c r="UZH5" s="526"/>
      <c r="UZI5" s="526"/>
      <c r="UZJ5" s="526"/>
      <c r="UZK5" s="526"/>
      <c r="UZL5" s="526"/>
      <c r="UZM5" s="526"/>
      <c r="UZN5" s="526"/>
      <c r="UZO5" s="526"/>
      <c r="UZP5" s="526"/>
      <c r="UZQ5" s="526"/>
      <c r="UZR5" s="526"/>
      <c r="UZS5" s="526"/>
      <c r="UZT5" s="526"/>
      <c r="UZU5" s="526"/>
      <c r="UZV5" s="526"/>
      <c r="UZW5" s="526"/>
      <c r="UZX5" s="526"/>
      <c r="UZY5" s="526"/>
      <c r="UZZ5" s="526"/>
      <c r="VAA5" s="526"/>
      <c r="VAB5" s="526"/>
      <c r="VAC5" s="526"/>
      <c r="VAD5" s="526"/>
      <c r="VAE5" s="526"/>
      <c r="VAF5" s="526"/>
      <c r="VAG5" s="526"/>
      <c r="VAH5" s="526"/>
      <c r="VAI5" s="526"/>
      <c r="VAJ5" s="526"/>
      <c r="VAK5" s="526"/>
      <c r="VAL5" s="526"/>
      <c r="VAM5" s="526"/>
      <c r="VAN5" s="526"/>
      <c r="VAO5" s="526"/>
      <c r="VAP5" s="526"/>
      <c r="VAQ5" s="526"/>
      <c r="VAR5" s="526"/>
      <c r="VAS5" s="526"/>
      <c r="VAT5" s="526"/>
      <c r="VAU5" s="526"/>
      <c r="VAV5" s="526"/>
      <c r="VAW5" s="526"/>
      <c r="VAX5" s="526"/>
      <c r="VAY5" s="526"/>
      <c r="VAZ5" s="526"/>
      <c r="VBA5" s="526"/>
      <c r="VBB5" s="526"/>
      <c r="VBC5" s="526"/>
      <c r="VBD5" s="526"/>
      <c r="VBE5" s="526"/>
      <c r="VBF5" s="526"/>
      <c r="VBG5" s="526"/>
      <c r="VBH5" s="526"/>
      <c r="VBI5" s="526"/>
      <c r="VBJ5" s="526"/>
      <c r="VBK5" s="526"/>
      <c r="VBL5" s="526"/>
      <c r="VBM5" s="526"/>
      <c r="VBN5" s="526"/>
      <c r="VBO5" s="526"/>
      <c r="VBP5" s="526"/>
      <c r="VBQ5" s="526"/>
      <c r="VBR5" s="526"/>
      <c r="VBS5" s="526"/>
      <c r="VBT5" s="526"/>
      <c r="VBU5" s="526"/>
      <c r="VBV5" s="526"/>
      <c r="VBW5" s="526"/>
      <c r="VBX5" s="526"/>
      <c r="VBY5" s="526"/>
      <c r="VBZ5" s="526"/>
      <c r="VCA5" s="526"/>
      <c r="VCB5" s="526"/>
      <c r="VCC5" s="526"/>
      <c r="VCD5" s="526"/>
      <c r="VCE5" s="526"/>
      <c r="VCF5" s="526"/>
      <c r="VCG5" s="526"/>
      <c r="VCH5" s="526"/>
      <c r="VCI5" s="526"/>
      <c r="VCJ5" s="526"/>
      <c r="VCK5" s="526"/>
      <c r="VCL5" s="526"/>
      <c r="VCM5" s="526"/>
      <c r="VCN5" s="526"/>
      <c r="VCO5" s="526"/>
      <c r="VCP5" s="526"/>
      <c r="VCQ5" s="526"/>
      <c r="VCR5" s="526"/>
      <c r="VCS5" s="526"/>
      <c r="VCT5" s="526"/>
      <c r="VCU5" s="526"/>
      <c r="VCV5" s="526"/>
      <c r="VCW5" s="526"/>
      <c r="VCX5" s="526"/>
      <c r="VCY5" s="526"/>
      <c r="VCZ5" s="526"/>
      <c r="VDA5" s="526"/>
      <c r="VDB5" s="526"/>
      <c r="VDC5" s="526"/>
      <c r="VDD5" s="526"/>
      <c r="VDE5" s="526"/>
      <c r="VDF5" s="526"/>
      <c r="VDG5" s="526"/>
      <c r="VDH5" s="526"/>
      <c r="VDI5" s="526"/>
      <c r="VDJ5" s="526"/>
      <c r="VDK5" s="526"/>
      <c r="VDL5" s="526"/>
      <c r="VDM5" s="526"/>
      <c r="VDN5" s="526"/>
      <c r="VDO5" s="526"/>
      <c r="VDP5" s="526"/>
      <c r="VDQ5" s="526"/>
      <c r="VDR5" s="526"/>
      <c r="VDS5" s="526"/>
      <c r="VDT5" s="526"/>
      <c r="VDU5" s="526"/>
      <c r="VDV5" s="526"/>
      <c r="VDW5" s="526"/>
      <c r="VDX5" s="526"/>
      <c r="VDY5" s="526"/>
      <c r="VDZ5" s="526"/>
      <c r="VEA5" s="526"/>
      <c r="VEB5" s="526"/>
      <c r="VEC5" s="526"/>
      <c r="VED5" s="526"/>
      <c r="VEE5" s="526"/>
      <c r="VEF5" s="526"/>
      <c r="VEG5" s="526"/>
      <c r="VEH5" s="526"/>
      <c r="VEI5" s="526"/>
      <c r="VEJ5" s="526"/>
      <c r="VEK5" s="526"/>
      <c r="VEL5" s="526"/>
      <c r="VEM5" s="526"/>
      <c r="VEN5" s="526"/>
      <c r="VEO5" s="526"/>
      <c r="VEP5" s="526"/>
      <c r="VEQ5" s="526"/>
      <c r="VER5" s="526"/>
      <c r="VES5" s="526"/>
      <c r="VET5" s="526"/>
      <c r="VEU5" s="526"/>
      <c r="VEV5" s="526"/>
      <c r="VEW5" s="526"/>
      <c r="VEX5" s="526"/>
      <c r="VEY5" s="526"/>
      <c r="VEZ5" s="526"/>
      <c r="VFA5" s="526"/>
      <c r="VFB5" s="526"/>
      <c r="VFC5" s="526"/>
      <c r="VFD5" s="526"/>
      <c r="VFE5" s="526"/>
      <c r="VFF5" s="526"/>
      <c r="VFG5" s="526"/>
      <c r="VFH5" s="526"/>
      <c r="VFI5" s="526"/>
      <c r="VFJ5" s="526"/>
      <c r="VFK5" s="526"/>
      <c r="VFL5" s="526"/>
      <c r="VFM5" s="526"/>
      <c r="VFN5" s="526"/>
      <c r="VFO5" s="526"/>
      <c r="VFP5" s="526"/>
      <c r="VFQ5" s="526"/>
      <c r="VFR5" s="526"/>
      <c r="VFS5" s="526"/>
      <c r="VFT5" s="526"/>
      <c r="VFU5" s="526"/>
      <c r="VFV5" s="526"/>
      <c r="VFW5" s="526"/>
      <c r="VFX5" s="526"/>
      <c r="VFY5" s="526"/>
      <c r="VFZ5" s="526"/>
      <c r="VGA5" s="526"/>
      <c r="VGB5" s="526"/>
      <c r="VGC5" s="526"/>
      <c r="VGD5" s="526"/>
      <c r="VGE5" s="526"/>
      <c r="VGF5" s="526"/>
      <c r="VGG5" s="526"/>
      <c r="VGH5" s="526"/>
      <c r="VGI5" s="526"/>
      <c r="VGJ5" s="526"/>
      <c r="VGK5" s="526"/>
      <c r="VGL5" s="526"/>
      <c r="VGM5" s="526"/>
      <c r="VGN5" s="526"/>
      <c r="VGO5" s="526"/>
      <c r="VGP5" s="526"/>
      <c r="VGQ5" s="526"/>
      <c r="VGR5" s="526"/>
      <c r="VGS5" s="526"/>
      <c r="VGT5" s="526"/>
      <c r="VGU5" s="526"/>
      <c r="VGV5" s="526"/>
      <c r="VGW5" s="526"/>
      <c r="VGX5" s="526"/>
      <c r="VGY5" s="526"/>
      <c r="VGZ5" s="526"/>
      <c r="VHA5" s="526"/>
      <c r="VHB5" s="526"/>
      <c r="VHC5" s="526"/>
      <c r="VHD5" s="526"/>
      <c r="VHE5" s="526"/>
      <c r="VHF5" s="526"/>
      <c r="VHG5" s="526"/>
      <c r="VHH5" s="526"/>
      <c r="VHI5" s="526"/>
      <c r="VHJ5" s="526"/>
      <c r="VHK5" s="526"/>
      <c r="VHL5" s="526"/>
      <c r="VHM5" s="526"/>
      <c r="VHN5" s="526"/>
      <c r="VHO5" s="526"/>
      <c r="VHP5" s="526"/>
      <c r="VHQ5" s="526"/>
      <c r="VHR5" s="526"/>
      <c r="VHS5" s="526"/>
      <c r="VHT5" s="526"/>
      <c r="VHU5" s="526"/>
      <c r="VHV5" s="526"/>
      <c r="VHW5" s="526"/>
      <c r="VHX5" s="526"/>
      <c r="VHY5" s="526"/>
      <c r="VHZ5" s="526"/>
      <c r="VIA5" s="526"/>
      <c r="VIB5" s="526"/>
      <c r="VIC5" s="526"/>
      <c r="VID5" s="526"/>
      <c r="VIE5" s="526"/>
      <c r="VIF5" s="526"/>
      <c r="VIG5" s="526"/>
      <c r="VIH5" s="526"/>
      <c r="VII5" s="526"/>
      <c r="VIJ5" s="526"/>
      <c r="VIK5" s="526"/>
      <c r="VIL5" s="526"/>
      <c r="VIM5" s="526"/>
      <c r="VIN5" s="526"/>
      <c r="VIO5" s="526"/>
      <c r="VIP5" s="526"/>
      <c r="VIQ5" s="526"/>
      <c r="VIR5" s="526"/>
      <c r="VIS5" s="526"/>
      <c r="VIT5" s="526"/>
      <c r="VIU5" s="526"/>
      <c r="VIV5" s="526"/>
      <c r="VIW5" s="526"/>
      <c r="VIX5" s="526"/>
      <c r="VIY5" s="526"/>
      <c r="VIZ5" s="526"/>
      <c r="VJA5" s="526"/>
      <c r="VJB5" s="526"/>
      <c r="VJC5" s="526"/>
      <c r="VJD5" s="526"/>
      <c r="VJE5" s="526"/>
      <c r="VJF5" s="526"/>
      <c r="VJG5" s="526"/>
      <c r="VJH5" s="526"/>
      <c r="VJI5" s="526"/>
      <c r="VJJ5" s="526"/>
      <c r="VJK5" s="526"/>
      <c r="VJL5" s="526"/>
      <c r="VJM5" s="526"/>
      <c r="VJN5" s="526"/>
      <c r="VJO5" s="526"/>
      <c r="VJP5" s="526"/>
      <c r="VJQ5" s="526"/>
      <c r="VJR5" s="526"/>
      <c r="VJS5" s="526"/>
      <c r="VJT5" s="526"/>
      <c r="VJU5" s="526"/>
      <c r="VJV5" s="526"/>
      <c r="VJW5" s="526"/>
      <c r="VJX5" s="526"/>
      <c r="VJY5" s="526"/>
      <c r="VJZ5" s="526"/>
      <c r="VKA5" s="526"/>
      <c r="VKB5" s="526"/>
      <c r="VKC5" s="526"/>
      <c r="VKD5" s="526"/>
      <c r="VKE5" s="526"/>
      <c r="VKF5" s="526"/>
      <c r="VKG5" s="526"/>
      <c r="VKH5" s="526"/>
      <c r="VKI5" s="526"/>
      <c r="VKJ5" s="526"/>
      <c r="VKK5" s="526"/>
      <c r="VKL5" s="526"/>
      <c r="VKM5" s="526"/>
      <c r="VKN5" s="526"/>
      <c r="VKO5" s="526"/>
      <c r="VKP5" s="526"/>
      <c r="VKQ5" s="526"/>
      <c r="VKR5" s="526"/>
      <c r="VKS5" s="526"/>
      <c r="VKT5" s="526"/>
      <c r="VKU5" s="526"/>
      <c r="VKV5" s="526"/>
      <c r="VKW5" s="526"/>
      <c r="VKX5" s="526"/>
      <c r="VKY5" s="526"/>
      <c r="VKZ5" s="526"/>
      <c r="VLA5" s="526"/>
      <c r="VLB5" s="526"/>
      <c r="VLC5" s="526"/>
      <c r="VLD5" s="526"/>
      <c r="VLE5" s="526"/>
      <c r="VLF5" s="526"/>
      <c r="VLG5" s="526"/>
      <c r="VLH5" s="526"/>
      <c r="VLI5" s="526"/>
      <c r="VLJ5" s="526"/>
      <c r="VLK5" s="526"/>
      <c r="VLL5" s="526"/>
      <c r="VLM5" s="526"/>
      <c r="VLN5" s="526"/>
      <c r="VLO5" s="526"/>
      <c r="VLP5" s="526"/>
      <c r="VLQ5" s="526"/>
      <c r="VLR5" s="526"/>
      <c r="VLS5" s="526"/>
      <c r="VLT5" s="526"/>
      <c r="VLU5" s="526"/>
      <c r="VLV5" s="526"/>
      <c r="VLW5" s="526"/>
      <c r="VLX5" s="526"/>
      <c r="VLY5" s="526"/>
      <c r="VLZ5" s="526"/>
      <c r="VMA5" s="526"/>
      <c r="VMB5" s="526"/>
      <c r="VMC5" s="526"/>
      <c r="VMD5" s="526"/>
      <c r="VME5" s="526"/>
      <c r="VMF5" s="526"/>
      <c r="VMG5" s="526"/>
      <c r="VMH5" s="526"/>
      <c r="VMI5" s="526"/>
      <c r="VMJ5" s="526"/>
      <c r="VMK5" s="526"/>
      <c r="VML5" s="526"/>
      <c r="VMM5" s="526"/>
      <c r="VMN5" s="526"/>
      <c r="VMO5" s="526"/>
      <c r="VMP5" s="526"/>
      <c r="VMQ5" s="526"/>
      <c r="VMR5" s="526"/>
      <c r="VMS5" s="526"/>
      <c r="VMT5" s="526"/>
      <c r="VMU5" s="526"/>
      <c r="VMV5" s="526"/>
      <c r="VMW5" s="526"/>
      <c r="VMX5" s="526"/>
      <c r="VMY5" s="526"/>
      <c r="VMZ5" s="526"/>
      <c r="VNA5" s="526"/>
      <c r="VNB5" s="526"/>
      <c r="VNC5" s="526"/>
      <c r="VND5" s="526"/>
      <c r="VNE5" s="526"/>
      <c r="VNF5" s="526"/>
      <c r="VNG5" s="526"/>
      <c r="VNH5" s="526"/>
      <c r="VNI5" s="526"/>
      <c r="VNJ5" s="526"/>
      <c r="VNK5" s="526"/>
      <c r="VNL5" s="526"/>
      <c r="VNM5" s="526"/>
      <c r="VNN5" s="526"/>
      <c r="VNO5" s="526"/>
      <c r="VNP5" s="526"/>
      <c r="VNQ5" s="526"/>
      <c r="VNR5" s="526"/>
      <c r="VNS5" s="526"/>
      <c r="VNT5" s="526"/>
      <c r="VNU5" s="526"/>
      <c r="VNV5" s="526"/>
      <c r="VNW5" s="526"/>
      <c r="VNX5" s="526"/>
      <c r="VNY5" s="526"/>
      <c r="VNZ5" s="526"/>
      <c r="VOA5" s="526"/>
      <c r="VOB5" s="526"/>
      <c r="VOC5" s="526"/>
      <c r="VOD5" s="526"/>
      <c r="VOE5" s="526"/>
      <c r="VOF5" s="526"/>
      <c r="VOG5" s="526"/>
      <c r="VOH5" s="526"/>
      <c r="VOI5" s="526"/>
      <c r="VOJ5" s="526"/>
      <c r="VOK5" s="526"/>
      <c r="VOL5" s="526"/>
      <c r="VOM5" s="526"/>
      <c r="VON5" s="526"/>
      <c r="VOO5" s="526"/>
      <c r="VOP5" s="526"/>
      <c r="VOQ5" s="526"/>
      <c r="VOR5" s="526"/>
      <c r="VOS5" s="526"/>
      <c r="VOT5" s="526"/>
      <c r="VOU5" s="526"/>
      <c r="VOV5" s="526"/>
      <c r="VOW5" s="526"/>
      <c r="VOX5" s="526"/>
      <c r="VOY5" s="526"/>
      <c r="VOZ5" s="526"/>
      <c r="VPA5" s="526"/>
      <c r="VPB5" s="526"/>
      <c r="VPC5" s="526"/>
      <c r="VPD5" s="526"/>
      <c r="VPE5" s="526"/>
      <c r="VPF5" s="526"/>
      <c r="VPG5" s="526"/>
      <c r="VPH5" s="526"/>
      <c r="VPI5" s="526"/>
      <c r="VPJ5" s="526"/>
      <c r="VPK5" s="526"/>
      <c r="VPL5" s="526"/>
      <c r="VPM5" s="526"/>
      <c r="VPN5" s="526"/>
      <c r="VPO5" s="526"/>
      <c r="VPP5" s="526"/>
      <c r="VPQ5" s="526"/>
      <c r="VPR5" s="526"/>
      <c r="VPS5" s="526"/>
      <c r="VPT5" s="526"/>
      <c r="VPU5" s="526"/>
      <c r="VPV5" s="526"/>
      <c r="VPW5" s="526"/>
      <c r="VPX5" s="526"/>
      <c r="VPY5" s="526"/>
      <c r="VPZ5" s="526"/>
      <c r="VQA5" s="526"/>
      <c r="VQB5" s="526"/>
      <c r="VQC5" s="526"/>
      <c r="VQD5" s="526"/>
      <c r="VQE5" s="526"/>
      <c r="VQF5" s="526"/>
      <c r="VQG5" s="526"/>
      <c r="VQH5" s="526"/>
      <c r="VQI5" s="526"/>
      <c r="VQJ5" s="526"/>
      <c r="VQK5" s="526"/>
      <c r="VQL5" s="526"/>
      <c r="VQM5" s="526"/>
      <c r="VQN5" s="526"/>
      <c r="VQO5" s="526"/>
      <c r="VQP5" s="526"/>
      <c r="VQQ5" s="526"/>
      <c r="VQR5" s="526"/>
      <c r="VQS5" s="526"/>
      <c r="VQT5" s="526"/>
      <c r="VQU5" s="526"/>
      <c r="VQV5" s="526"/>
      <c r="VQW5" s="526"/>
      <c r="VQX5" s="526"/>
      <c r="VQY5" s="526"/>
      <c r="VQZ5" s="526"/>
      <c r="VRA5" s="526"/>
      <c r="VRB5" s="526"/>
      <c r="VRC5" s="526"/>
      <c r="VRD5" s="526"/>
      <c r="VRE5" s="526"/>
      <c r="VRF5" s="526"/>
      <c r="VRG5" s="526"/>
      <c r="VRH5" s="526"/>
      <c r="VRI5" s="526"/>
      <c r="VRJ5" s="526"/>
      <c r="VRK5" s="526"/>
      <c r="VRL5" s="526"/>
      <c r="VRM5" s="526"/>
      <c r="VRN5" s="526"/>
      <c r="VRO5" s="526"/>
      <c r="VRP5" s="526"/>
      <c r="VRQ5" s="526"/>
      <c r="VRR5" s="526"/>
      <c r="VRS5" s="526"/>
      <c r="VRT5" s="526"/>
      <c r="VRU5" s="526"/>
      <c r="VRV5" s="526"/>
      <c r="VRW5" s="526"/>
      <c r="VRX5" s="526"/>
      <c r="VRY5" s="526"/>
      <c r="VRZ5" s="526"/>
      <c r="VSA5" s="526"/>
      <c r="VSB5" s="526"/>
      <c r="VSC5" s="526"/>
      <c r="VSD5" s="526"/>
      <c r="VSE5" s="526"/>
      <c r="VSF5" s="526"/>
      <c r="VSG5" s="526"/>
      <c r="VSH5" s="526"/>
      <c r="VSI5" s="526"/>
      <c r="VSJ5" s="526"/>
      <c r="VSK5" s="526"/>
      <c r="VSL5" s="526"/>
      <c r="VSM5" s="526"/>
      <c r="VSN5" s="526"/>
      <c r="VSO5" s="526"/>
      <c r="VSP5" s="526"/>
      <c r="VSQ5" s="526"/>
      <c r="VSR5" s="526"/>
      <c r="VSS5" s="526"/>
      <c r="VST5" s="526"/>
      <c r="VSU5" s="526"/>
      <c r="VSV5" s="526"/>
      <c r="VSW5" s="526"/>
      <c r="VSX5" s="526"/>
      <c r="VSY5" s="526"/>
      <c r="VSZ5" s="526"/>
      <c r="VTA5" s="526"/>
      <c r="VTB5" s="526"/>
      <c r="VTC5" s="526"/>
      <c r="VTD5" s="526"/>
      <c r="VTE5" s="526"/>
      <c r="VTF5" s="526"/>
      <c r="VTG5" s="526"/>
      <c r="VTH5" s="526"/>
      <c r="VTI5" s="526"/>
      <c r="VTJ5" s="526"/>
      <c r="VTK5" s="526"/>
      <c r="VTL5" s="526"/>
      <c r="VTM5" s="526"/>
      <c r="VTN5" s="526"/>
      <c r="VTO5" s="526"/>
      <c r="VTP5" s="526"/>
      <c r="VTQ5" s="526"/>
      <c r="VTR5" s="526"/>
      <c r="VTS5" s="526"/>
      <c r="VTT5" s="526"/>
      <c r="VTU5" s="526"/>
      <c r="VTV5" s="526"/>
      <c r="VTW5" s="526"/>
      <c r="VTX5" s="526"/>
      <c r="VTY5" s="526"/>
      <c r="VTZ5" s="526"/>
      <c r="VUA5" s="526"/>
      <c r="VUB5" s="526"/>
      <c r="VUC5" s="526"/>
      <c r="VUD5" s="526"/>
      <c r="VUE5" s="526"/>
      <c r="VUF5" s="526"/>
      <c r="VUG5" s="526"/>
      <c r="VUH5" s="526"/>
      <c r="VUI5" s="526"/>
      <c r="VUJ5" s="526"/>
      <c r="VUK5" s="526"/>
      <c r="VUL5" s="526"/>
      <c r="VUM5" s="526"/>
      <c r="VUN5" s="526"/>
      <c r="VUO5" s="526"/>
      <c r="VUP5" s="526"/>
      <c r="VUQ5" s="526"/>
      <c r="VUR5" s="526"/>
      <c r="VUS5" s="526"/>
      <c r="VUT5" s="526"/>
      <c r="VUU5" s="526"/>
      <c r="VUV5" s="526"/>
      <c r="VUW5" s="526"/>
      <c r="VUX5" s="526"/>
      <c r="VUY5" s="526"/>
      <c r="VUZ5" s="526"/>
      <c r="VVA5" s="526"/>
      <c r="VVB5" s="526"/>
      <c r="VVC5" s="526"/>
      <c r="VVD5" s="526"/>
      <c r="VVE5" s="526"/>
      <c r="VVF5" s="526"/>
      <c r="VVG5" s="526"/>
      <c r="VVH5" s="526"/>
      <c r="VVI5" s="526"/>
      <c r="VVJ5" s="526"/>
      <c r="VVK5" s="526"/>
      <c r="VVL5" s="526"/>
      <c r="VVM5" s="526"/>
      <c r="VVN5" s="526"/>
      <c r="VVO5" s="526"/>
      <c r="VVP5" s="526"/>
      <c r="VVQ5" s="526"/>
      <c r="VVR5" s="526"/>
      <c r="VVS5" s="526"/>
      <c r="VVT5" s="526"/>
      <c r="VVU5" s="526"/>
      <c r="VVV5" s="526"/>
      <c r="VVW5" s="526"/>
      <c r="VVX5" s="526"/>
      <c r="VVY5" s="526"/>
      <c r="VVZ5" s="526"/>
      <c r="VWA5" s="526"/>
      <c r="VWB5" s="526"/>
      <c r="VWC5" s="526"/>
      <c r="VWD5" s="526"/>
      <c r="VWE5" s="526"/>
      <c r="VWF5" s="526"/>
      <c r="VWG5" s="526"/>
      <c r="VWH5" s="526"/>
      <c r="VWI5" s="526"/>
      <c r="VWJ5" s="526"/>
      <c r="VWK5" s="526"/>
      <c r="VWL5" s="526"/>
      <c r="VWM5" s="526"/>
      <c r="VWN5" s="526"/>
      <c r="VWO5" s="526"/>
      <c r="VWP5" s="526"/>
      <c r="VWQ5" s="526"/>
      <c r="VWR5" s="526"/>
      <c r="VWS5" s="526"/>
      <c r="VWT5" s="526"/>
      <c r="VWU5" s="526"/>
      <c r="VWV5" s="526"/>
      <c r="VWW5" s="526"/>
      <c r="VWX5" s="526"/>
      <c r="VWY5" s="526"/>
      <c r="VWZ5" s="526"/>
      <c r="VXA5" s="526"/>
      <c r="VXB5" s="526"/>
      <c r="VXC5" s="526"/>
      <c r="VXD5" s="526"/>
      <c r="VXE5" s="526"/>
      <c r="VXF5" s="526"/>
      <c r="VXG5" s="526"/>
      <c r="VXH5" s="526"/>
      <c r="VXI5" s="526"/>
      <c r="VXJ5" s="526"/>
      <c r="VXK5" s="526"/>
      <c r="VXL5" s="526"/>
      <c r="VXM5" s="526"/>
      <c r="VXN5" s="526"/>
      <c r="VXO5" s="526"/>
      <c r="VXP5" s="526"/>
      <c r="VXQ5" s="526"/>
      <c r="VXR5" s="526"/>
      <c r="VXS5" s="526"/>
      <c r="VXT5" s="526"/>
      <c r="VXU5" s="526"/>
      <c r="VXV5" s="526"/>
      <c r="VXW5" s="526"/>
      <c r="VXX5" s="526"/>
      <c r="VXY5" s="526"/>
      <c r="VXZ5" s="526"/>
      <c r="VYA5" s="526"/>
      <c r="VYB5" s="526"/>
      <c r="VYC5" s="526"/>
      <c r="VYD5" s="526"/>
      <c r="VYE5" s="526"/>
      <c r="VYF5" s="526"/>
      <c r="VYG5" s="526"/>
      <c r="VYH5" s="526"/>
      <c r="VYI5" s="526"/>
      <c r="VYJ5" s="526"/>
      <c r="VYK5" s="526"/>
      <c r="VYL5" s="526"/>
      <c r="VYM5" s="526"/>
      <c r="VYN5" s="526"/>
      <c r="VYO5" s="526"/>
      <c r="VYP5" s="526"/>
      <c r="VYQ5" s="526"/>
      <c r="VYR5" s="526"/>
      <c r="VYS5" s="526"/>
      <c r="VYT5" s="526"/>
      <c r="VYU5" s="526"/>
      <c r="VYV5" s="526"/>
      <c r="VYW5" s="526"/>
      <c r="VYX5" s="526"/>
      <c r="VYY5" s="526"/>
      <c r="VYZ5" s="526"/>
      <c r="VZA5" s="526"/>
      <c r="VZB5" s="526"/>
      <c r="VZC5" s="526"/>
      <c r="VZD5" s="526"/>
      <c r="VZE5" s="526"/>
      <c r="VZF5" s="526"/>
      <c r="VZG5" s="526"/>
      <c r="VZH5" s="526"/>
      <c r="VZI5" s="526"/>
      <c r="VZJ5" s="526"/>
      <c r="VZK5" s="526"/>
      <c r="VZL5" s="526"/>
      <c r="VZM5" s="526"/>
      <c r="VZN5" s="526"/>
      <c r="VZO5" s="526"/>
      <c r="VZP5" s="526"/>
      <c r="VZQ5" s="526"/>
      <c r="VZR5" s="526"/>
      <c r="VZS5" s="526"/>
      <c r="VZT5" s="526"/>
      <c r="VZU5" s="526"/>
      <c r="VZV5" s="526"/>
      <c r="VZW5" s="526"/>
      <c r="VZX5" s="526"/>
      <c r="VZY5" s="526"/>
      <c r="VZZ5" s="526"/>
      <c r="WAA5" s="526"/>
      <c r="WAB5" s="526"/>
      <c r="WAC5" s="526"/>
      <c r="WAD5" s="526"/>
      <c r="WAE5" s="526"/>
      <c r="WAF5" s="526"/>
      <c r="WAG5" s="526"/>
      <c r="WAH5" s="526"/>
      <c r="WAI5" s="526"/>
      <c r="WAJ5" s="526"/>
      <c r="WAK5" s="526"/>
      <c r="WAL5" s="526"/>
      <c r="WAM5" s="526"/>
      <c r="WAN5" s="526"/>
      <c r="WAO5" s="526"/>
      <c r="WAP5" s="526"/>
      <c r="WAQ5" s="526"/>
      <c r="WAR5" s="526"/>
      <c r="WAS5" s="526"/>
      <c r="WAT5" s="526"/>
      <c r="WAU5" s="526"/>
      <c r="WAV5" s="526"/>
      <c r="WAW5" s="526"/>
      <c r="WAX5" s="526"/>
      <c r="WAY5" s="526"/>
      <c r="WAZ5" s="526"/>
      <c r="WBA5" s="526"/>
      <c r="WBB5" s="526"/>
      <c r="WBC5" s="526"/>
      <c r="WBD5" s="526"/>
      <c r="WBE5" s="526"/>
      <c r="WBF5" s="526"/>
      <c r="WBG5" s="526"/>
      <c r="WBH5" s="526"/>
      <c r="WBI5" s="526"/>
      <c r="WBJ5" s="526"/>
      <c r="WBK5" s="526"/>
      <c r="WBL5" s="526"/>
      <c r="WBM5" s="526"/>
      <c r="WBN5" s="526"/>
      <c r="WBO5" s="526"/>
      <c r="WBP5" s="526"/>
      <c r="WBQ5" s="526"/>
      <c r="WBR5" s="526"/>
      <c r="WBS5" s="526"/>
      <c r="WBT5" s="526"/>
      <c r="WBU5" s="526"/>
      <c r="WBV5" s="526"/>
      <c r="WBW5" s="526"/>
      <c r="WBX5" s="526"/>
      <c r="WBY5" s="526"/>
      <c r="WBZ5" s="526"/>
      <c r="WCA5" s="526"/>
      <c r="WCB5" s="526"/>
      <c r="WCC5" s="526"/>
      <c r="WCD5" s="526"/>
      <c r="WCE5" s="526"/>
      <c r="WCF5" s="526"/>
      <c r="WCG5" s="526"/>
      <c r="WCH5" s="526"/>
      <c r="WCI5" s="526"/>
      <c r="WCJ5" s="526"/>
      <c r="WCK5" s="526"/>
      <c r="WCL5" s="526"/>
      <c r="WCM5" s="526"/>
      <c r="WCN5" s="526"/>
      <c r="WCO5" s="526"/>
      <c r="WCP5" s="526"/>
      <c r="WCQ5" s="526"/>
      <c r="WCR5" s="526"/>
      <c r="WCS5" s="526"/>
      <c r="WCT5" s="526"/>
      <c r="WCU5" s="526"/>
      <c r="WCV5" s="526"/>
      <c r="WCW5" s="526"/>
      <c r="WCX5" s="526"/>
      <c r="WCY5" s="526"/>
      <c r="WCZ5" s="526"/>
      <c r="WDA5" s="526"/>
      <c r="WDB5" s="526"/>
      <c r="WDC5" s="526"/>
      <c r="WDD5" s="526"/>
      <c r="WDE5" s="526"/>
      <c r="WDF5" s="526"/>
      <c r="WDG5" s="526"/>
      <c r="WDH5" s="526"/>
      <c r="WDI5" s="526"/>
      <c r="WDJ5" s="526"/>
      <c r="WDK5" s="526"/>
      <c r="WDL5" s="526"/>
      <c r="WDM5" s="526"/>
      <c r="WDN5" s="526"/>
      <c r="WDO5" s="526"/>
      <c r="WDP5" s="526"/>
      <c r="WDQ5" s="526"/>
      <c r="WDR5" s="526"/>
      <c r="WDS5" s="526"/>
      <c r="WDT5" s="526"/>
      <c r="WDU5" s="526"/>
      <c r="WDV5" s="526"/>
      <c r="WDW5" s="526"/>
      <c r="WDX5" s="526"/>
      <c r="WDY5" s="526"/>
      <c r="WDZ5" s="526"/>
      <c r="WEA5" s="526"/>
      <c r="WEB5" s="526"/>
      <c r="WEC5" s="526"/>
      <c r="WED5" s="526"/>
      <c r="WEE5" s="526"/>
      <c r="WEF5" s="526"/>
      <c r="WEG5" s="526"/>
      <c r="WEH5" s="526"/>
      <c r="WEI5" s="526"/>
      <c r="WEJ5" s="526"/>
      <c r="WEK5" s="526"/>
      <c r="WEL5" s="526"/>
      <c r="WEM5" s="526"/>
      <c r="WEN5" s="526"/>
      <c r="WEO5" s="526"/>
      <c r="WEP5" s="526"/>
      <c r="WEQ5" s="526"/>
      <c r="WER5" s="526"/>
      <c r="WES5" s="526"/>
      <c r="WET5" s="526"/>
      <c r="WEU5" s="526"/>
      <c r="WEV5" s="526"/>
      <c r="WEW5" s="526"/>
      <c r="WEX5" s="526"/>
      <c r="WEY5" s="526"/>
      <c r="WEZ5" s="526"/>
      <c r="WFA5" s="526"/>
      <c r="WFB5" s="526"/>
      <c r="WFC5" s="526"/>
      <c r="WFD5" s="526"/>
      <c r="WFE5" s="526"/>
      <c r="WFF5" s="526"/>
      <c r="WFG5" s="526"/>
      <c r="WFH5" s="526"/>
      <c r="WFI5" s="526"/>
      <c r="WFJ5" s="526"/>
      <c r="WFK5" s="526"/>
      <c r="WFL5" s="526"/>
      <c r="WFM5" s="526"/>
      <c r="WFN5" s="526"/>
      <c r="WFO5" s="526"/>
      <c r="WFP5" s="526"/>
      <c r="WFQ5" s="526"/>
      <c r="WFR5" s="526"/>
      <c r="WFS5" s="526"/>
      <c r="WFT5" s="526"/>
      <c r="WFU5" s="526"/>
      <c r="WFV5" s="526"/>
      <c r="WFW5" s="526"/>
      <c r="WFX5" s="526"/>
      <c r="WFY5" s="526"/>
      <c r="WFZ5" s="526"/>
      <c r="WGA5" s="526"/>
      <c r="WGB5" s="526"/>
      <c r="WGC5" s="526"/>
      <c r="WGD5" s="526"/>
      <c r="WGE5" s="526"/>
      <c r="WGF5" s="526"/>
      <c r="WGG5" s="526"/>
      <c r="WGH5" s="526"/>
      <c r="WGI5" s="526"/>
      <c r="WGJ5" s="526"/>
      <c r="WGK5" s="526"/>
      <c r="WGL5" s="526"/>
      <c r="WGM5" s="526"/>
      <c r="WGN5" s="526"/>
      <c r="WGO5" s="526"/>
      <c r="WGP5" s="526"/>
      <c r="WGQ5" s="526"/>
      <c r="WGR5" s="526"/>
      <c r="WGS5" s="526"/>
      <c r="WGT5" s="526"/>
      <c r="WGU5" s="526"/>
      <c r="WGV5" s="526"/>
      <c r="WGW5" s="526"/>
      <c r="WGX5" s="526"/>
      <c r="WGY5" s="526"/>
      <c r="WGZ5" s="526"/>
      <c r="WHA5" s="526"/>
      <c r="WHB5" s="526"/>
      <c r="WHC5" s="526"/>
      <c r="WHD5" s="526"/>
      <c r="WHE5" s="526"/>
      <c r="WHF5" s="526"/>
      <c r="WHG5" s="526"/>
      <c r="WHH5" s="526"/>
      <c r="WHI5" s="526"/>
      <c r="WHJ5" s="526"/>
      <c r="WHK5" s="526"/>
      <c r="WHL5" s="526"/>
      <c r="WHM5" s="526"/>
      <c r="WHN5" s="526"/>
      <c r="WHO5" s="526"/>
      <c r="WHP5" s="526"/>
      <c r="WHQ5" s="526"/>
      <c r="WHR5" s="526"/>
      <c r="WHS5" s="526"/>
      <c r="WHT5" s="526"/>
      <c r="WHU5" s="526"/>
      <c r="WHV5" s="526"/>
      <c r="WHW5" s="526"/>
      <c r="WHX5" s="526"/>
      <c r="WHY5" s="526"/>
      <c r="WHZ5" s="526"/>
      <c r="WIA5" s="526"/>
      <c r="WIB5" s="526"/>
      <c r="WIC5" s="526"/>
      <c r="WID5" s="526"/>
      <c r="WIE5" s="526"/>
      <c r="WIF5" s="526"/>
      <c r="WIG5" s="526"/>
      <c r="WIH5" s="526"/>
      <c r="WII5" s="526"/>
      <c r="WIJ5" s="526"/>
      <c r="WIK5" s="526"/>
      <c r="WIL5" s="526"/>
      <c r="WIM5" s="526"/>
      <c r="WIN5" s="526"/>
      <c r="WIO5" s="526"/>
      <c r="WIP5" s="526"/>
      <c r="WIQ5" s="526"/>
      <c r="WIR5" s="526"/>
      <c r="WIS5" s="526"/>
      <c r="WIT5" s="526"/>
      <c r="WIU5" s="526"/>
      <c r="WIV5" s="526"/>
      <c r="WIW5" s="526"/>
      <c r="WIX5" s="526"/>
      <c r="WIY5" s="526"/>
      <c r="WIZ5" s="526"/>
      <c r="WJA5" s="526"/>
      <c r="WJB5" s="526"/>
      <c r="WJC5" s="526"/>
      <c r="WJD5" s="526"/>
      <c r="WJE5" s="526"/>
      <c r="WJF5" s="526"/>
      <c r="WJG5" s="526"/>
      <c r="WJH5" s="526"/>
      <c r="WJI5" s="526"/>
      <c r="WJJ5" s="526"/>
      <c r="WJK5" s="526"/>
      <c r="WJL5" s="526"/>
      <c r="WJM5" s="526"/>
      <c r="WJN5" s="526"/>
      <c r="WJO5" s="526"/>
      <c r="WJP5" s="526"/>
      <c r="WJQ5" s="526"/>
      <c r="WJR5" s="526"/>
      <c r="WJS5" s="526"/>
      <c r="WJT5" s="526"/>
      <c r="WJU5" s="526"/>
      <c r="WJV5" s="526"/>
      <c r="WJW5" s="526"/>
      <c r="WJX5" s="526"/>
      <c r="WJY5" s="526"/>
      <c r="WJZ5" s="526"/>
      <c r="WKA5" s="526"/>
      <c r="WKB5" s="526"/>
      <c r="WKC5" s="526"/>
      <c r="WKD5" s="526"/>
      <c r="WKE5" s="526"/>
      <c r="WKF5" s="526"/>
      <c r="WKG5" s="526"/>
      <c r="WKH5" s="526"/>
      <c r="WKI5" s="526"/>
      <c r="WKJ5" s="526"/>
      <c r="WKK5" s="526"/>
      <c r="WKL5" s="526"/>
      <c r="WKM5" s="526"/>
      <c r="WKN5" s="526"/>
      <c r="WKO5" s="526"/>
      <c r="WKP5" s="526"/>
      <c r="WKQ5" s="526"/>
      <c r="WKR5" s="526"/>
      <c r="WKS5" s="526"/>
      <c r="WKT5" s="526"/>
      <c r="WKU5" s="526"/>
      <c r="WKV5" s="526"/>
      <c r="WKW5" s="526"/>
      <c r="WKX5" s="526"/>
      <c r="WKY5" s="526"/>
      <c r="WKZ5" s="526"/>
      <c r="WLA5" s="526"/>
      <c r="WLB5" s="526"/>
      <c r="WLC5" s="526"/>
      <c r="WLD5" s="526"/>
      <c r="WLE5" s="526"/>
      <c r="WLF5" s="526"/>
      <c r="WLG5" s="526"/>
      <c r="WLH5" s="526"/>
      <c r="WLI5" s="526"/>
      <c r="WLJ5" s="526"/>
      <c r="WLK5" s="526"/>
      <c r="WLL5" s="526"/>
      <c r="WLM5" s="526"/>
      <c r="WLN5" s="526"/>
      <c r="WLO5" s="526"/>
      <c r="WLP5" s="526"/>
      <c r="WLQ5" s="526"/>
      <c r="WLR5" s="526"/>
      <c r="WLS5" s="526"/>
      <c r="WLT5" s="526"/>
      <c r="WLU5" s="526"/>
      <c r="WLV5" s="526"/>
      <c r="WLW5" s="526"/>
      <c r="WLX5" s="526"/>
      <c r="WLY5" s="526"/>
      <c r="WLZ5" s="526"/>
      <c r="WMA5" s="526"/>
      <c r="WMB5" s="526"/>
      <c r="WMC5" s="526"/>
      <c r="WMD5" s="526"/>
      <c r="WME5" s="526"/>
      <c r="WMF5" s="526"/>
      <c r="WMG5" s="526"/>
      <c r="WMH5" s="526"/>
      <c r="WMI5" s="526"/>
      <c r="WMJ5" s="526"/>
      <c r="WMK5" s="526"/>
      <c r="WML5" s="526"/>
      <c r="WMM5" s="526"/>
      <c r="WMN5" s="526"/>
      <c r="WMO5" s="526"/>
      <c r="WMP5" s="526"/>
      <c r="WMQ5" s="526"/>
      <c r="WMR5" s="526"/>
      <c r="WMS5" s="526"/>
      <c r="WMT5" s="526"/>
      <c r="WMU5" s="526"/>
      <c r="WMV5" s="526"/>
      <c r="WMW5" s="526"/>
      <c r="WMX5" s="526"/>
      <c r="WMY5" s="526"/>
      <c r="WMZ5" s="526"/>
      <c r="WNA5" s="526"/>
      <c r="WNB5" s="526"/>
      <c r="WNC5" s="526"/>
      <c r="WND5" s="526"/>
      <c r="WNE5" s="526"/>
      <c r="WNF5" s="526"/>
      <c r="WNG5" s="526"/>
      <c r="WNH5" s="526"/>
      <c r="WNI5" s="526"/>
      <c r="WNJ5" s="526"/>
      <c r="WNK5" s="526"/>
      <c r="WNL5" s="526"/>
      <c r="WNM5" s="526"/>
      <c r="WNN5" s="526"/>
      <c r="WNO5" s="526"/>
      <c r="WNP5" s="526"/>
      <c r="WNQ5" s="526"/>
      <c r="WNR5" s="526"/>
      <c r="WNS5" s="526"/>
      <c r="WNT5" s="526"/>
      <c r="WNU5" s="526"/>
      <c r="WNV5" s="526"/>
      <c r="WNW5" s="526"/>
      <c r="WNX5" s="526"/>
      <c r="WNY5" s="526"/>
      <c r="WNZ5" s="526"/>
      <c r="WOA5" s="526"/>
      <c r="WOB5" s="526"/>
      <c r="WOC5" s="526"/>
      <c r="WOD5" s="526"/>
      <c r="WOE5" s="526"/>
      <c r="WOF5" s="526"/>
      <c r="WOG5" s="526"/>
      <c r="WOH5" s="526"/>
      <c r="WOI5" s="526"/>
      <c r="WOJ5" s="526"/>
      <c r="WOK5" s="526"/>
      <c r="WOL5" s="526"/>
      <c r="WOM5" s="526"/>
      <c r="WON5" s="526"/>
      <c r="WOO5" s="526"/>
      <c r="WOP5" s="526"/>
      <c r="WOQ5" s="526"/>
      <c r="WOR5" s="526"/>
      <c r="WOS5" s="526"/>
      <c r="WOT5" s="526"/>
      <c r="WOU5" s="526"/>
      <c r="WOV5" s="526"/>
      <c r="WOW5" s="526"/>
      <c r="WOX5" s="526"/>
      <c r="WOY5" s="526"/>
      <c r="WOZ5" s="526"/>
      <c r="WPA5" s="526"/>
      <c r="WPB5" s="526"/>
      <c r="WPC5" s="526"/>
      <c r="WPD5" s="526"/>
      <c r="WPE5" s="526"/>
      <c r="WPF5" s="526"/>
      <c r="WPG5" s="526"/>
      <c r="WPH5" s="526"/>
      <c r="WPI5" s="526"/>
      <c r="WPJ5" s="526"/>
      <c r="WPK5" s="526"/>
      <c r="WPL5" s="526"/>
      <c r="WPM5" s="526"/>
      <c r="WPN5" s="526"/>
      <c r="WPO5" s="526"/>
      <c r="WPP5" s="526"/>
      <c r="WPQ5" s="526"/>
      <c r="WPR5" s="526"/>
      <c r="WPS5" s="526"/>
      <c r="WPT5" s="526"/>
      <c r="WPU5" s="526"/>
      <c r="WPV5" s="526"/>
      <c r="WPW5" s="526"/>
      <c r="WPX5" s="526"/>
      <c r="WPY5" s="526"/>
      <c r="WPZ5" s="526"/>
      <c r="WQA5" s="526"/>
      <c r="WQB5" s="526"/>
      <c r="WQC5" s="526"/>
      <c r="WQD5" s="526"/>
      <c r="WQE5" s="526"/>
      <c r="WQF5" s="526"/>
      <c r="WQG5" s="526"/>
      <c r="WQH5" s="526"/>
      <c r="WQI5" s="526"/>
      <c r="WQJ5" s="526"/>
      <c r="WQK5" s="526"/>
      <c r="WQL5" s="526"/>
      <c r="WQM5" s="526"/>
      <c r="WQN5" s="526"/>
      <c r="WQO5" s="526"/>
      <c r="WQP5" s="526"/>
      <c r="WQQ5" s="526"/>
      <c r="WQR5" s="526"/>
      <c r="WQS5" s="526"/>
      <c r="WQT5" s="526"/>
      <c r="WQU5" s="526"/>
      <c r="WQV5" s="526"/>
      <c r="WQW5" s="526"/>
      <c r="WQX5" s="526"/>
      <c r="WQY5" s="526"/>
      <c r="WQZ5" s="526"/>
      <c r="WRA5" s="526"/>
      <c r="WRB5" s="526"/>
      <c r="WRC5" s="526"/>
      <c r="WRD5" s="526"/>
      <c r="WRE5" s="526"/>
      <c r="WRF5" s="526"/>
      <c r="WRG5" s="526"/>
      <c r="WRH5" s="526"/>
      <c r="WRI5" s="526"/>
      <c r="WRJ5" s="526"/>
      <c r="WRK5" s="526"/>
      <c r="WRL5" s="526"/>
      <c r="WRM5" s="526"/>
      <c r="WRN5" s="526"/>
      <c r="WRO5" s="526"/>
      <c r="WRP5" s="526"/>
      <c r="WRQ5" s="526"/>
      <c r="WRR5" s="526"/>
      <c r="WRS5" s="526"/>
      <c r="WRT5" s="526"/>
      <c r="WRU5" s="526"/>
      <c r="WRV5" s="526"/>
      <c r="WRW5" s="526"/>
      <c r="WRX5" s="526"/>
      <c r="WRY5" s="526"/>
      <c r="WRZ5" s="526"/>
      <c r="WSA5" s="526"/>
      <c r="WSB5" s="526"/>
      <c r="WSC5" s="526"/>
      <c r="WSD5" s="526"/>
      <c r="WSE5" s="526"/>
      <c r="WSF5" s="526"/>
      <c r="WSG5" s="526"/>
      <c r="WSH5" s="526"/>
      <c r="WSI5" s="526"/>
      <c r="WSJ5" s="526"/>
      <c r="WSK5" s="526"/>
      <c r="WSL5" s="526"/>
      <c r="WSM5" s="526"/>
      <c r="WSN5" s="526"/>
      <c r="WSO5" s="526"/>
      <c r="WSP5" s="526"/>
      <c r="WSQ5" s="526"/>
      <c r="WSR5" s="526"/>
      <c r="WSS5" s="526"/>
      <c r="WST5" s="526"/>
      <c r="WSU5" s="526"/>
      <c r="WSV5" s="526"/>
      <c r="WSW5" s="526"/>
      <c r="WSX5" s="526"/>
      <c r="WSY5" s="526"/>
      <c r="WSZ5" s="526"/>
      <c r="WTA5" s="526"/>
      <c r="WTB5" s="526"/>
      <c r="WTC5" s="526"/>
      <c r="WTD5" s="526"/>
      <c r="WTE5" s="526"/>
      <c r="WTF5" s="526"/>
      <c r="WTG5" s="526"/>
      <c r="WTH5" s="526"/>
      <c r="WTI5" s="526"/>
      <c r="WTJ5" s="526"/>
      <c r="WTK5" s="526"/>
      <c r="WTL5" s="526"/>
      <c r="WTM5" s="526"/>
      <c r="WTN5" s="526"/>
      <c r="WTO5" s="526"/>
      <c r="WTP5" s="526"/>
      <c r="WTQ5" s="526"/>
      <c r="WTR5" s="526"/>
      <c r="WTS5" s="526"/>
      <c r="WTT5" s="526"/>
      <c r="WTU5" s="526"/>
      <c r="WTV5" s="526"/>
      <c r="WTW5" s="526"/>
      <c r="WTX5" s="526"/>
      <c r="WTY5" s="526"/>
      <c r="WTZ5" s="526"/>
      <c r="WUA5" s="526"/>
      <c r="WUB5" s="526"/>
      <c r="WUC5" s="526"/>
      <c r="WUD5" s="526"/>
      <c r="WUE5" s="526"/>
      <c r="WUF5" s="526"/>
      <c r="WUG5" s="526"/>
      <c r="WUH5" s="526"/>
      <c r="WUI5" s="526"/>
      <c r="WUJ5" s="526"/>
      <c r="WUK5" s="526"/>
      <c r="WUL5" s="526"/>
      <c r="WUM5" s="526"/>
      <c r="WUN5" s="526"/>
      <c r="WUO5" s="526"/>
      <c r="WUP5" s="526"/>
      <c r="WUQ5" s="526"/>
      <c r="WUR5" s="526"/>
      <c r="WUS5" s="526"/>
      <c r="WUT5" s="526"/>
      <c r="WUU5" s="526"/>
      <c r="WUV5" s="526"/>
      <c r="WUW5" s="526"/>
      <c r="WUX5" s="526"/>
      <c r="WUY5" s="526"/>
      <c r="WUZ5" s="526"/>
      <c r="WVA5" s="526"/>
      <c r="WVB5" s="526"/>
      <c r="WVC5" s="526"/>
      <c r="WVD5" s="526"/>
      <c r="WVE5" s="526"/>
      <c r="WVF5" s="526"/>
      <c r="WVG5" s="526"/>
      <c r="WVH5" s="526"/>
      <c r="WVI5" s="526"/>
      <c r="WVJ5" s="526"/>
      <c r="WVK5" s="526"/>
      <c r="WVL5" s="526"/>
      <c r="WVM5" s="526"/>
      <c r="WVN5" s="526"/>
      <c r="WVO5" s="526"/>
      <c r="WVP5" s="526"/>
      <c r="WVQ5" s="526"/>
      <c r="WVR5" s="526"/>
      <c r="WVS5" s="526"/>
      <c r="WVT5" s="526"/>
      <c r="WVU5" s="526"/>
      <c r="WVV5" s="526"/>
      <c r="WVW5" s="526"/>
      <c r="WVX5" s="526"/>
      <c r="WVY5" s="526"/>
      <c r="WVZ5" s="526"/>
      <c r="WWA5" s="526"/>
      <c r="WWB5" s="526"/>
      <c r="WWC5" s="526"/>
      <c r="WWD5" s="526"/>
      <c r="WWE5" s="526"/>
      <c r="WWF5" s="526"/>
      <c r="WWG5" s="526"/>
      <c r="WWH5" s="526"/>
      <c r="WWI5" s="526"/>
      <c r="WWJ5" s="526"/>
      <c r="WWK5" s="526"/>
      <c r="WWL5" s="526"/>
      <c r="WWM5" s="526"/>
      <c r="WWN5" s="526"/>
      <c r="WWO5" s="526"/>
      <c r="WWP5" s="526"/>
      <c r="WWQ5" s="526"/>
      <c r="WWR5" s="526"/>
      <c r="WWS5" s="526"/>
      <c r="WWT5" s="526"/>
      <c r="WWU5" s="526"/>
      <c r="WWV5" s="526"/>
      <c r="WWW5" s="526"/>
      <c r="WWX5" s="526"/>
      <c r="WWY5" s="526"/>
      <c r="WWZ5" s="526"/>
      <c r="WXA5" s="526"/>
      <c r="WXB5" s="526"/>
      <c r="WXC5" s="526"/>
      <c r="WXD5" s="526"/>
      <c r="WXE5" s="526"/>
      <c r="WXF5" s="526"/>
      <c r="WXG5" s="526"/>
      <c r="WXH5" s="526"/>
      <c r="WXI5" s="526"/>
      <c r="WXJ5" s="526"/>
      <c r="WXK5" s="526"/>
      <c r="WXL5" s="526"/>
      <c r="WXM5" s="526"/>
      <c r="WXN5" s="526"/>
      <c r="WXO5" s="526"/>
      <c r="WXP5" s="526"/>
      <c r="WXQ5" s="526"/>
      <c r="WXR5" s="526"/>
      <c r="WXS5" s="526"/>
      <c r="WXT5" s="526"/>
      <c r="WXU5" s="526"/>
      <c r="WXV5" s="526"/>
      <c r="WXW5" s="526"/>
      <c r="WXX5" s="526"/>
      <c r="WXY5" s="526"/>
      <c r="WXZ5" s="526"/>
      <c r="WYA5" s="526"/>
      <c r="WYB5" s="526"/>
      <c r="WYC5" s="526"/>
      <c r="WYD5" s="526"/>
      <c r="WYE5" s="526"/>
      <c r="WYF5" s="526"/>
      <c r="WYG5" s="526"/>
      <c r="WYH5" s="526"/>
      <c r="WYI5" s="526"/>
      <c r="WYJ5" s="526"/>
      <c r="WYK5" s="526"/>
      <c r="WYL5" s="526"/>
      <c r="WYM5" s="526"/>
      <c r="WYN5" s="526"/>
      <c r="WYO5" s="526"/>
      <c r="WYP5" s="526"/>
      <c r="WYQ5" s="526"/>
      <c r="WYR5" s="526"/>
      <c r="WYS5" s="526"/>
      <c r="WYT5" s="526"/>
      <c r="WYU5" s="526"/>
      <c r="WYV5" s="526"/>
      <c r="WYW5" s="526"/>
      <c r="WYX5" s="526"/>
      <c r="WYY5" s="526"/>
      <c r="WYZ5" s="526"/>
      <c r="WZA5" s="526"/>
      <c r="WZB5" s="526"/>
      <c r="WZC5" s="526"/>
      <c r="WZD5" s="526"/>
      <c r="WZE5" s="526"/>
      <c r="WZF5" s="526"/>
      <c r="WZG5" s="526"/>
      <c r="WZH5" s="526"/>
      <c r="WZI5" s="526"/>
      <c r="WZJ5" s="526"/>
      <c r="WZK5" s="526"/>
      <c r="WZL5" s="526"/>
      <c r="WZM5" s="526"/>
      <c r="WZN5" s="526"/>
      <c r="WZO5" s="526"/>
      <c r="WZP5" s="526"/>
      <c r="WZQ5" s="526"/>
      <c r="WZR5" s="526"/>
      <c r="WZS5" s="526"/>
      <c r="WZT5" s="526"/>
      <c r="WZU5" s="526"/>
      <c r="WZV5" s="526"/>
      <c r="WZW5" s="526"/>
      <c r="WZX5" s="526"/>
      <c r="WZY5" s="526"/>
      <c r="WZZ5" s="526"/>
      <c r="XAA5" s="526"/>
      <c r="XAB5" s="526"/>
      <c r="XAC5" s="526"/>
      <c r="XAD5" s="526"/>
      <c r="XAE5" s="526"/>
      <c r="XAF5" s="526"/>
      <c r="XAG5" s="526"/>
      <c r="XAH5" s="526"/>
      <c r="XAI5" s="526"/>
      <c r="XAJ5" s="526"/>
      <c r="XAK5" s="526"/>
      <c r="XAL5" s="526"/>
      <c r="XAM5" s="526"/>
      <c r="XAN5" s="526"/>
      <c r="XAO5" s="526"/>
      <c r="XAP5" s="526"/>
      <c r="XAQ5" s="526"/>
      <c r="XAR5" s="526"/>
      <c r="XAS5" s="526"/>
      <c r="XAT5" s="526"/>
      <c r="XAU5" s="526"/>
      <c r="XAV5" s="526"/>
      <c r="XAW5" s="526"/>
      <c r="XAX5" s="526"/>
      <c r="XAY5" s="526"/>
      <c r="XAZ5" s="526"/>
      <c r="XBA5" s="526"/>
      <c r="XBB5" s="526"/>
      <c r="XBC5" s="526"/>
      <c r="XBD5" s="526"/>
      <c r="XBE5" s="526"/>
      <c r="XBF5" s="526"/>
      <c r="XBG5" s="526"/>
      <c r="XBH5" s="526"/>
      <c r="XBI5" s="526"/>
      <c r="XBJ5" s="526"/>
      <c r="XBK5" s="526"/>
      <c r="XBL5" s="526"/>
      <c r="XBM5" s="526"/>
      <c r="XBN5" s="526"/>
      <c r="XBO5" s="526"/>
      <c r="XBP5" s="526"/>
      <c r="XBQ5" s="526"/>
      <c r="XBR5" s="526"/>
      <c r="XBS5" s="526"/>
      <c r="XBT5" s="526"/>
      <c r="XBU5" s="526"/>
      <c r="XBV5" s="526"/>
      <c r="XBW5" s="526"/>
      <c r="XBX5" s="526"/>
      <c r="XBY5" s="526"/>
      <c r="XBZ5" s="526"/>
      <c r="XCA5" s="526"/>
      <c r="XCB5" s="526"/>
      <c r="XCC5" s="526"/>
      <c r="XCD5" s="526"/>
      <c r="XCE5" s="526"/>
      <c r="XCF5" s="526"/>
      <c r="XCG5" s="526"/>
      <c r="XCH5" s="526"/>
      <c r="XCI5" s="526"/>
      <c r="XCJ5" s="526"/>
      <c r="XCK5" s="526"/>
      <c r="XCL5" s="526"/>
      <c r="XCM5" s="526"/>
      <c r="XCN5" s="526"/>
      <c r="XCO5" s="526"/>
      <c r="XCP5" s="526"/>
      <c r="XCQ5" s="526"/>
      <c r="XCR5" s="526"/>
      <c r="XCS5" s="526"/>
      <c r="XCT5" s="526"/>
      <c r="XCU5" s="526"/>
      <c r="XCV5" s="526"/>
      <c r="XCW5" s="526"/>
      <c r="XCX5" s="526"/>
      <c r="XCY5" s="526"/>
      <c r="XCZ5" s="526"/>
      <c r="XDA5" s="526"/>
      <c r="XDB5" s="526"/>
      <c r="XDC5" s="526"/>
      <c r="XDD5" s="526"/>
      <c r="XDE5" s="526"/>
      <c r="XDF5" s="526"/>
      <c r="XDG5" s="526"/>
      <c r="XDH5" s="526"/>
      <c r="XDI5" s="526"/>
      <c r="XDJ5" s="526"/>
      <c r="XDK5" s="526"/>
      <c r="XDL5" s="526"/>
      <c r="XDM5" s="526"/>
      <c r="XDN5" s="526"/>
      <c r="XDO5" s="526"/>
      <c r="XDP5" s="526"/>
      <c r="XDQ5" s="526"/>
      <c r="XDR5" s="526"/>
      <c r="XDS5" s="526"/>
      <c r="XDT5" s="526"/>
      <c r="XDU5" s="526"/>
      <c r="XDV5" s="526"/>
      <c r="XDW5" s="526"/>
      <c r="XDX5" s="526"/>
      <c r="XDY5" s="526"/>
      <c r="XDZ5" s="526"/>
      <c r="XEA5" s="526"/>
      <c r="XEB5" s="526"/>
      <c r="XEC5" s="526"/>
      <c r="XED5" s="526"/>
      <c r="XEE5" s="526"/>
      <c r="XEF5" s="526"/>
      <c r="XEG5" s="526"/>
      <c r="XEH5" s="526"/>
      <c r="XEI5" s="526"/>
      <c r="XEJ5" s="526"/>
      <c r="XEK5" s="526"/>
      <c r="XEL5" s="526"/>
      <c r="XEM5" s="526"/>
      <c r="XEN5" s="526"/>
      <c r="XEO5" s="526"/>
      <c r="XEP5" s="526"/>
      <c r="XEQ5" s="526"/>
      <c r="XER5" s="526"/>
      <c r="XES5" s="526"/>
      <c r="XET5" s="526"/>
      <c r="XEU5" s="526"/>
      <c r="XEV5" s="526"/>
      <c r="XEW5" s="526"/>
      <c r="XEX5" s="526"/>
      <c r="XEY5" s="526"/>
      <c r="XEZ5" s="526"/>
      <c r="XFA5" s="526"/>
      <c r="XFB5" s="526"/>
    </row>
    <row r="6" s="524" customFormat="1" ht="15.75" customHeight="1" spans="1:16382">
      <c r="A6" s="541" t="s">
        <v>77</v>
      </c>
      <c r="B6" s="542">
        <v>316000</v>
      </c>
      <c r="C6" s="542">
        <f>C7+C21</f>
        <v>370469</v>
      </c>
      <c r="D6" s="542">
        <f>D7+D21</f>
        <v>378000</v>
      </c>
      <c r="E6" s="538">
        <f t="shared" si="0"/>
        <v>19.620253164557</v>
      </c>
      <c r="F6" s="539">
        <f t="shared" si="1"/>
        <v>2.03282865772845</v>
      </c>
      <c r="G6" s="543" t="s">
        <v>78</v>
      </c>
      <c r="H6" s="490">
        <v>965635.401200001</v>
      </c>
      <c r="I6" s="490">
        <v>865469</v>
      </c>
      <c r="J6" s="490">
        <v>1223698</v>
      </c>
      <c r="K6" s="576">
        <f t="shared" si="2"/>
        <v>26.7246414619123</v>
      </c>
      <c r="L6" s="578">
        <f t="shared" si="3"/>
        <v>41.3913149979953</v>
      </c>
      <c r="M6" s="526"/>
      <c r="N6" s="526"/>
      <c r="O6" s="526"/>
      <c r="P6" s="526"/>
      <c r="Q6" s="526"/>
      <c r="R6" s="526"/>
      <c r="S6" s="526"/>
      <c r="T6" s="526"/>
      <c r="U6" s="526"/>
      <c r="V6" s="526"/>
      <c r="W6" s="526"/>
      <c r="X6" s="526"/>
      <c r="Y6" s="526"/>
      <c r="Z6" s="526"/>
      <c r="AA6" s="526"/>
      <c r="AB6" s="526"/>
      <c r="AC6" s="526"/>
      <c r="AD6" s="526"/>
      <c r="AE6" s="526"/>
      <c r="AF6" s="526"/>
      <c r="AG6" s="526"/>
      <c r="AH6" s="526"/>
      <c r="AI6" s="526"/>
      <c r="AJ6" s="526"/>
      <c r="AK6" s="526"/>
      <c r="AL6" s="526"/>
      <c r="AM6" s="526"/>
      <c r="AN6" s="526"/>
      <c r="AO6" s="526"/>
      <c r="AP6" s="526"/>
      <c r="AQ6" s="526"/>
      <c r="AR6" s="526"/>
      <c r="AS6" s="526"/>
      <c r="AT6" s="526"/>
      <c r="AU6" s="526"/>
      <c r="AV6" s="526"/>
      <c r="AW6" s="526"/>
      <c r="AX6" s="526"/>
      <c r="AY6" s="526"/>
      <c r="AZ6" s="526"/>
      <c r="BA6" s="526"/>
      <c r="BB6" s="526"/>
      <c r="BC6" s="526"/>
      <c r="BD6" s="526"/>
      <c r="BE6" s="526"/>
      <c r="BF6" s="526"/>
      <c r="BG6" s="526"/>
      <c r="BH6" s="526"/>
      <c r="BI6" s="526"/>
      <c r="BJ6" s="526"/>
      <c r="BK6" s="526"/>
      <c r="BL6" s="526"/>
      <c r="BM6" s="526"/>
      <c r="BN6" s="526"/>
      <c r="BO6" s="526"/>
      <c r="BP6" s="526"/>
      <c r="BQ6" s="526"/>
      <c r="BR6" s="526"/>
      <c r="BS6" s="526"/>
      <c r="BT6" s="526"/>
      <c r="BU6" s="526"/>
      <c r="BV6" s="526"/>
      <c r="BW6" s="526"/>
      <c r="BX6" s="526"/>
      <c r="BY6" s="526"/>
      <c r="BZ6" s="526"/>
      <c r="CA6" s="526"/>
      <c r="CB6" s="526"/>
      <c r="CC6" s="526"/>
      <c r="CD6" s="526"/>
      <c r="CE6" s="526"/>
      <c r="CF6" s="526"/>
      <c r="CG6" s="526"/>
      <c r="CH6" s="526"/>
      <c r="CI6" s="526"/>
      <c r="CJ6" s="526"/>
      <c r="CK6" s="526"/>
      <c r="CL6" s="526"/>
      <c r="CM6" s="526"/>
      <c r="CN6" s="526"/>
      <c r="CO6" s="526"/>
      <c r="CP6" s="526"/>
      <c r="CQ6" s="526"/>
      <c r="CR6" s="526"/>
      <c r="CS6" s="526"/>
      <c r="CT6" s="526"/>
      <c r="CU6" s="526"/>
      <c r="CV6" s="526"/>
      <c r="CW6" s="526"/>
      <c r="CX6" s="526"/>
      <c r="CY6" s="526"/>
      <c r="CZ6" s="526"/>
      <c r="DA6" s="526"/>
      <c r="DB6" s="526"/>
      <c r="DC6" s="526"/>
      <c r="DD6" s="526"/>
      <c r="DE6" s="526"/>
      <c r="DF6" s="526"/>
      <c r="DG6" s="526"/>
      <c r="DH6" s="526"/>
      <c r="DI6" s="526"/>
      <c r="DJ6" s="526"/>
      <c r="DK6" s="526"/>
      <c r="DL6" s="526"/>
      <c r="DM6" s="526"/>
      <c r="DN6" s="526"/>
      <c r="DO6" s="526"/>
      <c r="DP6" s="526"/>
      <c r="DQ6" s="526"/>
      <c r="DR6" s="526"/>
      <c r="DS6" s="526"/>
      <c r="DT6" s="526"/>
      <c r="DU6" s="526"/>
      <c r="DV6" s="526"/>
      <c r="DW6" s="526"/>
      <c r="DX6" s="526"/>
      <c r="DY6" s="526"/>
      <c r="DZ6" s="526"/>
      <c r="EA6" s="526"/>
      <c r="EB6" s="526"/>
      <c r="EC6" s="526"/>
      <c r="ED6" s="526"/>
      <c r="EE6" s="526"/>
      <c r="EF6" s="526"/>
      <c r="EG6" s="526"/>
      <c r="EH6" s="526"/>
      <c r="EI6" s="526"/>
      <c r="EJ6" s="526"/>
      <c r="EK6" s="526"/>
      <c r="EL6" s="526"/>
      <c r="EM6" s="526"/>
      <c r="EN6" s="526"/>
      <c r="EO6" s="526"/>
      <c r="EP6" s="526"/>
      <c r="EQ6" s="526"/>
      <c r="ER6" s="526"/>
      <c r="ES6" s="526"/>
      <c r="ET6" s="526"/>
      <c r="EU6" s="526"/>
      <c r="EV6" s="526"/>
      <c r="EW6" s="526"/>
      <c r="EX6" s="526"/>
      <c r="EY6" s="526"/>
      <c r="EZ6" s="526"/>
      <c r="FA6" s="526"/>
      <c r="FB6" s="526"/>
      <c r="FC6" s="526"/>
      <c r="FD6" s="526"/>
      <c r="FE6" s="526"/>
      <c r="FF6" s="526"/>
      <c r="FG6" s="526"/>
      <c r="FH6" s="526"/>
      <c r="FI6" s="526"/>
      <c r="FJ6" s="526"/>
      <c r="FK6" s="526"/>
      <c r="FL6" s="526"/>
      <c r="FM6" s="526"/>
      <c r="FN6" s="526"/>
      <c r="FO6" s="526"/>
      <c r="FP6" s="526"/>
      <c r="FQ6" s="526"/>
      <c r="FR6" s="526"/>
      <c r="FS6" s="526"/>
      <c r="FT6" s="526"/>
      <c r="FU6" s="526"/>
      <c r="FV6" s="526"/>
      <c r="FW6" s="526"/>
      <c r="FX6" s="526"/>
      <c r="FY6" s="526"/>
      <c r="FZ6" s="526"/>
      <c r="GA6" s="526"/>
      <c r="GB6" s="526"/>
      <c r="GC6" s="526"/>
      <c r="GD6" s="526"/>
      <c r="GE6" s="526"/>
      <c r="GF6" s="526"/>
      <c r="GG6" s="526"/>
      <c r="GH6" s="526"/>
      <c r="GI6" s="526"/>
      <c r="GJ6" s="526"/>
      <c r="GK6" s="526"/>
      <c r="GL6" s="526"/>
      <c r="GM6" s="526"/>
      <c r="GN6" s="526"/>
      <c r="GO6" s="526"/>
      <c r="GP6" s="526"/>
      <c r="GQ6" s="526"/>
      <c r="GR6" s="526"/>
      <c r="GS6" s="526"/>
      <c r="GT6" s="526"/>
      <c r="GU6" s="526"/>
      <c r="GV6" s="526"/>
      <c r="GW6" s="526"/>
      <c r="GX6" s="526"/>
      <c r="GY6" s="526"/>
      <c r="GZ6" s="526"/>
      <c r="HA6" s="526"/>
      <c r="HB6" s="526"/>
      <c r="HC6" s="526"/>
      <c r="HD6" s="526"/>
      <c r="HE6" s="526"/>
      <c r="HF6" s="526"/>
      <c r="HG6" s="526"/>
      <c r="HH6" s="526"/>
      <c r="HI6" s="526"/>
      <c r="HJ6" s="526"/>
      <c r="HK6" s="526"/>
      <c r="HL6" s="526"/>
      <c r="HM6" s="526"/>
      <c r="HN6" s="526"/>
      <c r="HO6" s="526"/>
      <c r="HP6" s="526"/>
      <c r="HQ6" s="526"/>
      <c r="HR6" s="526"/>
      <c r="HS6" s="526"/>
      <c r="HT6" s="526"/>
      <c r="HU6" s="526"/>
      <c r="HV6" s="526"/>
      <c r="HW6" s="526"/>
      <c r="HX6" s="526"/>
      <c r="HY6" s="526"/>
      <c r="HZ6" s="526"/>
      <c r="IA6" s="526"/>
      <c r="IB6" s="526"/>
      <c r="IC6" s="526"/>
      <c r="ID6" s="526"/>
      <c r="IE6" s="526"/>
      <c r="IF6" s="526"/>
      <c r="IG6" s="526"/>
      <c r="IH6" s="526"/>
      <c r="II6" s="526"/>
      <c r="IJ6" s="526"/>
      <c r="IK6" s="526"/>
      <c r="IL6" s="526"/>
      <c r="IM6" s="526"/>
      <c r="IN6" s="526"/>
      <c r="IO6" s="526"/>
      <c r="IP6" s="526"/>
      <c r="IQ6" s="526"/>
      <c r="IR6" s="526"/>
      <c r="IS6" s="526"/>
      <c r="IT6" s="526"/>
      <c r="IU6" s="526"/>
      <c r="IV6" s="526"/>
      <c r="IW6" s="526"/>
      <c r="IX6" s="526"/>
      <c r="IY6" s="526"/>
      <c r="IZ6" s="526"/>
      <c r="JA6" s="526"/>
      <c r="JB6" s="526"/>
      <c r="JC6" s="526"/>
      <c r="JD6" s="526"/>
      <c r="JE6" s="526"/>
      <c r="JF6" s="526"/>
      <c r="JG6" s="526"/>
      <c r="JH6" s="526"/>
      <c r="JI6" s="526"/>
      <c r="JJ6" s="526"/>
      <c r="JK6" s="526"/>
      <c r="JL6" s="526"/>
      <c r="JM6" s="526"/>
      <c r="JN6" s="526"/>
      <c r="JO6" s="526"/>
      <c r="JP6" s="526"/>
      <c r="JQ6" s="526"/>
      <c r="JR6" s="526"/>
      <c r="JS6" s="526"/>
      <c r="JT6" s="526"/>
      <c r="JU6" s="526"/>
      <c r="JV6" s="526"/>
      <c r="JW6" s="526"/>
      <c r="JX6" s="526"/>
      <c r="JY6" s="526"/>
      <c r="JZ6" s="526"/>
      <c r="KA6" s="526"/>
      <c r="KB6" s="526"/>
      <c r="KC6" s="526"/>
      <c r="KD6" s="526"/>
      <c r="KE6" s="526"/>
      <c r="KF6" s="526"/>
      <c r="KG6" s="526"/>
      <c r="KH6" s="526"/>
      <c r="KI6" s="526"/>
      <c r="KJ6" s="526"/>
      <c r="KK6" s="526"/>
      <c r="KL6" s="526"/>
      <c r="KM6" s="526"/>
      <c r="KN6" s="526"/>
      <c r="KO6" s="526"/>
      <c r="KP6" s="526"/>
      <c r="KQ6" s="526"/>
      <c r="KR6" s="526"/>
      <c r="KS6" s="526"/>
      <c r="KT6" s="526"/>
      <c r="KU6" s="526"/>
      <c r="KV6" s="526"/>
      <c r="KW6" s="526"/>
      <c r="KX6" s="526"/>
      <c r="KY6" s="526"/>
      <c r="KZ6" s="526"/>
      <c r="LA6" s="526"/>
      <c r="LB6" s="526"/>
      <c r="LC6" s="526"/>
      <c r="LD6" s="526"/>
      <c r="LE6" s="526"/>
      <c r="LF6" s="526"/>
      <c r="LG6" s="526"/>
      <c r="LH6" s="526"/>
      <c r="LI6" s="526"/>
      <c r="LJ6" s="526"/>
      <c r="LK6" s="526"/>
      <c r="LL6" s="526"/>
      <c r="LM6" s="526"/>
      <c r="LN6" s="526"/>
      <c r="LO6" s="526"/>
      <c r="LP6" s="526"/>
      <c r="LQ6" s="526"/>
      <c r="LR6" s="526"/>
      <c r="LS6" s="526"/>
      <c r="LT6" s="526"/>
      <c r="LU6" s="526"/>
      <c r="LV6" s="526"/>
      <c r="LW6" s="526"/>
      <c r="LX6" s="526"/>
      <c r="LY6" s="526"/>
      <c r="LZ6" s="526"/>
      <c r="MA6" s="526"/>
      <c r="MB6" s="526"/>
      <c r="MC6" s="526"/>
      <c r="MD6" s="526"/>
      <c r="ME6" s="526"/>
      <c r="MF6" s="526"/>
      <c r="MG6" s="526"/>
      <c r="MH6" s="526"/>
      <c r="MI6" s="526"/>
      <c r="MJ6" s="526"/>
      <c r="MK6" s="526"/>
      <c r="ML6" s="526"/>
      <c r="MM6" s="526"/>
      <c r="MN6" s="526"/>
      <c r="MO6" s="526"/>
      <c r="MP6" s="526"/>
      <c r="MQ6" s="526"/>
      <c r="MR6" s="526"/>
      <c r="MS6" s="526"/>
      <c r="MT6" s="526"/>
      <c r="MU6" s="526"/>
      <c r="MV6" s="526"/>
      <c r="MW6" s="526"/>
      <c r="MX6" s="526"/>
      <c r="MY6" s="526"/>
      <c r="MZ6" s="526"/>
      <c r="NA6" s="526"/>
      <c r="NB6" s="526"/>
      <c r="NC6" s="526"/>
      <c r="ND6" s="526"/>
      <c r="NE6" s="526"/>
      <c r="NF6" s="526"/>
      <c r="NG6" s="526"/>
      <c r="NH6" s="526"/>
      <c r="NI6" s="526"/>
      <c r="NJ6" s="526"/>
      <c r="NK6" s="526"/>
      <c r="NL6" s="526"/>
      <c r="NM6" s="526"/>
      <c r="NN6" s="526"/>
      <c r="NO6" s="526"/>
      <c r="NP6" s="526"/>
      <c r="NQ6" s="526"/>
      <c r="NR6" s="526"/>
      <c r="NS6" s="526"/>
      <c r="NT6" s="526"/>
      <c r="NU6" s="526"/>
      <c r="NV6" s="526"/>
      <c r="NW6" s="526"/>
      <c r="NX6" s="526"/>
      <c r="NY6" s="526"/>
      <c r="NZ6" s="526"/>
      <c r="OA6" s="526"/>
      <c r="OB6" s="526"/>
      <c r="OC6" s="526"/>
      <c r="OD6" s="526"/>
      <c r="OE6" s="526"/>
      <c r="OF6" s="526"/>
      <c r="OG6" s="526"/>
      <c r="OH6" s="526"/>
      <c r="OI6" s="526"/>
      <c r="OJ6" s="526"/>
      <c r="OK6" s="526"/>
      <c r="OL6" s="526"/>
      <c r="OM6" s="526"/>
      <c r="ON6" s="526"/>
      <c r="OO6" s="526"/>
      <c r="OP6" s="526"/>
      <c r="OQ6" s="526"/>
      <c r="OR6" s="526"/>
      <c r="OS6" s="526"/>
      <c r="OT6" s="526"/>
      <c r="OU6" s="526"/>
      <c r="OV6" s="526"/>
      <c r="OW6" s="526"/>
      <c r="OX6" s="526"/>
      <c r="OY6" s="526"/>
      <c r="OZ6" s="526"/>
      <c r="PA6" s="526"/>
      <c r="PB6" s="526"/>
      <c r="PC6" s="526"/>
      <c r="PD6" s="526"/>
      <c r="PE6" s="526"/>
      <c r="PF6" s="526"/>
      <c r="PG6" s="526"/>
      <c r="PH6" s="526"/>
      <c r="PI6" s="526"/>
      <c r="PJ6" s="526"/>
      <c r="PK6" s="526"/>
      <c r="PL6" s="526"/>
      <c r="PM6" s="526"/>
      <c r="PN6" s="526"/>
      <c r="PO6" s="526"/>
      <c r="PP6" s="526"/>
      <c r="PQ6" s="526"/>
      <c r="PR6" s="526"/>
      <c r="PS6" s="526"/>
      <c r="PT6" s="526"/>
      <c r="PU6" s="526"/>
      <c r="PV6" s="526"/>
      <c r="PW6" s="526"/>
      <c r="PX6" s="526"/>
      <c r="PY6" s="526"/>
      <c r="PZ6" s="526"/>
      <c r="QA6" s="526"/>
      <c r="QB6" s="526"/>
      <c r="QC6" s="526"/>
      <c r="QD6" s="526"/>
      <c r="QE6" s="526"/>
      <c r="QF6" s="526"/>
      <c r="QG6" s="526"/>
      <c r="QH6" s="526"/>
      <c r="QI6" s="526"/>
      <c r="QJ6" s="526"/>
      <c r="QK6" s="526"/>
      <c r="QL6" s="526"/>
      <c r="QM6" s="526"/>
      <c r="QN6" s="526"/>
      <c r="QO6" s="526"/>
      <c r="QP6" s="526"/>
      <c r="QQ6" s="526"/>
      <c r="QR6" s="526"/>
      <c r="QS6" s="526"/>
      <c r="QT6" s="526"/>
      <c r="QU6" s="526"/>
      <c r="QV6" s="526"/>
      <c r="QW6" s="526"/>
      <c r="QX6" s="526"/>
      <c r="QY6" s="526"/>
      <c r="QZ6" s="526"/>
      <c r="RA6" s="526"/>
      <c r="RB6" s="526"/>
      <c r="RC6" s="526"/>
      <c r="RD6" s="526"/>
      <c r="RE6" s="526"/>
      <c r="RF6" s="526"/>
      <c r="RG6" s="526"/>
      <c r="RH6" s="526"/>
      <c r="RI6" s="526"/>
      <c r="RJ6" s="526"/>
      <c r="RK6" s="526"/>
      <c r="RL6" s="526"/>
      <c r="RM6" s="526"/>
      <c r="RN6" s="526"/>
      <c r="RO6" s="526"/>
      <c r="RP6" s="526"/>
      <c r="RQ6" s="526"/>
      <c r="RR6" s="526"/>
      <c r="RS6" s="526"/>
      <c r="RT6" s="526"/>
      <c r="RU6" s="526"/>
      <c r="RV6" s="526"/>
      <c r="RW6" s="526"/>
      <c r="RX6" s="526"/>
      <c r="RY6" s="526"/>
      <c r="RZ6" s="526"/>
      <c r="SA6" s="526"/>
      <c r="SB6" s="526"/>
      <c r="SC6" s="526"/>
      <c r="SD6" s="526"/>
      <c r="SE6" s="526"/>
      <c r="SF6" s="526"/>
      <c r="SG6" s="526"/>
      <c r="SH6" s="526"/>
      <c r="SI6" s="526"/>
      <c r="SJ6" s="526"/>
      <c r="SK6" s="526"/>
      <c r="SL6" s="526"/>
      <c r="SM6" s="526"/>
      <c r="SN6" s="526"/>
      <c r="SO6" s="526"/>
      <c r="SP6" s="526"/>
      <c r="SQ6" s="526"/>
      <c r="SR6" s="526"/>
      <c r="SS6" s="526"/>
      <c r="ST6" s="526"/>
      <c r="SU6" s="526"/>
      <c r="SV6" s="526"/>
      <c r="SW6" s="526"/>
      <c r="SX6" s="526"/>
      <c r="SY6" s="526"/>
      <c r="SZ6" s="526"/>
      <c r="TA6" s="526"/>
      <c r="TB6" s="526"/>
      <c r="TC6" s="526"/>
      <c r="TD6" s="526"/>
      <c r="TE6" s="526"/>
      <c r="TF6" s="526"/>
      <c r="TG6" s="526"/>
      <c r="TH6" s="526"/>
      <c r="TI6" s="526"/>
      <c r="TJ6" s="526"/>
      <c r="TK6" s="526"/>
      <c r="TL6" s="526"/>
      <c r="TM6" s="526"/>
      <c r="TN6" s="526"/>
      <c r="TO6" s="526"/>
      <c r="TP6" s="526"/>
      <c r="TQ6" s="526"/>
      <c r="TR6" s="526"/>
      <c r="TS6" s="526"/>
      <c r="TT6" s="526"/>
      <c r="TU6" s="526"/>
      <c r="TV6" s="526"/>
      <c r="TW6" s="526"/>
      <c r="TX6" s="526"/>
      <c r="TY6" s="526"/>
      <c r="TZ6" s="526"/>
      <c r="UA6" s="526"/>
      <c r="UB6" s="526"/>
      <c r="UC6" s="526"/>
      <c r="UD6" s="526"/>
      <c r="UE6" s="526"/>
      <c r="UF6" s="526"/>
      <c r="UG6" s="526"/>
      <c r="UH6" s="526"/>
      <c r="UI6" s="526"/>
      <c r="UJ6" s="526"/>
      <c r="UK6" s="526"/>
      <c r="UL6" s="526"/>
      <c r="UM6" s="526"/>
      <c r="UN6" s="526"/>
      <c r="UO6" s="526"/>
      <c r="UP6" s="526"/>
      <c r="UQ6" s="526"/>
      <c r="UR6" s="526"/>
      <c r="US6" s="526"/>
      <c r="UT6" s="526"/>
      <c r="UU6" s="526"/>
      <c r="UV6" s="526"/>
      <c r="UW6" s="526"/>
      <c r="UX6" s="526"/>
      <c r="UY6" s="526"/>
      <c r="UZ6" s="526"/>
      <c r="VA6" s="526"/>
      <c r="VB6" s="526"/>
      <c r="VC6" s="526"/>
      <c r="VD6" s="526"/>
      <c r="VE6" s="526"/>
      <c r="VF6" s="526"/>
      <c r="VG6" s="526"/>
      <c r="VH6" s="526"/>
      <c r="VI6" s="526"/>
      <c r="VJ6" s="526"/>
      <c r="VK6" s="526"/>
      <c r="VL6" s="526"/>
      <c r="VM6" s="526"/>
      <c r="VN6" s="526"/>
      <c r="VO6" s="526"/>
      <c r="VP6" s="526"/>
      <c r="VQ6" s="526"/>
      <c r="VR6" s="526"/>
      <c r="VS6" s="526"/>
      <c r="VT6" s="526"/>
      <c r="VU6" s="526"/>
      <c r="VV6" s="526"/>
      <c r="VW6" s="526"/>
      <c r="VX6" s="526"/>
      <c r="VY6" s="526"/>
      <c r="VZ6" s="526"/>
      <c r="WA6" s="526"/>
      <c r="WB6" s="526"/>
      <c r="WC6" s="526"/>
      <c r="WD6" s="526"/>
      <c r="WE6" s="526"/>
      <c r="WF6" s="526"/>
      <c r="WG6" s="526"/>
      <c r="WH6" s="526"/>
      <c r="WI6" s="526"/>
      <c r="WJ6" s="526"/>
      <c r="WK6" s="526"/>
      <c r="WL6" s="526"/>
      <c r="WM6" s="526"/>
      <c r="WN6" s="526"/>
      <c r="WO6" s="526"/>
      <c r="WP6" s="526"/>
      <c r="WQ6" s="526"/>
      <c r="WR6" s="526"/>
      <c r="WS6" s="526"/>
      <c r="WT6" s="526"/>
      <c r="WU6" s="526"/>
      <c r="WV6" s="526"/>
      <c r="WW6" s="526"/>
      <c r="WX6" s="526"/>
      <c r="WY6" s="526"/>
      <c r="WZ6" s="526"/>
      <c r="XA6" s="526"/>
      <c r="XB6" s="526"/>
      <c r="XC6" s="526"/>
      <c r="XD6" s="526"/>
      <c r="XE6" s="526"/>
      <c r="XF6" s="526"/>
      <c r="XG6" s="526"/>
      <c r="XH6" s="526"/>
      <c r="XI6" s="526"/>
      <c r="XJ6" s="526"/>
      <c r="XK6" s="526"/>
      <c r="XL6" s="526"/>
      <c r="XM6" s="526"/>
      <c r="XN6" s="526"/>
      <c r="XO6" s="526"/>
      <c r="XP6" s="526"/>
      <c r="XQ6" s="526"/>
      <c r="XR6" s="526"/>
      <c r="XS6" s="526"/>
      <c r="XT6" s="526"/>
      <c r="XU6" s="526"/>
      <c r="XV6" s="526"/>
      <c r="XW6" s="526"/>
      <c r="XX6" s="526"/>
      <c r="XY6" s="526"/>
      <c r="XZ6" s="526"/>
      <c r="YA6" s="526"/>
      <c r="YB6" s="526"/>
      <c r="YC6" s="526"/>
      <c r="YD6" s="526"/>
      <c r="YE6" s="526"/>
      <c r="YF6" s="526"/>
      <c r="YG6" s="526"/>
      <c r="YH6" s="526"/>
      <c r="YI6" s="526"/>
      <c r="YJ6" s="526"/>
      <c r="YK6" s="526"/>
      <c r="YL6" s="526"/>
      <c r="YM6" s="526"/>
      <c r="YN6" s="526"/>
      <c r="YO6" s="526"/>
      <c r="YP6" s="526"/>
      <c r="YQ6" s="526"/>
      <c r="YR6" s="526"/>
      <c r="YS6" s="526"/>
      <c r="YT6" s="526"/>
      <c r="YU6" s="526"/>
      <c r="YV6" s="526"/>
      <c r="YW6" s="526"/>
      <c r="YX6" s="526"/>
      <c r="YY6" s="526"/>
      <c r="YZ6" s="526"/>
      <c r="ZA6" s="526"/>
      <c r="ZB6" s="526"/>
      <c r="ZC6" s="526"/>
      <c r="ZD6" s="526"/>
      <c r="ZE6" s="526"/>
      <c r="ZF6" s="526"/>
      <c r="ZG6" s="526"/>
      <c r="ZH6" s="526"/>
      <c r="ZI6" s="526"/>
      <c r="ZJ6" s="526"/>
      <c r="ZK6" s="526"/>
      <c r="ZL6" s="526"/>
      <c r="ZM6" s="526"/>
      <c r="ZN6" s="526"/>
      <c r="ZO6" s="526"/>
      <c r="ZP6" s="526"/>
      <c r="ZQ6" s="526"/>
      <c r="ZR6" s="526"/>
      <c r="ZS6" s="526"/>
      <c r="ZT6" s="526"/>
      <c r="ZU6" s="526"/>
      <c r="ZV6" s="526"/>
      <c r="ZW6" s="526"/>
      <c r="ZX6" s="526"/>
      <c r="ZY6" s="526"/>
      <c r="ZZ6" s="526"/>
      <c r="AAA6" s="526"/>
      <c r="AAB6" s="526"/>
      <c r="AAC6" s="526"/>
      <c r="AAD6" s="526"/>
      <c r="AAE6" s="526"/>
      <c r="AAF6" s="526"/>
      <c r="AAG6" s="526"/>
      <c r="AAH6" s="526"/>
      <c r="AAI6" s="526"/>
      <c r="AAJ6" s="526"/>
      <c r="AAK6" s="526"/>
      <c r="AAL6" s="526"/>
      <c r="AAM6" s="526"/>
      <c r="AAN6" s="526"/>
      <c r="AAO6" s="526"/>
      <c r="AAP6" s="526"/>
      <c r="AAQ6" s="526"/>
      <c r="AAR6" s="526"/>
      <c r="AAS6" s="526"/>
      <c r="AAT6" s="526"/>
      <c r="AAU6" s="526"/>
      <c r="AAV6" s="526"/>
      <c r="AAW6" s="526"/>
      <c r="AAX6" s="526"/>
      <c r="AAY6" s="526"/>
      <c r="AAZ6" s="526"/>
      <c r="ABA6" s="526"/>
      <c r="ABB6" s="526"/>
      <c r="ABC6" s="526"/>
      <c r="ABD6" s="526"/>
      <c r="ABE6" s="526"/>
      <c r="ABF6" s="526"/>
      <c r="ABG6" s="526"/>
      <c r="ABH6" s="526"/>
      <c r="ABI6" s="526"/>
      <c r="ABJ6" s="526"/>
      <c r="ABK6" s="526"/>
      <c r="ABL6" s="526"/>
      <c r="ABM6" s="526"/>
      <c r="ABN6" s="526"/>
      <c r="ABO6" s="526"/>
      <c r="ABP6" s="526"/>
      <c r="ABQ6" s="526"/>
      <c r="ABR6" s="526"/>
      <c r="ABS6" s="526"/>
      <c r="ABT6" s="526"/>
      <c r="ABU6" s="526"/>
      <c r="ABV6" s="526"/>
      <c r="ABW6" s="526"/>
      <c r="ABX6" s="526"/>
      <c r="ABY6" s="526"/>
      <c r="ABZ6" s="526"/>
      <c r="ACA6" s="526"/>
      <c r="ACB6" s="526"/>
      <c r="ACC6" s="526"/>
      <c r="ACD6" s="526"/>
      <c r="ACE6" s="526"/>
      <c r="ACF6" s="526"/>
      <c r="ACG6" s="526"/>
      <c r="ACH6" s="526"/>
      <c r="ACI6" s="526"/>
      <c r="ACJ6" s="526"/>
      <c r="ACK6" s="526"/>
      <c r="ACL6" s="526"/>
      <c r="ACM6" s="526"/>
      <c r="ACN6" s="526"/>
      <c r="ACO6" s="526"/>
      <c r="ACP6" s="526"/>
      <c r="ACQ6" s="526"/>
      <c r="ACR6" s="526"/>
      <c r="ACS6" s="526"/>
      <c r="ACT6" s="526"/>
      <c r="ACU6" s="526"/>
      <c r="ACV6" s="526"/>
      <c r="ACW6" s="526"/>
      <c r="ACX6" s="526"/>
      <c r="ACY6" s="526"/>
      <c r="ACZ6" s="526"/>
      <c r="ADA6" s="526"/>
      <c r="ADB6" s="526"/>
      <c r="ADC6" s="526"/>
      <c r="ADD6" s="526"/>
      <c r="ADE6" s="526"/>
      <c r="ADF6" s="526"/>
      <c r="ADG6" s="526"/>
      <c r="ADH6" s="526"/>
      <c r="ADI6" s="526"/>
      <c r="ADJ6" s="526"/>
      <c r="ADK6" s="526"/>
      <c r="ADL6" s="526"/>
      <c r="ADM6" s="526"/>
      <c r="ADN6" s="526"/>
      <c r="ADO6" s="526"/>
      <c r="ADP6" s="526"/>
      <c r="ADQ6" s="526"/>
      <c r="ADR6" s="526"/>
      <c r="ADS6" s="526"/>
      <c r="ADT6" s="526"/>
      <c r="ADU6" s="526"/>
      <c r="ADV6" s="526"/>
      <c r="ADW6" s="526"/>
      <c r="ADX6" s="526"/>
      <c r="ADY6" s="526"/>
      <c r="ADZ6" s="526"/>
      <c r="AEA6" s="526"/>
      <c r="AEB6" s="526"/>
      <c r="AEC6" s="526"/>
      <c r="AED6" s="526"/>
      <c r="AEE6" s="526"/>
      <c r="AEF6" s="526"/>
      <c r="AEG6" s="526"/>
      <c r="AEH6" s="526"/>
      <c r="AEI6" s="526"/>
      <c r="AEJ6" s="526"/>
      <c r="AEK6" s="526"/>
      <c r="AEL6" s="526"/>
      <c r="AEM6" s="526"/>
      <c r="AEN6" s="526"/>
      <c r="AEO6" s="526"/>
      <c r="AEP6" s="526"/>
      <c r="AEQ6" s="526"/>
      <c r="AER6" s="526"/>
      <c r="AES6" s="526"/>
      <c r="AET6" s="526"/>
      <c r="AEU6" s="526"/>
      <c r="AEV6" s="526"/>
      <c r="AEW6" s="526"/>
      <c r="AEX6" s="526"/>
      <c r="AEY6" s="526"/>
      <c r="AEZ6" s="526"/>
      <c r="AFA6" s="526"/>
      <c r="AFB6" s="526"/>
      <c r="AFC6" s="526"/>
      <c r="AFD6" s="526"/>
      <c r="AFE6" s="526"/>
      <c r="AFF6" s="526"/>
      <c r="AFG6" s="526"/>
      <c r="AFH6" s="526"/>
      <c r="AFI6" s="526"/>
      <c r="AFJ6" s="526"/>
      <c r="AFK6" s="526"/>
      <c r="AFL6" s="526"/>
      <c r="AFM6" s="526"/>
      <c r="AFN6" s="526"/>
      <c r="AFO6" s="526"/>
      <c r="AFP6" s="526"/>
      <c r="AFQ6" s="526"/>
      <c r="AFR6" s="526"/>
      <c r="AFS6" s="526"/>
      <c r="AFT6" s="526"/>
      <c r="AFU6" s="526"/>
      <c r="AFV6" s="526"/>
      <c r="AFW6" s="526"/>
      <c r="AFX6" s="526"/>
      <c r="AFY6" s="526"/>
      <c r="AFZ6" s="526"/>
      <c r="AGA6" s="526"/>
      <c r="AGB6" s="526"/>
      <c r="AGC6" s="526"/>
      <c r="AGD6" s="526"/>
      <c r="AGE6" s="526"/>
      <c r="AGF6" s="526"/>
      <c r="AGG6" s="526"/>
      <c r="AGH6" s="526"/>
      <c r="AGI6" s="526"/>
      <c r="AGJ6" s="526"/>
      <c r="AGK6" s="526"/>
      <c r="AGL6" s="526"/>
      <c r="AGM6" s="526"/>
      <c r="AGN6" s="526"/>
      <c r="AGO6" s="526"/>
      <c r="AGP6" s="526"/>
      <c r="AGQ6" s="526"/>
      <c r="AGR6" s="526"/>
      <c r="AGS6" s="526"/>
      <c r="AGT6" s="526"/>
      <c r="AGU6" s="526"/>
      <c r="AGV6" s="526"/>
      <c r="AGW6" s="526"/>
      <c r="AGX6" s="526"/>
      <c r="AGY6" s="526"/>
      <c r="AGZ6" s="526"/>
      <c r="AHA6" s="526"/>
      <c r="AHB6" s="526"/>
      <c r="AHC6" s="526"/>
      <c r="AHD6" s="526"/>
      <c r="AHE6" s="526"/>
      <c r="AHF6" s="526"/>
      <c r="AHG6" s="526"/>
      <c r="AHH6" s="526"/>
      <c r="AHI6" s="526"/>
      <c r="AHJ6" s="526"/>
      <c r="AHK6" s="526"/>
      <c r="AHL6" s="526"/>
      <c r="AHM6" s="526"/>
      <c r="AHN6" s="526"/>
      <c r="AHO6" s="526"/>
      <c r="AHP6" s="526"/>
      <c r="AHQ6" s="526"/>
      <c r="AHR6" s="526"/>
      <c r="AHS6" s="526"/>
      <c r="AHT6" s="526"/>
      <c r="AHU6" s="526"/>
      <c r="AHV6" s="526"/>
      <c r="AHW6" s="526"/>
      <c r="AHX6" s="526"/>
      <c r="AHY6" s="526"/>
      <c r="AHZ6" s="526"/>
      <c r="AIA6" s="526"/>
      <c r="AIB6" s="526"/>
      <c r="AIC6" s="526"/>
      <c r="AID6" s="526"/>
      <c r="AIE6" s="526"/>
      <c r="AIF6" s="526"/>
      <c r="AIG6" s="526"/>
      <c r="AIH6" s="526"/>
      <c r="AII6" s="526"/>
      <c r="AIJ6" s="526"/>
      <c r="AIK6" s="526"/>
      <c r="AIL6" s="526"/>
      <c r="AIM6" s="526"/>
      <c r="AIN6" s="526"/>
      <c r="AIO6" s="526"/>
      <c r="AIP6" s="526"/>
      <c r="AIQ6" s="526"/>
      <c r="AIR6" s="526"/>
      <c r="AIS6" s="526"/>
      <c r="AIT6" s="526"/>
      <c r="AIU6" s="526"/>
      <c r="AIV6" s="526"/>
      <c r="AIW6" s="526"/>
      <c r="AIX6" s="526"/>
      <c r="AIY6" s="526"/>
      <c r="AIZ6" s="526"/>
      <c r="AJA6" s="526"/>
      <c r="AJB6" s="526"/>
      <c r="AJC6" s="526"/>
      <c r="AJD6" s="526"/>
      <c r="AJE6" s="526"/>
      <c r="AJF6" s="526"/>
      <c r="AJG6" s="526"/>
      <c r="AJH6" s="526"/>
      <c r="AJI6" s="526"/>
      <c r="AJJ6" s="526"/>
      <c r="AJK6" s="526"/>
      <c r="AJL6" s="526"/>
      <c r="AJM6" s="526"/>
      <c r="AJN6" s="526"/>
      <c r="AJO6" s="526"/>
      <c r="AJP6" s="526"/>
      <c r="AJQ6" s="526"/>
      <c r="AJR6" s="526"/>
      <c r="AJS6" s="526"/>
      <c r="AJT6" s="526"/>
      <c r="AJU6" s="526"/>
      <c r="AJV6" s="526"/>
      <c r="AJW6" s="526"/>
      <c r="AJX6" s="526"/>
      <c r="AJY6" s="526"/>
      <c r="AJZ6" s="526"/>
      <c r="AKA6" s="526"/>
      <c r="AKB6" s="526"/>
      <c r="AKC6" s="526"/>
      <c r="AKD6" s="526"/>
      <c r="AKE6" s="526"/>
      <c r="AKF6" s="526"/>
      <c r="AKG6" s="526"/>
      <c r="AKH6" s="526"/>
      <c r="AKI6" s="526"/>
      <c r="AKJ6" s="526"/>
      <c r="AKK6" s="526"/>
      <c r="AKL6" s="526"/>
      <c r="AKM6" s="526"/>
      <c r="AKN6" s="526"/>
      <c r="AKO6" s="526"/>
      <c r="AKP6" s="526"/>
      <c r="AKQ6" s="526"/>
      <c r="AKR6" s="526"/>
      <c r="AKS6" s="526"/>
      <c r="AKT6" s="526"/>
      <c r="AKU6" s="526"/>
      <c r="AKV6" s="526"/>
      <c r="AKW6" s="526"/>
      <c r="AKX6" s="526"/>
      <c r="AKY6" s="526"/>
      <c r="AKZ6" s="526"/>
      <c r="ALA6" s="526"/>
      <c r="ALB6" s="526"/>
      <c r="ALC6" s="526"/>
      <c r="ALD6" s="526"/>
      <c r="ALE6" s="526"/>
      <c r="ALF6" s="526"/>
      <c r="ALG6" s="526"/>
      <c r="ALH6" s="526"/>
      <c r="ALI6" s="526"/>
      <c r="ALJ6" s="526"/>
      <c r="ALK6" s="526"/>
      <c r="ALL6" s="526"/>
      <c r="ALM6" s="526"/>
      <c r="ALN6" s="526"/>
      <c r="ALO6" s="526"/>
      <c r="ALP6" s="526"/>
      <c r="ALQ6" s="526"/>
      <c r="ALR6" s="526"/>
      <c r="ALS6" s="526"/>
      <c r="ALT6" s="526"/>
      <c r="ALU6" s="526"/>
      <c r="ALV6" s="526"/>
      <c r="ALW6" s="526"/>
      <c r="ALX6" s="526"/>
      <c r="ALY6" s="526"/>
      <c r="ALZ6" s="526"/>
      <c r="AMA6" s="526"/>
      <c r="AMB6" s="526"/>
      <c r="AMC6" s="526"/>
      <c r="AMD6" s="526"/>
      <c r="AME6" s="526"/>
      <c r="AMF6" s="526"/>
      <c r="AMG6" s="526"/>
      <c r="AMH6" s="526"/>
      <c r="AMI6" s="526"/>
      <c r="AMJ6" s="526"/>
      <c r="AMK6" s="526"/>
      <c r="AML6" s="526"/>
      <c r="AMM6" s="526"/>
      <c r="AMN6" s="526"/>
      <c r="AMO6" s="526"/>
      <c r="AMP6" s="526"/>
      <c r="AMQ6" s="526"/>
      <c r="AMR6" s="526"/>
      <c r="AMS6" s="526"/>
      <c r="AMT6" s="526"/>
      <c r="AMU6" s="526"/>
      <c r="AMV6" s="526"/>
      <c r="AMW6" s="526"/>
      <c r="AMX6" s="526"/>
      <c r="AMY6" s="526"/>
      <c r="AMZ6" s="526"/>
      <c r="ANA6" s="526"/>
      <c r="ANB6" s="526"/>
      <c r="ANC6" s="526"/>
      <c r="AND6" s="526"/>
      <c r="ANE6" s="526"/>
      <c r="ANF6" s="526"/>
      <c r="ANG6" s="526"/>
      <c r="ANH6" s="526"/>
      <c r="ANI6" s="526"/>
      <c r="ANJ6" s="526"/>
      <c r="ANK6" s="526"/>
      <c r="ANL6" s="526"/>
      <c r="ANM6" s="526"/>
      <c r="ANN6" s="526"/>
      <c r="ANO6" s="526"/>
      <c r="ANP6" s="526"/>
      <c r="ANQ6" s="526"/>
      <c r="ANR6" s="526"/>
      <c r="ANS6" s="526"/>
      <c r="ANT6" s="526"/>
      <c r="ANU6" s="526"/>
      <c r="ANV6" s="526"/>
      <c r="ANW6" s="526"/>
      <c r="ANX6" s="526"/>
      <c r="ANY6" s="526"/>
      <c r="ANZ6" s="526"/>
      <c r="AOA6" s="526"/>
      <c r="AOB6" s="526"/>
      <c r="AOC6" s="526"/>
      <c r="AOD6" s="526"/>
      <c r="AOE6" s="526"/>
      <c r="AOF6" s="526"/>
      <c r="AOG6" s="526"/>
      <c r="AOH6" s="526"/>
      <c r="AOI6" s="526"/>
      <c r="AOJ6" s="526"/>
      <c r="AOK6" s="526"/>
      <c r="AOL6" s="526"/>
      <c r="AOM6" s="526"/>
      <c r="AON6" s="526"/>
      <c r="AOO6" s="526"/>
      <c r="AOP6" s="526"/>
      <c r="AOQ6" s="526"/>
      <c r="AOR6" s="526"/>
      <c r="AOS6" s="526"/>
      <c r="AOT6" s="526"/>
      <c r="AOU6" s="526"/>
      <c r="AOV6" s="526"/>
      <c r="AOW6" s="526"/>
      <c r="AOX6" s="526"/>
      <c r="AOY6" s="526"/>
      <c r="AOZ6" s="526"/>
      <c r="APA6" s="526"/>
      <c r="APB6" s="526"/>
      <c r="APC6" s="526"/>
      <c r="APD6" s="526"/>
      <c r="APE6" s="526"/>
      <c r="APF6" s="526"/>
      <c r="APG6" s="526"/>
      <c r="APH6" s="526"/>
      <c r="API6" s="526"/>
      <c r="APJ6" s="526"/>
      <c r="APK6" s="526"/>
      <c r="APL6" s="526"/>
      <c r="APM6" s="526"/>
      <c r="APN6" s="526"/>
      <c r="APO6" s="526"/>
      <c r="APP6" s="526"/>
      <c r="APQ6" s="526"/>
      <c r="APR6" s="526"/>
      <c r="APS6" s="526"/>
      <c r="APT6" s="526"/>
      <c r="APU6" s="526"/>
      <c r="APV6" s="526"/>
      <c r="APW6" s="526"/>
      <c r="APX6" s="526"/>
      <c r="APY6" s="526"/>
      <c r="APZ6" s="526"/>
      <c r="AQA6" s="526"/>
      <c r="AQB6" s="526"/>
      <c r="AQC6" s="526"/>
      <c r="AQD6" s="526"/>
      <c r="AQE6" s="526"/>
      <c r="AQF6" s="526"/>
      <c r="AQG6" s="526"/>
      <c r="AQH6" s="526"/>
      <c r="AQI6" s="526"/>
      <c r="AQJ6" s="526"/>
      <c r="AQK6" s="526"/>
      <c r="AQL6" s="526"/>
      <c r="AQM6" s="526"/>
      <c r="AQN6" s="526"/>
      <c r="AQO6" s="526"/>
      <c r="AQP6" s="526"/>
      <c r="AQQ6" s="526"/>
      <c r="AQR6" s="526"/>
      <c r="AQS6" s="526"/>
      <c r="AQT6" s="526"/>
      <c r="AQU6" s="526"/>
      <c r="AQV6" s="526"/>
      <c r="AQW6" s="526"/>
      <c r="AQX6" s="526"/>
      <c r="AQY6" s="526"/>
      <c r="AQZ6" s="526"/>
      <c r="ARA6" s="526"/>
      <c r="ARB6" s="526"/>
      <c r="ARC6" s="526"/>
      <c r="ARD6" s="526"/>
      <c r="ARE6" s="526"/>
      <c r="ARF6" s="526"/>
      <c r="ARG6" s="526"/>
      <c r="ARH6" s="526"/>
      <c r="ARI6" s="526"/>
      <c r="ARJ6" s="526"/>
      <c r="ARK6" s="526"/>
      <c r="ARL6" s="526"/>
      <c r="ARM6" s="526"/>
      <c r="ARN6" s="526"/>
      <c r="ARO6" s="526"/>
      <c r="ARP6" s="526"/>
      <c r="ARQ6" s="526"/>
      <c r="ARR6" s="526"/>
      <c r="ARS6" s="526"/>
      <c r="ART6" s="526"/>
      <c r="ARU6" s="526"/>
      <c r="ARV6" s="526"/>
      <c r="ARW6" s="526"/>
      <c r="ARX6" s="526"/>
      <c r="ARY6" s="526"/>
      <c r="ARZ6" s="526"/>
      <c r="ASA6" s="526"/>
      <c r="ASB6" s="526"/>
      <c r="ASC6" s="526"/>
      <c r="ASD6" s="526"/>
      <c r="ASE6" s="526"/>
      <c r="ASF6" s="526"/>
      <c r="ASG6" s="526"/>
      <c r="ASH6" s="526"/>
      <c r="ASI6" s="526"/>
      <c r="ASJ6" s="526"/>
      <c r="ASK6" s="526"/>
      <c r="ASL6" s="526"/>
      <c r="ASM6" s="526"/>
      <c r="ASN6" s="526"/>
      <c r="ASO6" s="526"/>
      <c r="ASP6" s="526"/>
      <c r="ASQ6" s="526"/>
      <c r="ASR6" s="526"/>
      <c r="ASS6" s="526"/>
      <c r="AST6" s="526"/>
      <c r="ASU6" s="526"/>
      <c r="ASV6" s="526"/>
      <c r="ASW6" s="526"/>
      <c r="ASX6" s="526"/>
      <c r="ASY6" s="526"/>
      <c r="ASZ6" s="526"/>
      <c r="ATA6" s="526"/>
      <c r="ATB6" s="526"/>
      <c r="ATC6" s="526"/>
      <c r="ATD6" s="526"/>
      <c r="ATE6" s="526"/>
      <c r="ATF6" s="526"/>
      <c r="ATG6" s="526"/>
      <c r="ATH6" s="526"/>
      <c r="ATI6" s="526"/>
      <c r="ATJ6" s="526"/>
      <c r="ATK6" s="526"/>
      <c r="ATL6" s="526"/>
      <c r="ATM6" s="526"/>
      <c r="ATN6" s="526"/>
      <c r="ATO6" s="526"/>
      <c r="ATP6" s="526"/>
      <c r="ATQ6" s="526"/>
      <c r="ATR6" s="526"/>
      <c r="ATS6" s="526"/>
      <c r="ATT6" s="526"/>
      <c r="ATU6" s="526"/>
      <c r="ATV6" s="526"/>
      <c r="ATW6" s="526"/>
      <c r="ATX6" s="526"/>
      <c r="ATY6" s="526"/>
      <c r="ATZ6" s="526"/>
      <c r="AUA6" s="526"/>
      <c r="AUB6" s="526"/>
      <c r="AUC6" s="526"/>
      <c r="AUD6" s="526"/>
      <c r="AUE6" s="526"/>
      <c r="AUF6" s="526"/>
      <c r="AUG6" s="526"/>
      <c r="AUH6" s="526"/>
      <c r="AUI6" s="526"/>
      <c r="AUJ6" s="526"/>
      <c r="AUK6" s="526"/>
      <c r="AUL6" s="526"/>
      <c r="AUM6" s="526"/>
      <c r="AUN6" s="526"/>
      <c r="AUO6" s="526"/>
      <c r="AUP6" s="526"/>
      <c r="AUQ6" s="526"/>
      <c r="AUR6" s="526"/>
      <c r="AUS6" s="526"/>
      <c r="AUT6" s="526"/>
      <c r="AUU6" s="526"/>
      <c r="AUV6" s="526"/>
      <c r="AUW6" s="526"/>
      <c r="AUX6" s="526"/>
      <c r="AUY6" s="526"/>
      <c r="AUZ6" s="526"/>
      <c r="AVA6" s="526"/>
      <c r="AVB6" s="526"/>
      <c r="AVC6" s="526"/>
      <c r="AVD6" s="526"/>
      <c r="AVE6" s="526"/>
      <c r="AVF6" s="526"/>
      <c r="AVG6" s="526"/>
      <c r="AVH6" s="526"/>
      <c r="AVI6" s="526"/>
      <c r="AVJ6" s="526"/>
      <c r="AVK6" s="526"/>
      <c r="AVL6" s="526"/>
      <c r="AVM6" s="526"/>
      <c r="AVN6" s="526"/>
      <c r="AVO6" s="526"/>
      <c r="AVP6" s="526"/>
      <c r="AVQ6" s="526"/>
      <c r="AVR6" s="526"/>
      <c r="AVS6" s="526"/>
      <c r="AVT6" s="526"/>
      <c r="AVU6" s="526"/>
      <c r="AVV6" s="526"/>
      <c r="AVW6" s="526"/>
      <c r="AVX6" s="526"/>
      <c r="AVY6" s="526"/>
      <c r="AVZ6" s="526"/>
      <c r="AWA6" s="526"/>
      <c r="AWB6" s="526"/>
      <c r="AWC6" s="526"/>
      <c r="AWD6" s="526"/>
      <c r="AWE6" s="526"/>
      <c r="AWF6" s="526"/>
      <c r="AWG6" s="526"/>
      <c r="AWH6" s="526"/>
      <c r="AWI6" s="526"/>
      <c r="AWJ6" s="526"/>
      <c r="AWK6" s="526"/>
      <c r="AWL6" s="526"/>
      <c r="AWM6" s="526"/>
      <c r="AWN6" s="526"/>
      <c r="AWO6" s="526"/>
      <c r="AWP6" s="526"/>
      <c r="AWQ6" s="526"/>
      <c r="AWR6" s="526"/>
      <c r="AWS6" s="526"/>
      <c r="AWT6" s="526"/>
      <c r="AWU6" s="526"/>
      <c r="AWV6" s="526"/>
      <c r="AWW6" s="526"/>
      <c r="AWX6" s="526"/>
      <c r="AWY6" s="526"/>
      <c r="AWZ6" s="526"/>
      <c r="AXA6" s="526"/>
      <c r="AXB6" s="526"/>
      <c r="AXC6" s="526"/>
      <c r="AXD6" s="526"/>
      <c r="AXE6" s="526"/>
      <c r="AXF6" s="526"/>
      <c r="AXG6" s="526"/>
      <c r="AXH6" s="526"/>
      <c r="AXI6" s="526"/>
      <c r="AXJ6" s="526"/>
      <c r="AXK6" s="526"/>
      <c r="AXL6" s="526"/>
      <c r="AXM6" s="526"/>
      <c r="AXN6" s="526"/>
      <c r="AXO6" s="526"/>
      <c r="AXP6" s="526"/>
      <c r="AXQ6" s="526"/>
      <c r="AXR6" s="526"/>
      <c r="AXS6" s="526"/>
      <c r="AXT6" s="526"/>
      <c r="AXU6" s="526"/>
      <c r="AXV6" s="526"/>
      <c r="AXW6" s="526"/>
      <c r="AXX6" s="526"/>
      <c r="AXY6" s="526"/>
      <c r="AXZ6" s="526"/>
      <c r="AYA6" s="526"/>
      <c r="AYB6" s="526"/>
      <c r="AYC6" s="526"/>
      <c r="AYD6" s="526"/>
      <c r="AYE6" s="526"/>
      <c r="AYF6" s="526"/>
      <c r="AYG6" s="526"/>
      <c r="AYH6" s="526"/>
      <c r="AYI6" s="526"/>
      <c r="AYJ6" s="526"/>
      <c r="AYK6" s="526"/>
      <c r="AYL6" s="526"/>
      <c r="AYM6" s="526"/>
      <c r="AYN6" s="526"/>
      <c r="AYO6" s="526"/>
      <c r="AYP6" s="526"/>
      <c r="AYQ6" s="526"/>
      <c r="AYR6" s="526"/>
      <c r="AYS6" s="526"/>
      <c r="AYT6" s="526"/>
      <c r="AYU6" s="526"/>
      <c r="AYV6" s="526"/>
      <c r="AYW6" s="526"/>
      <c r="AYX6" s="526"/>
      <c r="AYY6" s="526"/>
      <c r="AYZ6" s="526"/>
      <c r="AZA6" s="526"/>
      <c r="AZB6" s="526"/>
      <c r="AZC6" s="526"/>
      <c r="AZD6" s="526"/>
      <c r="AZE6" s="526"/>
      <c r="AZF6" s="526"/>
      <c r="AZG6" s="526"/>
      <c r="AZH6" s="526"/>
      <c r="AZI6" s="526"/>
      <c r="AZJ6" s="526"/>
      <c r="AZK6" s="526"/>
      <c r="AZL6" s="526"/>
      <c r="AZM6" s="526"/>
      <c r="AZN6" s="526"/>
      <c r="AZO6" s="526"/>
      <c r="AZP6" s="526"/>
      <c r="AZQ6" s="526"/>
      <c r="AZR6" s="526"/>
      <c r="AZS6" s="526"/>
      <c r="AZT6" s="526"/>
      <c r="AZU6" s="526"/>
      <c r="AZV6" s="526"/>
      <c r="AZW6" s="526"/>
      <c r="AZX6" s="526"/>
      <c r="AZY6" s="526"/>
      <c r="AZZ6" s="526"/>
      <c r="BAA6" s="526"/>
      <c r="BAB6" s="526"/>
      <c r="BAC6" s="526"/>
      <c r="BAD6" s="526"/>
      <c r="BAE6" s="526"/>
      <c r="BAF6" s="526"/>
      <c r="BAG6" s="526"/>
      <c r="BAH6" s="526"/>
      <c r="BAI6" s="526"/>
      <c r="BAJ6" s="526"/>
      <c r="BAK6" s="526"/>
      <c r="BAL6" s="526"/>
      <c r="BAM6" s="526"/>
      <c r="BAN6" s="526"/>
      <c r="BAO6" s="526"/>
      <c r="BAP6" s="526"/>
      <c r="BAQ6" s="526"/>
      <c r="BAR6" s="526"/>
      <c r="BAS6" s="526"/>
      <c r="BAT6" s="526"/>
      <c r="BAU6" s="526"/>
      <c r="BAV6" s="526"/>
      <c r="BAW6" s="526"/>
      <c r="BAX6" s="526"/>
      <c r="BAY6" s="526"/>
      <c r="BAZ6" s="526"/>
      <c r="BBA6" s="526"/>
      <c r="BBB6" s="526"/>
      <c r="BBC6" s="526"/>
      <c r="BBD6" s="526"/>
      <c r="BBE6" s="526"/>
      <c r="BBF6" s="526"/>
      <c r="BBG6" s="526"/>
      <c r="BBH6" s="526"/>
      <c r="BBI6" s="526"/>
      <c r="BBJ6" s="526"/>
      <c r="BBK6" s="526"/>
      <c r="BBL6" s="526"/>
      <c r="BBM6" s="526"/>
      <c r="BBN6" s="526"/>
      <c r="BBO6" s="526"/>
      <c r="BBP6" s="526"/>
      <c r="BBQ6" s="526"/>
      <c r="BBR6" s="526"/>
      <c r="BBS6" s="526"/>
      <c r="BBT6" s="526"/>
      <c r="BBU6" s="526"/>
      <c r="BBV6" s="526"/>
      <c r="BBW6" s="526"/>
      <c r="BBX6" s="526"/>
      <c r="BBY6" s="526"/>
      <c r="BBZ6" s="526"/>
      <c r="BCA6" s="526"/>
      <c r="BCB6" s="526"/>
      <c r="BCC6" s="526"/>
      <c r="BCD6" s="526"/>
      <c r="BCE6" s="526"/>
      <c r="BCF6" s="526"/>
      <c r="BCG6" s="526"/>
      <c r="BCH6" s="526"/>
      <c r="BCI6" s="526"/>
      <c r="BCJ6" s="526"/>
      <c r="BCK6" s="526"/>
      <c r="BCL6" s="526"/>
      <c r="BCM6" s="526"/>
      <c r="BCN6" s="526"/>
      <c r="BCO6" s="526"/>
      <c r="BCP6" s="526"/>
      <c r="BCQ6" s="526"/>
      <c r="BCR6" s="526"/>
      <c r="BCS6" s="526"/>
      <c r="BCT6" s="526"/>
      <c r="BCU6" s="526"/>
      <c r="BCV6" s="526"/>
      <c r="BCW6" s="526"/>
      <c r="BCX6" s="526"/>
      <c r="BCY6" s="526"/>
      <c r="BCZ6" s="526"/>
      <c r="BDA6" s="526"/>
      <c r="BDB6" s="526"/>
      <c r="BDC6" s="526"/>
      <c r="BDD6" s="526"/>
      <c r="BDE6" s="526"/>
      <c r="BDF6" s="526"/>
      <c r="BDG6" s="526"/>
      <c r="BDH6" s="526"/>
      <c r="BDI6" s="526"/>
      <c r="BDJ6" s="526"/>
      <c r="BDK6" s="526"/>
      <c r="BDL6" s="526"/>
      <c r="BDM6" s="526"/>
      <c r="BDN6" s="526"/>
      <c r="BDO6" s="526"/>
      <c r="BDP6" s="526"/>
      <c r="BDQ6" s="526"/>
      <c r="BDR6" s="526"/>
      <c r="BDS6" s="526"/>
      <c r="BDT6" s="526"/>
      <c r="BDU6" s="526"/>
      <c r="BDV6" s="526"/>
      <c r="BDW6" s="526"/>
      <c r="BDX6" s="526"/>
      <c r="BDY6" s="526"/>
      <c r="BDZ6" s="526"/>
      <c r="BEA6" s="526"/>
      <c r="BEB6" s="526"/>
      <c r="BEC6" s="526"/>
      <c r="BED6" s="526"/>
      <c r="BEE6" s="526"/>
      <c r="BEF6" s="526"/>
      <c r="BEG6" s="526"/>
      <c r="BEH6" s="526"/>
      <c r="BEI6" s="526"/>
      <c r="BEJ6" s="526"/>
      <c r="BEK6" s="526"/>
      <c r="BEL6" s="526"/>
      <c r="BEM6" s="526"/>
      <c r="BEN6" s="526"/>
      <c r="BEO6" s="526"/>
      <c r="BEP6" s="526"/>
      <c r="BEQ6" s="526"/>
      <c r="BER6" s="526"/>
      <c r="BES6" s="526"/>
      <c r="BET6" s="526"/>
      <c r="BEU6" s="526"/>
      <c r="BEV6" s="526"/>
      <c r="BEW6" s="526"/>
      <c r="BEX6" s="526"/>
      <c r="BEY6" s="526"/>
      <c r="BEZ6" s="526"/>
      <c r="BFA6" s="526"/>
      <c r="BFB6" s="526"/>
      <c r="BFC6" s="526"/>
      <c r="BFD6" s="526"/>
      <c r="BFE6" s="526"/>
      <c r="BFF6" s="526"/>
      <c r="BFG6" s="526"/>
      <c r="BFH6" s="526"/>
      <c r="BFI6" s="526"/>
      <c r="BFJ6" s="526"/>
      <c r="BFK6" s="526"/>
      <c r="BFL6" s="526"/>
      <c r="BFM6" s="526"/>
      <c r="BFN6" s="526"/>
      <c r="BFO6" s="526"/>
      <c r="BFP6" s="526"/>
      <c r="BFQ6" s="526"/>
      <c r="BFR6" s="526"/>
      <c r="BFS6" s="526"/>
      <c r="BFT6" s="526"/>
      <c r="BFU6" s="526"/>
      <c r="BFV6" s="526"/>
      <c r="BFW6" s="526"/>
      <c r="BFX6" s="526"/>
      <c r="BFY6" s="526"/>
      <c r="BFZ6" s="526"/>
      <c r="BGA6" s="526"/>
      <c r="BGB6" s="526"/>
      <c r="BGC6" s="526"/>
      <c r="BGD6" s="526"/>
      <c r="BGE6" s="526"/>
      <c r="BGF6" s="526"/>
      <c r="BGG6" s="526"/>
      <c r="BGH6" s="526"/>
      <c r="BGI6" s="526"/>
      <c r="BGJ6" s="526"/>
      <c r="BGK6" s="526"/>
      <c r="BGL6" s="526"/>
      <c r="BGM6" s="526"/>
      <c r="BGN6" s="526"/>
      <c r="BGO6" s="526"/>
      <c r="BGP6" s="526"/>
      <c r="BGQ6" s="526"/>
      <c r="BGR6" s="526"/>
      <c r="BGS6" s="526"/>
      <c r="BGT6" s="526"/>
      <c r="BGU6" s="526"/>
      <c r="BGV6" s="526"/>
      <c r="BGW6" s="526"/>
      <c r="BGX6" s="526"/>
      <c r="BGY6" s="526"/>
      <c r="BGZ6" s="526"/>
      <c r="BHA6" s="526"/>
      <c r="BHB6" s="526"/>
      <c r="BHC6" s="526"/>
      <c r="BHD6" s="526"/>
      <c r="BHE6" s="526"/>
      <c r="BHF6" s="526"/>
      <c r="BHG6" s="526"/>
      <c r="BHH6" s="526"/>
      <c r="BHI6" s="526"/>
      <c r="BHJ6" s="526"/>
      <c r="BHK6" s="526"/>
      <c r="BHL6" s="526"/>
      <c r="BHM6" s="526"/>
      <c r="BHN6" s="526"/>
      <c r="BHO6" s="526"/>
      <c r="BHP6" s="526"/>
      <c r="BHQ6" s="526"/>
      <c r="BHR6" s="526"/>
      <c r="BHS6" s="526"/>
      <c r="BHT6" s="526"/>
      <c r="BHU6" s="526"/>
      <c r="BHV6" s="526"/>
      <c r="BHW6" s="526"/>
      <c r="BHX6" s="526"/>
      <c r="BHY6" s="526"/>
      <c r="BHZ6" s="526"/>
      <c r="BIA6" s="526"/>
      <c r="BIB6" s="526"/>
      <c r="BIC6" s="526"/>
      <c r="BID6" s="526"/>
      <c r="BIE6" s="526"/>
      <c r="BIF6" s="526"/>
      <c r="BIG6" s="526"/>
      <c r="BIH6" s="526"/>
      <c r="BII6" s="526"/>
      <c r="BIJ6" s="526"/>
      <c r="BIK6" s="526"/>
      <c r="BIL6" s="526"/>
      <c r="BIM6" s="526"/>
      <c r="BIN6" s="526"/>
      <c r="BIO6" s="526"/>
      <c r="BIP6" s="526"/>
      <c r="BIQ6" s="526"/>
      <c r="BIR6" s="526"/>
      <c r="BIS6" s="526"/>
      <c r="BIT6" s="526"/>
      <c r="BIU6" s="526"/>
      <c r="BIV6" s="526"/>
      <c r="BIW6" s="526"/>
      <c r="BIX6" s="526"/>
      <c r="BIY6" s="526"/>
      <c r="BIZ6" s="526"/>
      <c r="BJA6" s="526"/>
      <c r="BJB6" s="526"/>
      <c r="BJC6" s="526"/>
      <c r="BJD6" s="526"/>
      <c r="BJE6" s="526"/>
      <c r="BJF6" s="526"/>
      <c r="BJG6" s="526"/>
      <c r="BJH6" s="526"/>
      <c r="BJI6" s="526"/>
      <c r="BJJ6" s="526"/>
      <c r="BJK6" s="526"/>
      <c r="BJL6" s="526"/>
      <c r="BJM6" s="526"/>
      <c r="BJN6" s="526"/>
      <c r="BJO6" s="526"/>
      <c r="BJP6" s="526"/>
      <c r="BJQ6" s="526"/>
      <c r="BJR6" s="526"/>
      <c r="BJS6" s="526"/>
      <c r="BJT6" s="526"/>
      <c r="BJU6" s="526"/>
      <c r="BJV6" s="526"/>
      <c r="BJW6" s="526"/>
      <c r="BJX6" s="526"/>
      <c r="BJY6" s="526"/>
      <c r="BJZ6" s="526"/>
      <c r="BKA6" s="526"/>
      <c r="BKB6" s="526"/>
      <c r="BKC6" s="526"/>
      <c r="BKD6" s="526"/>
      <c r="BKE6" s="526"/>
      <c r="BKF6" s="526"/>
      <c r="BKG6" s="526"/>
      <c r="BKH6" s="526"/>
      <c r="BKI6" s="526"/>
      <c r="BKJ6" s="526"/>
      <c r="BKK6" s="526"/>
      <c r="BKL6" s="526"/>
      <c r="BKM6" s="526"/>
      <c r="BKN6" s="526"/>
      <c r="BKO6" s="526"/>
      <c r="BKP6" s="526"/>
      <c r="BKQ6" s="526"/>
      <c r="BKR6" s="526"/>
      <c r="BKS6" s="526"/>
      <c r="BKT6" s="526"/>
      <c r="BKU6" s="526"/>
      <c r="BKV6" s="526"/>
      <c r="BKW6" s="526"/>
      <c r="BKX6" s="526"/>
      <c r="BKY6" s="526"/>
      <c r="BKZ6" s="526"/>
      <c r="BLA6" s="526"/>
      <c r="BLB6" s="526"/>
      <c r="BLC6" s="526"/>
      <c r="BLD6" s="526"/>
      <c r="BLE6" s="526"/>
      <c r="BLF6" s="526"/>
      <c r="BLG6" s="526"/>
      <c r="BLH6" s="526"/>
      <c r="BLI6" s="526"/>
      <c r="BLJ6" s="526"/>
      <c r="BLK6" s="526"/>
      <c r="BLL6" s="526"/>
      <c r="BLM6" s="526"/>
      <c r="BLN6" s="526"/>
      <c r="BLO6" s="526"/>
      <c r="BLP6" s="526"/>
      <c r="BLQ6" s="526"/>
      <c r="BLR6" s="526"/>
      <c r="BLS6" s="526"/>
      <c r="BLT6" s="526"/>
      <c r="BLU6" s="526"/>
      <c r="BLV6" s="526"/>
      <c r="BLW6" s="526"/>
      <c r="BLX6" s="526"/>
      <c r="BLY6" s="526"/>
      <c r="BLZ6" s="526"/>
      <c r="BMA6" s="526"/>
      <c r="BMB6" s="526"/>
      <c r="BMC6" s="526"/>
      <c r="BMD6" s="526"/>
      <c r="BME6" s="526"/>
      <c r="BMF6" s="526"/>
      <c r="BMG6" s="526"/>
      <c r="BMH6" s="526"/>
      <c r="BMI6" s="526"/>
      <c r="BMJ6" s="526"/>
      <c r="BMK6" s="526"/>
      <c r="BML6" s="526"/>
      <c r="BMM6" s="526"/>
      <c r="BMN6" s="526"/>
      <c r="BMO6" s="526"/>
      <c r="BMP6" s="526"/>
      <c r="BMQ6" s="526"/>
      <c r="BMR6" s="526"/>
      <c r="BMS6" s="526"/>
      <c r="BMT6" s="526"/>
      <c r="BMU6" s="526"/>
      <c r="BMV6" s="526"/>
      <c r="BMW6" s="526"/>
      <c r="BMX6" s="526"/>
      <c r="BMY6" s="526"/>
      <c r="BMZ6" s="526"/>
      <c r="BNA6" s="526"/>
      <c r="BNB6" s="526"/>
      <c r="BNC6" s="526"/>
      <c r="BND6" s="526"/>
      <c r="BNE6" s="526"/>
      <c r="BNF6" s="526"/>
      <c r="BNG6" s="526"/>
      <c r="BNH6" s="526"/>
      <c r="BNI6" s="526"/>
      <c r="BNJ6" s="526"/>
      <c r="BNK6" s="526"/>
      <c r="BNL6" s="526"/>
      <c r="BNM6" s="526"/>
      <c r="BNN6" s="526"/>
      <c r="BNO6" s="526"/>
      <c r="BNP6" s="526"/>
      <c r="BNQ6" s="526"/>
      <c r="BNR6" s="526"/>
      <c r="BNS6" s="526"/>
      <c r="BNT6" s="526"/>
      <c r="BNU6" s="526"/>
      <c r="BNV6" s="526"/>
      <c r="BNW6" s="526"/>
      <c r="BNX6" s="526"/>
      <c r="BNY6" s="526"/>
      <c r="BNZ6" s="526"/>
      <c r="BOA6" s="526"/>
      <c r="BOB6" s="526"/>
      <c r="BOC6" s="526"/>
      <c r="BOD6" s="526"/>
      <c r="BOE6" s="526"/>
      <c r="BOF6" s="526"/>
      <c r="BOG6" s="526"/>
      <c r="BOH6" s="526"/>
      <c r="BOI6" s="526"/>
      <c r="BOJ6" s="526"/>
      <c r="BOK6" s="526"/>
      <c r="BOL6" s="526"/>
      <c r="BOM6" s="526"/>
      <c r="BON6" s="526"/>
      <c r="BOO6" s="526"/>
      <c r="BOP6" s="526"/>
      <c r="BOQ6" s="526"/>
      <c r="BOR6" s="526"/>
      <c r="BOS6" s="526"/>
      <c r="BOT6" s="526"/>
      <c r="BOU6" s="526"/>
      <c r="BOV6" s="526"/>
      <c r="BOW6" s="526"/>
      <c r="BOX6" s="526"/>
      <c r="BOY6" s="526"/>
      <c r="BOZ6" s="526"/>
      <c r="BPA6" s="526"/>
      <c r="BPB6" s="526"/>
      <c r="BPC6" s="526"/>
      <c r="BPD6" s="526"/>
      <c r="BPE6" s="526"/>
      <c r="BPF6" s="526"/>
      <c r="BPG6" s="526"/>
      <c r="BPH6" s="526"/>
      <c r="BPI6" s="526"/>
      <c r="BPJ6" s="526"/>
      <c r="BPK6" s="526"/>
      <c r="BPL6" s="526"/>
      <c r="BPM6" s="526"/>
      <c r="BPN6" s="526"/>
      <c r="BPO6" s="526"/>
      <c r="BPP6" s="526"/>
      <c r="BPQ6" s="526"/>
      <c r="BPR6" s="526"/>
      <c r="BPS6" s="526"/>
      <c r="BPT6" s="526"/>
      <c r="BPU6" s="526"/>
      <c r="BPV6" s="526"/>
      <c r="BPW6" s="526"/>
      <c r="BPX6" s="526"/>
      <c r="BPY6" s="526"/>
      <c r="BPZ6" s="526"/>
      <c r="BQA6" s="526"/>
      <c r="BQB6" s="526"/>
      <c r="BQC6" s="526"/>
      <c r="BQD6" s="526"/>
      <c r="BQE6" s="526"/>
      <c r="BQF6" s="526"/>
      <c r="BQG6" s="526"/>
      <c r="BQH6" s="526"/>
      <c r="BQI6" s="526"/>
      <c r="BQJ6" s="526"/>
      <c r="BQK6" s="526"/>
      <c r="BQL6" s="526"/>
      <c r="BQM6" s="526"/>
      <c r="BQN6" s="526"/>
      <c r="BQO6" s="526"/>
      <c r="BQP6" s="526"/>
      <c r="BQQ6" s="526"/>
      <c r="BQR6" s="526"/>
      <c r="BQS6" s="526"/>
      <c r="BQT6" s="526"/>
      <c r="BQU6" s="526"/>
      <c r="BQV6" s="526"/>
      <c r="BQW6" s="526"/>
      <c r="BQX6" s="526"/>
      <c r="BQY6" s="526"/>
      <c r="BQZ6" s="526"/>
      <c r="BRA6" s="526"/>
      <c r="BRB6" s="526"/>
      <c r="BRC6" s="526"/>
      <c r="BRD6" s="526"/>
      <c r="BRE6" s="526"/>
      <c r="BRF6" s="526"/>
      <c r="BRG6" s="526"/>
      <c r="BRH6" s="526"/>
      <c r="BRI6" s="526"/>
      <c r="BRJ6" s="526"/>
      <c r="BRK6" s="526"/>
      <c r="BRL6" s="526"/>
      <c r="BRM6" s="526"/>
      <c r="BRN6" s="526"/>
      <c r="BRO6" s="526"/>
      <c r="BRP6" s="526"/>
      <c r="BRQ6" s="526"/>
      <c r="BRR6" s="526"/>
      <c r="BRS6" s="526"/>
      <c r="BRT6" s="526"/>
      <c r="BRU6" s="526"/>
      <c r="BRV6" s="526"/>
      <c r="BRW6" s="526"/>
      <c r="BRX6" s="526"/>
      <c r="BRY6" s="526"/>
      <c r="BRZ6" s="526"/>
      <c r="BSA6" s="526"/>
      <c r="BSB6" s="526"/>
      <c r="BSC6" s="526"/>
      <c r="BSD6" s="526"/>
      <c r="BSE6" s="526"/>
      <c r="BSF6" s="526"/>
      <c r="BSG6" s="526"/>
      <c r="BSH6" s="526"/>
      <c r="BSI6" s="526"/>
      <c r="BSJ6" s="526"/>
      <c r="BSK6" s="526"/>
      <c r="BSL6" s="526"/>
      <c r="BSM6" s="526"/>
      <c r="BSN6" s="526"/>
      <c r="BSO6" s="526"/>
      <c r="BSP6" s="526"/>
      <c r="BSQ6" s="526"/>
      <c r="BSR6" s="526"/>
      <c r="BSS6" s="526"/>
      <c r="BST6" s="526"/>
      <c r="BSU6" s="526"/>
      <c r="BSV6" s="526"/>
      <c r="BSW6" s="526"/>
      <c r="BSX6" s="526"/>
      <c r="BSY6" s="526"/>
      <c r="BSZ6" s="526"/>
      <c r="BTA6" s="526"/>
      <c r="BTB6" s="526"/>
      <c r="BTC6" s="526"/>
      <c r="BTD6" s="526"/>
      <c r="BTE6" s="526"/>
      <c r="BTF6" s="526"/>
      <c r="BTG6" s="526"/>
      <c r="BTH6" s="526"/>
      <c r="BTI6" s="526"/>
      <c r="BTJ6" s="526"/>
      <c r="BTK6" s="526"/>
      <c r="BTL6" s="526"/>
      <c r="BTM6" s="526"/>
      <c r="BTN6" s="526"/>
      <c r="BTO6" s="526"/>
      <c r="BTP6" s="526"/>
      <c r="BTQ6" s="526"/>
      <c r="BTR6" s="526"/>
      <c r="BTS6" s="526"/>
      <c r="BTT6" s="526"/>
      <c r="BTU6" s="526"/>
      <c r="BTV6" s="526"/>
      <c r="BTW6" s="526"/>
      <c r="BTX6" s="526"/>
      <c r="BTY6" s="526"/>
      <c r="BTZ6" s="526"/>
      <c r="BUA6" s="526"/>
      <c r="BUB6" s="526"/>
      <c r="BUC6" s="526"/>
      <c r="BUD6" s="526"/>
      <c r="BUE6" s="526"/>
      <c r="BUF6" s="526"/>
      <c r="BUG6" s="526"/>
      <c r="BUH6" s="526"/>
      <c r="BUI6" s="526"/>
      <c r="BUJ6" s="526"/>
      <c r="BUK6" s="526"/>
      <c r="BUL6" s="526"/>
      <c r="BUM6" s="526"/>
      <c r="BUN6" s="526"/>
      <c r="BUO6" s="526"/>
      <c r="BUP6" s="526"/>
      <c r="BUQ6" s="526"/>
      <c r="BUR6" s="526"/>
      <c r="BUS6" s="526"/>
      <c r="BUT6" s="526"/>
      <c r="BUU6" s="526"/>
      <c r="BUV6" s="526"/>
      <c r="BUW6" s="526"/>
      <c r="BUX6" s="526"/>
      <c r="BUY6" s="526"/>
      <c r="BUZ6" s="526"/>
      <c r="BVA6" s="526"/>
      <c r="BVB6" s="526"/>
      <c r="BVC6" s="526"/>
      <c r="BVD6" s="526"/>
      <c r="BVE6" s="526"/>
      <c r="BVF6" s="526"/>
      <c r="BVG6" s="526"/>
      <c r="BVH6" s="526"/>
      <c r="BVI6" s="526"/>
      <c r="BVJ6" s="526"/>
      <c r="BVK6" s="526"/>
      <c r="BVL6" s="526"/>
      <c r="BVM6" s="526"/>
      <c r="BVN6" s="526"/>
      <c r="BVO6" s="526"/>
      <c r="BVP6" s="526"/>
      <c r="BVQ6" s="526"/>
      <c r="BVR6" s="526"/>
      <c r="BVS6" s="526"/>
      <c r="BVT6" s="526"/>
      <c r="BVU6" s="526"/>
      <c r="BVV6" s="526"/>
      <c r="BVW6" s="526"/>
      <c r="BVX6" s="526"/>
      <c r="BVY6" s="526"/>
      <c r="BVZ6" s="526"/>
      <c r="BWA6" s="526"/>
      <c r="BWB6" s="526"/>
      <c r="BWC6" s="526"/>
      <c r="BWD6" s="526"/>
      <c r="BWE6" s="526"/>
      <c r="BWF6" s="526"/>
      <c r="BWG6" s="526"/>
      <c r="BWH6" s="526"/>
      <c r="BWI6" s="526"/>
      <c r="BWJ6" s="526"/>
      <c r="BWK6" s="526"/>
      <c r="BWL6" s="526"/>
      <c r="BWM6" s="526"/>
      <c r="BWN6" s="526"/>
      <c r="BWO6" s="526"/>
      <c r="BWP6" s="526"/>
      <c r="BWQ6" s="526"/>
      <c r="BWR6" s="526"/>
      <c r="BWS6" s="526"/>
      <c r="BWT6" s="526"/>
      <c r="BWU6" s="526"/>
      <c r="BWV6" s="526"/>
      <c r="BWW6" s="526"/>
      <c r="BWX6" s="526"/>
      <c r="BWY6" s="526"/>
      <c r="BWZ6" s="526"/>
      <c r="BXA6" s="526"/>
      <c r="BXB6" s="526"/>
      <c r="BXC6" s="526"/>
      <c r="BXD6" s="526"/>
      <c r="BXE6" s="526"/>
      <c r="BXF6" s="526"/>
      <c r="BXG6" s="526"/>
      <c r="BXH6" s="526"/>
      <c r="BXI6" s="526"/>
      <c r="BXJ6" s="526"/>
      <c r="BXK6" s="526"/>
      <c r="BXL6" s="526"/>
      <c r="BXM6" s="526"/>
      <c r="BXN6" s="526"/>
      <c r="BXO6" s="526"/>
      <c r="BXP6" s="526"/>
      <c r="BXQ6" s="526"/>
      <c r="BXR6" s="526"/>
      <c r="BXS6" s="526"/>
      <c r="BXT6" s="526"/>
      <c r="BXU6" s="526"/>
      <c r="BXV6" s="526"/>
      <c r="BXW6" s="526"/>
      <c r="BXX6" s="526"/>
      <c r="BXY6" s="526"/>
      <c r="BXZ6" s="526"/>
      <c r="BYA6" s="526"/>
      <c r="BYB6" s="526"/>
      <c r="BYC6" s="526"/>
      <c r="BYD6" s="526"/>
      <c r="BYE6" s="526"/>
      <c r="BYF6" s="526"/>
      <c r="BYG6" s="526"/>
      <c r="BYH6" s="526"/>
      <c r="BYI6" s="526"/>
      <c r="BYJ6" s="526"/>
      <c r="BYK6" s="526"/>
      <c r="BYL6" s="526"/>
      <c r="BYM6" s="526"/>
      <c r="BYN6" s="526"/>
      <c r="BYO6" s="526"/>
      <c r="BYP6" s="526"/>
      <c r="BYQ6" s="526"/>
      <c r="BYR6" s="526"/>
      <c r="BYS6" s="526"/>
      <c r="BYT6" s="526"/>
      <c r="BYU6" s="526"/>
      <c r="BYV6" s="526"/>
      <c r="BYW6" s="526"/>
      <c r="BYX6" s="526"/>
      <c r="BYY6" s="526"/>
      <c r="BYZ6" s="526"/>
      <c r="BZA6" s="526"/>
      <c r="BZB6" s="526"/>
      <c r="BZC6" s="526"/>
      <c r="BZD6" s="526"/>
      <c r="BZE6" s="526"/>
      <c r="BZF6" s="526"/>
      <c r="BZG6" s="526"/>
      <c r="BZH6" s="526"/>
      <c r="BZI6" s="526"/>
      <c r="BZJ6" s="526"/>
      <c r="BZK6" s="526"/>
      <c r="BZL6" s="526"/>
      <c r="BZM6" s="526"/>
      <c r="BZN6" s="526"/>
      <c r="BZO6" s="526"/>
      <c r="BZP6" s="526"/>
      <c r="BZQ6" s="526"/>
      <c r="BZR6" s="526"/>
      <c r="BZS6" s="526"/>
      <c r="BZT6" s="526"/>
      <c r="BZU6" s="526"/>
      <c r="BZV6" s="526"/>
      <c r="BZW6" s="526"/>
      <c r="BZX6" s="526"/>
      <c r="BZY6" s="526"/>
      <c r="BZZ6" s="526"/>
      <c r="CAA6" s="526"/>
      <c r="CAB6" s="526"/>
      <c r="CAC6" s="526"/>
      <c r="CAD6" s="526"/>
      <c r="CAE6" s="526"/>
      <c r="CAF6" s="526"/>
      <c r="CAG6" s="526"/>
      <c r="CAH6" s="526"/>
      <c r="CAI6" s="526"/>
      <c r="CAJ6" s="526"/>
      <c r="CAK6" s="526"/>
      <c r="CAL6" s="526"/>
      <c r="CAM6" s="526"/>
      <c r="CAN6" s="526"/>
      <c r="CAO6" s="526"/>
      <c r="CAP6" s="526"/>
      <c r="CAQ6" s="526"/>
      <c r="CAR6" s="526"/>
      <c r="CAS6" s="526"/>
      <c r="CAT6" s="526"/>
      <c r="CAU6" s="526"/>
      <c r="CAV6" s="526"/>
      <c r="CAW6" s="526"/>
      <c r="CAX6" s="526"/>
      <c r="CAY6" s="526"/>
      <c r="CAZ6" s="526"/>
      <c r="CBA6" s="526"/>
      <c r="CBB6" s="526"/>
      <c r="CBC6" s="526"/>
      <c r="CBD6" s="526"/>
      <c r="CBE6" s="526"/>
      <c r="CBF6" s="526"/>
      <c r="CBG6" s="526"/>
      <c r="CBH6" s="526"/>
      <c r="CBI6" s="526"/>
      <c r="CBJ6" s="526"/>
      <c r="CBK6" s="526"/>
      <c r="CBL6" s="526"/>
      <c r="CBM6" s="526"/>
      <c r="CBN6" s="526"/>
      <c r="CBO6" s="526"/>
      <c r="CBP6" s="526"/>
      <c r="CBQ6" s="526"/>
      <c r="CBR6" s="526"/>
      <c r="CBS6" s="526"/>
      <c r="CBT6" s="526"/>
      <c r="CBU6" s="526"/>
      <c r="CBV6" s="526"/>
      <c r="CBW6" s="526"/>
      <c r="CBX6" s="526"/>
      <c r="CBY6" s="526"/>
      <c r="CBZ6" s="526"/>
      <c r="CCA6" s="526"/>
      <c r="CCB6" s="526"/>
      <c r="CCC6" s="526"/>
      <c r="CCD6" s="526"/>
      <c r="CCE6" s="526"/>
      <c r="CCF6" s="526"/>
      <c r="CCG6" s="526"/>
      <c r="CCH6" s="526"/>
      <c r="CCI6" s="526"/>
      <c r="CCJ6" s="526"/>
      <c r="CCK6" s="526"/>
      <c r="CCL6" s="526"/>
      <c r="CCM6" s="526"/>
      <c r="CCN6" s="526"/>
      <c r="CCO6" s="526"/>
      <c r="CCP6" s="526"/>
      <c r="CCQ6" s="526"/>
      <c r="CCR6" s="526"/>
      <c r="CCS6" s="526"/>
      <c r="CCT6" s="526"/>
      <c r="CCU6" s="526"/>
      <c r="CCV6" s="526"/>
      <c r="CCW6" s="526"/>
      <c r="CCX6" s="526"/>
      <c r="CCY6" s="526"/>
      <c r="CCZ6" s="526"/>
      <c r="CDA6" s="526"/>
      <c r="CDB6" s="526"/>
      <c r="CDC6" s="526"/>
      <c r="CDD6" s="526"/>
      <c r="CDE6" s="526"/>
      <c r="CDF6" s="526"/>
      <c r="CDG6" s="526"/>
      <c r="CDH6" s="526"/>
      <c r="CDI6" s="526"/>
      <c r="CDJ6" s="526"/>
      <c r="CDK6" s="526"/>
      <c r="CDL6" s="526"/>
      <c r="CDM6" s="526"/>
      <c r="CDN6" s="526"/>
      <c r="CDO6" s="526"/>
      <c r="CDP6" s="526"/>
      <c r="CDQ6" s="526"/>
      <c r="CDR6" s="526"/>
      <c r="CDS6" s="526"/>
      <c r="CDT6" s="526"/>
      <c r="CDU6" s="526"/>
      <c r="CDV6" s="526"/>
      <c r="CDW6" s="526"/>
      <c r="CDX6" s="526"/>
      <c r="CDY6" s="526"/>
      <c r="CDZ6" s="526"/>
      <c r="CEA6" s="526"/>
      <c r="CEB6" s="526"/>
      <c r="CEC6" s="526"/>
      <c r="CED6" s="526"/>
      <c r="CEE6" s="526"/>
      <c r="CEF6" s="526"/>
      <c r="CEG6" s="526"/>
      <c r="CEH6" s="526"/>
      <c r="CEI6" s="526"/>
      <c r="CEJ6" s="526"/>
      <c r="CEK6" s="526"/>
      <c r="CEL6" s="526"/>
      <c r="CEM6" s="526"/>
      <c r="CEN6" s="526"/>
      <c r="CEO6" s="526"/>
      <c r="CEP6" s="526"/>
      <c r="CEQ6" s="526"/>
      <c r="CER6" s="526"/>
      <c r="CES6" s="526"/>
      <c r="CET6" s="526"/>
      <c r="CEU6" s="526"/>
      <c r="CEV6" s="526"/>
      <c r="CEW6" s="526"/>
      <c r="CEX6" s="526"/>
      <c r="CEY6" s="526"/>
      <c r="CEZ6" s="526"/>
      <c r="CFA6" s="526"/>
      <c r="CFB6" s="526"/>
      <c r="CFC6" s="526"/>
      <c r="CFD6" s="526"/>
      <c r="CFE6" s="526"/>
      <c r="CFF6" s="526"/>
      <c r="CFG6" s="526"/>
      <c r="CFH6" s="526"/>
      <c r="CFI6" s="526"/>
      <c r="CFJ6" s="526"/>
      <c r="CFK6" s="526"/>
      <c r="CFL6" s="526"/>
      <c r="CFM6" s="526"/>
      <c r="CFN6" s="526"/>
      <c r="CFO6" s="526"/>
      <c r="CFP6" s="526"/>
      <c r="CFQ6" s="526"/>
      <c r="CFR6" s="526"/>
      <c r="CFS6" s="526"/>
      <c r="CFT6" s="526"/>
      <c r="CFU6" s="526"/>
      <c r="CFV6" s="526"/>
      <c r="CFW6" s="526"/>
      <c r="CFX6" s="526"/>
      <c r="CFY6" s="526"/>
      <c r="CFZ6" s="526"/>
      <c r="CGA6" s="526"/>
      <c r="CGB6" s="526"/>
      <c r="CGC6" s="526"/>
      <c r="CGD6" s="526"/>
      <c r="CGE6" s="526"/>
      <c r="CGF6" s="526"/>
      <c r="CGG6" s="526"/>
      <c r="CGH6" s="526"/>
      <c r="CGI6" s="526"/>
      <c r="CGJ6" s="526"/>
      <c r="CGK6" s="526"/>
      <c r="CGL6" s="526"/>
      <c r="CGM6" s="526"/>
      <c r="CGN6" s="526"/>
      <c r="CGO6" s="526"/>
      <c r="CGP6" s="526"/>
      <c r="CGQ6" s="526"/>
      <c r="CGR6" s="526"/>
      <c r="CGS6" s="526"/>
      <c r="CGT6" s="526"/>
      <c r="CGU6" s="526"/>
      <c r="CGV6" s="526"/>
      <c r="CGW6" s="526"/>
      <c r="CGX6" s="526"/>
      <c r="CGY6" s="526"/>
      <c r="CGZ6" s="526"/>
      <c r="CHA6" s="526"/>
      <c r="CHB6" s="526"/>
      <c r="CHC6" s="526"/>
      <c r="CHD6" s="526"/>
      <c r="CHE6" s="526"/>
      <c r="CHF6" s="526"/>
      <c r="CHG6" s="526"/>
      <c r="CHH6" s="526"/>
      <c r="CHI6" s="526"/>
      <c r="CHJ6" s="526"/>
      <c r="CHK6" s="526"/>
      <c r="CHL6" s="526"/>
      <c r="CHM6" s="526"/>
      <c r="CHN6" s="526"/>
      <c r="CHO6" s="526"/>
      <c r="CHP6" s="526"/>
      <c r="CHQ6" s="526"/>
      <c r="CHR6" s="526"/>
      <c r="CHS6" s="526"/>
      <c r="CHT6" s="526"/>
      <c r="CHU6" s="526"/>
      <c r="CHV6" s="526"/>
      <c r="CHW6" s="526"/>
      <c r="CHX6" s="526"/>
      <c r="CHY6" s="526"/>
      <c r="CHZ6" s="526"/>
      <c r="CIA6" s="526"/>
      <c r="CIB6" s="526"/>
      <c r="CIC6" s="526"/>
      <c r="CID6" s="526"/>
      <c r="CIE6" s="526"/>
      <c r="CIF6" s="526"/>
      <c r="CIG6" s="526"/>
      <c r="CIH6" s="526"/>
      <c r="CII6" s="526"/>
      <c r="CIJ6" s="526"/>
      <c r="CIK6" s="526"/>
      <c r="CIL6" s="526"/>
      <c r="CIM6" s="526"/>
      <c r="CIN6" s="526"/>
      <c r="CIO6" s="526"/>
      <c r="CIP6" s="526"/>
      <c r="CIQ6" s="526"/>
      <c r="CIR6" s="526"/>
      <c r="CIS6" s="526"/>
      <c r="CIT6" s="526"/>
      <c r="CIU6" s="526"/>
      <c r="CIV6" s="526"/>
      <c r="CIW6" s="526"/>
      <c r="CIX6" s="526"/>
      <c r="CIY6" s="526"/>
      <c r="CIZ6" s="526"/>
      <c r="CJA6" s="526"/>
      <c r="CJB6" s="526"/>
      <c r="CJC6" s="526"/>
      <c r="CJD6" s="526"/>
      <c r="CJE6" s="526"/>
      <c r="CJF6" s="526"/>
      <c r="CJG6" s="526"/>
      <c r="CJH6" s="526"/>
      <c r="CJI6" s="526"/>
      <c r="CJJ6" s="526"/>
      <c r="CJK6" s="526"/>
      <c r="CJL6" s="526"/>
      <c r="CJM6" s="526"/>
      <c r="CJN6" s="526"/>
      <c r="CJO6" s="526"/>
      <c r="CJP6" s="526"/>
      <c r="CJQ6" s="526"/>
      <c r="CJR6" s="526"/>
      <c r="CJS6" s="526"/>
      <c r="CJT6" s="526"/>
      <c r="CJU6" s="526"/>
      <c r="CJV6" s="526"/>
      <c r="CJW6" s="526"/>
      <c r="CJX6" s="526"/>
      <c r="CJY6" s="526"/>
      <c r="CJZ6" s="526"/>
      <c r="CKA6" s="526"/>
      <c r="CKB6" s="526"/>
      <c r="CKC6" s="526"/>
      <c r="CKD6" s="526"/>
      <c r="CKE6" s="526"/>
      <c r="CKF6" s="526"/>
      <c r="CKG6" s="526"/>
      <c r="CKH6" s="526"/>
      <c r="CKI6" s="526"/>
      <c r="CKJ6" s="526"/>
      <c r="CKK6" s="526"/>
      <c r="CKL6" s="526"/>
      <c r="CKM6" s="526"/>
      <c r="CKN6" s="526"/>
      <c r="CKO6" s="526"/>
      <c r="CKP6" s="526"/>
      <c r="CKQ6" s="526"/>
      <c r="CKR6" s="526"/>
      <c r="CKS6" s="526"/>
      <c r="CKT6" s="526"/>
      <c r="CKU6" s="526"/>
      <c r="CKV6" s="526"/>
      <c r="CKW6" s="526"/>
      <c r="CKX6" s="526"/>
      <c r="CKY6" s="526"/>
      <c r="CKZ6" s="526"/>
      <c r="CLA6" s="526"/>
      <c r="CLB6" s="526"/>
      <c r="CLC6" s="526"/>
      <c r="CLD6" s="526"/>
      <c r="CLE6" s="526"/>
      <c r="CLF6" s="526"/>
      <c r="CLG6" s="526"/>
      <c r="CLH6" s="526"/>
      <c r="CLI6" s="526"/>
      <c r="CLJ6" s="526"/>
      <c r="CLK6" s="526"/>
      <c r="CLL6" s="526"/>
      <c r="CLM6" s="526"/>
      <c r="CLN6" s="526"/>
      <c r="CLO6" s="526"/>
      <c r="CLP6" s="526"/>
      <c r="CLQ6" s="526"/>
      <c r="CLR6" s="526"/>
      <c r="CLS6" s="526"/>
      <c r="CLT6" s="526"/>
      <c r="CLU6" s="526"/>
      <c r="CLV6" s="526"/>
      <c r="CLW6" s="526"/>
      <c r="CLX6" s="526"/>
      <c r="CLY6" s="526"/>
      <c r="CLZ6" s="526"/>
      <c r="CMA6" s="526"/>
      <c r="CMB6" s="526"/>
      <c r="CMC6" s="526"/>
      <c r="CMD6" s="526"/>
      <c r="CME6" s="526"/>
      <c r="CMF6" s="526"/>
      <c r="CMG6" s="526"/>
      <c r="CMH6" s="526"/>
      <c r="CMI6" s="526"/>
      <c r="CMJ6" s="526"/>
      <c r="CMK6" s="526"/>
      <c r="CML6" s="526"/>
      <c r="CMM6" s="526"/>
      <c r="CMN6" s="526"/>
      <c r="CMO6" s="526"/>
      <c r="CMP6" s="526"/>
      <c r="CMQ6" s="526"/>
      <c r="CMR6" s="526"/>
      <c r="CMS6" s="526"/>
      <c r="CMT6" s="526"/>
      <c r="CMU6" s="526"/>
      <c r="CMV6" s="526"/>
      <c r="CMW6" s="526"/>
      <c r="CMX6" s="526"/>
      <c r="CMY6" s="526"/>
      <c r="CMZ6" s="526"/>
      <c r="CNA6" s="526"/>
      <c r="CNB6" s="526"/>
      <c r="CNC6" s="526"/>
      <c r="CND6" s="526"/>
      <c r="CNE6" s="526"/>
      <c r="CNF6" s="526"/>
      <c r="CNG6" s="526"/>
      <c r="CNH6" s="526"/>
      <c r="CNI6" s="526"/>
      <c r="CNJ6" s="526"/>
      <c r="CNK6" s="526"/>
      <c r="CNL6" s="526"/>
      <c r="CNM6" s="526"/>
      <c r="CNN6" s="526"/>
      <c r="CNO6" s="526"/>
      <c r="CNP6" s="526"/>
      <c r="CNQ6" s="526"/>
      <c r="CNR6" s="526"/>
      <c r="CNS6" s="526"/>
      <c r="CNT6" s="526"/>
      <c r="CNU6" s="526"/>
      <c r="CNV6" s="526"/>
      <c r="CNW6" s="526"/>
      <c r="CNX6" s="526"/>
      <c r="CNY6" s="526"/>
      <c r="CNZ6" s="526"/>
      <c r="COA6" s="526"/>
      <c r="COB6" s="526"/>
      <c r="COC6" s="526"/>
      <c r="COD6" s="526"/>
      <c r="COE6" s="526"/>
      <c r="COF6" s="526"/>
      <c r="COG6" s="526"/>
      <c r="COH6" s="526"/>
      <c r="COI6" s="526"/>
      <c r="COJ6" s="526"/>
      <c r="COK6" s="526"/>
      <c r="COL6" s="526"/>
      <c r="COM6" s="526"/>
      <c r="CON6" s="526"/>
      <c r="COO6" s="526"/>
      <c r="COP6" s="526"/>
      <c r="COQ6" s="526"/>
      <c r="COR6" s="526"/>
      <c r="COS6" s="526"/>
      <c r="COT6" s="526"/>
      <c r="COU6" s="526"/>
      <c r="COV6" s="526"/>
      <c r="COW6" s="526"/>
      <c r="COX6" s="526"/>
      <c r="COY6" s="526"/>
      <c r="COZ6" s="526"/>
      <c r="CPA6" s="526"/>
      <c r="CPB6" s="526"/>
      <c r="CPC6" s="526"/>
      <c r="CPD6" s="526"/>
      <c r="CPE6" s="526"/>
      <c r="CPF6" s="526"/>
      <c r="CPG6" s="526"/>
      <c r="CPH6" s="526"/>
      <c r="CPI6" s="526"/>
      <c r="CPJ6" s="526"/>
      <c r="CPK6" s="526"/>
      <c r="CPL6" s="526"/>
      <c r="CPM6" s="526"/>
      <c r="CPN6" s="526"/>
      <c r="CPO6" s="526"/>
      <c r="CPP6" s="526"/>
      <c r="CPQ6" s="526"/>
      <c r="CPR6" s="526"/>
      <c r="CPS6" s="526"/>
      <c r="CPT6" s="526"/>
      <c r="CPU6" s="526"/>
      <c r="CPV6" s="526"/>
      <c r="CPW6" s="526"/>
      <c r="CPX6" s="526"/>
      <c r="CPY6" s="526"/>
      <c r="CPZ6" s="526"/>
      <c r="CQA6" s="526"/>
      <c r="CQB6" s="526"/>
      <c r="CQC6" s="526"/>
      <c r="CQD6" s="526"/>
      <c r="CQE6" s="526"/>
      <c r="CQF6" s="526"/>
      <c r="CQG6" s="526"/>
      <c r="CQH6" s="526"/>
      <c r="CQI6" s="526"/>
      <c r="CQJ6" s="526"/>
      <c r="CQK6" s="526"/>
      <c r="CQL6" s="526"/>
      <c r="CQM6" s="526"/>
      <c r="CQN6" s="526"/>
      <c r="CQO6" s="526"/>
      <c r="CQP6" s="526"/>
      <c r="CQQ6" s="526"/>
      <c r="CQR6" s="526"/>
      <c r="CQS6" s="526"/>
      <c r="CQT6" s="526"/>
      <c r="CQU6" s="526"/>
      <c r="CQV6" s="526"/>
      <c r="CQW6" s="526"/>
      <c r="CQX6" s="526"/>
      <c r="CQY6" s="526"/>
      <c r="CQZ6" s="526"/>
      <c r="CRA6" s="526"/>
      <c r="CRB6" s="526"/>
      <c r="CRC6" s="526"/>
      <c r="CRD6" s="526"/>
      <c r="CRE6" s="526"/>
      <c r="CRF6" s="526"/>
      <c r="CRG6" s="526"/>
      <c r="CRH6" s="526"/>
      <c r="CRI6" s="526"/>
      <c r="CRJ6" s="526"/>
      <c r="CRK6" s="526"/>
      <c r="CRL6" s="526"/>
      <c r="CRM6" s="526"/>
      <c r="CRN6" s="526"/>
      <c r="CRO6" s="526"/>
      <c r="CRP6" s="526"/>
      <c r="CRQ6" s="526"/>
      <c r="CRR6" s="526"/>
      <c r="CRS6" s="526"/>
      <c r="CRT6" s="526"/>
      <c r="CRU6" s="526"/>
      <c r="CRV6" s="526"/>
      <c r="CRW6" s="526"/>
      <c r="CRX6" s="526"/>
      <c r="CRY6" s="526"/>
      <c r="CRZ6" s="526"/>
      <c r="CSA6" s="526"/>
      <c r="CSB6" s="526"/>
      <c r="CSC6" s="526"/>
      <c r="CSD6" s="526"/>
      <c r="CSE6" s="526"/>
      <c r="CSF6" s="526"/>
      <c r="CSG6" s="526"/>
      <c r="CSH6" s="526"/>
      <c r="CSI6" s="526"/>
      <c r="CSJ6" s="526"/>
      <c r="CSK6" s="526"/>
      <c r="CSL6" s="526"/>
      <c r="CSM6" s="526"/>
      <c r="CSN6" s="526"/>
      <c r="CSO6" s="526"/>
      <c r="CSP6" s="526"/>
      <c r="CSQ6" s="526"/>
      <c r="CSR6" s="526"/>
      <c r="CSS6" s="526"/>
      <c r="CST6" s="526"/>
      <c r="CSU6" s="526"/>
      <c r="CSV6" s="526"/>
      <c r="CSW6" s="526"/>
      <c r="CSX6" s="526"/>
      <c r="CSY6" s="526"/>
      <c r="CSZ6" s="526"/>
      <c r="CTA6" s="526"/>
      <c r="CTB6" s="526"/>
      <c r="CTC6" s="526"/>
      <c r="CTD6" s="526"/>
      <c r="CTE6" s="526"/>
      <c r="CTF6" s="526"/>
      <c r="CTG6" s="526"/>
      <c r="CTH6" s="526"/>
      <c r="CTI6" s="526"/>
      <c r="CTJ6" s="526"/>
      <c r="CTK6" s="526"/>
      <c r="CTL6" s="526"/>
      <c r="CTM6" s="526"/>
      <c r="CTN6" s="526"/>
      <c r="CTO6" s="526"/>
      <c r="CTP6" s="526"/>
      <c r="CTQ6" s="526"/>
      <c r="CTR6" s="526"/>
      <c r="CTS6" s="526"/>
      <c r="CTT6" s="526"/>
      <c r="CTU6" s="526"/>
      <c r="CTV6" s="526"/>
      <c r="CTW6" s="526"/>
      <c r="CTX6" s="526"/>
      <c r="CTY6" s="526"/>
      <c r="CTZ6" s="526"/>
      <c r="CUA6" s="526"/>
      <c r="CUB6" s="526"/>
      <c r="CUC6" s="526"/>
      <c r="CUD6" s="526"/>
      <c r="CUE6" s="526"/>
      <c r="CUF6" s="526"/>
      <c r="CUG6" s="526"/>
      <c r="CUH6" s="526"/>
      <c r="CUI6" s="526"/>
      <c r="CUJ6" s="526"/>
      <c r="CUK6" s="526"/>
      <c r="CUL6" s="526"/>
      <c r="CUM6" s="526"/>
      <c r="CUN6" s="526"/>
      <c r="CUO6" s="526"/>
      <c r="CUP6" s="526"/>
      <c r="CUQ6" s="526"/>
      <c r="CUR6" s="526"/>
      <c r="CUS6" s="526"/>
      <c r="CUT6" s="526"/>
      <c r="CUU6" s="526"/>
      <c r="CUV6" s="526"/>
      <c r="CUW6" s="526"/>
      <c r="CUX6" s="526"/>
      <c r="CUY6" s="526"/>
      <c r="CUZ6" s="526"/>
      <c r="CVA6" s="526"/>
      <c r="CVB6" s="526"/>
      <c r="CVC6" s="526"/>
      <c r="CVD6" s="526"/>
      <c r="CVE6" s="526"/>
      <c r="CVF6" s="526"/>
      <c r="CVG6" s="526"/>
      <c r="CVH6" s="526"/>
      <c r="CVI6" s="526"/>
      <c r="CVJ6" s="526"/>
      <c r="CVK6" s="526"/>
      <c r="CVL6" s="526"/>
      <c r="CVM6" s="526"/>
      <c r="CVN6" s="526"/>
      <c r="CVO6" s="526"/>
      <c r="CVP6" s="526"/>
      <c r="CVQ6" s="526"/>
      <c r="CVR6" s="526"/>
      <c r="CVS6" s="526"/>
      <c r="CVT6" s="526"/>
      <c r="CVU6" s="526"/>
      <c r="CVV6" s="526"/>
      <c r="CVW6" s="526"/>
      <c r="CVX6" s="526"/>
      <c r="CVY6" s="526"/>
      <c r="CVZ6" s="526"/>
      <c r="CWA6" s="526"/>
      <c r="CWB6" s="526"/>
      <c r="CWC6" s="526"/>
      <c r="CWD6" s="526"/>
      <c r="CWE6" s="526"/>
      <c r="CWF6" s="526"/>
      <c r="CWG6" s="526"/>
      <c r="CWH6" s="526"/>
      <c r="CWI6" s="526"/>
      <c r="CWJ6" s="526"/>
      <c r="CWK6" s="526"/>
      <c r="CWL6" s="526"/>
      <c r="CWM6" s="526"/>
      <c r="CWN6" s="526"/>
      <c r="CWO6" s="526"/>
      <c r="CWP6" s="526"/>
      <c r="CWQ6" s="526"/>
      <c r="CWR6" s="526"/>
      <c r="CWS6" s="526"/>
      <c r="CWT6" s="526"/>
      <c r="CWU6" s="526"/>
      <c r="CWV6" s="526"/>
      <c r="CWW6" s="526"/>
      <c r="CWX6" s="526"/>
      <c r="CWY6" s="526"/>
      <c r="CWZ6" s="526"/>
      <c r="CXA6" s="526"/>
      <c r="CXB6" s="526"/>
      <c r="CXC6" s="526"/>
      <c r="CXD6" s="526"/>
      <c r="CXE6" s="526"/>
      <c r="CXF6" s="526"/>
      <c r="CXG6" s="526"/>
      <c r="CXH6" s="526"/>
      <c r="CXI6" s="526"/>
      <c r="CXJ6" s="526"/>
      <c r="CXK6" s="526"/>
      <c r="CXL6" s="526"/>
      <c r="CXM6" s="526"/>
      <c r="CXN6" s="526"/>
      <c r="CXO6" s="526"/>
      <c r="CXP6" s="526"/>
      <c r="CXQ6" s="526"/>
      <c r="CXR6" s="526"/>
      <c r="CXS6" s="526"/>
      <c r="CXT6" s="526"/>
      <c r="CXU6" s="526"/>
      <c r="CXV6" s="526"/>
      <c r="CXW6" s="526"/>
      <c r="CXX6" s="526"/>
      <c r="CXY6" s="526"/>
      <c r="CXZ6" s="526"/>
      <c r="CYA6" s="526"/>
      <c r="CYB6" s="526"/>
      <c r="CYC6" s="526"/>
      <c r="CYD6" s="526"/>
      <c r="CYE6" s="526"/>
      <c r="CYF6" s="526"/>
      <c r="CYG6" s="526"/>
      <c r="CYH6" s="526"/>
      <c r="CYI6" s="526"/>
      <c r="CYJ6" s="526"/>
      <c r="CYK6" s="526"/>
      <c r="CYL6" s="526"/>
      <c r="CYM6" s="526"/>
      <c r="CYN6" s="526"/>
      <c r="CYO6" s="526"/>
      <c r="CYP6" s="526"/>
      <c r="CYQ6" s="526"/>
      <c r="CYR6" s="526"/>
      <c r="CYS6" s="526"/>
      <c r="CYT6" s="526"/>
      <c r="CYU6" s="526"/>
      <c r="CYV6" s="526"/>
      <c r="CYW6" s="526"/>
      <c r="CYX6" s="526"/>
      <c r="CYY6" s="526"/>
      <c r="CYZ6" s="526"/>
      <c r="CZA6" s="526"/>
      <c r="CZB6" s="526"/>
      <c r="CZC6" s="526"/>
      <c r="CZD6" s="526"/>
      <c r="CZE6" s="526"/>
      <c r="CZF6" s="526"/>
      <c r="CZG6" s="526"/>
      <c r="CZH6" s="526"/>
      <c r="CZI6" s="526"/>
      <c r="CZJ6" s="526"/>
      <c r="CZK6" s="526"/>
      <c r="CZL6" s="526"/>
      <c r="CZM6" s="526"/>
      <c r="CZN6" s="526"/>
      <c r="CZO6" s="526"/>
      <c r="CZP6" s="526"/>
      <c r="CZQ6" s="526"/>
      <c r="CZR6" s="526"/>
      <c r="CZS6" s="526"/>
      <c r="CZT6" s="526"/>
      <c r="CZU6" s="526"/>
      <c r="CZV6" s="526"/>
      <c r="CZW6" s="526"/>
      <c r="CZX6" s="526"/>
      <c r="CZY6" s="526"/>
      <c r="CZZ6" s="526"/>
      <c r="DAA6" s="526"/>
      <c r="DAB6" s="526"/>
      <c r="DAC6" s="526"/>
      <c r="DAD6" s="526"/>
      <c r="DAE6" s="526"/>
      <c r="DAF6" s="526"/>
      <c r="DAG6" s="526"/>
      <c r="DAH6" s="526"/>
      <c r="DAI6" s="526"/>
      <c r="DAJ6" s="526"/>
      <c r="DAK6" s="526"/>
      <c r="DAL6" s="526"/>
      <c r="DAM6" s="526"/>
      <c r="DAN6" s="526"/>
      <c r="DAO6" s="526"/>
      <c r="DAP6" s="526"/>
      <c r="DAQ6" s="526"/>
      <c r="DAR6" s="526"/>
      <c r="DAS6" s="526"/>
      <c r="DAT6" s="526"/>
      <c r="DAU6" s="526"/>
      <c r="DAV6" s="526"/>
      <c r="DAW6" s="526"/>
      <c r="DAX6" s="526"/>
      <c r="DAY6" s="526"/>
      <c r="DAZ6" s="526"/>
      <c r="DBA6" s="526"/>
      <c r="DBB6" s="526"/>
      <c r="DBC6" s="526"/>
      <c r="DBD6" s="526"/>
      <c r="DBE6" s="526"/>
      <c r="DBF6" s="526"/>
      <c r="DBG6" s="526"/>
      <c r="DBH6" s="526"/>
      <c r="DBI6" s="526"/>
      <c r="DBJ6" s="526"/>
      <c r="DBK6" s="526"/>
      <c r="DBL6" s="526"/>
      <c r="DBM6" s="526"/>
      <c r="DBN6" s="526"/>
      <c r="DBO6" s="526"/>
      <c r="DBP6" s="526"/>
      <c r="DBQ6" s="526"/>
      <c r="DBR6" s="526"/>
      <c r="DBS6" s="526"/>
      <c r="DBT6" s="526"/>
      <c r="DBU6" s="526"/>
      <c r="DBV6" s="526"/>
      <c r="DBW6" s="526"/>
      <c r="DBX6" s="526"/>
      <c r="DBY6" s="526"/>
      <c r="DBZ6" s="526"/>
      <c r="DCA6" s="526"/>
      <c r="DCB6" s="526"/>
      <c r="DCC6" s="526"/>
      <c r="DCD6" s="526"/>
      <c r="DCE6" s="526"/>
      <c r="DCF6" s="526"/>
      <c r="DCG6" s="526"/>
      <c r="DCH6" s="526"/>
      <c r="DCI6" s="526"/>
      <c r="DCJ6" s="526"/>
      <c r="DCK6" s="526"/>
      <c r="DCL6" s="526"/>
      <c r="DCM6" s="526"/>
      <c r="DCN6" s="526"/>
      <c r="DCO6" s="526"/>
      <c r="DCP6" s="526"/>
      <c r="DCQ6" s="526"/>
      <c r="DCR6" s="526"/>
      <c r="DCS6" s="526"/>
      <c r="DCT6" s="526"/>
      <c r="DCU6" s="526"/>
      <c r="DCV6" s="526"/>
      <c r="DCW6" s="526"/>
      <c r="DCX6" s="526"/>
      <c r="DCY6" s="526"/>
      <c r="DCZ6" s="526"/>
      <c r="DDA6" s="526"/>
      <c r="DDB6" s="526"/>
      <c r="DDC6" s="526"/>
      <c r="DDD6" s="526"/>
      <c r="DDE6" s="526"/>
      <c r="DDF6" s="526"/>
      <c r="DDG6" s="526"/>
      <c r="DDH6" s="526"/>
      <c r="DDI6" s="526"/>
      <c r="DDJ6" s="526"/>
      <c r="DDK6" s="526"/>
      <c r="DDL6" s="526"/>
      <c r="DDM6" s="526"/>
      <c r="DDN6" s="526"/>
      <c r="DDO6" s="526"/>
      <c r="DDP6" s="526"/>
      <c r="DDQ6" s="526"/>
      <c r="DDR6" s="526"/>
      <c r="DDS6" s="526"/>
      <c r="DDT6" s="526"/>
      <c r="DDU6" s="526"/>
      <c r="DDV6" s="526"/>
      <c r="DDW6" s="526"/>
      <c r="DDX6" s="526"/>
      <c r="DDY6" s="526"/>
      <c r="DDZ6" s="526"/>
      <c r="DEA6" s="526"/>
      <c r="DEB6" s="526"/>
      <c r="DEC6" s="526"/>
      <c r="DED6" s="526"/>
      <c r="DEE6" s="526"/>
      <c r="DEF6" s="526"/>
      <c r="DEG6" s="526"/>
      <c r="DEH6" s="526"/>
      <c r="DEI6" s="526"/>
      <c r="DEJ6" s="526"/>
      <c r="DEK6" s="526"/>
      <c r="DEL6" s="526"/>
      <c r="DEM6" s="526"/>
      <c r="DEN6" s="526"/>
      <c r="DEO6" s="526"/>
      <c r="DEP6" s="526"/>
      <c r="DEQ6" s="526"/>
      <c r="DER6" s="526"/>
      <c r="DES6" s="526"/>
      <c r="DET6" s="526"/>
      <c r="DEU6" s="526"/>
      <c r="DEV6" s="526"/>
      <c r="DEW6" s="526"/>
      <c r="DEX6" s="526"/>
      <c r="DEY6" s="526"/>
      <c r="DEZ6" s="526"/>
      <c r="DFA6" s="526"/>
      <c r="DFB6" s="526"/>
      <c r="DFC6" s="526"/>
      <c r="DFD6" s="526"/>
      <c r="DFE6" s="526"/>
      <c r="DFF6" s="526"/>
      <c r="DFG6" s="526"/>
      <c r="DFH6" s="526"/>
      <c r="DFI6" s="526"/>
      <c r="DFJ6" s="526"/>
      <c r="DFK6" s="526"/>
      <c r="DFL6" s="526"/>
      <c r="DFM6" s="526"/>
      <c r="DFN6" s="526"/>
      <c r="DFO6" s="526"/>
      <c r="DFP6" s="526"/>
      <c r="DFQ6" s="526"/>
      <c r="DFR6" s="526"/>
      <c r="DFS6" s="526"/>
      <c r="DFT6" s="526"/>
      <c r="DFU6" s="526"/>
      <c r="DFV6" s="526"/>
      <c r="DFW6" s="526"/>
      <c r="DFX6" s="526"/>
      <c r="DFY6" s="526"/>
      <c r="DFZ6" s="526"/>
      <c r="DGA6" s="526"/>
      <c r="DGB6" s="526"/>
      <c r="DGC6" s="526"/>
      <c r="DGD6" s="526"/>
      <c r="DGE6" s="526"/>
      <c r="DGF6" s="526"/>
      <c r="DGG6" s="526"/>
      <c r="DGH6" s="526"/>
      <c r="DGI6" s="526"/>
      <c r="DGJ6" s="526"/>
      <c r="DGK6" s="526"/>
      <c r="DGL6" s="526"/>
      <c r="DGM6" s="526"/>
      <c r="DGN6" s="526"/>
      <c r="DGO6" s="526"/>
      <c r="DGP6" s="526"/>
      <c r="DGQ6" s="526"/>
      <c r="DGR6" s="526"/>
      <c r="DGS6" s="526"/>
      <c r="DGT6" s="526"/>
      <c r="DGU6" s="526"/>
      <c r="DGV6" s="526"/>
      <c r="DGW6" s="526"/>
      <c r="DGX6" s="526"/>
      <c r="DGY6" s="526"/>
      <c r="DGZ6" s="526"/>
      <c r="DHA6" s="526"/>
      <c r="DHB6" s="526"/>
      <c r="DHC6" s="526"/>
      <c r="DHD6" s="526"/>
      <c r="DHE6" s="526"/>
      <c r="DHF6" s="526"/>
      <c r="DHG6" s="526"/>
      <c r="DHH6" s="526"/>
      <c r="DHI6" s="526"/>
      <c r="DHJ6" s="526"/>
      <c r="DHK6" s="526"/>
      <c r="DHL6" s="526"/>
      <c r="DHM6" s="526"/>
      <c r="DHN6" s="526"/>
      <c r="DHO6" s="526"/>
      <c r="DHP6" s="526"/>
      <c r="DHQ6" s="526"/>
      <c r="DHR6" s="526"/>
      <c r="DHS6" s="526"/>
      <c r="DHT6" s="526"/>
      <c r="DHU6" s="526"/>
      <c r="DHV6" s="526"/>
      <c r="DHW6" s="526"/>
      <c r="DHX6" s="526"/>
      <c r="DHY6" s="526"/>
      <c r="DHZ6" s="526"/>
      <c r="DIA6" s="526"/>
      <c r="DIB6" s="526"/>
      <c r="DIC6" s="526"/>
      <c r="DID6" s="526"/>
      <c r="DIE6" s="526"/>
      <c r="DIF6" s="526"/>
      <c r="DIG6" s="526"/>
      <c r="DIH6" s="526"/>
      <c r="DII6" s="526"/>
      <c r="DIJ6" s="526"/>
      <c r="DIK6" s="526"/>
      <c r="DIL6" s="526"/>
      <c r="DIM6" s="526"/>
      <c r="DIN6" s="526"/>
      <c r="DIO6" s="526"/>
      <c r="DIP6" s="526"/>
      <c r="DIQ6" s="526"/>
      <c r="DIR6" s="526"/>
      <c r="DIS6" s="526"/>
      <c r="DIT6" s="526"/>
      <c r="DIU6" s="526"/>
      <c r="DIV6" s="526"/>
      <c r="DIW6" s="526"/>
      <c r="DIX6" s="526"/>
      <c r="DIY6" s="526"/>
      <c r="DIZ6" s="526"/>
      <c r="DJA6" s="526"/>
      <c r="DJB6" s="526"/>
      <c r="DJC6" s="526"/>
      <c r="DJD6" s="526"/>
      <c r="DJE6" s="526"/>
      <c r="DJF6" s="526"/>
      <c r="DJG6" s="526"/>
      <c r="DJH6" s="526"/>
      <c r="DJI6" s="526"/>
      <c r="DJJ6" s="526"/>
      <c r="DJK6" s="526"/>
      <c r="DJL6" s="526"/>
      <c r="DJM6" s="526"/>
      <c r="DJN6" s="526"/>
      <c r="DJO6" s="526"/>
      <c r="DJP6" s="526"/>
      <c r="DJQ6" s="526"/>
      <c r="DJR6" s="526"/>
      <c r="DJS6" s="526"/>
      <c r="DJT6" s="526"/>
      <c r="DJU6" s="526"/>
      <c r="DJV6" s="526"/>
      <c r="DJW6" s="526"/>
      <c r="DJX6" s="526"/>
      <c r="DJY6" s="526"/>
      <c r="DJZ6" s="526"/>
      <c r="DKA6" s="526"/>
      <c r="DKB6" s="526"/>
      <c r="DKC6" s="526"/>
      <c r="DKD6" s="526"/>
      <c r="DKE6" s="526"/>
      <c r="DKF6" s="526"/>
      <c r="DKG6" s="526"/>
      <c r="DKH6" s="526"/>
      <c r="DKI6" s="526"/>
      <c r="DKJ6" s="526"/>
      <c r="DKK6" s="526"/>
      <c r="DKL6" s="526"/>
      <c r="DKM6" s="526"/>
      <c r="DKN6" s="526"/>
      <c r="DKO6" s="526"/>
      <c r="DKP6" s="526"/>
      <c r="DKQ6" s="526"/>
      <c r="DKR6" s="526"/>
      <c r="DKS6" s="526"/>
      <c r="DKT6" s="526"/>
      <c r="DKU6" s="526"/>
      <c r="DKV6" s="526"/>
      <c r="DKW6" s="526"/>
      <c r="DKX6" s="526"/>
      <c r="DKY6" s="526"/>
      <c r="DKZ6" s="526"/>
      <c r="DLA6" s="526"/>
      <c r="DLB6" s="526"/>
      <c r="DLC6" s="526"/>
      <c r="DLD6" s="526"/>
      <c r="DLE6" s="526"/>
      <c r="DLF6" s="526"/>
      <c r="DLG6" s="526"/>
      <c r="DLH6" s="526"/>
      <c r="DLI6" s="526"/>
      <c r="DLJ6" s="526"/>
      <c r="DLK6" s="526"/>
      <c r="DLL6" s="526"/>
      <c r="DLM6" s="526"/>
      <c r="DLN6" s="526"/>
      <c r="DLO6" s="526"/>
      <c r="DLP6" s="526"/>
      <c r="DLQ6" s="526"/>
      <c r="DLR6" s="526"/>
      <c r="DLS6" s="526"/>
      <c r="DLT6" s="526"/>
      <c r="DLU6" s="526"/>
      <c r="DLV6" s="526"/>
      <c r="DLW6" s="526"/>
      <c r="DLX6" s="526"/>
      <c r="DLY6" s="526"/>
      <c r="DLZ6" s="526"/>
      <c r="DMA6" s="526"/>
      <c r="DMB6" s="526"/>
      <c r="DMC6" s="526"/>
      <c r="DMD6" s="526"/>
      <c r="DME6" s="526"/>
      <c r="DMF6" s="526"/>
      <c r="DMG6" s="526"/>
      <c r="DMH6" s="526"/>
      <c r="DMI6" s="526"/>
      <c r="DMJ6" s="526"/>
      <c r="DMK6" s="526"/>
      <c r="DML6" s="526"/>
      <c r="DMM6" s="526"/>
      <c r="DMN6" s="526"/>
      <c r="DMO6" s="526"/>
      <c r="DMP6" s="526"/>
      <c r="DMQ6" s="526"/>
      <c r="DMR6" s="526"/>
      <c r="DMS6" s="526"/>
      <c r="DMT6" s="526"/>
      <c r="DMU6" s="526"/>
      <c r="DMV6" s="526"/>
      <c r="DMW6" s="526"/>
      <c r="DMX6" s="526"/>
      <c r="DMY6" s="526"/>
      <c r="DMZ6" s="526"/>
      <c r="DNA6" s="526"/>
      <c r="DNB6" s="526"/>
      <c r="DNC6" s="526"/>
      <c r="DND6" s="526"/>
      <c r="DNE6" s="526"/>
      <c r="DNF6" s="526"/>
      <c r="DNG6" s="526"/>
      <c r="DNH6" s="526"/>
      <c r="DNI6" s="526"/>
      <c r="DNJ6" s="526"/>
      <c r="DNK6" s="526"/>
      <c r="DNL6" s="526"/>
      <c r="DNM6" s="526"/>
      <c r="DNN6" s="526"/>
      <c r="DNO6" s="526"/>
      <c r="DNP6" s="526"/>
      <c r="DNQ6" s="526"/>
      <c r="DNR6" s="526"/>
      <c r="DNS6" s="526"/>
      <c r="DNT6" s="526"/>
      <c r="DNU6" s="526"/>
      <c r="DNV6" s="526"/>
      <c r="DNW6" s="526"/>
      <c r="DNX6" s="526"/>
      <c r="DNY6" s="526"/>
      <c r="DNZ6" s="526"/>
      <c r="DOA6" s="526"/>
      <c r="DOB6" s="526"/>
      <c r="DOC6" s="526"/>
      <c r="DOD6" s="526"/>
      <c r="DOE6" s="526"/>
      <c r="DOF6" s="526"/>
      <c r="DOG6" s="526"/>
      <c r="DOH6" s="526"/>
      <c r="DOI6" s="526"/>
      <c r="DOJ6" s="526"/>
      <c r="DOK6" s="526"/>
      <c r="DOL6" s="526"/>
      <c r="DOM6" s="526"/>
      <c r="DON6" s="526"/>
      <c r="DOO6" s="526"/>
      <c r="DOP6" s="526"/>
      <c r="DOQ6" s="526"/>
      <c r="DOR6" s="526"/>
      <c r="DOS6" s="526"/>
      <c r="DOT6" s="526"/>
      <c r="DOU6" s="526"/>
      <c r="DOV6" s="526"/>
      <c r="DOW6" s="526"/>
      <c r="DOX6" s="526"/>
      <c r="DOY6" s="526"/>
      <c r="DOZ6" s="526"/>
      <c r="DPA6" s="526"/>
      <c r="DPB6" s="526"/>
      <c r="DPC6" s="526"/>
      <c r="DPD6" s="526"/>
      <c r="DPE6" s="526"/>
      <c r="DPF6" s="526"/>
      <c r="DPG6" s="526"/>
      <c r="DPH6" s="526"/>
      <c r="DPI6" s="526"/>
      <c r="DPJ6" s="526"/>
      <c r="DPK6" s="526"/>
      <c r="DPL6" s="526"/>
      <c r="DPM6" s="526"/>
      <c r="DPN6" s="526"/>
      <c r="DPO6" s="526"/>
      <c r="DPP6" s="526"/>
      <c r="DPQ6" s="526"/>
      <c r="DPR6" s="526"/>
      <c r="DPS6" s="526"/>
      <c r="DPT6" s="526"/>
      <c r="DPU6" s="526"/>
      <c r="DPV6" s="526"/>
      <c r="DPW6" s="526"/>
      <c r="DPX6" s="526"/>
      <c r="DPY6" s="526"/>
      <c r="DPZ6" s="526"/>
      <c r="DQA6" s="526"/>
      <c r="DQB6" s="526"/>
      <c r="DQC6" s="526"/>
      <c r="DQD6" s="526"/>
      <c r="DQE6" s="526"/>
      <c r="DQF6" s="526"/>
      <c r="DQG6" s="526"/>
      <c r="DQH6" s="526"/>
      <c r="DQI6" s="526"/>
      <c r="DQJ6" s="526"/>
      <c r="DQK6" s="526"/>
      <c r="DQL6" s="526"/>
      <c r="DQM6" s="526"/>
      <c r="DQN6" s="526"/>
      <c r="DQO6" s="526"/>
      <c r="DQP6" s="526"/>
      <c r="DQQ6" s="526"/>
      <c r="DQR6" s="526"/>
      <c r="DQS6" s="526"/>
      <c r="DQT6" s="526"/>
      <c r="DQU6" s="526"/>
      <c r="DQV6" s="526"/>
      <c r="DQW6" s="526"/>
      <c r="DQX6" s="526"/>
      <c r="DQY6" s="526"/>
      <c r="DQZ6" s="526"/>
      <c r="DRA6" s="526"/>
      <c r="DRB6" s="526"/>
      <c r="DRC6" s="526"/>
      <c r="DRD6" s="526"/>
      <c r="DRE6" s="526"/>
      <c r="DRF6" s="526"/>
      <c r="DRG6" s="526"/>
      <c r="DRH6" s="526"/>
      <c r="DRI6" s="526"/>
      <c r="DRJ6" s="526"/>
      <c r="DRK6" s="526"/>
      <c r="DRL6" s="526"/>
      <c r="DRM6" s="526"/>
      <c r="DRN6" s="526"/>
      <c r="DRO6" s="526"/>
      <c r="DRP6" s="526"/>
      <c r="DRQ6" s="526"/>
      <c r="DRR6" s="526"/>
      <c r="DRS6" s="526"/>
      <c r="DRT6" s="526"/>
      <c r="DRU6" s="526"/>
      <c r="DRV6" s="526"/>
      <c r="DRW6" s="526"/>
      <c r="DRX6" s="526"/>
      <c r="DRY6" s="526"/>
      <c r="DRZ6" s="526"/>
      <c r="DSA6" s="526"/>
      <c r="DSB6" s="526"/>
      <c r="DSC6" s="526"/>
      <c r="DSD6" s="526"/>
      <c r="DSE6" s="526"/>
      <c r="DSF6" s="526"/>
      <c r="DSG6" s="526"/>
      <c r="DSH6" s="526"/>
      <c r="DSI6" s="526"/>
      <c r="DSJ6" s="526"/>
      <c r="DSK6" s="526"/>
      <c r="DSL6" s="526"/>
      <c r="DSM6" s="526"/>
      <c r="DSN6" s="526"/>
      <c r="DSO6" s="526"/>
      <c r="DSP6" s="526"/>
      <c r="DSQ6" s="526"/>
      <c r="DSR6" s="526"/>
      <c r="DSS6" s="526"/>
      <c r="DST6" s="526"/>
      <c r="DSU6" s="526"/>
      <c r="DSV6" s="526"/>
      <c r="DSW6" s="526"/>
      <c r="DSX6" s="526"/>
      <c r="DSY6" s="526"/>
      <c r="DSZ6" s="526"/>
      <c r="DTA6" s="526"/>
      <c r="DTB6" s="526"/>
      <c r="DTC6" s="526"/>
      <c r="DTD6" s="526"/>
      <c r="DTE6" s="526"/>
      <c r="DTF6" s="526"/>
      <c r="DTG6" s="526"/>
      <c r="DTH6" s="526"/>
      <c r="DTI6" s="526"/>
      <c r="DTJ6" s="526"/>
      <c r="DTK6" s="526"/>
      <c r="DTL6" s="526"/>
      <c r="DTM6" s="526"/>
      <c r="DTN6" s="526"/>
      <c r="DTO6" s="526"/>
      <c r="DTP6" s="526"/>
      <c r="DTQ6" s="526"/>
      <c r="DTR6" s="526"/>
      <c r="DTS6" s="526"/>
      <c r="DTT6" s="526"/>
      <c r="DTU6" s="526"/>
      <c r="DTV6" s="526"/>
      <c r="DTW6" s="526"/>
      <c r="DTX6" s="526"/>
      <c r="DTY6" s="526"/>
      <c r="DTZ6" s="526"/>
      <c r="DUA6" s="526"/>
      <c r="DUB6" s="526"/>
      <c r="DUC6" s="526"/>
      <c r="DUD6" s="526"/>
      <c r="DUE6" s="526"/>
      <c r="DUF6" s="526"/>
      <c r="DUG6" s="526"/>
      <c r="DUH6" s="526"/>
      <c r="DUI6" s="526"/>
      <c r="DUJ6" s="526"/>
      <c r="DUK6" s="526"/>
      <c r="DUL6" s="526"/>
      <c r="DUM6" s="526"/>
      <c r="DUN6" s="526"/>
      <c r="DUO6" s="526"/>
      <c r="DUP6" s="526"/>
      <c r="DUQ6" s="526"/>
      <c r="DUR6" s="526"/>
      <c r="DUS6" s="526"/>
      <c r="DUT6" s="526"/>
      <c r="DUU6" s="526"/>
      <c r="DUV6" s="526"/>
      <c r="DUW6" s="526"/>
      <c r="DUX6" s="526"/>
      <c r="DUY6" s="526"/>
      <c r="DUZ6" s="526"/>
      <c r="DVA6" s="526"/>
      <c r="DVB6" s="526"/>
      <c r="DVC6" s="526"/>
      <c r="DVD6" s="526"/>
      <c r="DVE6" s="526"/>
      <c r="DVF6" s="526"/>
      <c r="DVG6" s="526"/>
      <c r="DVH6" s="526"/>
      <c r="DVI6" s="526"/>
      <c r="DVJ6" s="526"/>
      <c r="DVK6" s="526"/>
      <c r="DVL6" s="526"/>
      <c r="DVM6" s="526"/>
      <c r="DVN6" s="526"/>
      <c r="DVO6" s="526"/>
      <c r="DVP6" s="526"/>
      <c r="DVQ6" s="526"/>
      <c r="DVR6" s="526"/>
      <c r="DVS6" s="526"/>
      <c r="DVT6" s="526"/>
      <c r="DVU6" s="526"/>
      <c r="DVV6" s="526"/>
      <c r="DVW6" s="526"/>
      <c r="DVX6" s="526"/>
      <c r="DVY6" s="526"/>
      <c r="DVZ6" s="526"/>
      <c r="DWA6" s="526"/>
      <c r="DWB6" s="526"/>
      <c r="DWC6" s="526"/>
      <c r="DWD6" s="526"/>
      <c r="DWE6" s="526"/>
      <c r="DWF6" s="526"/>
      <c r="DWG6" s="526"/>
      <c r="DWH6" s="526"/>
      <c r="DWI6" s="526"/>
      <c r="DWJ6" s="526"/>
      <c r="DWK6" s="526"/>
      <c r="DWL6" s="526"/>
      <c r="DWM6" s="526"/>
      <c r="DWN6" s="526"/>
      <c r="DWO6" s="526"/>
      <c r="DWP6" s="526"/>
      <c r="DWQ6" s="526"/>
      <c r="DWR6" s="526"/>
      <c r="DWS6" s="526"/>
      <c r="DWT6" s="526"/>
      <c r="DWU6" s="526"/>
      <c r="DWV6" s="526"/>
      <c r="DWW6" s="526"/>
      <c r="DWX6" s="526"/>
      <c r="DWY6" s="526"/>
      <c r="DWZ6" s="526"/>
      <c r="DXA6" s="526"/>
      <c r="DXB6" s="526"/>
      <c r="DXC6" s="526"/>
      <c r="DXD6" s="526"/>
      <c r="DXE6" s="526"/>
      <c r="DXF6" s="526"/>
      <c r="DXG6" s="526"/>
      <c r="DXH6" s="526"/>
      <c r="DXI6" s="526"/>
      <c r="DXJ6" s="526"/>
      <c r="DXK6" s="526"/>
      <c r="DXL6" s="526"/>
      <c r="DXM6" s="526"/>
      <c r="DXN6" s="526"/>
      <c r="DXO6" s="526"/>
      <c r="DXP6" s="526"/>
      <c r="DXQ6" s="526"/>
      <c r="DXR6" s="526"/>
      <c r="DXS6" s="526"/>
      <c r="DXT6" s="526"/>
      <c r="DXU6" s="526"/>
      <c r="DXV6" s="526"/>
      <c r="DXW6" s="526"/>
      <c r="DXX6" s="526"/>
      <c r="DXY6" s="526"/>
      <c r="DXZ6" s="526"/>
      <c r="DYA6" s="526"/>
      <c r="DYB6" s="526"/>
      <c r="DYC6" s="526"/>
      <c r="DYD6" s="526"/>
      <c r="DYE6" s="526"/>
      <c r="DYF6" s="526"/>
      <c r="DYG6" s="526"/>
      <c r="DYH6" s="526"/>
      <c r="DYI6" s="526"/>
      <c r="DYJ6" s="526"/>
      <c r="DYK6" s="526"/>
      <c r="DYL6" s="526"/>
      <c r="DYM6" s="526"/>
      <c r="DYN6" s="526"/>
      <c r="DYO6" s="526"/>
      <c r="DYP6" s="526"/>
      <c r="DYQ6" s="526"/>
      <c r="DYR6" s="526"/>
      <c r="DYS6" s="526"/>
      <c r="DYT6" s="526"/>
      <c r="DYU6" s="526"/>
      <c r="DYV6" s="526"/>
      <c r="DYW6" s="526"/>
      <c r="DYX6" s="526"/>
      <c r="DYY6" s="526"/>
      <c r="DYZ6" s="526"/>
      <c r="DZA6" s="526"/>
      <c r="DZB6" s="526"/>
      <c r="DZC6" s="526"/>
      <c r="DZD6" s="526"/>
      <c r="DZE6" s="526"/>
      <c r="DZF6" s="526"/>
      <c r="DZG6" s="526"/>
      <c r="DZH6" s="526"/>
      <c r="DZI6" s="526"/>
      <c r="DZJ6" s="526"/>
      <c r="DZK6" s="526"/>
      <c r="DZL6" s="526"/>
      <c r="DZM6" s="526"/>
      <c r="DZN6" s="526"/>
      <c r="DZO6" s="526"/>
      <c r="DZP6" s="526"/>
      <c r="DZQ6" s="526"/>
      <c r="DZR6" s="526"/>
      <c r="DZS6" s="526"/>
      <c r="DZT6" s="526"/>
      <c r="DZU6" s="526"/>
      <c r="DZV6" s="526"/>
      <c r="DZW6" s="526"/>
      <c r="DZX6" s="526"/>
      <c r="DZY6" s="526"/>
      <c r="DZZ6" s="526"/>
      <c r="EAA6" s="526"/>
      <c r="EAB6" s="526"/>
      <c r="EAC6" s="526"/>
      <c r="EAD6" s="526"/>
      <c r="EAE6" s="526"/>
      <c r="EAF6" s="526"/>
      <c r="EAG6" s="526"/>
      <c r="EAH6" s="526"/>
      <c r="EAI6" s="526"/>
      <c r="EAJ6" s="526"/>
      <c r="EAK6" s="526"/>
      <c r="EAL6" s="526"/>
      <c r="EAM6" s="526"/>
      <c r="EAN6" s="526"/>
      <c r="EAO6" s="526"/>
      <c r="EAP6" s="526"/>
      <c r="EAQ6" s="526"/>
      <c r="EAR6" s="526"/>
      <c r="EAS6" s="526"/>
      <c r="EAT6" s="526"/>
      <c r="EAU6" s="526"/>
      <c r="EAV6" s="526"/>
      <c r="EAW6" s="526"/>
      <c r="EAX6" s="526"/>
      <c r="EAY6" s="526"/>
      <c r="EAZ6" s="526"/>
      <c r="EBA6" s="526"/>
      <c r="EBB6" s="526"/>
      <c r="EBC6" s="526"/>
      <c r="EBD6" s="526"/>
      <c r="EBE6" s="526"/>
      <c r="EBF6" s="526"/>
      <c r="EBG6" s="526"/>
      <c r="EBH6" s="526"/>
      <c r="EBI6" s="526"/>
      <c r="EBJ6" s="526"/>
      <c r="EBK6" s="526"/>
      <c r="EBL6" s="526"/>
      <c r="EBM6" s="526"/>
      <c r="EBN6" s="526"/>
      <c r="EBO6" s="526"/>
      <c r="EBP6" s="526"/>
      <c r="EBQ6" s="526"/>
      <c r="EBR6" s="526"/>
      <c r="EBS6" s="526"/>
      <c r="EBT6" s="526"/>
      <c r="EBU6" s="526"/>
      <c r="EBV6" s="526"/>
      <c r="EBW6" s="526"/>
      <c r="EBX6" s="526"/>
      <c r="EBY6" s="526"/>
      <c r="EBZ6" s="526"/>
      <c r="ECA6" s="526"/>
      <c r="ECB6" s="526"/>
      <c r="ECC6" s="526"/>
      <c r="ECD6" s="526"/>
      <c r="ECE6" s="526"/>
      <c r="ECF6" s="526"/>
      <c r="ECG6" s="526"/>
      <c r="ECH6" s="526"/>
      <c r="ECI6" s="526"/>
      <c r="ECJ6" s="526"/>
      <c r="ECK6" s="526"/>
      <c r="ECL6" s="526"/>
      <c r="ECM6" s="526"/>
      <c r="ECN6" s="526"/>
      <c r="ECO6" s="526"/>
      <c r="ECP6" s="526"/>
      <c r="ECQ6" s="526"/>
      <c r="ECR6" s="526"/>
      <c r="ECS6" s="526"/>
      <c r="ECT6" s="526"/>
      <c r="ECU6" s="526"/>
      <c r="ECV6" s="526"/>
      <c r="ECW6" s="526"/>
      <c r="ECX6" s="526"/>
      <c r="ECY6" s="526"/>
      <c r="ECZ6" s="526"/>
      <c r="EDA6" s="526"/>
      <c r="EDB6" s="526"/>
      <c r="EDC6" s="526"/>
      <c r="EDD6" s="526"/>
      <c r="EDE6" s="526"/>
      <c r="EDF6" s="526"/>
      <c r="EDG6" s="526"/>
      <c r="EDH6" s="526"/>
      <c r="EDI6" s="526"/>
      <c r="EDJ6" s="526"/>
      <c r="EDK6" s="526"/>
      <c r="EDL6" s="526"/>
      <c r="EDM6" s="526"/>
      <c r="EDN6" s="526"/>
      <c r="EDO6" s="526"/>
      <c r="EDP6" s="526"/>
      <c r="EDQ6" s="526"/>
      <c r="EDR6" s="526"/>
      <c r="EDS6" s="526"/>
      <c r="EDT6" s="526"/>
      <c r="EDU6" s="526"/>
      <c r="EDV6" s="526"/>
      <c r="EDW6" s="526"/>
      <c r="EDX6" s="526"/>
      <c r="EDY6" s="526"/>
      <c r="EDZ6" s="526"/>
      <c r="EEA6" s="526"/>
      <c r="EEB6" s="526"/>
      <c r="EEC6" s="526"/>
      <c r="EED6" s="526"/>
      <c r="EEE6" s="526"/>
      <c r="EEF6" s="526"/>
      <c r="EEG6" s="526"/>
      <c r="EEH6" s="526"/>
      <c r="EEI6" s="526"/>
      <c r="EEJ6" s="526"/>
      <c r="EEK6" s="526"/>
      <c r="EEL6" s="526"/>
      <c r="EEM6" s="526"/>
      <c r="EEN6" s="526"/>
      <c r="EEO6" s="526"/>
      <c r="EEP6" s="526"/>
      <c r="EEQ6" s="526"/>
      <c r="EER6" s="526"/>
      <c r="EES6" s="526"/>
      <c r="EET6" s="526"/>
      <c r="EEU6" s="526"/>
      <c r="EEV6" s="526"/>
      <c r="EEW6" s="526"/>
      <c r="EEX6" s="526"/>
      <c r="EEY6" s="526"/>
      <c r="EEZ6" s="526"/>
      <c r="EFA6" s="526"/>
      <c r="EFB6" s="526"/>
      <c r="EFC6" s="526"/>
      <c r="EFD6" s="526"/>
      <c r="EFE6" s="526"/>
      <c r="EFF6" s="526"/>
      <c r="EFG6" s="526"/>
      <c r="EFH6" s="526"/>
      <c r="EFI6" s="526"/>
      <c r="EFJ6" s="526"/>
      <c r="EFK6" s="526"/>
      <c r="EFL6" s="526"/>
      <c r="EFM6" s="526"/>
      <c r="EFN6" s="526"/>
      <c r="EFO6" s="526"/>
      <c r="EFP6" s="526"/>
      <c r="EFQ6" s="526"/>
      <c r="EFR6" s="526"/>
      <c r="EFS6" s="526"/>
      <c r="EFT6" s="526"/>
      <c r="EFU6" s="526"/>
      <c r="EFV6" s="526"/>
      <c r="EFW6" s="526"/>
      <c r="EFX6" s="526"/>
      <c r="EFY6" s="526"/>
      <c r="EFZ6" s="526"/>
      <c r="EGA6" s="526"/>
      <c r="EGB6" s="526"/>
      <c r="EGC6" s="526"/>
      <c r="EGD6" s="526"/>
      <c r="EGE6" s="526"/>
      <c r="EGF6" s="526"/>
      <c r="EGG6" s="526"/>
      <c r="EGH6" s="526"/>
      <c r="EGI6" s="526"/>
      <c r="EGJ6" s="526"/>
      <c r="EGK6" s="526"/>
      <c r="EGL6" s="526"/>
      <c r="EGM6" s="526"/>
      <c r="EGN6" s="526"/>
      <c r="EGO6" s="526"/>
      <c r="EGP6" s="526"/>
      <c r="EGQ6" s="526"/>
      <c r="EGR6" s="526"/>
      <c r="EGS6" s="526"/>
      <c r="EGT6" s="526"/>
      <c r="EGU6" s="526"/>
      <c r="EGV6" s="526"/>
      <c r="EGW6" s="526"/>
      <c r="EGX6" s="526"/>
      <c r="EGY6" s="526"/>
      <c r="EGZ6" s="526"/>
      <c r="EHA6" s="526"/>
      <c r="EHB6" s="526"/>
      <c r="EHC6" s="526"/>
      <c r="EHD6" s="526"/>
      <c r="EHE6" s="526"/>
      <c r="EHF6" s="526"/>
      <c r="EHG6" s="526"/>
      <c r="EHH6" s="526"/>
      <c r="EHI6" s="526"/>
      <c r="EHJ6" s="526"/>
      <c r="EHK6" s="526"/>
      <c r="EHL6" s="526"/>
      <c r="EHM6" s="526"/>
      <c r="EHN6" s="526"/>
      <c r="EHO6" s="526"/>
      <c r="EHP6" s="526"/>
      <c r="EHQ6" s="526"/>
      <c r="EHR6" s="526"/>
      <c r="EHS6" s="526"/>
      <c r="EHT6" s="526"/>
      <c r="EHU6" s="526"/>
      <c r="EHV6" s="526"/>
      <c r="EHW6" s="526"/>
      <c r="EHX6" s="526"/>
      <c r="EHY6" s="526"/>
      <c r="EHZ6" s="526"/>
      <c r="EIA6" s="526"/>
      <c r="EIB6" s="526"/>
      <c r="EIC6" s="526"/>
      <c r="EID6" s="526"/>
      <c r="EIE6" s="526"/>
      <c r="EIF6" s="526"/>
      <c r="EIG6" s="526"/>
      <c r="EIH6" s="526"/>
      <c r="EII6" s="526"/>
      <c r="EIJ6" s="526"/>
      <c r="EIK6" s="526"/>
      <c r="EIL6" s="526"/>
      <c r="EIM6" s="526"/>
      <c r="EIN6" s="526"/>
      <c r="EIO6" s="526"/>
      <c r="EIP6" s="526"/>
      <c r="EIQ6" s="526"/>
      <c r="EIR6" s="526"/>
      <c r="EIS6" s="526"/>
      <c r="EIT6" s="526"/>
      <c r="EIU6" s="526"/>
      <c r="EIV6" s="526"/>
      <c r="EIW6" s="526"/>
      <c r="EIX6" s="526"/>
      <c r="EIY6" s="526"/>
      <c r="EIZ6" s="526"/>
      <c r="EJA6" s="526"/>
      <c r="EJB6" s="526"/>
      <c r="EJC6" s="526"/>
      <c r="EJD6" s="526"/>
      <c r="EJE6" s="526"/>
      <c r="EJF6" s="526"/>
      <c r="EJG6" s="526"/>
      <c r="EJH6" s="526"/>
      <c r="EJI6" s="526"/>
      <c r="EJJ6" s="526"/>
      <c r="EJK6" s="526"/>
      <c r="EJL6" s="526"/>
      <c r="EJM6" s="526"/>
      <c r="EJN6" s="526"/>
      <c r="EJO6" s="526"/>
      <c r="EJP6" s="526"/>
      <c r="EJQ6" s="526"/>
      <c r="EJR6" s="526"/>
      <c r="EJS6" s="526"/>
      <c r="EJT6" s="526"/>
      <c r="EJU6" s="526"/>
      <c r="EJV6" s="526"/>
      <c r="EJW6" s="526"/>
      <c r="EJX6" s="526"/>
      <c r="EJY6" s="526"/>
      <c r="EJZ6" s="526"/>
      <c r="EKA6" s="526"/>
      <c r="EKB6" s="526"/>
      <c r="EKC6" s="526"/>
      <c r="EKD6" s="526"/>
      <c r="EKE6" s="526"/>
      <c r="EKF6" s="526"/>
      <c r="EKG6" s="526"/>
      <c r="EKH6" s="526"/>
      <c r="EKI6" s="526"/>
      <c r="EKJ6" s="526"/>
      <c r="EKK6" s="526"/>
      <c r="EKL6" s="526"/>
      <c r="EKM6" s="526"/>
      <c r="EKN6" s="526"/>
      <c r="EKO6" s="526"/>
      <c r="EKP6" s="526"/>
      <c r="EKQ6" s="526"/>
      <c r="EKR6" s="526"/>
      <c r="EKS6" s="526"/>
      <c r="EKT6" s="526"/>
      <c r="EKU6" s="526"/>
      <c r="EKV6" s="526"/>
      <c r="EKW6" s="526"/>
      <c r="EKX6" s="526"/>
      <c r="EKY6" s="526"/>
      <c r="EKZ6" s="526"/>
      <c r="ELA6" s="526"/>
      <c r="ELB6" s="526"/>
      <c r="ELC6" s="526"/>
      <c r="ELD6" s="526"/>
      <c r="ELE6" s="526"/>
      <c r="ELF6" s="526"/>
      <c r="ELG6" s="526"/>
      <c r="ELH6" s="526"/>
      <c r="ELI6" s="526"/>
      <c r="ELJ6" s="526"/>
      <c r="ELK6" s="526"/>
      <c r="ELL6" s="526"/>
      <c r="ELM6" s="526"/>
      <c r="ELN6" s="526"/>
      <c r="ELO6" s="526"/>
      <c r="ELP6" s="526"/>
      <c r="ELQ6" s="526"/>
      <c r="ELR6" s="526"/>
      <c r="ELS6" s="526"/>
      <c r="ELT6" s="526"/>
      <c r="ELU6" s="526"/>
      <c r="ELV6" s="526"/>
      <c r="ELW6" s="526"/>
      <c r="ELX6" s="526"/>
      <c r="ELY6" s="526"/>
      <c r="ELZ6" s="526"/>
      <c r="EMA6" s="526"/>
      <c r="EMB6" s="526"/>
      <c r="EMC6" s="526"/>
      <c r="EMD6" s="526"/>
      <c r="EME6" s="526"/>
      <c r="EMF6" s="526"/>
      <c r="EMG6" s="526"/>
      <c r="EMH6" s="526"/>
      <c r="EMI6" s="526"/>
      <c r="EMJ6" s="526"/>
      <c r="EMK6" s="526"/>
      <c r="EML6" s="526"/>
      <c r="EMM6" s="526"/>
      <c r="EMN6" s="526"/>
      <c r="EMO6" s="526"/>
      <c r="EMP6" s="526"/>
      <c r="EMQ6" s="526"/>
      <c r="EMR6" s="526"/>
      <c r="EMS6" s="526"/>
      <c r="EMT6" s="526"/>
      <c r="EMU6" s="526"/>
      <c r="EMV6" s="526"/>
      <c r="EMW6" s="526"/>
      <c r="EMX6" s="526"/>
      <c r="EMY6" s="526"/>
      <c r="EMZ6" s="526"/>
      <c r="ENA6" s="526"/>
      <c r="ENB6" s="526"/>
      <c r="ENC6" s="526"/>
      <c r="END6" s="526"/>
      <c r="ENE6" s="526"/>
      <c r="ENF6" s="526"/>
      <c r="ENG6" s="526"/>
      <c r="ENH6" s="526"/>
      <c r="ENI6" s="526"/>
      <c r="ENJ6" s="526"/>
      <c r="ENK6" s="526"/>
      <c r="ENL6" s="526"/>
      <c r="ENM6" s="526"/>
      <c r="ENN6" s="526"/>
      <c r="ENO6" s="526"/>
      <c r="ENP6" s="526"/>
      <c r="ENQ6" s="526"/>
      <c r="ENR6" s="526"/>
      <c r="ENS6" s="526"/>
      <c r="ENT6" s="526"/>
      <c r="ENU6" s="526"/>
      <c r="ENV6" s="526"/>
      <c r="ENW6" s="526"/>
      <c r="ENX6" s="526"/>
      <c r="ENY6" s="526"/>
      <c r="ENZ6" s="526"/>
      <c r="EOA6" s="526"/>
      <c r="EOB6" s="526"/>
      <c r="EOC6" s="526"/>
      <c r="EOD6" s="526"/>
      <c r="EOE6" s="526"/>
      <c r="EOF6" s="526"/>
      <c r="EOG6" s="526"/>
      <c r="EOH6" s="526"/>
      <c r="EOI6" s="526"/>
      <c r="EOJ6" s="526"/>
      <c r="EOK6" s="526"/>
      <c r="EOL6" s="526"/>
      <c r="EOM6" s="526"/>
      <c r="EON6" s="526"/>
      <c r="EOO6" s="526"/>
      <c r="EOP6" s="526"/>
      <c r="EOQ6" s="526"/>
      <c r="EOR6" s="526"/>
      <c r="EOS6" s="526"/>
      <c r="EOT6" s="526"/>
      <c r="EOU6" s="526"/>
      <c r="EOV6" s="526"/>
      <c r="EOW6" s="526"/>
      <c r="EOX6" s="526"/>
      <c r="EOY6" s="526"/>
      <c r="EOZ6" s="526"/>
      <c r="EPA6" s="526"/>
      <c r="EPB6" s="526"/>
      <c r="EPC6" s="526"/>
      <c r="EPD6" s="526"/>
      <c r="EPE6" s="526"/>
      <c r="EPF6" s="526"/>
      <c r="EPG6" s="526"/>
      <c r="EPH6" s="526"/>
      <c r="EPI6" s="526"/>
      <c r="EPJ6" s="526"/>
      <c r="EPK6" s="526"/>
      <c r="EPL6" s="526"/>
      <c r="EPM6" s="526"/>
      <c r="EPN6" s="526"/>
      <c r="EPO6" s="526"/>
      <c r="EPP6" s="526"/>
      <c r="EPQ6" s="526"/>
      <c r="EPR6" s="526"/>
      <c r="EPS6" s="526"/>
      <c r="EPT6" s="526"/>
      <c r="EPU6" s="526"/>
      <c r="EPV6" s="526"/>
      <c r="EPW6" s="526"/>
      <c r="EPX6" s="526"/>
      <c r="EPY6" s="526"/>
      <c r="EPZ6" s="526"/>
      <c r="EQA6" s="526"/>
      <c r="EQB6" s="526"/>
      <c r="EQC6" s="526"/>
      <c r="EQD6" s="526"/>
      <c r="EQE6" s="526"/>
      <c r="EQF6" s="526"/>
      <c r="EQG6" s="526"/>
      <c r="EQH6" s="526"/>
      <c r="EQI6" s="526"/>
      <c r="EQJ6" s="526"/>
      <c r="EQK6" s="526"/>
      <c r="EQL6" s="526"/>
      <c r="EQM6" s="526"/>
      <c r="EQN6" s="526"/>
      <c r="EQO6" s="526"/>
      <c r="EQP6" s="526"/>
      <c r="EQQ6" s="526"/>
      <c r="EQR6" s="526"/>
      <c r="EQS6" s="526"/>
      <c r="EQT6" s="526"/>
      <c r="EQU6" s="526"/>
      <c r="EQV6" s="526"/>
      <c r="EQW6" s="526"/>
      <c r="EQX6" s="526"/>
      <c r="EQY6" s="526"/>
      <c r="EQZ6" s="526"/>
      <c r="ERA6" s="526"/>
      <c r="ERB6" s="526"/>
      <c r="ERC6" s="526"/>
      <c r="ERD6" s="526"/>
      <c r="ERE6" s="526"/>
      <c r="ERF6" s="526"/>
      <c r="ERG6" s="526"/>
      <c r="ERH6" s="526"/>
      <c r="ERI6" s="526"/>
      <c r="ERJ6" s="526"/>
      <c r="ERK6" s="526"/>
      <c r="ERL6" s="526"/>
      <c r="ERM6" s="526"/>
      <c r="ERN6" s="526"/>
      <c r="ERO6" s="526"/>
      <c r="ERP6" s="526"/>
      <c r="ERQ6" s="526"/>
      <c r="ERR6" s="526"/>
      <c r="ERS6" s="526"/>
      <c r="ERT6" s="526"/>
      <c r="ERU6" s="526"/>
      <c r="ERV6" s="526"/>
      <c r="ERW6" s="526"/>
      <c r="ERX6" s="526"/>
      <c r="ERY6" s="526"/>
      <c r="ERZ6" s="526"/>
      <c r="ESA6" s="526"/>
      <c r="ESB6" s="526"/>
      <c r="ESC6" s="526"/>
      <c r="ESD6" s="526"/>
      <c r="ESE6" s="526"/>
      <c r="ESF6" s="526"/>
      <c r="ESG6" s="526"/>
      <c r="ESH6" s="526"/>
      <c r="ESI6" s="526"/>
      <c r="ESJ6" s="526"/>
      <c r="ESK6" s="526"/>
      <c r="ESL6" s="526"/>
      <c r="ESM6" s="526"/>
      <c r="ESN6" s="526"/>
      <c r="ESO6" s="526"/>
      <c r="ESP6" s="526"/>
      <c r="ESQ6" s="526"/>
      <c r="ESR6" s="526"/>
      <c r="ESS6" s="526"/>
      <c r="EST6" s="526"/>
      <c r="ESU6" s="526"/>
      <c r="ESV6" s="526"/>
      <c r="ESW6" s="526"/>
      <c r="ESX6" s="526"/>
      <c r="ESY6" s="526"/>
      <c r="ESZ6" s="526"/>
      <c r="ETA6" s="526"/>
      <c r="ETB6" s="526"/>
      <c r="ETC6" s="526"/>
      <c r="ETD6" s="526"/>
      <c r="ETE6" s="526"/>
      <c r="ETF6" s="526"/>
      <c r="ETG6" s="526"/>
      <c r="ETH6" s="526"/>
      <c r="ETI6" s="526"/>
      <c r="ETJ6" s="526"/>
      <c r="ETK6" s="526"/>
      <c r="ETL6" s="526"/>
      <c r="ETM6" s="526"/>
      <c r="ETN6" s="526"/>
      <c r="ETO6" s="526"/>
      <c r="ETP6" s="526"/>
      <c r="ETQ6" s="526"/>
      <c r="ETR6" s="526"/>
      <c r="ETS6" s="526"/>
      <c r="ETT6" s="526"/>
      <c r="ETU6" s="526"/>
      <c r="ETV6" s="526"/>
      <c r="ETW6" s="526"/>
      <c r="ETX6" s="526"/>
      <c r="ETY6" s="526"/>
      <c r="ETZ6" s="526"/>
      <c r="EUA6" s="526"/>
      <c r="EUB6" s="526"/>
      <c r="EUC6" s="526"/>
      <c r="EUD6" s="526"/>
      <c r="EUE6" s="526"/>
      <c r="EUF6" s="526"/>
      <c r="EUG6" s="526"/>
      <c r="EUH6" s="526"/>
      <c r="EUI6" s="526"/>
      <c r="EUJ6" s="526"/>
      <c r="EUK6" s="526"/>
      <c r="EUL6" s="526"/>
      <c r="EUM6" s="526"/>
      <c r="EUN6" s="526"/>
      <c r="EUO6" s="526"/>
      <c r="EUP6" s="526"/>
      <c r="EUQ6" s="526"/>
      <c r="EUR6" s="526"/>
      <c r="EUS6" s="526"/>
      <c r="EUT6" s="526"/>
      <c r="EUU6" s="526"/>
      <c r="EUV6" s="526"/>
      <c r="EUW6" s="526"/>
      <c r="EUX6" s="526"/>
      <c r="EUY6" s="526"/>
      <c r="EUZ6" s="526"/>
      <c r="EVA6" s="526"/>
      <c r="EVB6" s="526"/>
      <c r="EVC6" s="526"/>
      <c r="EVD6" s="526"/>
      <c r="EVE6" s="526"/>
      <c r="EVF6" s="526"/>
      <c r="EVG6" s="526"/>
      <c r="EVH6" s="526"/>
      <c r="EVI6" s="526"/>
      <c r="EVJ6" s="526"/>
      <c r="EVK6" s="526"/>
      <c r="EVL6" s="526"/>
      <c r="EVM6" s="526"/>
      <c r="EVN6" s="526"/>
      <c r="EVO6" s="526"/>
      <c r="EVP6" s="526"/>
      <c r="EVQ6" s="526"/>
      <c r="EVR6" s="526"/>
      <c r="EVS6" s="526"/>
      <c r="EVT6" s="526"/>
      <c r="EVU6" s="526"/>
      <c r="EVV6" s="526"/>
      <c r="EVW6" s="526"/>
      <c r="EVX6" s="526"/>
      <c r="EVY6" s="526"/>
      <c r="EVZ6" s="526"/>
      <c r="EWA6" s="526"/>
      <c r="EWB6" s="526"/>
      <c r="EWC6" s="526"/>
      <c r="EWD6" s="526"/>
      <c r="EWE6" s="526"/>
      <c r="EWF6" s="526"/>
      <c r="EWG6" s="526"/>
      <c r="EWH6" s="526"/>
      <c r="EWI6" s="526"/>
      <c r="EWJ6" s="526"/>
      <c r="EWK6" s="526"/>
      <c r="EWL6" s="526"/>
      <c r="EWM6" s="526"/>
      <c r="EWN6" s="526"/>
      <c r="EWO6" s="526"/>
      <c r="EWP6" s="526"/>
      <c r="EWQ6" s="526"/>
      <c r="EWR6" s="526"/>
      <c r="EWS6" s="526"/>
      <c r="EWT6" s="526"/>
      <c r="EWU6" s="526"/>
      <c r="EWV6" s="526"/>
      <c r="EWW6" s="526"/>
      <c r="EWX6" s="526"/>
      <c r="EWY6" s="526"/>
      <c r="EWZ6" s="526"/>
      <c r="EXA6" s="526"/>
      <c r="EXB6" s="526"/>
      <c r="EXC6" s="526"/>
      <c r="EXD6" s="526"/>
      <c r="EXE6" s="526"/>
      <c r="EXF6" s="526"/>
      <c r="EXG6" s="526"/>
      <c r="EXH6" s="526"/>
      <c r="EXI6" s="526"/>
      <c r="EXJ6" s="526"/>
      <c r="EXK6" s="526"/>
      <c r="EXL6" s="526"/>
      <c r="EXM6" s="526"/>
      <c r="EXN6" s="526"/>
      <c r="EXO6" s="526"/>
      <c r="EXP6" s="526"/>
      <c r="EXQ6" s="526"/>
      <c r="EXR6" s="526"/>
      <c r="EXS6" s="526"/>
      <c r="EXT6" s="526"/>
      <c r="EXU6" s="526"/>
      <c r="EXV6" s="526"/>
      <c r="EXW6" s="526"/>
      <c r="EXX6" s="526"/>
      <c r="EXY6" s="526"/>
      <c r="EXZ6" s="526"/>
      <c r="EYA6" s="526"/>
      <c r="EYB6" s="526"/>
      <c r="EYC6" s="526"/>
      <c r="EYD6" s="526"/>
      <c r="EYE6" s="526"/>
      <c r="EYF6" s="526"/>
      <c r="EYG6" s="526"/>
      <c r="EYH6" s="526"/>
      <c r="EYI6" s="526"/>
      <c r="EYJ6" s="526"/>
      <c r="EYK6" s="526"/>
      <c r="EYL6" s="526"/>
      <c r="EYM6" s="526"/>
      <c r="EYN6" s="526"/>
      <c r="EYO6" s="526"/>
      <c r="EYP6" s="526"/>
      <c r="EYQ6" s="526"/>
      <c r="EYR6" s="526"/>
      <c r="EYS6" s="526"/>
      <c r="EYT6" s="526"/>
      <c r="EYU6" s="526"/>
      <c r="EYV6" s="526"/>
      <c r="EYW6" s="526"/>
      <c r="EYX6" s="526"/>
      <c r="EYY6" s="526"/>
      <c r="EYZ6" s="526"/>
      <c r="EZA6" s="526"/>
      <c r="EZB6" s="526"/>
      <c r="EZC6" s="526"/>
      <c r="EZD6" s="526"/>
      <c r="EZE6" s="526"/>
      <c r="EZF6" s="526"/>
      <c r="EZG6" s="526"/>
      <c r="EZH6" s="526"/>
      <c r="EZI6" s="526"/>
      <c r="EZJ6" s="526"/>
      <c r="EZK6" s="526"/>
      <c r="EZL6" s="526"/>
      <c r="EZM6" s="526"/>
      <c r="EZN6" s="526"/>
      <c r="EZO6" s="526"/>
      <c r="EZP6" s="526"/>
      <c r="EZQ6" s="526"/>
      <c r="EZR6" s="526"/>
      <c r="EZS6" s="526"/>
      <c r="EZT6" s="526"/>
      <c r="EZU6" s="526"/>
      <c r="EZV6" s="526"/>
      <c r="EZW6" s="526"/>
      <c r="EZX6" s="526"/>
      <c r="EZY6" s="526"/>
      <c r="EZZ6" s="526"/>
      <c r="FAA6" s="526"/>
      <c r="FAB6" s="526"/>
      <c r="FAC6" s="526"/>
      <c r="FAD6" s="526"/>
      <c r="FAE6" s="526"/>
      <c r="FAF6" s="526"/>
      <c r="FAG6" s="526"/>
      <c r="FAH6" s="526"/>
      <c r="FAI6" s="526"/>
      <c r="FAJ6" s="526"/>
      <c r="FAK6" s="526"/>
      <c r="FAL6" s="526"/>
      <c r="FAM6" s="526"/>
      <c r="FAN6" s="526"/>
      <c r="FAO6" s="526"/>
      <c r="FAP6" s="526"/>
      <c r="FAQ6" s="526"/>
      <c r="FAR6" s="526"/>
      <c r="FAS6" s="526"/>
      <c r="FAT6" s="526"/>
      <c r="FAU6" s="526"/>
      <c r="FAV6" s="526"/>
      <c r="FAW6" s="526"/>
      <c r="FAX6" s="526"/>
      <c r="FAY6" s="526"/>
      <c r="FAZ6" s="526"/>
      <c r="FBA6" s="526"/>
      <c r="FBB6" s="526"/>
      <c r="FBC6" s="526"/>
      <c r="FBD6" s="526"/>
      <c r="FBE6" s="526"/>
      <c r="FBF6" s="526"/>
      <c r="FBG6" s="526"/>
      <c r="FBH6" s="526"/>
      <c r="FBI6" s="526"/>
      <c r="FBJ6" s="526"/>
      <c r="FBK6" s="526"/>
      <c r="FBL6" s="526"/>
      <c r="FBM6" s="526"/>
      <c r="FBN6" s="526"/>
      <c r="FBO6" s="526"/>
      <c r="FBP6" s="526"/>
      <c r="FBQ6" s="526"/>
      <c r="FBR6" s="526"/>
      <c r="FBS6" s="526"/>
      <c r="FBT6" s="526"/>
      <c r="FBU6" s="526"/>
      <c r="FBV6" s="526"/>
      <c r="FBW6" s="526"/>
      <c r="FBX6" s="526"/>
      <c r="FBY6" s="526"/>
      <c r="FBZ6" s="526"/>
      <c r="FCA6" s="526"/>
      <c r="FCB6" s="526"/>
      <c r="FCC6" s="526"/>
      <c r="FCD6" s="526"/>
      <c r="FCE6" s="526"/>
      <c r="FCF6" s="526"/>
      <c r="FCG6" s="526"/>
      <c r="FCH6" s="526"/>
      <c r="FCI6" s="526"/>
      <c r="FCJ6" s="526"/>
      <c r="FCK6" s="526"/>
      <c r="FCL6" s="526"/>
      <c r="FCM6" s="526"/>
      <c r="FCN6" s="526"/>
      <c r="FCO6" s="526"/>
      <c r="FCP6" s="526"/>
      <c r="FCQ6" s="526"/>
      <c r="FCR6" s="526"/>
      <c r="FCS6" s="526"/>
      <c r="FCT6" s="526"/>
      <c r="FCU6" s="526"/>
      <c r="FCV6" s="526"/>
      <c r="FCW6" s="526"/>
      <c r="FCX6" s="526"/>
      <c r="FCY6" s="526"/>
      <c r="FCZ6" s="526"/>
      <c r="FDA6" s="526"/>
      <c r="FDB6" s="526"/>
      <c r="FDC6" s="526"/>
      <c r="FDD6" s="526"/>
      <c r="FDE6" s="526"/>
      <c r="FDF6" s="526"/>
      <c r="FDG6" s="526"/>
      <c r="FDH6" s="526"/>
      <c r="FDI6" s="526"/>
      <c r="FDJ6" s="526"/>
      <c r="FDK6" s="526"/>
      <c r="FDL6" s="526"/>
      <c r="FDM6" s="526"/>
      <c r="FDN6" s="526"/>
      <c r="FDO6" s="526"/>
      <c r="FDP6" s="526"/>
      <c r="FDQ6" s="526"/>
      <c r="FDR6" s="526"/>
      <c r="FDS6" s="526"/>
      <c r="FDT6" s="526"/>
      <c r="FDU6" s="526"/>
      <c r="FDV6" s="526"/>
      <c r="FDW6" s="526"/>
      <c r="FDX6" s="526"/>
      <c r="FDY6" s="526"/>
      <c r="FDZ6" s="526"/>
      <c r="FEA6" s="526"/>
      <c r="FEB6" s="526"/>
      <c r="FEC6" s="526"/>
      <c r="FED6" s="526"/>
      <c r="FEE6" s="526"/>
      <c r="FEF6" s="526"/>
      <c r="FEG6" s="526"/>
      <c r="FEH6" s="526"/>
      <c r="FEI6" s="526"/>
      <c r="FEJ6" s="526"/>
      <c r="FEK6" s="526"/>
      <c r="FEL6" s="526"/>
      <c r="FEM6" s="526"/>
      <c r="FEN6" s="526"/>
      <c r="FEO6" s="526"/>
      <c r="FEP6" s="526"/>
      <c r="FEQ6" s="526"/>
      <c r="FER6" s="526"/>
      <c r="FES6" s="526"/>
      <c r="FET6" s="526"/>
      <c r="FEU6" s="526"/>
      <c r="FEV6" s="526"/>
      <c r="FEW6" s="526"/>
      <c r="FEX6" s="526"/>
      <c r="FEY6" s="526"/>
      <c r="FEZ6" s="526"/>
      <c r="FFA6" s="526"/>
      <c r="FFB6" s="526"/>
      <c r="FFC6" s="526"/>
      <c r="FFD6" s="526"/>
      <c r="FFE6" s="526"/>
      <c r="FFF6" s="526"/>
      <c r="FFG6" s="526"/>
      <c r="FFH6" s="526"/>
      <c r="FFI6" s="526"/>
      <c r="FFJ6" s="526"/>
      <c r="FFK6" s="526"/>
      <c r="FFL6" s="526"/>
      <c r="FFM6" s="526"/>
      <c r="FFN6" s="526"/>
      <c r="FFO6" s="526"/>
      <c r="FFP6" s="526"/>
      <c r="FFQ6" s="526"/>
      <c r="FFR6" s="526"/>
      <c r="FFS6" s="526"/>
      <c r="FFT6" s="526"/>
      <c r="FFU6" s="526"/>
      <c r="FFV6" s="526"/>
      <c r="FFW6" s="526"/>
      <c r="FFX6" s="526"/>
      <c r="FFY6" s="526"/>
      <c r="FFZ6" s="526"/>
      <c r="FGA6" s="526"/>
      <c r="FGB6" s="526"/>
      <c r="FGC6" s="526"/>
      <c r="FGD6" s="526"/>
      <c r="FGE6" s="526"/>
      <c r="FGF6" s="526"/>
      <c r="FGG6" s="526"/>
      <c r="FGH6" s="526"/>
      <c r="FGI6" s="526"/>
      <c r="FGJ6" s="526"/>
      <c r="FGK6" s="526"/>
      <c r="FGL6" s="526"/>
      <c r="FGM6" s="526"/>
      <c r="FGN6" s="526"/>
      <c r="FGO6" s="526"/>
      <c r="FGP6" s="526"/>
      <c r="FGQ6" s="526"/>
      <c r="FGR6" s="526"/>
      <c r="FGS6" s="526"/>
      <c r="FGT6" s="526"/>
      <c r="FGU6" s="526"/>
      <c r="FGV6" s="526"/>
      <c r="FGW6" s="526"/>
      <c r="FGX6" s="526"/>
      <c r="FGY6" s="526"/>
      <c r="FGZ6" s="526"/>
      <c r="FHA6" s="526"/>
      <c r="FHB6" s="526"/>
      <c r="FHC6" s="526"/>
      <c r="FHD6" s="526"/>
      <c r="FHE6" s="526"/>
      <c r="FHF6" s="526"/>
      <c r="FHG6" s="526"/>
      <c r="FHH6" s="526"/>
      <c r="FHI6" s="526"/>
      <c r="FHJ6" s="526"/>
      <c r="FHK6" s="526"/>
      <c r="FHL6" s="526"/>
      <c r="FHM6" s="526"/>
      <c r="FHN6" s="526"/>
      <c r="FHO6" s="526"/>
      <c r="FHP6" s="526"/>
      <c r="FHQ6" s="526"/>
      <c r="FHR6" s="526"/>
      <c r="FHS6" s="526"/>
      <c r="FHT6" s="526"/>
      <c r="FHU6" s="526"/>
      <c r="FHV6" s="526"/>
      <c r="FHW6" s="526"/>
      <c r="FHX6" s="526"/>
      <c r="FHY6" s="526"/>
      <c r="FHZ6" s="526"/>
      <c r="FIA6" s="526"/>
      <c r="FIB6" s="526"/>
      <c r="FIC6" s="526"/>
      <c r="FID6" s="526"/>
      <c r="FIE6" s="526"/>
      <c r="FIF6" s="526"/>
      <c r="FIG6" s="526"/>
      <c r="FIH6" s="526"/>
      <c r="FII6" s="526"/>
      <c r="FIJ6" s="526"/>
      <c r="FIK6" s="526"/>
      <c r="FIL6" s="526"/>
      <c r="FIM6" s="526"/>
      <c r="FIN6" s="526"/>
      <c r="FIO6" s="526"/>
      <c r="FIP6" s="526"/>
      <c r="FIQ6" s="526"/>
      <c r="FIR6" s="526"/>
      <c r="FIS6" s="526"/>
      <c r="FIT6" s="526"/>
      <c r="FIU6" s="526"/>
      <c r="FIV6" s="526"/>
      <c r="FIW6" s="526"/>
      <c r="FIX6" s="526"/>
      <c r="FIY6" s="526"/>
      <c r="FIZ6" s="526"/>
      <c r="FJA6" s="526"/>
      <c r="FJB6" s="526"/>
      <c r="FJC6" s="526"/>
      <c r="FJD6" s="526"/>
      <c r="FJE6" s="526"/>
      <c r="FJF6" s="526"/>
      <c r="FJG6" s="526"/>
      <c r="FJH6" s="526"/>
      <c r="FJI6" s="526"/>
      <c r="FJJ6" s="526"/>
      <c r="FJK6" s="526"/>
      <c r="FJL6" s="526"/>
      <c r="FJM6" s="526"/>
      <c r="FJN6" s="526"/>
      <c r="FJO6" s="526"/>
      <c r="FJP6" s="526"/>
      <c r="FJQ6" s="526"/>
      <c r="FJR6" s="526"/>
      <c r="FJS6" s="526"/>
      <c r="FJT6" s="526"/>
      <c r="FJU6" s="526"/>
      <c r="FJV6" s="526"/>
      <c r="FJW6" s="526"/>
      <c r="FJX6" s="526"/>
      <c r="FJY6" s="526"/>
      <c r="FJZ6" s="526"/>
      <c r="FKA6" s="526"/>
      <c r="FKB6" s="526"/>
      <c r="FKC6" s="526"/>
      <c r="FKD6" s="526"/>
      <c r="FKE6" s="526"/>
      <c r="FKF6" s="526"/>
      <c r="FKG6" s="526"/>
      <c r="FKH6" s="526"/>
      <c r="FKI6" s="526"/>
      <c r="FKJ6" s="526"/>
      <c r="FKK6" s="526"/>
      <c r="FKL6" s="526"/>
      <c r="FKM6" s="526"/>
      <c r="FKN6" s="526"/>
      <c r="FKO6" s="526"/>
      <c r="FKP6" s="526"/>
      <c r="FKQ6" s="526"/>
      <c r="FKR6" s="526"/>
      <c r="FKS6" s="526"/>
      <c r="FKT6" s="526"/>
      <c r="FKU6" s="526"/>
      <c r="FKV6" s="526"/>
      <c r="FKW6" s="526"/>
      <c r="FKX6" s="526"/>
      <c r="FKY6" s="526"/>
      <c r="FKZ6" s="526"/>
      <c r="FLA6" s="526"/>
      <c r="FLB6" s="526"/>
      <c r="FLC6" s="526"/>
      <c r="FLD6" s="526"/>
      <c r="FLE6" s="526"/>
      <c r="FLF6" s="526"/>
      <c r="FLG6" s="526"/>
      <c r="FLH6" s="526"/>
      <c r="FLI6" s="526"/>
      <c r="FLJ6" s="526"/>
      <c r="FLK6" s="526"/>
      <c r="FLL6" s="526"/>
      <c r="FLM6" s="526"/>
      <c r="FLN6" s="526"/>
      <c r="FLO6" s="526"/>
      <c r="FLP6" s="526"/>
      <c r="FLQ6" s="526"/>
      <c r="FLR6" s="526"/>
      <c r="FLS6" s="526"/>
      <c r="FLT6" s="526"/>
      <c r="FLU6" s="526"/>
      <c r="FLV6" s="526"/>
      <c r="FLW6" s="526"/>
      <c r="FLX6" s="526"/>
      <c r="FLY6" s="526"/>
      <c r="FLZ6" s="526"/>
      <c r="FMA6" s="526"/>
      <c r="FMB6" s="526"/>
      <c r="FMC6" s="526"/>
      <c r="FMD6" s="526"/>
      <c r="FME6" s="526"/>
      <c r="FMF6" s="526"/>
      <c r="FMG6" s="526"/>
      <c r="FMH6" s="526"/>
      <c r="FMI6" s="526"/>
      <c r="FMJ6" s="526"/>
      <c r="FMK6" s="526"/>
      <c r="FML6" s="526"/>
      <c r="FMM6" s="526"/>
      <c r="FMN6" s="526"/>
      <c r="FMO6" s="526"/>
      <c r="FMP6" s="526"/>
      <c r="FMQ6" s="526"/>
      <c r="FMR6" s="526"/>
      <c r="FMS6" s="526"/>
      <c r="FMT6" s="526"/>
      <c r="FMU6" s="526"/>
      <c r="FMV6" s="526"/>
      <c r="FMW6" s="526"/>
      <c r="FMX6" s="526"/>
      <c r="FMY6" s="526"/>
      <c r="FMZ6" s="526"/>
      <c r="FNA6" s="526"/>
      <c r="FNB6" s="526"/>
      <c r="FNC6" s="526"/>
      <c r="FND6" s="526"/>
      <c r="FNE6" s="526"/>
      <c r="FNF6" s="526"/>
      <c r="FNG6" s="526"/>
      <c r="FNH6" s="526"/>
      <c r="FNI6" s="526"/>
      <c r="FNJ6" s="526"/>
      <c r="FNK6" s="526"/>
      <c r="FNL6" s="526"/>
      <c r="FNM6" s="526"/>
      <c r="FNN6" s="526"/>
      <c r="FNO6" s="526"/>
      <c r="FNP6" s="526"/>
      <c r="FNQ6" s="526"/>
      <c r="FNR6" s="526"/>
      <c r="FNS6" s="526"/>
      <c r="FNT6" s="526"/>
      <c r="FNU6" s="526"/>
      <c r="FNV6" s="526"/>
      <c r="FNW6" s="526"/>
      <c r="FNX6" s="526"/>
      <c r="FNY6" s="526"/>
      <c r="FNZ6" s="526"/>
      <c r="FOA6" s="526"/>
      <c r="FOB6" s="526"/>
      <c r="FOC6" s="526"/>
      <c r="FOD6" s="526"/>
      <c r="FOE6" s="526"/>
      <c r="FOF6" s="526"/>
      <c r="FOG6" s="526"/>
      <c r="FOH6" s="526"/>
      <c r="FOI6" s="526"/>
      <c r="FOJ6" s="526"/>
      <c r="FOK6" s="526"/>
      <c r="FOL6" s="526"/>
      <c r="FOM6" s="526"/>
      <c r="FON6" s="526"/>
      <c r="FOO6" s="526"/>
      <c r="FOP6" s="526"/>
      <c r="FOQ6" s="526"/>
      <c r="FOR6" s="526"/>
      <c r="FOS6" s="526"/>
      <c r="FOT6" s="526"/>
      <c r="FOU6" s="526"/>
      <c r="FOV6" s="526"/>
      <c r="FOW6" s="526"/>
      <c r="FOX6" s="526"/>
      <c r="FOY6" s="526"/>
      <c r="FOZ6" s="526"/>
      <c r="FPA6" s="526"/>
      <c r="FPB6" s="526"/>
      <c r="FPC6" s="526"/>
      <c r="FPD6" s="526"/>
      <c r="FPE6" s="526"/>
      <c r="FPF6" s="526"/>
      <c r="FPG6" s="526"/>
      <c r="FPH6" s="526"/>
      <c r="FPI6" s="526"/>
      <c r="FPJ6" s="526"/>
      <c r="FPK6" s="526"/>
      <c r="FPL6" s="526"/>
      <c r="FPM6" s="526"/>
      <c r="FPN6" s="526"/>
      <c r="FPO6" s="526"/>
      <c r="FPP6" s="526"/>
      <c r="FPQ6" s="526"/>
      <c r="FPR6" s="526"/>
      <c r="FPS6" s="526"/>
      <c r="FPT6" s="526"/>
      <c r="FPU6" s="526"/>
      <c r="FPV6" s="526"/>
      <c r="FPW6" s="526"/>
      <c r="FPX6" s="526"/>
      <c r="FPY6" s="526"/>
      <c r="FPZ6" s="526"/>
      <c r="FQA6" s="526"/>
      <c r="FQB6" s="526"/>
      <c r="FQC6" s="526"/>
      <c r="FQD6" s="526"/>
      <c r="FQE6" s="526"/>
      <c r="FQF6" s="526"/>
      <c r="FQG6" s="526"/>
      <c r="FQH6" s="526"/>
      <c r="FQI6" s="526"/>
      <c r="FQJ6" s="526"/>
      <c r="FQK6" s="526"/>
      <c r="FQL6" s="526"/>
      <c r="FQM6" s="526"/>
      <c r="FQN6" s="526"/>
      <c r="FQO6" s="526"/>
      <c r="FQP6" s="526"/>
      <c r="FQQ6" s="526"/>
      <c r="FQR6" s="526"/>
      <c r="FQS6" s="526"/>
      <c r="FQT6" s="526"/>
      <c r="FQU6" s="526"/>
      <c r="FQV6" s="526"/>
      <c r="FQW6" s="526"/>
      <c r="FQX6" s="526"/>
      <c r="FQY6" s="526"/>
      <c r="FQZ6" s="526"/>
      <c r="FRA6" s="526"/>
      <c r="FRB6" s="526"/>
      <c r="FRC6" s="526"/>
      <c r="FRD6" s="526"/>
      <c r="FRE6" s="526"/>
      <c r="FRF6" s="526"/>
      <c r="FRG6" s="526"/>
      <c r="FRH6" s="526"/>
      <c r="FRI6" s="526"/>
      <c r="FRJ6" s="526"/>
      <c r="FRK6" s="526"/>
      <c r="FRL6" s="526"/>
      <c r="FRM6" s="526"/>
      <c r="FRN6" s="526"/>
      <c r="FRO6" s="526"/>
      <c r="FRP6" s="526"/>
      <c r="FRQ6" s="526"/>
      <c r="FRR6" s="526"/>
      <c r="FRS6" s="526"/>
      <c r="FRT6" s="526"/>
      <c r="FRU6" s="526"/>
      <c r="FRV6" s="526"/>
      <c r="FRW6" s="526"/>
      <c r="FRX6" s="526"/>
      <c r="FRY6" s="526"/>
      <c r="FRZ6" s="526"/>
      <c r="FSA6" s="526"/>
      <c r="FSB6" s="526"/>
      <c r="FSC6" s="526"/>
      <c r="FSD6" s="526"/>
      <c r="FSE6" s="526"/>
      <c r="FSF6" s="526"/>
      <c r="FSG6" s="526"/>
      <c r="FSH6" s="526"/>
      <c r="FSI6" s="526"/>
      <c r="FSJ6" s="526"/>
      <c r="FSK6" s="526"/>
      <c r="FSL6" s="526"/>
      <c r="FSM6" s="526"/>
      <c r="FSN6" s="526"/>
      <c r="FSO6" s="526"/>
      <c r="FSP6" s="526"/>
      <c r="FSQ6" s="526"/>
      <c r="FSR6" s="526"/>
      <c r="FSS6" s="526"/>
      <c r="FST6" s="526"/>
      <c r="FSU6" s="526"/>
      <c r="FSV6" s="526"/>
      <c r="FSW6" s="526"/>
      <c r="FSX6" s="526"/>
      <c r="FSY6" s="526"/>
      <c r="FSZ6" s="526"/>
      <c r="FTA6" s="526"/>
      <c r="FTB6" s="526"/>
      <c r="FTC6" s="526"/>
      <c r="FTD6" s="526"/>
      <c r="FTE6" s="526"/>
      <c r="FTF6" s="526"/>
      <c r="FTG6" s="526"/>
      <c r="FTH6" s="526"/>
      <c r="FTI6" s="526"/>
      <c r="FTJ6" s="526"/>
      <c r="FTK6" s="526"/>
      <c r="FTL6" s="526"/>
      <c r="FTM6" s="526"/>
      <c r="FTN6" s="526"/>
      <c r="FTO6" s="526"/>
      <c r="FTP6" s="526"/>
      <c r="FTQ6" s="526"/>
      <c r="FTR6" s="526"/>
      <c r="FTS6" s="526"/>
      <c r="FTT6" s="526"/>
      <c r="FTU6" s="526"/>
      <c r="FTV6" s="526"/>
      <c r="FTW6" s="526"/>
      <c r="FTX6" s="526"/>
      <c r="FTY6" s="526"/>
      <c r="FTZ6" s="526"/>
      <c r="FUA6" s="526"/>
      <c r="FUB6" s="526"/>
      <c r="FUC6" s="526"/>
      <c r="FUD6" s="526"/>
      <c r="FUE6" s="526"/>
      <c r="FUF6" s="526"/>
      <c r="FUG6" s="526"/>
      <c r="FUH6" s="526"/>
      <c r="FUI6" s="526"/>
      <c r="FUJ6" s="526"/>
      <c r="FUK6" s="526"/>
      <c r="FUL6" s="526"/>
      <c r="FUM6" s="526"/>
      <c r="FUN6" s="526"/>
      <c r="FUO6" s="526"/>
      <c r="FUP6" s="526"/>
      <c r="FUQ6" s="526"/>
      <c r="FUR6" s="526"/>
      <c r="FUS6" s="526"/>
      <c r="FUT6" s="526"/>
      <c r="FUU6" s="526"/>
      <c r="FUV6" s="526"/>
      <c r="FUW6" s="526"/>
      <c r="FUX6" s="526"/>
      <c r="FUY6" s="526"/>
      <c r="FUZ6" s="526"/>
      <c r="FVA6" s="526"/>
      <c r="FVB6" s="526"/>
      <c r="FVC6" s="526"/>
      <c r="FVD6" s="526"/>
      <c r="FVE6" s="526"/>
      <c r="FVF6" s="526"/>
      <c r="FVG6" s="526"/>
      <c r="FVH6" s="526"/>
      <c r="FVI6" s="526"/>
      <c r="FVJ6" s="526"/>
      <c r="FVK6" s="526"/>
      <c r="FVL6" s="526"/>
      <c r="FVM6" s="526"/>
      <c r="FVN6" s="526"/>
      <c r="FVO6" s="526"/>
      <c r="FVP6" s="526"/>
      <c r="FVQ6" s="526"/>
      <c r="FVR6" s="526"/>
      <c r="FVS6" s="526"/>
      <c r="FVT6" s="526"/>
      <c r="FVU6" s="526"/>
      <c r="FVV6" s="526"/>
      <c r="FVW6" s="526"/>
      <c r="FVX6" s="526"/>
      <c r="FVY6" s="526"/>
      <c r="FVZ6" s="526"/>
      <c r="FWA6" s="526"/>
      <c r="FWB6" s="526"/>
      <c r="FWC6" s="526"/>
      <c r="FWD6" s="526"/>
      <c r="FWE6" s="526"/>
      <c r="FWF6" s="526"/>
      <c r="FWG6" s="526"/>
      <c r="FWH6" s="526"/>
      <c r="FWI6" s="526"/>
      <c r="FWJ6" s="526"/>
      <c r="FWK6" s="526"/>
      <c r="FWL6" s="526"/>
      <c r="FWM6" s="526"/>
      <c r="FWN6" s="526"/>
      <c r="FWO6" s="526"/>
      <c r="FWP6" s="526"/>
      <c r="FWQ6" s="526"/>
      <c r="FWR6" s="526"/>
      <c r="FWS6" s="526"/>
      <c r="FWT6" s="526"/>
      <c r="FWU6" s="526"/>
      <c r="FWV6" s="526"/>
      <c r="FWW6" s="526"/>
      <c r="FWX6" s="526"/>
      <c r="FWY6" s="526"/>
      <c r="FWZ6" s="526"/>
      <c r="FXA6" s="526"/>
      <c r="FXB6" s="526"/>
      <c r="FXC6" s="526"/>
      <c r="FXD6" s="526"/>
      <c r="FXE6" s="526"/>
      <c r="FXF6" s="526"/>
      <c r="FXG6" s="526"/>
      <c r="FXH6" s="526"/>
      <c r="FXI6" s="526"/>
      <c r="FXJ6" s="526"/>
      <c r="FXK6" s="526"/>
      <c r="FXL6" s="526"/>
      <c r="FXM6" s="526"/>
      <c r="FXN6" s="526"/>
      <c r="FXO6" s="526"/>
      <c r="FXP6" s="526"/>
      <c r="FXQ6" s="526"/>
      <c r="FXR6" s="526"/>
      <c r="FXS6" s="526"/>
      <c r="FXT6" s="526"/>
      <c r="FXU6" s="526"/>
      <c r="FXV6" s="526"/>
      <c r="FXW6" s="526"/>
      <c r="FXX6" s="526"/>
      <c r="FXY6" s="526"/>
      <c r="FXZ6" s="526"/>
      <c r="FYA6" s="526"/>
      <c r="FYB6" s="526"/>
      <c r="FYC6" s="526"/>
      <c r="FYD6" s="526"/>
      <c r="FYE6" s="526"/>
      <c r="FYF6" s="526"/>
      <c r="FYG6" s="526"/>
      <c r="FYH6" s="526"/>
      <c r="FYI6" s="526"/>
      <c r="FYJ6" s="526"/>
      <c r="FYK6" s="526"/>
      <c r="FYL6" s="526"/>
      <c r="FYM6" s="526"/>
      <c r="FYN6" s="526"/>
      <c r="FYO6" s="526"/>
      <c r="FYP6" s="526"/>
      <c r="FYQ6" s="526"/>
      <c r="FYR6" s="526"/>
      <c r="FYS6" s="526"/>
      <c r="FYT6" s="526"/>
      <c r="FYU6" s="526"/>
      <c r="FYV6" s="526"/>
      <c r="FYW6" s="526"/>
      <c r="FYX6" s="526"/>
      <c r="FYY6" s="526"/>
      <c r="FYZ6" s="526"/>
      <c r="FZA6" s="526"/>
      <c r="FZB6" s="526"/>
      <c r="FZC6" s="526"/>
      <c r="FZD6" s="526"/>
      <c r="FZE6" s="526"/>
      <c r="FZF6" s="526"/>
      <c r="FZG6" s="526"/>
      <c r="FZH6" s="526"/>
      <c r="FZI6" s="526"/>
      <c r="FZJ6" s="526"/>
      <c r="FZK6" s="526"/>
      <c r="FZL6" s="526"/>
      <c r="FZM6" s="526"/>
      <c r="FZN6" s="526"/>
      <c r="FZO6" s="526"/>
      <c r="FZP6" s="526"/>
      <c r="FZQ6" s="526"/>
      <c r="FZR6" s="526"/>
      <c r="FZS6" s="526"/>
      <c r="FZT6" s="526"/>
      <c r="FZU6" s="526"/>
      <c r="FZV6" s="526"/>
      <c r="FZW6" s="526"/>
      <c r="FZX6" s="526"/>
      <c r="FZY6" s="526"/>
      <c r="FZZ6" s="526"/>
      <c r="GAA6" s="526"/>
      <c r="GAB6" s="526"/>
      <c r="GAC6" s="526"/>
      <c r="GAD6" s="526"/>
      <c r="GAE6" s="526"/>
      <c r="GAF6" s="526"/>
      <c r="GAG6" s="526"/>
      <c r="GAH6" s="526"/>
      <c r="GAI6" s="526"/>
      <c r="GAJ6" s="526"/>
      <c r="GAK6" s="526"/>
      <c r="GAL6" s="526"/>
      <c r="GAM6" s="526"/>
      <c r="GAN6" s="526"/>
      <c r="GAO6" s="526"/>
      <c r="GAP6" s="526"/>
      <c r="GAQ6" s="526"/>
      <c r="GAR6" s="526"/>
      <c r="GAS6" s="526"/>
      <c r="GAT6" s="526"/>
      <c r="GAU6" s="526"/>
      <c r="GAV6" s="526"/>
      <c r="GAW6" s="526"/>
      <c r="GAX6" s="526"/>
      <c r="GAY6" s="526"/>
      <c r="GAZ6" s="526"/>
      <c r="GBA6" s="526"/>
      <c r="GBB6" s="526"/>
      <c r="GBC6" s="526"/>
      <c r="GBD6" s="526"/>
      <c r="GBE6" s="526"/>
      <c r="GBF6" s="526"/>
      <c r="GBG6" s="526"/>
      <c r="GBH6" s="526"/>
      <c r="GBI6" s="526"/>
      <c r="GBJ6" s="526"/>
      <c r="GBK6" s="526"/>
      <c r="GBL6" s="526"/>
      <c r="GBM6" s="526"/>
      <c r="GBN6" s="526"/>
      <c r="GBO6" s="526"/>
      <c r="GBP6" s="526"/>
      <c r="GBQ6" s="526"/>
      <c r="GBR6" s="526"/>
      <c r="GBS6" s="526"/>
      <c r="GBT6" s="526"/>
      <c r="GBU6" s="526"/>
      <c r="GBV6" s="526"/>
      <c r="GBW6" s="526"/>
      <c r="GBX6" s="526"/>
      <c r="GBY6" s="526"/>
      <c r="GBZ6" s="526"/>
      <c r="GCA6" s="526"/>
      <c r="GCB6" s="526"/>
      <c r="GCC6" s="526"/>
      <c r="GCD6" s="526"/>
      <c r="GCE6" s="526"/>
      <c r="GCF6" s="526"/>
      <c r="GCG6" s="526"/>
      <c r="GCH6" s="526"/>
      <c r="GCI6" s="526"/>
      <c r="GCJ6" s="526"/>
      <c r="GCK6" s="526"/>
      <c r="GCL6" s="526"/>
      <c r="GCM6" s="526"/>
      <c r="GCN6" s="526"/>
      <c r="GCO6" s="526"/>
      <c r="GCP6" s="526"/>
      <c r="GCQ6" s="526"/>
      <c r="GCR6" s="526"/>
      <c r="GCS6" s="526"/>
      <c r="GCT6" s="526"/>
      <c r="GCU6" s="526"/>
      <c r="GCV6" s="526"/>
      <c r="GCW6" s="526"/>
      <c r="GCX6" s="526"/>
      <c r="GCY6" s="526"/>
      <c r="GCZ6" s="526"/>
      <c r="GDA6" s="526"/>
      <c r="GDB6" s="526"/>
      <c r="GDC6" s="526"/>
      <c r="GDD6" s="526"/>
      <c r="GDE6" s="526"/>
      <c r="GDF6" s="526"/>
      <c r="GDG6" s="526"/>
      <c r="GDH6" s="526"/>
      <c r="GDI6" s="526"/>
      <c r="GDJ6" s="526"/>
      <c r="GDK6" s="526"/>
      <c r="GDL6" s="526"/>
      <c r="GDM6" s="526"/>
      <c r="GDN6" s="526"/>
      <c r="GDO6" s="526"/>
      <c r="GDP6" s="526"/>
      <c r="GDQ6" s="526"/>
      <c r="GDR6" s="526"/>
      <c r="GDS6" s="526"/>
      <c r="GDT6" s="526"/>
      <c r="GDU6" s="526"/>
      <c r="GDV6" s="526"/>
      <c r="GDW6" s="526"/>
      <c r="GDX6" s="526"/>
      <c r="GDY6" s="526"/>
      <c r="GDZ6" s="526"/>
      <c r="GEA6" s="526"/>
      <c r="GEB6" s="526"/>
      <c r="GEC6" s="526"/>
      <c r="GED6" s="526"/>
      <c r="GEE6" s="526"/>
      <c r="GEF6" s="526"/>
      <c r="GEG6" s="526"/>
      <c r="GEH6" s="526"/>
      <c r="GEI6" s="526"/>
      <c r="GEJ6" s="526"/>
      <c r="GEK6" s="526"/>
      <c r="GEL6" s="526"/>
      <c r="GEM6" s="526"/>
      <c r="GEN6" s="526"/>
      <c r="GEO6" s="526"/>
      <c r="GEP6" s="526"/>
      <c r="GEQ6" s="526"/>
      <c r="GER6" s="526"/>
      <c r="GES6" s="526"/>
      <c r="GET6" s="526"/>
      <c r="GEU6" s="526"/>
      <c r="GEV6" s="526"/>
      <c r="GEW6" s="526"/>
      <c r="GEX6" s="526"/>
      <c r="GEY6" s="526"/>
      <c r="GEZ6" s="526"/>
      <c r="GFA6" s="526"/>
      <c r="GFB6" s="526"/>
      <c r="GFC6" s="526"/>
      <c r="GFD6" s="526"/>
      <c r="GFE6" s="526"/>
      <c r="GFF6" s="526"/>
      <c r="GFG6" s="526"/>
      <c r="GFH6" s="526"/>
      <c r="GFI6" s="526"/>
      <c r="GFJ6" s="526"/>
      <c r="GFK6" s="526"/>
      <c r="GFL6" s="526"/>
      <c r="GFM6" s="526"/>
      <c r="GFN6" s="526"/>
      <c r="GFO6" s="526"/>
      <c r="GFP6" s="526"/>
      <c r="GFQ6" s="526"/>
      <c r="GFR6" s="526"/>
      <c r="GFS6" s="526"/>
      <c r="GFT6" s="526"/>
      <c r="GFU6" s="526"/>
      <c r="GFV6" s="526"/>
      <c r="GFW6" s="526"/>
      <c r="GFX6" s="526"/>
      <c r="GFY6" s="526"/>
      <c r="GFZ6" s="526"/>
      <c r="GGA6" s="526"/>
      <c r="GGB6" s="526"/>
      <c r="GGC6" s="526"/>
      <c r="GGD6" s="526"/>
      <c r="GGE6" s="526"/>
      <c r="GGF6" s="526"/>
      <c r="GGG6" s="526"/>
      <c r="GGH6" s="526"/>
      <c r="GGI6" s="526"/>
      <c r="GGJ6" s="526"/>
      <c r="GGK6" s="526"/>
      <c r="GGL6" s="526"/>
      <c r="GGM6" s="526"/>
      <c r="GGN6" s="526"/>
      <c r="GGO6" s="526"/>
      <c r="GGP6" s="526"/>
      <c r="GGQ6" s="526"/>
      <c r="GGR6" s="526"/>
      <c r="GGS6" s="526"/>
      <c r="GGT6" s="526"/>
      <c r="GGU6" s="526"/>
      <c r="GGV6" s="526"/>
      <c r="GGW6" s="526"/>
      <c r="GGX6" s="526"/>
      <c r="GGY6" s="526"/>
      <c r="GGZ6" s="526"/>
      <c r="GHA6" s="526"/>
      <c r="GHB6" s="526"/>
      <c r="GHC6" s="526"/>
      <c r="GHD6" s="526"/>
      <c r="GHE6" s="526"/>
      <c r="GHF6" s="526"/>
      <c r="GHG6" s="526"/>
      <c r="GHH6" s="526"/>
      <c r="GHI6" s="526"/>
      <c r="GHJ6" s="526"/>
      <c r="GHK6" s="526"/>
      <c r="GHL6" s="526"/>
      <c r="GHM6" s="526"/>
      <c r="GHN6" s="526"/>
      <c r="GHO6" s="526"/>
      <c r="GHP6" s="526"/>
      <c r="GHQ6" s="526"/>
      <c r="GHR6" s="526"/>
      <c r="GHS6" s="526"/>
      <c r="GHT6" s="526"/>
      <c r="GHU6" s="526"/>
      <c r="GHV6" s="526"/>
      <c r="GHW6" s="526"/>
      <c r="GHX6" s="526"/>
      <c r="GHY6" s="526"/>
      <c r="GHZ6" s="526"/>
      <c r="GIA6" s="526"/>
      <c r="GIB6" s="526"/>
      <c r="GIC6" s="526"/>
      <c r="GID6" s="526"/>
      <c r="GIE6" s="526"/>
      <c r="GIF6" s="526"/>
      <c r="GIG6" s="526"/>
      <c r="GIH6" s="526"/>
      <c r="GII6" s="526"/>
      <c r="GIJ6" s="526"/>
      <c r="GIK6" s="526"/>
      <c r="GIL6" s="526"/>
      <c r="GIM6" s="526"/>
      <c r="GIN6" s="526"/>
      <c r="GIO6" s="526"/>
      <c r="GIP6" s="526"/>
      <c r="GIQ6" s="526"/>
      <c r="GIR6" s="526"/>
      <c r="GIS6" s="526"/>
      <c r="GIT6" s="526"/>
      <c r="GIU6" s="526"/>
      <c r="GIV6" s="526"/>
      <c r="GIW6" s="526"/>
      <c r="GIX6" s="526"/>
      <c r="GIY6" s="526"/>
      <c r="GIZ6" s="526"/>
      <c r="GJA6" s="526"/>
      <c r="GJB6" s="526"/>
      <c r="GJC6" s="526"/>
      <c r="GJD6" s="526"/>
      <c r="GJE6" s="526"/>
      <c r="GJF6" s="526"/>
      <c r="GJG6" s="526"/>
      <c r="GJH6" s="526"/>
      <c r="GJI6" s="526"/>
      <c r="GJJ6" s="526"/>
      <c r="GJK6" s="526"/>
      <c r="GJL6" s="526"/>
      <c r="GJM6" s="526"/>
      <c r="GJN6" s="526"/>
      <c r="GJO6" s="526"/>
      <c r="GJP6" s="526"/>
      <c r="GJQ6" s="526"/>
      <c r="GJR6" s="526"/>
      <c r="GJS6" s="526"/>
      <c r="GJT6" s="526"/>
      <c r="GJU6" s="526"/>
      <c r="GJV6" s="526"/>
      <c r="GJW6" s="526"/>
      <c r="GJX6" s="526"/>
      <c r="GJY6" s="526"/>
      <c r="GJZ6" s="526"/>
      <c r="GKA6" s="526"/>
      <c r="GKB6" s="526"/>
      <c r="GKC6" s="526"/>
      <c r="GKD6" s="526"/>
      <c r="GKE6" s="526"/>
      <c r="GKF6" s="526"/>
      <c r="GKG6" s="526"/>
      <c r="GKH6" s="526"/>
      <c r="GKI6" s="526"/>
      <c r="GKJ6" s="526"/>
      <c r="GKK6" s="526"/>
      <c r="GKL6" s="526"/>
      <c r="GKM6" s="526"/>
      <c r="GKN6" s="526"/>
      <c r="GKO6" s="526"/>
      <c r="GKP6" s="526"/>
      <c r="GKQ6" s="526"/>
      <c r="GKR6" s="526"/>
      <c r="GKS6" s="526"/>
      <c r="GKT6" s="526"/>
      <c r="GKU6" s="526"/>
      <c r="GKV6" s="526"/>
      <c r="GKW6" s="526"/>
      <c r="GKX6" s="526"/>
      <c r="GKY6" s="526"/>
      <c r="GKZ6" s="526"/>
      <c r="GLA6" s="526"/>
      <c r="GLB6" s="526"/>
      <c r="GLC6" s="526"/>
      <c r="GLD6" s="526"/>
      <c r="GLE6" s="526"/>
      <c r="GLF6" s="526"/>
      <c r="GLG6" s="526"/>
      <c r="GLH6" s="526"/>
      <c r="GLI6" s="526"/>
      <c r="GLJ6" s="526"/>
      <c r="GLK6" s="526"/>
      <c r="GLL6" s="526"/>
      <c r="GLM6" s="526"/>
      <c r="GLN6" s="526"/>
      <c r="GLO6" s="526"/>
      <c r="GLP6" s="526"/>
      <c r="GLQ6" s="526"/>
      <c r="GLR6" s="526"/>
      <c r="GLS6" s="526"/>
      <c r="GLT6" s="526"/>
      <c r="GLU6" s="526"/>
      <c r="GLV6" s="526"/>
      <c r="GLW6" s="526"/>
      <c r="GLX6" s="526"/>
      <c r="GLY6" s="526"/>
      <c r="GLZ6" s="526"/>
      <c r="GMA6" s="526"/>
      <c r="GMB6" s="526"/>
      <c r="GMC6" s="526"/>
      <c r="GMD6" s="526"/>
      <c r="GME6" s="526"/>
      <c r="GMF6" s="526"/>
      <c r="GMG6" s="526"/>
      <c r="GMH6" s="526"/>
      <c r="GMI6" s="526"/>
      <c r="GMJ6" s="526"/>
      <c r="GMK6" s="526"/>
      <c r="GML6" s="526"/>
      <c r="GMM6" s="526"/>
      <c r="GMN6" s="526"/>
      <c r="GMO6" s="526"/>
      <c r="GMP6" s="526"/>
      <c r="GMQ6" s="526"/>
      <c r="GMR6" s="526"/>
      <c r="GMS6" s="526"/>
      <c r="GMT6" s="526"/>
      <c r="GMU6" s="526"/>
      <c r="GMV6" s="526"/>
      <c r="GMW6" s="526"/>
      <c r="GMX6" s="526"/>
      <c r="GMY6" s="526"/>
      <c r="GMZ6" s="526"/>
      <c r="GNA6" s="526"/>
      <c r="GNB6" s="526"/>
      <c r="GNC6" s="526"/>
      <c r="GND6" s="526"/>
      <c r="GNE6" s="526"/>
      <c r="GNF6" s="526"/>
      <c r="GNG6" s="526"/>
      <c r="GNH6" s="526"/>
      <c r="GNI6" s="526"/>
      <c r="GNJ6" s="526"/>
      <c r="GNK6" s="526"/>
      <c r="GNL6" s="526"/>
      <c r="GNM6" s="526"/>
      <c r="GNN6" s="526"/>
      <c r="GNO6" s="526"/>
      <c r="GNP6" s="526"/>
      <c r="GNQ6" s="526"/>
      <c r="GNR6" s="526"/>
      <c r="GNS6" s="526"/>
      <c r="GNT6" s="526"/>
      <c r="GNU6" s="526"/>
      <c r="GNV6" s="526"/>
      <c r="GNW6" s="526"/>
      <c r="GNX6" s="526"/>
      <c r="GNY6" s="526"/>
      <c r="GNZ6" s="526"/>
      <c r="GOA6" s="526"/>
      <c r="GOB6" s="526"/>
      <c r="GOC6" s="526"/>
      <c r="GOD6" s="526"/>
      <c r="GOE6" s="526"/>
      <c r="GOF6" s="526"/>
      <c r="GOG6" s="526"/>
      <c r="GOH6" s="526"/>
      <c r="GOI6" s="526"/>
      <c r="GOJ6" s="526"/>
      <c r="GOK6" s="526"/>
      <c r="GOL6" s="526"/>
      <c r="GOM6" s="526"/>
      <c r="GON6" s="526"/>
      <c r="GOO6" s="526"/>
      <c r="GOP6" s="526"/>
      <c r="GOQ6" s="526"/>
      <c r="GOR6" s="526"/>
      <c r="GOS6" s="526"/>
      <c r="GOT6" s="526"/>
      <c r="GOU6" s="526"/>
      <c r="GOV6" s="526"/>
      <c r="GOW6" s="526"/>
      <c r="GOX6" s="526"/>
      <c r="GOY6" s="526"/>
      <c r="GOZ6" s="526"/>
      <c r="GPA6" s="526"/>
      <c r="GPB6" s="526"/>
      <c r="GPC6" s="526"/>
      <c r="GPD6" s="526"/>
      <c r="GPE6" s="526"/>
      <c r="GPF6" s="526"/>
      <c r="GPG6" s="526"/>
      <c r="GPH6" s="526"/>
      <c r="GPI6" s="526"/>
      <c r="GPJ6" s="526"/>
      <c r="GPK6" s="526"/>
      <c r="GPL6" s="526"/>
      <c r="GPM6" s="526"/>
      <c r="GPN6" s="526"/>
      <c r="GPO6" s="526"/>
      <c r="GPP6" s="526"/>
      <c r="GPQ6" s="526"/>
      <c r="GPR6" s="526"/>
      <c r="GPS6" s="526"/>
      <c r="GPT6" s="526"/>
      <c r="GPU6" s="526"/>
      <c r="GPV6" s="526"/>
      <c r="GPW6" s="526"/>
      <c r="GPX6" s="526"/>
      <c r="GPY6" s="526"/>
      <c r="GPZ6" s="526"/>
      <c r="GQA6" s="526"/>
      <c r="GQB6" s="526"/>
      <c r="GQC6" s="526"/>
      <c r="GQD6" s="526"/>
      <c r="GQE6" s="526"/>
      <c r="GQF6" s="526"/>
      <c r="GQG6" s="526"/>
      <c r="GQH6" s="526"/>
      <c r="GQI6" s="526"/>
      <c r="GQJ6" s="526"/>
      <c r="GQK6" s="526"/>
      <c r="GQL6" s="526"/>
      <c r="GQM6" s="526"/>
      <c r="GQN6" s="526"/>
      <c r="GQO6" s="526"/>
      <c r="GQP6" s="526"/>
      <c r="GQQ6" s="526"/>
      <c r="GQR6" s="526"/>
      <c r="GQS6" s="526"/>
      <c r="GQT6" s="526"/>
      <c r="GQU6" s="526"/>
      <c r="GQV6" s="526"/>
      <c r="GQW6" s="526"/>
      <c r="GQX6" s="526"/>
      <c r="GQY6" s="526"/>
      <c r="GQZ6" s="526"/>
      <c r="GRA6" s="526"/>
      <c r="GRB6" s="526"/>
      <c r="GRC6" s="526"/>
      <c r="GRD6" s="526"/>
      <c r="GRE6" s="526"/>
      <c r="GRF6" s="526"/>
      <c r="GRG6" s="526"/>
      <c r="GRH6" s="526"/>
      <c r="GRI6" s="526"/>
      <c r="GRJ6" s="526"/>
      <c r="GRK6" s="526"/>
      <c r="GRL6" s="526"/>
      <c r="GRM6" s="526"/>
      <c r="GRN6" s="526"/>
      <c r="GRO6" s="526"/>
      <c r="GRP6" s="526"/>
      <c r="GRQ6" s="526"/>
      <c r="GRR6" s="526"/>
      <c r="GRS6" s="526"/>
      <c r="GRT6" s="526"/>
      <c r="GRU6" s="526"/>
      <c r="GRV6" s="526"/>
      <c r="GRW6" s="526"/>
      <c r="GRX6" s="526"/>
      <c r="GRY6" s="526"/>
      <c r="GRZ6" s="526"/>
      <c r="GSA6" s="526"/>
      <c r="GSB6" s="526"/>
      <c r="GSC6" s="526"/>
      <c r="GSD6" s="526"/>
      <c r="GSE6" s="526"/>
      <c r="GSF6" s="526"/>
      <c r="GSG6" s="526"/>
      <c r="GSH6" s="526"/>
      <c r="GSI6" s="526"/>
      <c r="GSJ6" s="526"/>
      <c r="GSK6" s="526"/>
      <c r="GSL6" s="526"/>
      <c r="GSM6" s="526"/>
      <c r="GSN6" s="526"/>
      <c r="GSO6" s="526"/>
      <c r="GSP6" s="526"/>
      <c r="GSQ6" s="526"/>
      <c r="GSR6" s="526"/>
      <c r="GSS6" s="526"/>
      <c r="GST6" s="526"/>
      <c r="GSU6" s="526"/>
      <c r="GSV6" s="526"/>
      <c r="GSW6" s="526"/>
      <c r="GSX6" s="526"/>
      <c r="GSY6" s="526"/>
      <c r="GSZ6" s="526"/>
      <c r="GTA6" s="526"/>
      <c r="GTB6" s="526"/>
      <c r="GTC6" s="526"/>
      <c r="GTD6" s="526"/>
      <c r="GTE6" s="526"/>
      <c r="GTF6" s="526"/>
      <c r="GTG6" s="526"/>
      <c r="GTH6" s="526"/>
      <c r="GTI6" s="526"/>
      <c r="GTJ6" s="526"/>
      <c r="GTK6" s="526"/>
      <c r="GTL6" s="526"/>
      <c r="GTM6" s="526"/>
      <c r="GTN6" s="526"/>
      <c r="GTO6" s="526"/>
      <c r="GTP6" s="526"/>
      <c r="GTQ6" s="526"/>
      <c r="GTR6" s="526"/>
      <c r="GTS6" s="526"/>
      <c r="GTT6" s="526"/>
      <c r="GTU6" s="526"/>
      <c r="GTV6" s="526"/>
      <c r="GTW6" s="526"/>
      <c r="GTX6" s="526"/>
      <c r="GTY6" s="526"/>
      <c r="GTZ6" s="526"/>
      <c r="GUA6" s="526"/>
      <c r="GUB6" s="526"/>
      <c r="GUC6" s="526"/>
      <c r="GUD6" s="526"/>
      <c r="GUE6" s="526"/>
      <c r="GUF6" s="526"/>
      <c r="GUG6" s="526"/>
      <c r="GUH6" s="526"/>
      <c r="GUI6" s="526"/>
      <c r="GUJ6" s="526"/>
      <c r="GUK6" s="526"/>
      <c r="GUL6" s="526"/>
      <c r="GUM6" s="526"/>
      <c r="GUN6" s="526"/>
      <c r="GUO6" s="526"/>
      <c r="GUP6" s="526"/>
      <c r="GUQ6" s="526"/>
      <c r="GUR6" s="526"/>
      <c r="GUS6" s="526"/>
      <c r="GUT6" s="526"/>
      <c r="GUU6" s="526"/>
      <c r="GUV6" s="526"/>
      <c r="GUW6" s="526"/>
      <c r="GUX6" s="526"/>
      <c r="GUY6" s="526"/>
      <c r="GUZ6" s="526"/>
      <c r="GVA6" s="526"/>
      <c r="GVB6" s="526"/>
      <c r="GVC6" s="526"/>
      <c r="GVD6" s="526"/>
      <c r="GVE6" s="526"/>
      <c r="GVF6" s="526"/>
      <c r="GVG6" s="526"/>
      <c r="GVH6" s="526"/>
      <c r="GVI6" s="526"/>
      <c r="GVJ6" s="526"/>
      <c r="GVK6" s="526"/>
      <c r="GVL6" s="526"/>
      <c r="GVM6" s="526"/>
      <c r="GVN6" s="526"/>
      <c r="GVO6" s="526"/>
      <c r="GVP6" s="526"/>
      <c r="GVQ6" s="526"/>
      <c r="GVR6" s="526"/>
      <c r="GVS6" s="526"/>
      <c r="GVT6" s="526"/>
      <c r="GVU6" s="526"/>
      <c r="GVV6" s="526"/>
      <c r="GVW6" s="526"/>
      <c r="GVX6" s="526"/>
      <c r="GVY6" s="526"/>
      <c r="GVZ6" s="526"/>
      <c r="GWA6" s="526"/>
      <c r="GWB6" s="526"/>
      <c r="GWC6" s="526"/>
      <c r="GWD6" s="526"/>
      <c r="GWE6" s="526"/>
      <c r="GWF6" s="526"/>
      <c r="GWG6" s="526"/>
      <c r="GWH6" s="526"/>
      <c r="GWI6" s="526"/>
      <c r="GWJ6" s="526"/>
      <c r="GWK6" s="526"/>
      <c r="GWL6" s="526"/>
      <c r="GWM6" s="526"/>
      <c r="GWN6" s="526"/>
      <c r="GWO6" s="526"/>
      <c r="GWP6" s="526"/>
      <c r="GWQ6" s="526"/>
      <c r="GWR6" s="526"/>
      <c r="GWS6" s="526"/>
      <c r="GWT6" s="526"/>
      <c r="GWU6" s="526"/>
      <c r="GWV6" s="526"/>
      <c r="GWW6" s="526"/>
      <c r="GWX6" s="526"/>
      <c r="GWY6" s="526"/>
      <c r="GWZ6" s="526"/>
      <c r="GXA6" s="526"/>
      <c r="GXB6" s="526"/>
      <c r="GXC6" s="526"/>
      <c r="GXD6" s="526"/>
      <c r="GXE6" s="526"/>
      <c r="GXF6" s="526"/>
      <c r="GXG6" s="526"/>
      <c r="GXH6" s="526"/>
      <c r="GXI6" s="526"/>
      <c r="GXJ6" s="526"/>
      <c r="GXK6" s="526"/>
      <c r="GXL6" s="526"/>
      <c r="GXM6" s="526"/>
      <c r="GXN6" s="526"/>
      <c r="GXO6" s="526"/>
      <c r="GXP6" s="526"/>
      <c r="GXQ6" s="526"/>
      <c r="GXR6" s="526"/>
      <c r="GXS6" s="526"/>
      <c r="GXT6" s="526"/>
      <c r="GXU6" s="526"/>
      <c r="GXV6" s="526"/>
      <c r="GXW6" s="526"/>
      <c r="GXX6" s="526"/>
      <c r="GXY6" s="526"/>
      <c r="GXZ6" s="526"/>
      <c r="GYA6" s="526"/>
      <c r="GYB6" s="526"/>
      <c r="GYC6" s="526"/>
      <c r="GYD6" s="526"/>
      <c r="GYE6" s="526"/>
      <c r="GYF6" s="526"/>
      <c r="GYG6" s="526"/>
      <c r="GYH6" s="526"/>
      <c r="GYI6" s="526"/>
      <c r="GYJ6" s="526"/>
      <c r="GYK6" s="526"/>
      <c r="GYL6" s="526"/>
      <c r="GYM6" s="526"/>
      <c r="GYN6" s="526"/>
      <c r="GYO6" s="526"/>
      <c r="GYP6" s="526"/>
      <c r="GYQ6" s="526"/>
      <c r="GYR6" s="526"/>
      <c r="GYS6" s="526"/>
      <c r="GYT6" s="526"/>
      <c r="GYU6" s="526"/>
      <c r="GYV6" s="526"/>
      <c r="GYW6" s="526"/>
      <c r="GYX6" s="526"/>
      <c r="GYY6" s="526"/>
      <c r="GYZ6" s="526"/>
      <c r="GZA6" s="526"/>
      <c r="GZB6" s="526"/>
      <c r="GZC6" s="526"/>
      <c r="GZD6" s="526"/>
      <c r="GZE6" s="526"/>
      <c r="GZF6" s="526"/>
      <c r="GZG6" s="526"/>
      <c r="GZH6" s="526"/>
      <c r="GZI6" s="526"/>
      <c r="GZJ6" s="526"/>
      <c r="GZK6" s="526"/>
      <c r="GZL6" s="526"/>
      <c r="GZM6" s="526"/>
      <c r="GZN6" s="526"/>
      <c r="GZO6" s="526"/>
      <c r="GZP6" s="526"/>
      <c r="GZQ6" s="526"/>
      <c r="GZR6" s="526"/>
      <c r="GZS6" s="526"/>
      <c r="GZT6" s="526"/>
      <c r="GZU6" s="526"/>
      <c r="GZV6" s="526"/>
      <c r="GZW6" s="526"/>
      <c r="GZX6" s="526"/>
      <c r="GZY6" s="526"/>
      <c r="GZZ6" s="526"/>
      <c r="HAA6" s="526"/>
      <c r="HAB6" s="526"/>
      <c r="HAC6" s="526"/>
      <c r="HAD6" s="526"/>
      <c r="HAE6" s="526"/>
      <c r="HAF6" s="526"/>
      <c r="HAG6" s="526"/>
      <c r="HAH6" s="526"/>
      <c r="HAI6" s="526"/>
      <c r="HAJ6" s="526"/>
      <c r="HAK6" s="526"/>
      <c r="HAL6" s="526"/>
      <c r="HAM6" s="526"/>
      <c r="HAN6" s="526"/>
      <c r="HAO6" s="526"/>
      <c r="HAP6" s="526"/>
      <c r="HAQ6" s="526"/>
      <c r="HAR6" s="526"/>
      <c r="HAS6" s="526"/>
      <c r="HAT6" s="526"/>
      <c r="HAU6" s="526"/>
      <c r="HAV6" s="526"/>
      <c r="HAW6" s="526"/>
      <c r="HAX6" s="526"/>
      <c r="HAY6" s="526"/>
      <c r="HAZ6" s="526"/>
      <c r="HBA6" s="526"/>
      <c r="HBB6" s="526"/>
      <c r="HBC6" s="526"/>
      <c r="HBD6" s="526"/>
      <c r="HBE6" s="526"/>
      <c r="HBF6" s="526"/>
      <c r="HBG6" s="526"/>
      <c r="HBH6" s="526"/>
      <c r="HBI6" s="526"/>
      <c r="HBJ6" s="526"/>
      <c r="HBK6" s="526"/>
      <c r="HBL6" s="526"/>
      <c r="HBM6" s="526"/>
      <c r="HBN6" s="526"/>
      <c r="HBO6" s="526"/>
      <c r="HBP6" s="526"/>
      <c r="HBQ6" s="526"/>
      <c r="HBR6" s="526"/>
      <c r="HBS6" s="526"/>
      <c r="HBT6" s="526"/>
      <c r="HBU6" s="526"/>
      <c r="HBV6" s="526"/>
      <c r="HBW6" s="526"/>
      <c r="HBX6" s="526"/>
      <c r="HBY6" s="526"/>
      <c r="HBZ6" s="526"/>
      <c r="HCA6" s="526"/>
      <c r="HCB6" s="526"/>
      <c r="HCC6" s="526"/>
      <c r="HCD6" s="526"/>
      <c r="HCE6" s="526"/>
      <c r="HCF6" s="526"/>
      <c r="HCG6" s="526"/>
      <c r="HCH6" s="526"/>
      <c r="HCI6" s="526"/>
      <c r="HCJ6" s="526"/>
      <c r="HCK6" s="526"/>
      <c r="HCL6" s="526"/>
      <c r="HCM6" s="526"/>
      <c r="HCN6" s="526"/>
      <c r="HCO6" s="526"/>
      <c r="HCP6" s="526"/>
      <c r="HCQ6" s="526"/>
      <c r="HCR6" s="526"/>
      <c r="HCS6" s="526"/>
      <c r="HCT6" s="526"/>
      <c r="HCU6" s="526"/>
      <c r="HCV6" s="526"/>
      <c r="HCW6" s="526"/>
      <c r="HCX6" s="526"/>
      <c r="HCY6" s="526"/>
      <c r="HCZ6" s="526"/>
      <c r="HDA6" s="526"/>
      <c r="HDB6" s="526"/>
      <c r="HDC6" s="526"/>
      <c r="HDD6" s="526"/>
      <c r="HDE6" s="526"/>
      <c r="HDF6" s="526"/>
      <c r="HDG6" s="526"/>
      <c r="HDH6" s="526"/>
      <c r="HDI6" s="526"/>
      <c r="HDJ6" s="526"/>
      <c r="HDK6" s="526"/>
      <c r="HDL6" s="526"/>
      <c r="HDM6" s="526"/>
      <c r="HDN6" s="526"/>
      <c r="HDO6" s="526"/>
      <c r="HDP6" s="526"/>
      <c r="HDQ6" s="526"/>
      <c r="HDR6" s="526"/>
      <c r="HDS6" s="526"/>
      <c r="HDT6" s="526"/>
      <c r="HDU6" s="526"/>
      <c r="HDV6" s="526"/>
      <c r="HDW6" s="526"/>
      <c r="HDX6" s="526"/>
      <c r="HDY6" s="526"/>
      <c r="HDZ6" s="526"/>
      <c r="HEA6" s="526"/>
      <c r="HEB6" s="526"/>
      <c r="HEC6" s="526"/>
      <c r="HED6" s="526"/>
      <c r="HEE6" s="526"/>
      <c r="HEF6" s="526"/>
      <c r="HEG6" s="526"/>
      <c r="HEH6" s="526"/>
      <c r="HEI6" s="526"/>
      <c r="HEJ6" s="526"/>
      <c r="HEK6" s="526"/>
      <c r="HEL6" s="526"/>
      <c r="HEM6" s="526"/>
      <c r="HEN6" s="526"/>
      <c r="HEO6" s="526"/>
      <c r="HEP6" s="526"/>
      <c r="HEQ6" s="526"/>
      <c r="HER6" s="526"/>
      <c r="HES6" s="526"/>
      <c r="HET6" s="526"/>
      <c r="HEU6" s="526"/>
      <c r="HEV6" s="526"/>
      <c r="HEW6" s="526"/>
      <c r="HEX6" s="526"/>
      <c r="HEY6" s="526"/>
      <c r="HEZ6" s="526"/>
      <c r="HFA6" s="526"/>
      <c r="HFB6" s="526"/>
      <c r="HFC6" s="526"/>
      <c r="HFD6" s="526"/>
      <c r="HFE6" s="526"/>
      <c r="HFF6" s="526"/>
      <c r="HFG6" s="526"/>
      <c r="HFH6" s="526"/>
      <c r="HFI6" s="526"/>
      <c r="HFJ6" s="526"/>
      <c r="HFK6" s="526"/>
      <c r="HFL6" s="526"/>
      <c r="HFM6" s="526"/>
      <c r="HFN6" s="526"/>
      <c r="HFO6" s="526"/>
      <c r="HFP6" s="526"/>
      <c r="HFQ6" s="526"/>
      <c r="HFR6" s="526"/>
      <c r="HFS6" s="526"/>
      <c r="HFT6" s="526"/>
      <c r="HFU6" s="526"/>
      <c r="HFV6" s="526"/>
      <c r="HFW6" s="526"/>
      <c r="HFX6" s="526"/>
      <c r="HFY6" s="526"/>
      <c r="HFZ6" s="526"/>
      <c r="HGA6" s="526"/>
      <c r="HGB6" s="526"/>
      <c r="HGC6" s="526"/>
      <c r="HGD6" s="526"/>
      <c r="HGE6" s="526"/>
      <c r="HGF6" s="526"/>
      <c r="HGG6" s="526"/>
      <c r="HGH6" s="526"/>
      <c r="HGI6" s="526"/>
      <c r="HGJ6" s="526"/>
      <c r="HGK6" s="526"/>
      <c r="HGL6" s="526"/>
      <c r="HGM6" s="526"/>
      <c r="HGN6" s="526"/>
      <c r="HGO6" s="526"/>
      <c r="HGP6" s="526"/>
      <c r="HGQ6" s="526"/>
      <c r="HGR6" s="526"/>
      <c r="HGS6" s="526"/>
      <c r="HGT6" s="526"/>
      <c r="HGU6" s="526"/>
      <c r="HGV6" s="526"/>
      <c r="HGW6" s="526"/>
      <c r="HGX6" s="526"/>
      <c r="HGY6" s="526"/>
      <c r="HGZ6" s="526"/>
      <c r="HHA6" s="526"/>
      <c r="HHB6" s="526"/>
      <c r="HHC6" s="526"/>
      <c r="HHD6" s="526"/>
      <c r="HHE6" s="526"/>
      <c r="HHF6" s="526"/>
      <c r="HHG6" s="526"/>
      <c r="HHH6" s="526"/>
      <c r="HHI6" s="526"/>
      <c r="HHJ6" s="526"/>
      <c r="HHK6" s="526"/>
      <c r="HHL6" s="526"/>
      <c r="HHM6" s="526"/>
      <c r="HHN6" s="526"/>
      <c r="HHO6" s="526"/>
      <c r="HHP6" s="526"/>
      <c r="HHQ6" s="526"/>
      <c r="HHR6" s="526"/>
      <c r="HHS6" s="526"/>
      <c r="HHT6" s="526"/>
      <c r="HHU6" s="526"/>
      <c r="HHV6" s="526"/>
      <c r="HHW6" s="526"/>
      <c r="HHX6" s="526"/>
      <c r="HHY6" s="526"/>
      <c r="HHZ6" s="526"/>
      <c r="HIA6" s="526"/>
      <c r="HIB6" s="526"/>
      <c r="HIC6" s="526"/>
      <c r="HID6" s="526"/>
      <c r="HIE6" s="526"/>
      <c r="HIF6" s="526"/>
      <c r="HIG6" s="526"/>
      <c r="HIH6" s="526"/>
      <c r="HII6" s="526"/>
      <c r="HIJ6" s="526"/>
      <c r="HIK6" s="526"/>
      <c r="HIL6" s="526"/>
      <c r="HIM6" s="526"/>
      <c r="HIN6" s="526"/>
      <c r="HIO6" s="526"/>
      <c r="HIP6" s="526"/>
      <c r="HIQ6" s="526"/>
      <c r="HIR6" s="526"/>
      <c r="HIS6" s="526"/>
      <c r="HIT6" s="526"/>
      <c r="HIU6" s="526"/>
      <c r="HIV6" s="526"/>
      <c r="HIW6" s="526"/>
      <c r="HIX6" s="526"/>
      <c r="HIY6" s="526"/>
      <c r="HIZ6" s="526"/>
      <c r="HJA6" s="526"/>
      <c r="HJB6" s="526"/>
      <c r="HJC6" s="526"/>
      <c r="HJD6" s="526"/>
      <c r="HJE6" s="526"/>
      <c r="HJF6" s="526"/>
      <c r="HJG6" s="526"/>
      <c r="HJH6" s="526"/>
      <c r="HJI6" s="526"/>
      <c r="HJJ6" s="526"/>
      <c r="HJK6" s="526"/>
      <c r="HJL6" s="526"/>
      <c r="HJM6" s="526"/>
      <c r="HJN6" s="526"/>
      <c r="HJO6" s="526"/>
      <c r="HJP6" s="526"/>
      <c r="HJQ6" s="526"/>
      <c r="HJR6" s="526"/>
      <c r="HJS6" s="526"/>
      <c r="HJT6" s="526"/>
      <c r="HJU6" s="526"/>
      <c r="HJV6" s="526"/>
      <c r="HJW6" s="526"/>
      <c r="HJX6" s="526"/>
      <c r="HJY6" s="526"/>
      <c r="HJZ6" s="526"/>
      <c r="HKA6" s="526"/>
      <c r="HKB6" s="526"/>
      <c r="HKC6" s="526"/>
      <c r="HKD6" s="526"/>
      <c r="HKE6" s="526"/>
      <c r="HKF6" s="526"/>
      <c r="HKG6" s="526"/>
      <c r="HKH6" s="526"/>
      <c r="HKI6" s="526"/>
      <c r="HKJ6" s="526"/>
      <c r="HKK6" s="526"/>
      <c r="HKL6" s="526"/>
      <c r="HKM6" s="526"/>
      <c r="HKN6" s="526"/>
      <c r="HKO6" s="526"/>
      <c r="HKP6" s="526"/>
      <c r="HKQ6" s="526"/>
      <c r="HKR6" s="526"/>
      <c r="HKS6" s="526"/>
      <c r="HKT6" s="526"/>
      <c r="HKU6" s="526"/>
      <c r="HKV6" s="526"/>
      <c r="HKW6" s="526"/>
      <c r="HKX6" s="526"/>
      <c r="HKY6" s="526"/>
      <c r="HKZ6" s="526"/>
      <c r="HLA6" s="526"/>
      <c r="HLB6" s="526"/>
      <c r="HLC6" s="526"/>
      <c r="HLD6" s="526"/>
      <c r="HLE6" s="526"/>
      <c r="HLF6" s="526"/>
      <c r="HLG6" s="526"/>
      <c r="HLH6" s="526"/>
      <c r="HLI6" s="526"/>
      <c r="HLJ6" s="526"/>
      <c r="HLK6" s="526"/>
      <c r="HLL6" s="526"/>
      <c r="HLM6" s="526"/>
      <c r="HLN6" s="526"/>
      <c r="HLO6" s="526"/>
      <c r="HLP6" s="526"/>
      <c r="HLQ6" s="526"/>
      <c r="HLR6" s="526"/>
      <c r="HLS6" s="526"/>
      <c r="HLT6" s="526"/>
      <c r="HLU6" s="526"/>
      <c r="HLV6" s="526"/>
      <c r="HLW6" s="526"/>
      <c r="HLX6" s="526"/>
      <c r="HLY6" s="526"/>
      <c r="HLZ6" s="526"/>
      <c r="HMA6" s="526"/>
      <c r="HMB6" s="526"/>
      <c r="HMC6" s="526"/>
      <c r="HMD6" s="526"/>
      <c r="HME6" s="526"/>
      <c r="HMF6" s="526"/>
      <c r="HMG6" s="526"/>
      <c r="HMH6" s="526"/>
      <c r="HMI6" s="526"/>
      <c r="HMJ6" s="526"/>
      <c r="HMK6" s="526"/>
      <c r="HML6" s="526"/>
      <c r="HMM6" s="526"/>
      <c r="HMN6" s="526"/>
      <c r="HMO6" s="526"/>
      <c r="HMP6" s="526"/>
      <c r="HMQ6" s="526"/>
      <c r="HMR6" s="526"/>
      <c r="HMS6" s="526"/>
      <c r="HMT6" s="526"/>
      <c r="HMU6" s="526"/>
      <c r="HMV6" s="526"/>
      <c r="HMW6" s="526"/>
      <c r="HMX6" s="526"/>
      <c r="HMY6" s="526"/>
      <c r="HMZ6" s="526"/>
      <c r="HNA6" s="526"/>
      <c r="HNB6" s="526"/>
      <c r="HNC6" s="526"/>
      <c r="HND6" s="526"/>
      <c r="HNE6" s="526"/>
      <c r="HNF6" s="526"/>
      <c r="HNG6" s="526"/>
      <c r="HNH6" s="526"/>
      <c r="HNI6" s="526"/>
      <c r="HNJ6" s="526"/>
      <c r="HNK6" s="526"/>
      <c r="HNL6" s="526"/>
      <c r="HNM6" s="526"/>
      <c r="HNN6" s="526"/>
      <c r="HNO6" s="526"/>
      <c r="HNP6" s="526"/>
      <c r="HNQ6" s="526"/>
      <c r="HNR6" s="526"/>
      <c r="HNS6" s="526"/>
      <c r="HNT6" s="526"/>
      <c r="HNU6" s="526"/>
      <c r="HNV6" s="526"/>
      <c r="HNW6" s="526"/>
      <c r="HNX6" s="526"/>
      <c r="HNY6" s="526"/>
      <c r="HNZ6" s="526"/>
      <c r="HOA6" s="526"/>
      <c r="HOB6" s="526"/>
      <c r="HOC6" s="526"/>
      <c r="HOD6" s="526"/>
      <c r="HOE6" s="526"/>
      <c r="HOF6" s="526"/>
      <c r="HOG6" s="526"/>
      <c r="HOH6" s="526"/>
      <c r="HOI6" s="526"/>
      <c r="HOJ6" s="526"/>
      <c r="HOK6" s="526"/>
      <c r="HOL6" s="526"/>
      <c r="HOM6" s="526"/>
      <c r="HON6" s="526"/>
      <c r="HOO6" s="526"/>
      <c r="HOP6" s="526"/>
      <c r="HOQ6" s="526"/>
      <c r="HOR6" s="526"/>
      <c r="HOS6" s="526"/>
      <c r="HOT6" s="526"/>
      <c r="HOU6" s="526"/>
      <c r="HOV6" s="526"/>
      <c r="HOW6" s="526"/>
      <c r="HOX6" s="526"/>
      <c r="HOY6" s="526"/>
      <c r="HOZ6" s="526"/>
      <c r="HPA6" s="526"/>
      <c r="HPB6" s="526"/>
      <c r="HPC6" s="526"/>
      <c r="HPD6" s="526"/>
      <c r="HPE6" s="526"/>
      <c r="HPF6" s="526"/>
      <c r="HPG6" s="526"/>
      <c r="HPH6" s="526"/>
      <c r="HPI6" s="526"/>
      <c r="HPJ6" s="526"/>
      <c r="HPK6" s="526"/>
      <c r="HPL6" s="526"/>
      <c r="HPM6" s="526"/>
      <c r="HPN6" s="526"/>
      <c r="HPO6" s="526"/>
      <c r="HPP6" s="526"/>
      <c r="HPQ6" s="526"/>
      <c r="HPR6" s="526"/>
      <c r="HPS6" s="526"/>
      <c r="HPT6" s="526"/>
      <c r="HPU6" s="526"/>
      <c r="HPV6" s="526"/>
      <c r="HPW6" s="526"/>
      <c r="HPX6" s="526"/>
      <c r="HPY6" s="526"/>
      <c r="HPZ6" s="526"/>
      <c r="HQA6" s="526"/>
      <c r="HQB6" s="526"/>
      <c r="HQC6" s="526"/>
      <c r="HQD6" s="526"/>
      <c r="HQE6" s="526"/>
      <c r="HQF6" s="526"/>
      <c r="HQG6" s="526"/>
      <c r="HQH6" s="526"/>
      <c r="HQI6" s="526"/>
      <c r="HQJ6" s="526"/>
      <c r="HQK6" s="526"/>
      <c r="HQL6" s="526"/>
      <c r="HQM6" s="526"/>
      <c r="HQN6" s="526"/>
      <c r="HQO6" s="526"/>
      <c r="HQP6" s="526"/>
      <c r="HQQ6" s="526"/>
      <c r="HQR6" s="526"/>
      <c r="HQS6" s="526"/>
      <c r="HQT6" s="526"/>
      <c r="HQU6" s="526"/>
      <c r="HQV6" s="526"/>
      <c r="HQW6" s="526"/>
      <c r="HQX6" s="526"/>
      <c r="HQY6" s="526"/>
      <c r="HQZ6" s="526"/>
      <c r="HRA6" s="526"/>
      <c r="HRB6" s="526"/>
      <c r="HRC6" s="526"/>
      <c r="HRD6" s="526"/>
      <c r="HRE6" s="526"/>
      <c r="HRF6" s="526"/>
      <c r="HRG6" s="526"/>
      <c r="HRH6" s="526"/>
      <c r="HRI6" s="526"/>
      <c r="HRJ6" s="526"/>
      <c r="HRK6" s="526"/>
      <c r="HRL6" s="526"/>
      <c r="HRM6" s="526"/>
      <c r="HRN6" s="526"/>
      <c r="HRO6" s="526"/>
      <c r="HRP6" s="526"/>
      <c r="HRQ6" s="526"/>
      <c r="HRR6" s="526"/>
      <c r="HRS6" s="526"/>
      <c r="HRT6" s="526"/>
      <c r="HRU6" s="526"/>
      <c r="HRV6" s="526"/>
      <c r="HRW6" s="526"/>
      <c r="HRX6" s="526"/>
      <c r="HRY6" s="526"/>
      <c r="HRZ6" s="526"/>
      <c r="HSA6" s="526"/>
      <c r="HSB6" s="526"/>
      <c r="HSC6" s="526"/>
      <c r="HSD6" s="526"/>
      <c r="HSE6" s="526"/>
      <c r="HSF6" s="526"/>
      <c r="HSG6" s="526"/>
      <c r="HSH6" s="526"/>
      <c r="HSI6" s="526"/>
      <c r="HSJ6" s="526"/>
      <c r="HSK6" s="526"/>
      <c r="HSL6" s="526"/>
      <c r="HSM6" s="526"/>
      <c r="HSN6" s="526"/>
      <c r="HSO6" s="526"/>
      <c r="HSP6" s="526"/>
      <c r="HSQ6" s="526"/>
      <c r="HSR6" s="526"/>
      <c r="HSS6" s="526"/>
      <c r="HST6" s="526"/>
      <c r="HSU6" s="526"/>
      <c r="HSV6" s="526"/>
      <c r="HSW6" s="526"/>
      <c r="HSX6" s="526"/>
      <c r="HSY6" s="526"/>
      <c r="HSZ6" s="526"/>
      <c r="HTA6" s="526"/>
      <c r="HTB6" s="526"/>
      <c r="HTC6" s="526"/>
      <c r="HTD6" s="526"/>
      <c r="HTE6" s="526"/>
      <c r="HTF6" s="526"/>
      <c r="HTG6" s="526"/>
      <c r="HTH6" s="526"/>
      <c r="HTI6" s="526"/>
      <c r="HTJ6" s="526"/>
      <c r="HTK6" s="526"/>
      <c r="HTL6" s="526"/>
      <c r="HTM6" s="526"/>
      <c r="HTN6" s="526"/>
      <c r="HTO6" s="526"/>
      <c r="HTP6" s="526"/>
      <c r="HTQ6" s="526"/>
      <c r="HTR6" s="526"/>
      <c r="HTS6" s="526"/>
      <c r="HTT6" s="526"/>
      <c r="HTU6" s="526"/>
      <c r="HTV6" s="526"/>
      <c r="HTW6" s="526"/>
      <c r="HTX6" s="526"/>
      <c r="HTY6" s="526"/>
      <c r="HTZ6" s="526"/>
      <c r="HUA6" s="526"/>
      <c r="HUB6" s="526"/>
      <c r="HUC6" s="526"/>
      <c r="HUD6" s="526"/>
      <c r="HUE6" s="526"/>
      <c r="HUF6" s="526"/>
      <c r="HUG6" s="526"/>
      <c r="HUH6" s="526"/>
      <c r="HUI6" s="526"/>
      <c r="HUJ6" s="526"/>
      <c r="HUK6" s="526"/>
      <c r="HUL6" s="526"/>
      <c r="HUM6" s="526"/>
      <c r="HUN6" s="526"/>
      <c r="HUO6" s="526"/>
      <c r="HUP6" s="526"/>
      <c r="HUQ6" s="526"/>
      <c r="HUR6" s="526"/>
      <c r="HUS6" s="526"/>
      <c r="HUT6" s="526"/>
      <c r="HUU6" s="526"/>
      <c r="HUV6" s="526"/>
      <c r="HUW6" s="526"/>
      <c r="HUX6" s="526"/>
      <c r="HUY6" s="526"/>
      <c r="HUZ6" s="526"/>
      <c r="HVA6" s="526"/>
      <c r="HVB6" s="526"/>
      <c r="HVC6" s="526"/>
      <c r="HVD6" s="526"/>
      <c r="HVE6" s="526"/>
      <c r="HVF6" s="526"/>
      <c r="HVG6" s="526"/>
      <c r="HVH6" s="526"/>
      <c r="HVI6" s="526"/>
      <c r="HVJ6" s="526"/>
      <c r="HVK6" s="526"/>
      <c r="HVL6" s="526"/>
      <c r="HVM6" s="526"/>
      <c r="HVN6" s="526"/>
      <c r="HVO6" s="526"/>
      <c r="HVP6" s="526"/>
      <c r="HVQ6" s="526"/>
      <c r="HVR6" s="526"/>
      <c r="HVS6" s="526"/>
      <c r="HVT6" s="526"/>
      <c r="HVU6" s="526"/>
      <c r="HVV6" s="526"/>
      <c r="HVW6" s="526"/>
      <c r="HVX6" s="526"/>
      <c r="HVY6" s="526"/>
      <c r="HVZ6" s="526"/>
      <c r="HWA6" s="526"/>
      <c r="HWB6" s="526"/>
      <c r="HWC6" s="526"/>
      <c r="HWD6" s="526"/>
      <c r="HWE6" s="526"/>
      <c r="HWF6" s="526"/>
      <c r="HWG6" s="526"/>
      <c r="HWH6" s="526"/>
      <c r="HWI6" s="526"/>
      <c r="HWJ6" s="526"/>
      <c r="HWK6" s="526"/>
      <c r="HWL6" s="526"/>
      <c r="HWM6" s="526"/>
      <c r="HWN6" s="526"/>
      <c r="HWO6" s="526"/>
      <c r="HWP6" s="526"/>
      <c r="HWQ6" s="526"/>
      <c r="HWR6" s="526"/>
      <c r="HWS6" s="526"/>
      <c r="HWT6" s="526"/>
      <c r="HWU6" s="526"/>
      <c r="HWV6" s="526"/>
      <c r="HWW6" s="526"/>
      <c r="HWX6" s="526"/>
      <c r="HWY6" s="526"/>
      <c r="HWZ6" s="526"/>
      <c r="HXA6" s="526"/>
      <c r="HXB6" s="526"/>
      <c r="HXC6" s="526"/>
      <c r="HXD6" s="526"/>
      <c r="HXE6" s="526"/>
      <c r="HXF6" s="526"/>
      <c r="HXG6" s="526"/>
      <c r="HXH6" s="526"/>
      <c r="HXI6" s="526"/>
      <c r="HXJ6" s="526"/>
      <c r="HXK6" s="526"/>
      <c r="HXL6" s="526"/>
      <c r="HXM6" s="526"/>
      <c r="HXN6" s="526"/>
      <c r="HXO6" s="526"/>
      <c r="HXP6" s="526"/>
      <c r="HXQ6" s="526"/>
      <c r="HXR6" s="526"/>
      <c r="HXS6" s="526"/>
      <c r="HXT6" s="526"/>
      <c r="HXU6" s="526"/>
      <c r="HXV6" s="526"/>
      <c r="HXW6" s="526"/>
      <c r="HXX6" s="526"/>
      <c r="HXY6" s="526"/>
      <c r="HXZ6" s="526"/>
      <c r="HYA6" s="526"/>
      <c r="HYB6" s="526"/>
      <c r="HYC6" s="526"/>
      <c r="HYD6" s="526"/>
      <c r="HYE6" s="526"/>
      <c r="HYF6" s="526"/>
      <c r="HYG6" s="526"/>
      <c r="HYH6" s="526"/>
      <c r="HYI6" s="526"/>
      <c r="HYJ6" s="526"/>
      <c r="HYK6" s="526"/>
      <c r="HYL6" s="526"/>
      <c r="HYM6" s="526"/>
      <c r="HYN6" s="526"/>
      <c r="HYO6" s="526"/>
      <c r="HYP6" s="526"/>
      <c r="HYQ6" s="526"/>
      <c r="HYR6" s="526"/>
      <c r="HYS6" s="526"/>
      <c r="HYT6" s="526"/>
      <c r="HYU6" s="526"/>
      <c r="HYV6" s="526"/>
      <c r="HYW6" s="526"/>
      <c r="HYX6" s="526"/>
      <c r="HYY6" s="526"/>
      <c r="HYZ6" s="526"/>
      <c r="HZA6" s="526"/>
      <c r="HZB6" s="526"/>
      <c r="HZC6" s="526"/>
      <c r="HZD6" s="526"/>
      <c r="HZE6" s="526"/>
      <c r="HZF6" s="526"/>
      <c r="HZG6" s="526"/>
      <c r="HZH6" s="526"/>
      <c r="HZI6" s="526"/>
      <c r="HZJ6" s="526"/>
      <c r="HZK6" s="526"/>
      <c r="HZL6" s="526"/>
      <c r="HZM6" s="526"/>
      <c r="HZN6" s="526"/>
      <c r="HZO6" s="526"/>
      <c r="HZP6" s="526"/>
      <c r="HZQ6" s="526"/>
      <c r="HZR6" s="526"/>
      <c r="HZS6" s="526"/>
      <c r="HZT6" s="526"/>
      <c r="HZU6" s="526"/>
      <c r="HZV6" s="526"/>
      <c r="HZW6" s="526"/>
      <c r="HZX6" s="526"/>
      <c r="HZY6" s="526"/>
      <c r="HZZ6" s="526"/>
      <c r="IAA6" s="526"/>
      <c r="IAB6" s="526"/>
      <c r="IAC6" s="526"/>
      <c r="IAD6" s="526"/>
      <c r="IAE6" s="526"/>
      <c r="IAF6" s="526"/>
      <c r="IAG6" s="526"/>
      <c r="IAH6" s="526"/>
      <c r="IAI6" s="526"/>
      <c r="IAJ6" s="526"/>
      <c r="IAK6" s="526"/>
      <c r="IAL6" s="526"/>
      <c r="IAM6" s="526"/>
      <c r="IAN6" s="526"/>
      <c r="IAO6" s="526"/>
      <c r="IAP6" s="526"/>
      <c r="IAQ6" s="526"/>
      <c r="IAR6" s="526"/>
      <c r="IAS6" s="526"/>
      <c r="IAT6" s="526"/>
      <c r="IAU6" s="526"/>
      <c r="IAV6" s="526"/>
      <c r="IAW6" s="526"/>
      <c r="IAX6" s="526"/>
      <c r="IAY6" s="526"/>
      <c r="IAZ6" s="526"/>
      <c r="IBA6" s="526"/>
      <c r="IBB6" s="526"/>
      <c r="IBC6" s="526"/>
      <c r="IBD6" s="526"/>
      <c r="IBE6" s="526"/>
      <c r="IBF6" s="526"/>
      <c r="IBG6" s="526"/>
      <c r="IBH6" s="526"/>
      <c r="IBI6" s="526"/>
      <c r="IBJ6" s="526"/>
      <c r="IBK6" s="526"/>
      <c r="IBL6" s="526"/>
      <c r="IBM6" s="526"/>
      <c r="IBN6" s="526"/>
      <c r="IBO6" s="526"/>
      <c r="IBP6" s="526"/>
      <c r="IBQ6" s="526"/>
      <c r="IBR6" s="526"/>
      <c r="IBS6" s="526"/>
      <c r="IBT6" s="526"/>
      <c r="IBU6" s="526"/>
      <c r="IBV6" s="526"/>
      <c r="IBW6" s="526"/>
      <c r="IBX6" s="526"/>
      <c r="IBY6" s="526"/>
      <c r="IBZ6" s="526"/>
      <c r="ICA6" s="526"/>
      <c r="ICB6" s="526"/>
      <c r="ICC6" s="526"/>
      <c r="ICD6" s="526"/>
      <c r="ICE6" s="526"/>
      <c r="ICF6" s="526"/>
      <c r="ICG6" s="526"/>
      <c r="ICH6" s="526"/>
      <c r="ICI6" s="526"/>
      <c r="ICJ6" s="526"/>
      <c r="ICK6" s="526"/>
      <c r="ICL6" s="526"/>
      <c r="ICM6" s="526"/>
      <c r="ICN6" s="526"/>
      <c r="ICO6" s="526"/>
      <c r="ICP6" s="526"/>
      <c r="ICQ6" s="526"/>
      <c r="ICR6" s="526"/>
      <c r="ICS6" s="526"/>
      <c r="ICT6" s="526"/>
      <c r="ICU6" s="526"/>
      <c r="ICV6" s="526"/>
      <c r="ICW6" s="526"/>
      <c r="ICX6" s="526"/>
      <c r="ICY6" s="526"/>
      <c r="ICZ6" s="526"/>
      <c r="IDA6" s="526"/>
      <c r="IDB6" s="526"/>
      <c r="IDC6" s="526"/>
      <c r="IDD6" s="526"/>
      <c r="IDE6" s="526"/>
      <c r="IDF6" s="526"/>
      <c r="IDG6" s="526"/>
      <c r="IDH6" s="526"/>
      <c r="IDI6" s="526"/>
      <c r="IDJ6" s="526"/>
      <c r="IDK6" s="526"/>
      <c r="IDL6" s="526"/>
      <c r="IDM6" s="526"/>
      <c r="IDN6" s="526"/>
      <c r="IDO6" s="526"/>
      <c r="IDP6" s="526"/>
      <c r="IDQ6" s="526"/>
      <c r="IDR6" s="526"/>
      <c r="IDS6" s="526"/>
      <c r="IDT6" s="526"/>
      <c r="IDU6" s="526"/>
      <c r="IDV6" s="526"/>
      <c r="IDW6" s="526"/>
      <c r="IDX6" s="526"/>
      <c r="IDY6" s="526"/>
      <c r="IDZ6" s="526"/>
      <c r="IEA6" s="526"/>
      <c r="IEB6" s="526"/>
      <c r="IEC6" s="526"/>
      <c r="IED6" s="526"/>
      <c r="IEE6" s="526"/>
      <c r="IEF6" s="526"/>
      <c r="IEG6" s="526"/>
      <c r="IEH6" s="526"/>
      <c r="IEI6" s="526"/>
      <c r="IEJ6" s="526"/>
      <c r="IEK6" s="526"/>
      <c r="IEL6" s="526"/>
      <c r="IEM6" s="526"/>
      <c r="IEN6" s="526"/>
      <c r="IEO6" s="526"/>
      <c r="IEP6" s="526"/>
      <c r="IEQ6" s="526"/>
      <c r="IER6" s="526"/>
      <c r="IES6" s="526"/>
      <c r="IET6" s="526"/>
      <c r="IEU6" s="526"/>
      <c r="IEV6" s="526"/>
      <c r="IEW6" s="526"/>
      <c r="IEX6" s="526"/>
      <c r="IEY6" s="526"/>
      <c r="IEZ6" s="526"/>
      <c r="IFA6" s="526"/>
      <c r="IFB6" s="526"/>
      <c r="IFC6" s="526"/>
      <c r="IFD6" s="526"/>
      <c r="IFE6" s="526"/>
      <c r="IFF6" s="526"/>
      <c r="IFG6" s="526"/>
      <c r="IFH6" s="526"/>
      <c r="IFI6" s="526"/>
      <c r="IFJ6" s="526"/>
      <c r="IFK6" s="526"/>
      <c r="IFL6" s="526"/>
      <c r="IFM6" s="526"/>
      <c r="IFN6" s="526"/>
      <c r="IFO6" s="526"/>
      <c r="IFP6" s="526"/>
      <c r="IFQ6" s="526"/>
      <c r="IFR6" s="526"/>
      <c r="IFS6" s="526"/>
      <c r="IFT6" s="526"/>
      <c r="IFU6" s="526"/>
      <c r="IFV6" s="526"/>
      <c r="IFW6" s="526"/>
      <c r="IFX6" s="526"/>
      <c r="IFY6" s="526"/>
      <c r="IFZ6" s="526"/>
      <c r="IGA6" s="526"/>
      <c r="IGB6" s="526"/>
      <c r="IGC6" s="526"/>
      <c r="IGD6" s="526"/>
      <c r="IGE6" s="526"/>
      <c r="IGF6" s="526"/>
      <c r="IGG6" s="526"/>
      <c r="IGH6" s="526"/>
      <c r="IGI6" s="526"/>
      <c r="IGJ6" s="526"/>
      <c r="IGK6" s="526"/>
      <c r="IGL6" s="526"/>
      <c r="IGM6" s="526"/>
      <c r="IGN6" s="526"/>
      <c r="IGO6" s="526"/>
      <c r="IGP6" s="526"/>
      <c r="IGQ6" s="526"/>
      <c r="IGR6" s="526"/>
      <c r="IGS6" s="526"/>
      <c r="IGT6" s="526"/>
      <c r="IGU6" s="526"/>
      <c r="IGV6" s="526"/>
      <c r="IGW6" s="526"/>
      <c r="IGX6" s="526"/>
      <c r="IGY6" s="526"/>
      <c r="IGZ6" s="526"/>
      <c r="IHA6" s="526"/>
      <c r="IHB6" s="526"/>
      <c r="IHC6" s="526"/>
      <c r="IHD6" s="526"/>
      <c r="IHE6" s="526"/>
      <c r="IHF6" s="526"/>
      <c r="IHG6" s="526"/>
      <c r="IHH6" s="526"/>
      <c r="IHI6" s="526"/>
      <c r="IHJ6" s="526"/>
      <c r="IHK6" s="526"/>
      <c r="IHL6" s="526"/>
      <c r="IHM6" s="526"/>
      <c r="IHN6" s="526"/>
      <c r="IHO6" s="526"/>
      <c r="IHP6" s="526"/>
      <c r="IHQ6" s="526"/>
      <c r="IHR6" s="526"/>
      <c r="IHS6" s="526"/>
      <c r="IHT6" s="526"/>
      <c r="IHU6" s="526"/>
      <c r="IHV6" s="526"/>
      <c r="IHW6" s="526"/>
      <c r="IHX6" s="526"/>
      <c r="IHY6" s="526"/>
      <c r="IHZ6" s="526"/>
      <c r="IIA6" s="526"/>
      <c r="IIB6" s="526"/>
      <c r="IIC6" s="526"/>
      <c r="IID6" s="526"/>
      <c r="IIE6" s="526"/>
      <c r="IIF6" s="526"/>
      <c r="IIG6" s="526"/>
      <c r="IIH6" s="526"/>
      <c r="III6" s="526"/>
      <c r="IIJ6" s="526"/>
      <c r="IIK6" s="526"/>
      <c r="IIL6" s="526"/>
      <c r="IIM6" s="526"/>
      <c r="IIN6" s="526"/>
      <c r="IIO6" s="526"/>
      <c r="IIP6" s="526"/>
      <c r="IIQ6" s="526"/>
      <c r="IIR6" s="526"/>
      <c r="IIS6" s="526"/>
      <c r="IIT6" s="526"/>
      <c r="IIU6" s="526"/>
      <c r="IIV6" s="526"/>
      <c r="IIW6" s="526"/>
      <c r="IIX6" s="526"/>
      <c r="IIY6" s="526"/>
      <c r="IIZ6" s="526"/>
      <c r="IJA6" s="526"/>
      <c r="IJB6" s="526"/>
      <c r="IJC6" s="526"/>
      <c r="IJD6" s="526"/>
      <c r="IJE6" s="526"/>
      <c r="IJF6" s="526"/>
      <c r="IJG6" s="526"/>
      <c r="IJH6" s="526"/>
      <c r="IJI6" s="526"/>
      <c r="IJJ6" s="526"/>
      <c r="IJK6" s="526"/>
      <c r="IJL6" s="526"/>
      <c r="IJM6" s="526"/>
      <c r="IJN6" s="526"/>
      <c r="IJO6" s="526"/>
      <c r="IJP6" s="526"/>
      <c r="IJQ6" s="526"/>
      <c r="IJR6" s="526"/>
      <c r="IJS6" s="526"/>
      <c r="IJT6" s="526"/>
      <c r="IJU6" s="526"/>
      <c r="IJV6" s="526"/>
      <c r="IJW6" s="526"/>
      <c r="IJX6" s="526"/>
      <c r="IJY6" s="526"/>
      <c r="IJZ6" s="526"/>
      <c r="IKA6" s="526"/>
      <c r="IKB6" s="526"/>
      <c r="IKC6" s="526"/>
      <c r="IKD6" s="526"/>
      <c r="IKE6" s="526"/>
      <c r="IKF6" s="526"/>
      <c r="IKG6" s="526"/>
      <c r="IKH6" s="526"/>
      <c r="IKI6" s="526"/>
      <c r="IKJ6" s="526"/>
      <c r="IKK6" s="526"/>
      <c r="IKL6" s="526"/>
      <c r="IKM6" s="526"/>
      <c r="IKN6" s="526"/>
      <c r="IKO6" s="526"/>
      <c r="IKP6" s="526"/>
      <c r="IKQ6" s="526"/>
      <c r="IKR6" s="526"/>
      <c r="IKS6" s="526"/>
      <c r="IKT6" s="526"/>
      <c r="IKU6" s="526"/>
      <c r="IKV6" s="526"/>
      <c r="IKW6" s="526"/>
      <c r="IKX6" s="526"/>
      <c r="IKY6" s="526"/>
      <c r="IKZ6" s="526"/>
      <c r="ILA6" s="526"/>
      <c r="ILB6" s="526"/>
      <c r="ILC6" s="526"/>
      <c r="ILD6" s="526"/>
      <c r="ILE6" s="526"/>
      <c r="ILF6" s="526"/>
      <c r="ILG6" s="526"/>
      <c r="ILH6" s="526"/>
      <c r="ILI6" s="526"/>
      <c r="ILJ6" s="526"/>
      <c r="ILK6" s="526"/>
      <c r="ILL6" s="526"/>
      <c r="ILM6" s="526"/>
      <c r="ILN6" s="526"/>
      <c r="ILO6" s="526"/>
      <c r="ILP6" s="526"/>
      <c r="ILQ6" s="526"/>
      <c r="ILR6" s="526"/>
      <c r="ILS6" s="526"/>
      <c r="ILT6" s="526"/>
      <c r="ILU6" s="526"/>
      <c r="ILV6" s="526"/>
      <c r="ILW6" s="526"/>
      <c r="ILX6" s="526"/>
      <c r="ILY6" s="526"/>
      <c r="ILZ6" s="526"/>
      <c r="IMA6" s="526"/>
      <c r="IMB6" s="526"/>
      <c r="IMC6" s="526"/>
      <c r="IMD6" s="526"/>
      <c r="IME6" s="526"/>
      <c r="IMF6" s="526"/>
      <c r="IMG6" s="526"/>
      <c r="IMH6" s="526"/>
      <c r="IMI6" s="526"/>
      <c r="IMJ6" s="526"/>
      <c r="IMK6" s="526"/>
      <c r="IML6" s="526"/>
      <c r="IMM6" s="526"/>
      <c r="IMN6" s="526"/>
      <c r="IMO6" s="526"/>
      <c r="IMP6" s="526"/>
      <c r="IMQ6" s="526"/>
      <c r="IMR6" s="526"/>
      <c r="IMS6" s="526"/>
      <c r="IMT6" s="526"/>
      <c r="IMU6" s="526"/>
      <c r="IMV6" s="526"/>
      <c r="IMW6" s="526"/>
      <c r="IMX6" s="526"/>
      <c r="IMY6" s="526"/>
      <c r="IMZ6" s="526"/>
      <c r="INA6" s="526"/>
      <c r="INB6" s="526"/>
      <c r="INC6" s="526"/>
      <c r="IND6" s="526"/>
      <c r="INE6" s="526"/>
      <c r="INF6" s="526"/>
      <c r="ING6" s="526"/>
      <c r="INH6" s="526"/>
      <c r="INI6" s="526"/>
      <c r="INJ6" s="526"/>
      <c r="INK6" s="526"/>
      <c r="INL6" s="526"/>
      <c r="INM6" s="526"/>
      <c r="INN6" s="526"/>
      <c r="INO6" s="526"/>
      <c r="INP6" s="526"/>
      <c r="INQ6" s="526"/>
      <c r="INR6" s="526"/>
      <c r="INS6" s="526"/>
      <c r="INT6" s="526"/>
      <c r="INU6" s="526"/>
      <c r="INV6" s="526"/>
      <c r="INW6" s="526"/>
      <c r="INX6" s="526"/>
      <c r="INY6" s="526"/>
      <c r="INZ6" s="526"/>
      <c r="IOA6" s="526"/>
      <c r="IOB6" s="526"/>
      <c r="IOC6" s="526"/>
      <c r="IOD6" s="526"/>
      <c r="IOE6" s="526"/>
      <c r="IOF6" s="526"/>
      <c r="IOG6" s="526"/>
      <c r="IOH6" s="526"/>
      <c r="IOI6" s="526"/>
      <c r="IOJ6" s="526"/>
      <c r="IOK6" s="526"/>
      <c r="IOL6" s="526"/>
      <c r="IOM6" s="526"/>
      <c r="ION6" s="526"/>
      <c r="IOO6" s="526"/>
      <c r="IOP6" s="526"/>
      <c r="IOQ6" s="526"/>
      <c r="IOR6" s="526"/>
      <c r="IOS6" s="526"/>
      <c r="IOT6" s="526"/>
      <c r="IOU6" s="526"/>
      <c r="IOV6" s="526"/>
      <c r="IOW6" s="526"/>
      <c r="IOX6" s="526"/>
      <c r="IOY6" s="526"/>
      <c r="IOZ6" s="526"/>
      <c r="IPA6" s="526"/>
      <c r="IPB6" s="526"/>
      <c r="IPC6" s="526"/>
      <c r="IPD6" s="526"/>
      <c r="IPE6" s="526"/>
      <c r="IPF6" s="526"/>
      <c r="IPG6" s="526"/>
      <c r="IPH6" s="526"/>
      <c r="IPI6" s="526"/>
      <c r="IPJ6" s="526"/>
      <c r="IPK6" s="526"/>
      <c r="IPL6" s="526"/>
      <c r="IPM6" s="526"/>
      <c r="IPN6" s="526"/>
      <c r="IPO6" s="526"/>
      <c r="IPP6" s="526"/>
      <c r="IPQ6" s="526"/>
      <c r="IPR6" s="526"/>
      <c r="IPS6" s="526"/>
      <c r="IPT6" s="526"/>
      <c r="IPU6" s="526"/>
      <c r="IPV6" s="526"/>
      <c r="IPW6" s="526"/>
      <c r="IPX6" s="526"/>
      <c r="IPY6" s="526"/>
      <c r="IPZ6" s="526"/>
      <c r="IQA6" s="526"/>
      <c r="IQB6" s="526"/>
      <c r="IQC6" s="526"/>
      <c r="IQD6" s="526"/>
      <c r="IQE6" s="526"/>
      <c r="IQF6" s="526"/>
      <c r="IQG6" s="526"/>
      <c r="IQH6" s="526"/>
      <c r="IQI6" s="526"/>
      <c r="IQJ6" s="526"/>
      <c r="IQK6" s="526"/>
      <c r="IQL6" s="526"/>
      <c r="IQM6" s="526"/>
      <c r="IQN6" s="526"/>
      <c r="IQO6" s="526"/>
      <c r="IQP6" s="526"/>
      <c r="IQQ6" s="526"/>
      <c r="IQR6" s="526"/>
      <c r="IQS6" s="526"/>
      <c r="IQT6" s="526"/>
      <c r="IQU6" s="526"/>
      <c r="IQV6" s="526"/>
      <c r="IQW6" s="526"/>
      <c r="IQX6" s="526"/>
      <c r="IQY6" s="526"/>
      <c r="IQZ6" s="526"/>
      <c r="IRA6" s="526"/>
      <c r="IRB6" s="526"/>
      <c r="IRC6" s="526"/>
      <c r="IRD6" s="526"/>
      <c r="IRE6" s="526"/>
      <c r="IRF6" s="526"/>
      <c r="IRG6" s="526"/>
      <c r="IRH6" s="526"/>
      <c r="IRI6" s="526"/>
      <c r="IRJ6" s="526"/>
      <c r="IRK6" s="526"/>
      <c r="IRL6" s="526"/>
      <c r="IRM6" s="526"/>
      <c r="IRN6" s="526"/>
      <c r="IRO6" s="526"/>
      <c r="IRP6" s="526"/>
      <c r="IRQ6" s="526"/>
      <c r="IRR6" s="526"/>
      <c r="IRS6" s="526"/>
      <c r="IRT6" s="526"/>
      <c r="IRU6" s="526"/>
      <c r="IRV6" s="526"/>
      <c r="IRW6" s="526"/>
      <c r="IRX6" s="526"/>
      <c r="IRY6" s="526"/>
      <c r="IRZ6" s="526"/>
      <c r="ISA6" s="526"/>
      <c r="ISB6" s="526"/>
      <c r="ISC6" s="526"/>
      <c r="ISD6" s="526"/>
      <c r="ISE6" s="526"/>
      <c r="ISF6" s="526"/>
      <c r="ISG6" s="526"/>
      <c r="ISH6" s="526"/>
      <c r="ISI6" s="526"/>
      <c r="ISJ6" s="526"/>
      <c r="ISK6" s="526"/>
      <c r="ISL6" s="526"/>
      <c r="ISM6" s="526"/>
      <c r="ISN6" s="526"/>
      <c r="ISO6" s="526"/>
      <c r="ISP6" s="526"/>
      <c r="ISQ6" s="526"/>
      <c r="ISR6" s="526"/>
      <c r="ISS6" s="526"/>
      <c r="IST6" s="526"/>
      <c r="ISU6" s="526"/>
      <c r="ISV6" s="526"/>
      <c r="ISW6" s="526"/>
      <c r="ISX6" s="526"/>
      <c r="ISY6" s="526"/>
      <c r="ISZ6" s="526"/>
      <c r="ITA6" s="526"/>
      <c r="ITB6" s="526"/>
      <c r="ITC6" s="526"/>
      <c r="ITD6" s="526"/>
      <c r="ITE6" s="526"/>
      <c r="ITF6" s="526"/>
      <c r="ITG6" s="526"/>
      <c r="ITH6" s="526"/>
      <c r="ITI6" s="526"/>
      <c r="ITJ6" s="526"/>
      <c r="ITK6" s="526"/>
      <c r="ITL6" s="526"/>
      <c r="ITM6" s="526"/>
      <c r="ITN6" s="526"/>
      <c r="ITO6" s="526"/>
      <c r="ITP6" s="526"/>
      <c r="ITQ6" s="526"/>
      <c r="ITR6" s="526"/>
      <c r="ITS6" s="526"/>
      <c r="ITT6" s="526"/>
      <c r="ITU6" s="526"/>
      <c r="ITV6" s="526"/>
      <c r="ITW6" s="526"/>
      <c r="ITX6" s="526"/>
      <c r="ITY6" s="526"/>
      <c r="ITZ6" s="526"/>
      <c r="IUA6" s="526"/>
      <c r="IUB6" s="526"/>
      <c r="IUC6" s="526"/>
      <c r="IUD6" s="526"/>
      <c r="IUE6" s="526"/>
      <c r="IUF6" s="526"/>
      <c r="IUG6" s="526"/>
      <c r="IUH6" s="526"/>
      <c r="IUI6" s="526"/>
      <c r="IUJ6" s="526"/>
      <c r="IUK6" s="526"/>
      <c r="IUL6" s="526"/>
      <c r="IUM6" s="526"/>
      <c r="IUN6" s="526"/>
      <c r="IUO6" s="526"/>
      <c r="IUP6" s="526"/>
      <c r="IUQ6" s="526"/>
      <c r="IUR6" s="526"/>
      <c r="IUS6" s="526"/>
      <c r="IUT6" s="526"/>
      <c r="IUU6" s="526"/>
      <c r="IUV6" s="526"/>
      <c r="IUW6" s="526"/>
      <c r="IUX6" s="526"/>
      <c r="IUY6" s="526"/>
      <c r="IUZ6" s="526"/>
      <c r="IVA6" s="526"/>
      <c r="IVB6" s="526"/>
      <c r="IVC6" s="526"/>
      <c r="IVD6" s="526"/>
      <c r="IVE6" s="526"/>
      <c r="IVF6" s="526"/>
      <c r="IVG6" s="526"/>
      <c r="IVH6" s="526"/>
      <c r="IVI6" s="526"/>
      <c r="IVJ6" s="526"/>
      <c r="IVK6" s="526"/>
      <c r="IVL6" s="526"/>
      <c r="IVM6" s="526"/>
      <c r="IVN6" s="526"/>
      <c r="IVO6" s="526"/>
      <c r="IVP6" s="526"/>
      <c r="IVQ6" s="526"/>
      <c r="IVR6" s="526"/>
      <c r="IVS6" s="526"/>
      <c r="IVT6" s="526"/>
      <c r="IVU6" s="526"/>
      <c r="IVV6" s="526"/>
      <c r="IVW6" s="526"/>
      <c r="IVX6" s="526"/>
      <c r="IVY6" s="526"/>
      <c r="IVZ6" s="526"/>
      <c r="IWA6" s="526"/>
      <c r="IWB6" s="526"/>
      <c r="IWC6" s="526"/>
      <c r="IWD6" s="526"/>
      <c r="IWE6" s="526"/>
      <c r="IWF6" s="526"/>
      <c r="IWG6" s="526"/>
      <c r="IWH6" s="526"/>
      <c r="IWI6" s="526"/>
      <c r="IWJ6" s="526"/>
      <c r="IWK6" s="526"/>
      <c r="IWL6" s="526"/>
      <c r="IWM6" s="526"/>
      <c r="IWN6" s="526"/>
      <c r="IWO6" s="526"/>
      <c r="IWP6" s="526"/>
      <c r="IWQ6" s="526"/>
      <c r="IWR6" s="526"/>
      <c r="IWS6" s="526"/>
      <c r="IWT6" s="526"/>
      <c r="IWU6" s="526"/>
      <c r="IWV6" s="526"/>
      <c r="IWW6" s="526"/>
      <c r="IWX6" s="526"/>
      <c r="IWY6" s="526"/>
      <c r="IWZ6" s="526"/>
      <c r="IXA6" s="526"/>
      <c r="IXB6" s="526"/>
      <c r="IXC6" s="526"/>
      <c r="IXD6" s="526"/>
      <c r="IXE6" s="526"/>
      <c r="IXF6" s="526"/>
      <c r="IXG6" s="526"/>
      <c r="IXH6" s="526"/>
      <c r="IXI6" s="526"/>
      <c r="IXJ6" s="526"/>
      <c r="IXK6" s="526"/>
      <c r="IXL6" s="526"/>
      <c r="IXM6" s="526"/>
      <c r="IXN6" s="526"/>
      <c r="IXO6" s="526"/>
      <c r="IXP6" s="526"/>
      <c r="IXQ6" s="526"/>
      <c r="IXR6" s="526"/>
      <c r="IXS6" s="526"/>
      <c r="IXT6" s="526"/>
      <c r="IXU6" s="526"/>
      <c r="IXV6" s="526"/>
      <c r="IXW6" s="526"/>
      <c r="IXX6" s="526"/>
      <c r="IXY6" s="526"/>
      <c r="IXZ6" s="526"/>
      <c r="IYA6" s="526"/>
      <c r="IYB6" s="526"/>
      <c r="IYC6" s="526"/>
      <c r="IYD6" s="526"/>
      <c r="IYE6" s="526"/>
      <c r="IYF6" s="526"/>
      <c r="IYG6" s="526"/>
      <c r="IYH6" s="526"/>
      <c r="IYI6" s="526"/>
      <c r="IYJ6" s="526"/>
      <c r="IYK6" s="526"/>
      <c r="IYL6" s="526"/>
      <c r="IYM6" s="526"/>
      <c r="IYN6" s="526"/>
      <c r="IYO6" s="526"/>
      <c r="IYP6" s="526"/>
      <c r="IYQ6" s="526"/>
      <c r="IYR6" s="526"/>
      <c r="IYS6" s="526"/>
      <c r="IYT6" s="526"/>
      <c r="IYU6" s="526"/>
      <c r="IYV6" s="526"/>
      <c r="IYW6" s="526"/>
      <c r="IYX6" s="526"/>
      <c r="IYY6" s="526"/>
      <c r="IYZ6" s="526"/>
      <c r="IZA6" s="526"/>
      <c r="IZB6" s="526"/>
      <c r="IZC6" s="526"/>
      <c r="IZD6" s="526"/>
      <c r="IZE6" s="526"/>
      <c r="IZF6" s="526"/>
      <c r="IZG6" s="526"/>
      <c r="IZH6" s="526"/>
      <c r="IZI6" s="526"/>
      <c r="IZJ6" s="526"/>
      <c r="IZK6" s="526"/>
      <c r="IZL6" s="526"/>
      <c r="IZM6" s="526"/>
      <c r="IZN6" s="526"/>
      <c r="IZO6" s="526"/>
      <c r="IZP6" s="526"/>
      <c r="IZQ6" s="526"/>
      <c r="IZR6" s="526"/>
      <c r="IZS6" s="526"/>
      <c r="IZT6" s="526"/>
      <c r="IZU6" s="526"/>
      <c r="IZV6" s="526"/>
      <c r="IZW6" s="526"/>
      <c r="IZX6" s="526"/>
      <c r="IZY6" s="526"/>
      <c r="IZZ6" s="526"/>
      <c r="JAA6" s="526"/>
      <c r="JAB6" s="526"/>
      <c r="JAC6" s="526"/>
      <c r="JAD6" s="526"/>
      <c r="JAE6" s="526"/>
      <c r="JAF6" s="526"/>
      <c r="JAG6" s="526"/>
      <c r="JAH6" s="526"/>
      <c r="JAI6" s="526"/>
      <c r="JAJ6" s="526"/>
      <c r="JAK6" s="526"/>
      <c r="JAL6" s="526"/>
      <c r="JAM6" s="526"/>
      <c r="JAN6" s="526"/>
      <c r="JAO6" s="526"/>
      <c r="JAP6" s="526"/>
      <c r="JAQ6" s="526"/>
      <c r="JAR6" s="526"/>
      <c r="JAS6" s="526"/>
      <c r="JAT6" s="526"/>
      <c r="JAU6" s="526"/>
      <c r="JAV6" s="526"/>
      <c r="JAW6" s="526"/>
      <c r="JAX6" s="526"/>
      <c r="JAY6" s="526"/>
      <c r="JAZ6" s="526"/>
      <c r="JBA6" s="526"/>
      <c r="JBB6" s="526"/>
      <c r="JBC6" s="526"/>
      <c r="JBD6" s="526"/>
      <c r="JBE6" s="526"/>
      <c r="JBF6" s="526"/>
      <c r="JBG6" s="526"/>
      <c r="JBH6" s="526"/>
      <c r="JBI6" s="526"/>
      <c r="JBJ6" s="526"/>
      <c r="JBK6" s="526"/>
      <c r="JBL6" s="526"/>
      <c r="JBM6" s="526"/>
      <c r="JBN6" s="526"/>
      <c r="JBO6" s="526"/>
      <c r="JBP6" s="526"/>
      <c r="JBQ6" s="526"/>
      <c r="JBR6" s="526"/>
      <c r="JBS6" s="526"/>
      <c r="JBT6" s="526"/>
      <c r="JBU6" s="526"/>
      <c r="JBV6" s="526"/>
      <c r="JBW6" s="526"/>
      <c r="JBX6" s="526"/>
      <c r="JBY6" s="526"/>
      <c r="JBZ6" s="526"/>
      <c r="JCA6" s="526"/>
      <c r="JCB6" s="526"/>
      <c r="JCC6" s="526"/>
      <c r="JCD6" s="526"/>
      <c r="JCE6" s="526"/>
      <c r="JCF6" s="526"/>
      <c r="JCG6" s="526"/>
      <c r="JCH6" s="526"/>
      <c r="JCI6" s="526"/>
      <c r="JCJ6" s="526"/>
      <c r="JCK6" s="526"/>
      <c r="JCL6" s="526"/>
      <c r="JCM6" s="526"/>
      <c r="JCN6" s="526"/>
      <c r="JCO6" s="526"/>
      <c r="JCP6" s="526"/>
      <c r="JCQ6" s="526"/>
      <c r="JCR6" s="526"/>
      <c r="JCS6" s="526"/>
      <c r="JCT6" s="526"/>
      <c r="JCU6" s="526"/>
      <c r="JCV6" s="526"/>
      <c r="JCW6" s="526"/>
      <c r="JCX6" s="526"/>
      <c r="JCY6" s="526"/>
      <c r="JCZ6" s="526"/>
      <c r="JDA6" s="526"/>
      <c r="JDB6" s="526"/>
      <c r="JDC6" s="526"/>
      <c r="JDD6" s="526"/>
      <c r="JDE6" s="526"/>
      <c r="JDF6" s="526"/>
      <c r="JDG6" s="526"/>
      <c r="JDH6" s="526"/>
      <c r="JDI6" s="526"/>
      <c r="JDJ6" s="526"/>
      <c r="JDK6" s="526"/>
      <c r="JDL6" s="526"/>
      <c r="JDM6" s="526"/>
      <c r="JDN6" s="526"/>
      <c r="JDO6" s="526"/>
      <c r="JDP6" s="526"/>
      <c r="JDQ6" s="526"/>
      <c r="JDR6" s="526"/>
      <c r="JDS6" s="526"/>
      <c r="JDT6" s="526"/>
      <c r="JDU6" s="526"/>
      <c r="JDV6" s="526"/>
      <c r="JDW6" s="526"/>
      <c r="JDX6" s="526"/>
      <c r="JDY6" s="526"/>
      <c r="JDZ6" s="526"/>
      <c r="JEA6" s="526"/>
      <c r="JEB6" s="526"/>
      <c r="JEC6" s="526"/>
      <c r="JED6" s="526"/>
      <c r="JEE6" s="526"/>
      <c r="JEF6" s="526"/>
      <c r="JEG6" s="526"/>
      <c r="JEH6" s="526"/>
      <c r="JEI6" s="526"/>
      <c r="JEJ6" s="526"/>
      <c r="JEK6" s="526"/>
      <c r="JEL6" s="526"/>
      <c r="JEM6" s="526"/>
      <c r="JEN6" s="526"/>
      <c r="JEO6" s="526"/>
      <c r="JEP6" s="526"/>
      <c r="JEQ6" s="526"/>
      <c r="JER6" s="526"/>
      <c r="JES6" s="526"/>
      <c r="JET6" s="526"/>
      <c r="JEU6" s="526"/>
      <c r="JEV6" s="526"/>
      <c r="JEW6" s="526"/>
      <c r="JEX6" s="526"/>
      <c r="JEY6" s="526"/>
      <c r="JEZ6" s="526"/>
      <c r="JFA6" s="526"/>
      <c r="JFB6" s="526"/>
      <c r="JFC6" s="526"/>
      <c r="JFD6" s="526"/>
      <c r="JFE6" s="526"/>
      <c r="JFF6" s="526"/>
      <c r="JFG6" s="526"/>
      <c r="JFH6" s="526"/>
      <c r="JFI6" s="526"/>
      <c r="JFJ6" s="526"/>
      <c r="JFK6" s="526"/>
      <c r="JFL6" s="526"/>
      <c r="JFM6" s="526"/>
      <c r="JFN6" s="526"/>
      <c r="JFO6" s="526"/>
      <c r="JFP6" s="526"/>
      <c r="JFQ6" s="526"/>
      <c r="JFR6" s="526"/>
      <c r="JFS6" s="526"/>
      <c r="JFT6" s="526"/>
      <c r="JFU6" s="526"/>
      <c r="JFV6" s="526"/>
      <c r="JFW6" s="526"/>
      <c r="JFX6" s="526"/>
      <c r="JFY6" s="526"/>
      <c r="JFZ6" s="526"/>
      <c r="JGA6" s="526"/>
      <c r="JGB6" s="526"/>
      <c r="JGC6" s="526"/>
      <c r="JGD6" s="526"/>
      <c r="JGE6" s="526"/>
      <c r="JGF6" s="526"/>
      <c r="JGG6" s="526"/>
      <c r="JGH6" s="526"/>
      <c r="JGI6" s="526"/>
      <c r="JGJ6" s="526"/>
      <c r="JGK6" s="526"/>
      <c r="JGL6" s="526"/>
      <c r="JGM6" s="526"/>
      <c r="JGN6" s="526"/>
      <c r="JGO6" s="526"/>
      <c r="JGP6" s="526"/>
      <c r="JGQ6" s="526"/>
      <c r="JGR6" s="526"/>
      <c r="JGS6" s="526"/>
      <c r="JGT6" s="526"/>
      <c r="JGU6" s="526"/>
      <c r="JGV6" s="526"/>
      <c r="JGW6" s="526"/>
      <c r="JGX6" s="526"/>
      <c r="JGY6" s="526"/>
      <c r="JGZ6" s="526"/>
      <c r="JHA6" s="526"/>
      <c r="JHB6" s="526"/>
      <c r="JHC6" s="526"/>
      <c r="JHD6" s="526"/>
      <c r="JHE6" s="526"/>
      <c r="JHF6" s="526"/>
      <c r="JHG6" s="526"/>
      <c r="JHH6" s="526"/>
      <c r="JHI6" s="526"/>
      <c r="JHJ6" s="526"/>
      <c r="JHK6" s="526"/>
      <c r="JHL6" s="526"/>
      <c r="JHM6" s="526"/>
      <c r="JHN6" s="526"/>
      <c r="JHO6" s="526"/>
      <c r="JHP6" s="526"/>
      <c r="JHQ6" s="526"/>
      <c r="JHR6" s="526"/>
      <c r="JHS6" s="526"/>
      <c r="JHT6" s="526"/>
      <c r="JHU6" s="526"/>
      <c r="JHV6" s="526"/>
      <c r="JHW6" s="526"/>
      <c r="JHX6" s="526"/>
      <c r="JHY6" s="526"/>
      <c r="JHZ6" s="526"/>
      <c r="JIA6" s="526"/>
      <c r="JIB6" s="526"/>
      <c r="JIC6" s="526"/>
      <c r="JID6" s="526"/>
      <c r="JIE6" s="526"/>
      <c r="JIF6" s="526"/>
      <c r="JIG6" s="526"/>
      <c r="JIH6" s="526"/>
      <c r="JII6" s="526"/>
      <c r="JIJ6" s="526"/>
      <c r="JIK6" s="526"/>
      <c r="JIL6" s="526"/>
      <c r="JIM6" s="526"/>
      <c r="JIN6" s="526"/>
      <c r="JIO6" s="526"/>
      <c r="JIP6" s="526"/>
      <c r="JIQ6" s="526"/>
      <c r="JIR6" s="526"/>
      <c r="JIS6" s="526"/>
      <c r="JIT6" s="526"/>
      <c r="JIU6" s="526"/>
      <c r="JIV6" s="526"/>
      <c r="JIW6" s="526"/>
      <c r="JIX6" s="526"/>
      <c r="JIY6" s="526"/>
      <c r="JIZ6" s="526"/>
      <c r="JJA6" s="526"/>
      <c r="JJB6" s="526"/>
      <c r="JJC6" s="526"/>
      <c r="JJD6" s="526"/>
      <c r="JJE6" s="526"/>
      <c r="JJF6" s="526"/>
      <c r="JJG6" s="526"/>
      <c r="JJH6" s="526"/>
      <c r="JJI6" s="526"/>
      <c r="JJJ6" s="526"/>
      <c r="JJK6" s="526"/>
      <c r="JJL6" s="526"/>
      <c r="JJM6" s="526"/>
      <c r="JJN6" s="526"/>
      <c r="JJO6" s="526"/>
      <c r="JJP6" s="526"/>
      <c r="JJQ6" s="526"/>
      <c r="JJR6" s="526"/>
      <c r="JJS6" s="526"/>
      <c r="JJT6" s="526"/>
      <c r="JJU6" s="526"/>
      <c r="JJV6" s="526"/>
      <c r="JJW6" s="526"/>
      <c r="JJX6" s="526"/>
      <c r="JJY6" s="526"/>
      <c r="JJZ6" s="526"/>
      <c r="JKA6" s="526"/>
      <c r="JKB6" s="526"/>
      <c r="JKC6" s="526"/>
      <c r="JKD6" s="526"/>
      <c r="JKE6" s="526"/>
      <c r="JKF6" s="526"/>
      <c r="JKG6" s="526"/>
      <c r="JKH6" s="526"/>
      <c r="JKI6" s="526"/>
      <c r="JKJ6" s="526"/>
      <c r="JKK6" s="526"/>
      <c r="JKL6" s="526"/>
      <c r="JKM6" s="526"/>
      <c r="JKN6" s="526"/>
      <c r="JKO6" s="526"/>
      <c r="JKP6" s="526"/>
      <c r="JKQ6" s="526"/>
      <c r="JKR6" s="526"/>
      <c r="JKS6" s="526"/>
      <c r="JKT6" s="526"/>
      <c r="JKU6" s="526"/>
      <c r="JKV6" s="526"/>
      <c r="JKW6" s="526"/>
      <c r="JKX6" s="526"/>
      <c r="JKY6" s="526"/>
      <c r="JKZ6" s="526"/>
      <c r="JLA6" s="526"/>
      <c r="JLB6" s="526"/>
      <c r="JLC6" s="526"/>
      <c r="JLD6" s="526"/>
      <c r="JLE6" s="526"/>
      <c r="JLF6" s="526"/>
      <c r="JLG6" s="526"/>
      <c r="JLH6" s="526"/>
      <c r="JLI6" s="526"/>
      <c r="JLJ6" s="526"/>
      <c r="JLK6" s="526"/>
      <c r="JLL6" s="526"/>
      <c r="JLM6" s="526"/>
      <c r="JLN6" s="526"/>
      <c r="JLO6" s="526"/>
      <c r="JLP6" s="526"/>
      <c r="JLQ6" s="526"/>
      <c r="JLR6" s="526"/>
      <c r="JLS6" s="526"/>
      <c r="JLT6" s="526"/>
      <c r="JLU6" s="526"/>
      <c r="JLV6" s="526"/>
      <c r="JLW6" s="526"/>
      <c r="JLX6" s="526"/>
      <c r="JLY6" s="526"/>
      <c r="JLZ6" s="526"/>
      <c r="JMA6" s="526"/>
      <c r="JMB6" s="526"/>
      <c r="JMC6" s="526"/>
      <c r="JMD6" s="526"/>
      <c r="JME6" s="526"/>
      <c r="JMF6" s="526"/>
      <c r="JMG6" s="526"/>
      <c r="JMH6" s="526"/>
      <c r="JMI6" s="526"/>
      <c r="JMJ6" s="526"/>
      <c r="JMK6" s="526"/>
      <c r="JML6" s="526"/>
      <c r="JMM6" s="526"/>
      <c r="JMN6" s="526"/>
      <c r="JMO6" s="526"/>
      <c r="JMP6" s="526"/>
      <c r="JMQ6" s="526"/>
      <c r="JMR6" s="526"/>
      <c r="JMS6" s="526"/>
      <c r="JMT6" s="526"/>
      <c r="JMU6" s="526"/>
      <c r="JMV6" s="526"/>
      <c r="JMW6" s="526"/>
      <c r="JMX6" s="526"/>
      <c r="JMY6" s="526"/>
      <c r="JMZ6" s="526"/>
      <c r="JNA6" s="526"/>
      <c r="JNB6" s="526"/>
      <c r="JNC6" s="526"/>
      <c r="JND6" s="526"/>
      <c r="JNE6" s="526"/>
      <c r="JNF6" s="526"/>
      <c r="JNG6" s="526"/>
      <c r="JNH6" s="526"/>
      <c r="JNI6" s="526"/>
      <c r="JNJ6" s="526"/>
      <c r="JNK6" s="526"/>
      <c r="JNL6" s="526"/>
      <c r="JNM6" s="526"/>
      <c r="JNN6" s="526"/>
      <c r="JNO6" s="526"/>
      <c r="JNP6" s="526"/>
      <c r="JNQ6" s="526"/>
      <c r="JNR6" s="526"/>
      <c r="JNS6" s="526"/>
      <c r="JNT6" s="526"/>
      <c r="JNU6" s="526"/>
      <c r="JNV6" s="526"/>
      <c r="JNW6" s="526"/>
      <c r="JNX6" s="526"/>
      <c r="JNY6" s="526"/>
      <c r="JNZ6" s="526"/>
      <c r="JOA6" s="526"/>
      <c r="JOB6" s="526"/>
      <c r="JOC6" s="526"/>
      <c r="JOD6" s="526"/>
      <c r="JOE6" s="526"/>
      <c r="JOF6" s="526"/>
      <c r="JOG6" s="526"/>
      <c r="JOH6" s="526"/>
      <c r="JOI6" s="526"/>
      <c r="JOJ6" s="526"/>
      <c r="JOK6" s="526"/>
      <c r="JOL6" s="526"/>
      <c r="JOM6" s="526"/>
      <c r="JON6" s="526"/>
      <c r="JOO6" s="526"/>
      <c r="JOP6" s="526"/>
      <c r="JOQ6" s="526"/>
      <c r="JOR6" s="526"/>
      <c r="JOS6" s="526"/>
      <c r="JOT6" s="526"/>
      <c r="JOU6" s="526"/>
      <c r="JOV6" s="526"/>
      <c r="JOW6" s="526"/>
      <c r="JOX6" s="526"/>
      <c r="JOY6" s="526"/>
      <c r="JOZ6" s="526"/>
      <c r="JPA6" s="526"/>
      <c r="JPB6" s="526"/>
      <c r="JPC6" s="526"/>
      <c r="JPD6" s="526"/>
      <c r="JPE6" s="526"/>
      <c r="JPF6" s="526"/>
      <c r="JPG6" s="526"/>
      <c r="JPH6" s="526"/>
      <c r="JPI6" s="526"/>
      <c r="JPJ6" s="526"/>
      <c r="JPK6" s="526"/>
      <c r="JPL6" s="526"/>
      <c r="JPM6" s="526"/>
      <c r="JPN6" s="526"/>
      <c r="JPO6" s="526"/>
      <c r="JPP6" s="526"/>
      <c r="JPQ6" s="526"/>
      <c r="JPR6" s="526"/>
      <c r="JPS6" s="526"/>
      <c r="JPT6" s="526"/>
      <c r="JPU6" s="526"/>
      <c r="JPV6" s="526"/>
      <c r="JPW6" s="526"/>
      <c r="JPX6" s="526"/>
      <c r="JPY6" s="526"/>
      <c r="JPZ6" s="526"/>
      <c r="JQA6" s="526"/>
      <c r="JQB6" s="526"/>
      <c r="JQC6" s="526"/>
      <c r="JQD6" s="526"/>
      <c r="JQE6" s="526"/>
      <c r="JQF6" s="526"/>
      <c r="JQG6" s="526"/>
      <c r="JQH6" s="526"/>
      <c r="JQI6" s="526"/>
      <c r="JQJ6" s="526"/>
      <c r="JQK6" s="526"/>
      <c r="JQL6" s="526"/>
      <c r="JQM6" s="526"/>
      <c r="JQN6" s="526"/>
      <c r="JQO6" s="526"/>
      <c r="JQP6" s="526"/>
      <c r="JQQ6" s="526"/>
      <c r="JQR6" s="526"/>
      <c r="JQS6" s="526"/>
      <c r="JQT6" s="526"/>
      <c r="JQU6" s="526"/>
      <c r="JQV6" s="526"/>
      <c r="JQW6" s="526"/>
      <c r="JQX6" s="526"/>
      <c r="JQY6" s="526"/>
      <c r="JQZ6" s="526"/>
      <c r="JRA6" s="526"/>
      <c r="JRB6" s="526"/>
      <c r="JRC6" s="526"/>
      <c r="JRD6" s="526"/>
      <c r="JRE6" s="526"/>
      <c r="JRF6" s="526"/>
      <c r="JRG6" s="526"/>
      <c r="JRH6" s="526"/>
      <c r="JRI6" s="526"/>
      <c r="JRJ6" s="526"/>
      <c r="JRK6" s="526"/>
      <c r="JRL6" s="526"/>
      <c r="JRM6" s="526"/>
      <c r="JRN6" s="526"/>
      <c r="JRO6" s="526"/>
      <c r="JRP6" s="526"/>
      <c r="JRQ6" s="526"/>
      <c r="JRR6" s="526"/>
      <c r="JRS6" s="526"/>
      <c r="JRT6" s="526"/>
      <c r="JRU6" s="526"/>
      <c r="JRV6" s="526"/>
      <c r="JRW6" s="526"/>
      <c r="JRX6" s="526"/>
      <c r="JRY6" s="526"/>
      <c r="JRZ6" s="526"/>
      <c r="JSA6" s="526"/>
      <c r="JSB6" s="526"/>
      <c r="JSC6" s="526"/>
      <c r="JSD6" s="526"/>
      <c r="JSE6" s="526"/>
      <c r="JSF6" s="526"/>
      <c r="JSG6" s="526"/>
      <c r="JSH6" s="526"/>
      <c r="JSI6" s="526"/>
      <c r="JSJ6" s="526"/>
      <c r="JSK6" s="526"/>
      <c r="JSL6" s="526"/>
      <c r="JSM6" s="526"/>
      <c r="JSN6" s="526"/>
      <c r="JSO6" s="526"/>
      <c r="JSP6" s="526"/>
      <c r="JSQ6" s="526"/>
      <c r="JSR6" s="526"/>
      <c r="JSS6" s="526"/>
      <c r="JST6" s="526"/>
      <c r="JSU6" s="526"/>
      <c r="JSV6" s="526"/>
      <c r="JSW6" s="526"/>
      <c r="JSX6" s="526"/>
      <c r="JSY6" s="526"/>
      <c r="JSZ6" s="526"/>
      <c r="JTA6" s="526"/>
      <c r="JTB6" s="526"/>
      <c r="JTC6" s="526"/>
      <c r="JTD6" s="526"/>
      <c r="JTE6" s="526"/>
      <c r="JTF6" s="526"/>
      <c r="JTG6" s="526"/>
      <c r="JTH6" s="526"/>
      <c r="JTI6" s="526"/>
      <c r="JTJ6" s="526"/>
      <c r="JTK6" s="526"/>
      <c r="JTL6" s="526"/>
      <c r="JTM6" s="526"/>
      <c r="JTN6" s="526"/>
      <c r="JTO6" s="526"/>
      <c r="JTP6" s="526"/>
      <c r="JTQ6" s="526"/>
      <c r="JTR6" s="526"/>
      <c r="JTS6" s="526"/>
      <c r="JTT6" s="526"/>
      <c r="JTU6" s="526"/>
      <c r="JTV6" s="526"/>
      <c r="JTW6" s="526"/>
      <c r="JTX6" s="526"/>
      <c r="JTY6" s="526"/>
      <c r="JTZ6" s="526"/>
      <c r="JUA6" s="526"/>
      <c r="JUB6" s="526"/>
      <c r="JUC6" s="526"/>
      <c r="JUD6" s="526"/>
      <c r="JUE6" s="526"/>
      <c r="JUF6" s="526"/>
      <c r="JUG6" s="526"/>
      <c r="JUH6" s="526"/>
      <c r="JUI6" s="526"/>
      <c r="JUJ6" s="526"/>
      <c r="JUK6" s="526"/>
      <c r="JUL6" s="526"/>
      <c r="JUM6" s="526"/>
      <c r="JUN6" s="526"/>
      <c r="JUO6" s="526"/>
      <c r="JUP6" s="526"/>
      <c r="JUQ6" s="526"/>
      <c r="JUR6" s="526"/>
      <c r="JUS6" s="526"/>
      <c r="JUT6" s="526"/>
      <c r="JUU6" s="526"/>
      <c r="JUV6" s="526"/>
      <c r="JUW6" s="526"/>
      <c r="JUX6" s="526"/>
      <c r="JUY6" s="526"/>
      <c r="JUZ6" s="526"/>
      <c r="JVA6" s="526"/>
      <c r="JVB6" s="526"/>
      <c r="JVC6" s="526"/>
      <c r="JVD6" s="526"/>
      <c r="JVE6" s="526"/>
      <c r="JVF6" s="526"/>
      <c r="JVG6" s="526"/>
      <c r="JVH6" s="526"/>
      <c r="JVI6" s="526"/>
      <c r="JVJ6" s="526"/>
      <c r="JVK6" s="526"/>
      <c r="JVL6" s="526"/>
      <c r="JVM6" s="526"/>
      <c r="JVN6" s="526"/>
      <c r="JVO6" s="526"/>
      <c r="JVP6" s="526"/>
      <c r="JVQ6" s="526"/>
      <c r="JVR6" s="526"/>
      <c r="JVS6" s="526"/>
      <c r="JVT6" s="526"/>
      <c r="JVU6" s="526"/>
      <c r="JVV6" s="526"/>
      <c r="JVW6" s="526"/>
      <c r="JVX6" s="526"/>
      <c r="JVY6" s="526"/>
      <c r="JVZ6" s="526"/>
      <c r="JWA6" s="526"/>
      <c r="JWB6" s="526"/>
      <c r="JWC6" s="526"/>
      <c r="JWD6" s="526"/>
      <c r="JWE6" s="526"/>
      <c r="JWF6" s="526"/>
      <c r="JWG6" s="526"/>
      <c r="JWH6" s="526"/>
      <c r="JWI6" s="526"/>
      <c r="JWJ6" s="526"/>
      <c r="JWK6" s="526"/>
      <c r="JWL6" s="526"/>
      <c r="JWM6" s="526"/>
      <c r="JWN6" s="526"/>
      <c r="JWO6" s="526"/>
      <c r="JWP6" s="526"/>
      <c r="JWQ6" s="526"/>
      <c r="JWR6" s="526"/>
      <c r="JWS6" s="526"/>
      <c r="JWT6" s="526"/>
      <c r="JWU6" s="526"/>
      <c r="JWV6" s="526"/>
      <c r="JWW6" s="526"/>
      <c r="JWX6" s="526"/>
      <c r="JWY6" s="526"/>
      <c r="JWZ6" s="526"/>
      <c r="JXA6" s="526"/>
      <c r="JXB6" s="526"/>
      <c r="JXC6" s="526"/>
      <c r="JXD6" s="526"/>
      <c r="JXE6" s="526"/>
      <c r="JXF6" s="526"/>
      <c r="JXG6" s="526"/>
      <c r="JXH6" s="526"/>
      <c r="JXI6" s="526"/>
      <c r="JXJ6" s="526"/>
      <c r="JXK6" s="526"/>
      <c r="JXL6" s="526"/>
      <c r="JXM6" s="526"/>
      <c r="JXN6" s="526"/>
      <c r="JXO6" s="526"/>
      <c r="JXP6" s="526"/>
      <c r="JXQ6" s="526"/>
      <c r="JXR6" s="526"/>
      <c r="JXS6" s="526"/>
      <c r="JXT6" s="526"/>
      <c r="JXU6" s="526"/>
      <c r="JXV6" s="526"/>
      <c r="JXW6" s="526"/>
      <c r="JXX6" s="526"/>
      <c r="JXY6" s="526"/>
      <c r="JXZ6" s="526"/>
      <c r="JYA6" s="526"/>
      <c r="JYB6" s="526"/>
      <c r="JYC6" s="526"/>
      <c r="JYD6" s="526"/>
      <c r="JYE6" s="526"/>
      <c r="JYF6" s="526"/>
      <c r="JYG6" s="526"/>
      <c r="JYH6" s="526"/>
      <c r="JYI6" s="526"/>
      <c r="JYJ6" s="526"/>
      <c r="JYK6" s="526"/>
      <c r="JYL6" s="526"/>
      <c r="JYM6" s="526"/>
      <c r="JYN6" s="526"/>
      <c r="JYO6" s="526"/>
      <c r="JYP6" s="526"/>
      <c r="JYQ6" s="526"/>
      <c r="JYR6" s="526"/>
      <c r="JYS6" s="526"/>
      <c r="JYT6" s="526"/>
      <c r="JYU6" s="526"/>
      <c r="JYV6" s="526"/>
      <c r="JYW6" s="526"/>
      <c r="JYX6" s="526"/>
      <c r="JYY6" s="526"/>
      <c r="JYZ6" s="526"/>
      <c r="JZA6" s="526"/>
      <c r="JZB6" s="526"/>
      <c r="JZC6" s="526"/>
      <c r="JZD6" s="526"/>
      <c r="JZE6" s="526"/>
      <c r="JZF6" s="526"/>
      <c r="JZG6" s="526"/>
      <c r="JZH6" s="526"/>
      <c r="JZI6" s="526"/>
      <c r="JZJ6" s="526"/>
      <c r="JZK6" s="526"/>
      <c r="JZL6" s="526"/>
      <c r="JZM6" s="526"/>
      <c r="JZN6" s="526"/>
      <c r="JZO6" s="526"/>
      <c r="JZP6" s="526"/>
      <c r="JZQ6" s="526"/>
      <c r="JZR6" s="526"/>
      <c r="JZS6" s="526"/>
      <c r="JZT6" s="526"/>
      <c r="JZU6" s="526"/>
      <c r="JZV6" s="526"/>
      <c r="JZW6" s="526"/>
      <c r="JZX6" s="526"/>
      <c r="JZY6" s="526"/>
      <c r="JZZ6" s="526"/>
      <c r="KAA6" s="526"/>
      <c r="KAB6" s="526"/>
      <c r="KAC6" s="526"/>
      <c r="KAD6" s="526"/>
      <c r="KAE6" s="526"/>
      <c r="KAF6" s="526"/>
      <c r="KAG6" s="526"/>
      <c r="KAH6" s="526"/>
      <c r="KAI6" s="526"/>
      <c r="KAJ6" s="526"/>
      <c r="KAK6" s="526"/>
      <c r="KAL6" s="526"/>
      <c r="KAM6" s="526"/>
      <c r="KAN6" s="526"/>
      <c r="KAO6" s="526"/>
      <c r="KAP6" s="526"/>
      <c r="KAQ6" s="526"/>
      <c r="KAR6" s="526"/>
      <c r="KAS6" s="526"/>
      <c r="KAT6" s="526"/>
      <c r="KAU6" s="526"/>
      <c r="KAV6" s="526"/>
      <c r="KAW6" s="526"/>
      <c r="KAX6" s="526"/>
      <c r="KAY6" s="526"/>
      <c r="KAZ6" s="526"/>
      <c r="KBA6" s="526"/>
      <c r="KBB6" s="526"/>
      <c r="KBC6" s="526"/>
      <c r="KBD6" s="526"/>
      <c r="KBE6" s="526"/>
      <c r="KBF6" s="526"/>
      <c r="KBG6" s="526"/>
      <c r="KBH6" s="526"/>
      <c r="KBI6" s="526"/>
      <c r="KBJ6" s="526"/>
      <c r="KBK6" s="526"/>
      <c r="KBL6" s="526"/>
      <c r="KBM6" s="526"/>
      <c r="KBN6" s="526"/>
      <c r="KBO6" s="526"/>
      <c r="KBP6" s="526"/>
      <c r="KBQ6" s="526"/>
      <c r="KBR6" s="526"/>
      <c r="KBS6" s="526"/>
      <c r="KBT6" s="526"/>
      <c r="KBU6" s="526"/>
      <c r="KBV6" s="526"/>
      <c r="KBW6" s="526"/>
      <c r="KBX6" s="526"/>
      <c r="KBY6" s="526"/>
      <c r="KBZ6" s="526"/>
      <c r="KCA6" s="526"/>
      <c r="KCB6" s="526"/>
      <c r="KCC6" s="526"/>
      <c r="KCD6" s="526"/>
      <c r="KCE6" s="526"/>
      <c r="KCF6" s="526"/>
      <c r="KCG6" s="526"/>
      <c r="KCH6" s="526"/>
      <c r="KCI6" s="526"/>
      <c r="KCJ6" s="526"/>
      <c r="KCK6" s="526"/>
      <c r="KCL6" s="526"/>
      <c r="KCM6" s="526"/>
      <c r="KCN6" s="526"/>
      <c r="KCO6" s="526"/>
      <c r="KCP6" s="526"/>
      <c r="KCQ6" s="526"/>
      <c r="KCR6" s="526"/>
      <c r="KCS6" s="526"/>
      <c r="KCT6" s="526"/>
      <c r="KCU6" s="526"/>
      <c r="KCV6" s="526"/>
      <c r="KCW6" s="526"/>
      <c r="KCX6" s="526"/>
      <c r="KCY6" s="526"/>
      <c r="KCZ6" s="526"/>
      <c r="KDA6" s="526"/>
      <c r="KDB6" s="526"/>
      <c r="KDC6" s="526"/>
      <c r="KDD6" s="526"/>
      <c r="KDE6" s="526"/>
      <c r="KDF6" s="526"/>
      <c r="KDG6" s="526"/>
      <c r="KDH6" s="526"/>
      <c r="KDI6" s="526"/>
      <c r="KDJ6" s="526"/>
      <c r="KDK6" s="526"/>
      <c r="KDL6" s="526"/>
      <c r="KDM6" s="526"/>
      <c r="KDN6" s="526"/>
      <c r="KDO6" s="526"/>
      <c r="KDP6" s="526"/>
      <c r="KDQ6" s="526"/>
      <c r="KDR6" s="526"/>
      <c r="KDS6" s="526"/>
      <c r="KDT6" s="526"/>
      <c r="KDU6" s="526"/>
      <c r="KDV6" s="526"/>
      <c r="KDW6" s="526"/>
      <c r="KDX6" s="526"/>
      <c r="KDY6" s="526"/>
      <c r="KDZ6" s="526"/>
      <c r="KEA6" s="526"/>
      <c r="KEB6" s="526"/>
      <c r="KEC6" s="526"/>
      <c r="KED6" s="526"/>
      <c r="KEE6" s="526"/>
      <c r="KEF6" s="526"/>
      <c r="KEG6" s="526"/>
      <c r="KEH6" s="526"/>
      <c r="KEI6" s="526"/>
      <c r="KEJ6" s="526"/>
      <c r="KEK6" s="526"/>
      <c r="KEL6" s="526"/>
      <c r="KEM6" s="526"/>
      <c r="KEN6" s="526"/>
      <c r="KEO6" s="526"/>
      <c r="KEP6" s="526"/>
      <c r="KEQ6" s="526"/>
      <c r="KER6" s="526"/>
      <c r="KES6" s="526"/>
      <c r="KET6" s="526"/>
      <c r="KEU6" s="526"/>
      <c r="KEV6" s="526"/>
      <c r="KEW6" s="526"/>
      <c r="KEX6" s="526"/>
      <c r="KEY6" s="526"/>
      <c r="KEZ6" s="526"/>
      <c r="KFA6" s="526"/>
      <c r="KFB6" s="526"/>
      <c r="KFC6" s="526"/>
      <c r="KFD6" s="526"/>
      <c r="KFE6" s="526"/>
      <c r="KFF6" s="526"/>
      <c r="KFG6" s="526"/>
      <c r="KFH6" s="526"/>
      <c r="KFI6" s="526"/>
      <c r="KFJ6" s="526"/>
      <c r="KFK6" s="526"/>
      <c r="KFL6" s="526"/>
      <c r="KFM6" s="526"/>
      <c r="KFN6" s="526"/>
      <c r="KFO6" s="526"/>
      <c r="KFP6" s="526"/>
      <c r="KFQ6" s="526"/>
      <c r="KFR6" s="526"/>
      <c r="KFS6" s="526"/>
      <c r="KFT6" s="526"/>
      <c r="KFU6" s="526"/>
      <c r="KFV6" s="526"/>
      <c r="KFW6" s="526"/>
      <c r="KFX6" s="526"/>
      <c r="KFY6" s="526"/>
      <c r="KFZ6" s="526"/>
      <c r="KGA6" s="526"/>
      <c r="KGB6" s="526"/>
      <c r="KGC6" s="526"/>
      <c r="KGD6" s="526"/>
      <c r="KGE6" s="526"/>
      <c r="KGF6" s="526"/>
      <c r="KGG6" s="526"/>
      <c r="KGH6" s="526"/>
      <c r="KGI6" s="526"/>
      <c r="KGJ6" s="526"/>
      <c r="KGK6" s="526"/>
      <c r="KGL6" s="526"/>
      <c r="KGM6" s="526"/>
      <c r="KGN6" s="526"/>
      <c r="KGO6" s="526"/>
      <c r="KGP6" s="526"/>
      <c r="KGQ6" s="526"/>
      <c r="KGR6" s="526"/>
      <c r="KGS6" s="526"/>
      <c r="KGT6" s="526"/>
      <c r="KGU6" s="526"/>
      <c r="KGV6" s="526"/>
      <c r="KGW6" s="526"/>
      <c r="KGX6" s="526"/>
      <c r="KGY6" s="526"/>
      <c r="KGZ6" s="526"/>
      <c r="KHA6" s="526"/>
      <c r="KHB6" s="526"/>
      <c r="KHC6" s="526"/>
      <c r="KHD6" s="526"/>
      <c r="KHE6" s="526"/>
      <c r="KHF6" s="526"/>
      <c r="KHG6" s="526"/>
      <c r="KHH6" s="526"/>
      <c r="KHI6" s="526"/>
      <c r="KHJ6" s="526"/>
      <c r="KHK6" s="526"/>
      <c r="KHL6" s="526"/>
      <c r="KHM6" s="526"/>
      <c r="KHN6" s="526"/>
      <c r="KHO6" s="526"/>
      <c r="KHP6" s="526"/>
      <c r="KHQ6" s="526"/>
      <c r="KHR6" s="526"/>
      <c r="KHS6" s="526"/>
      <c r="KHT6" s="526"/>
      <c r="KHU6" s="526"/>
      <c r="KHV6" s="526"/>
      <c r="KHW6" s="526"/>
      <c r="KHX6" s="526"/>
      <c r="KHY6" s="526"/>
      <c r="KHZ6" s="526"/>
      <c r="KIA6" s="526"/>
      <c r="KIB6" s="526"/>
      <c r="KIC6" s="526"/>
      <c r="KID6" s="526"/>
      <c r="KIE6" s="526"/>
      <c r="KIF6" s="526"/>
      <c r="KIG6" s="526"/>
      <c r="KIH6" s="526"/>
      <c r="KII6" s="526"/>
      <c r="KIJ6" s="526"/>
      <c r="KIK6" s="526"/>
      <c r="KIL6" s="526"/>
      <c r="KIM6" s="526"/>
      <c r="KIN6" s="526"/>
      <c r="KIO6" s="526"/>
      <c r="KIP6" s="526"/>
      <c r="KIQ6" s="526"/>
      <c r="KIR6" s="526"/>
      <c r="KIS6" s="526"/>
      <c r="KIT6" s="526"/>
      <c r="KIU6" s="526"/>
      <c r="KIV6" s="526"/>
      <c r="KIW6" s="526"/>
      <c r="KIX6" s="526"/>
      <c r="KIY6" s="526"/>
      <c r="KIZ6" s="526"/>
      <c r="KJA6" s="526"/>
      <c r="KJB6" s="526"/>
      <c r="KJC6" s="526"/>
      <c r="KJD6" s="526"/>
      <c r="KJE6" s="526"/>
      <c r="KJF6" s="526"/>
      <c r="KJG6" s="526"/>
      <c r="KJH6" s="526"/>
      <c r="KJI6" s="526"/>
      <c r="KJJ6" s="526"/>
      <c r="KJK6" s="526"/>
      <c r="KJL6" s="526"/>
      <c r="KJM6" s="526"/>
      <c r="KJN6" s="526"/>
      <c r="KJO6" s="526"/>
      <c r="KJP6" s="526"/>
      <c r="KJQ6" s="526"/>
      <c r="KJR6" s="526"/>
      <c r="KJS6" s="526"/>
      <c r="KJT6" s="526"/>
      <c r="KJU6" s="526"/>
      <c r="KJV6" s="526"/>
      <c r="KJW6" s="526"/>
      <c r="KJX6" s="526"/>
      <c r="KJY6" s="526"/>
      <c r="KJZ6" s="526"/>
      <c r="KKA6" s="526"/>
      <c r="KKB6" s="526"/>
      <c r="KKC6" s="526"/>
      <c r="KKD6" s="526"/>
      <c r="KKE6" s="526"/>
      <c r="KKF6" s="526"/>
      <c r="KKG6" s="526"/>
      <c r="KKH6" s="526"/>
      <c r="KKI6" s="526"/>
      <c r="KKJ6" s="526"/>
      <c r="KKK6" s="526"/>
      <c r="KKL6" s="526"/>
      <c r="KKM6" s="526"/>
      <c r="KKN6" s="526"/>
      <c r="KKO6" s="526"/>
      <c r="KKP6" s="526"/>
      <c r="KKQ6" s="526"/>
      <c r="KKR6" s="526"/>
      <c r="KKS6" s="526"/>
      <c r="KKT6" s="526"/>
      <c r="KKU6" s="526"/>
      <c r="KKV6" s="526"/>
      <c r="KKW6" s="526"/>
      <c r="KKX6" s="526"/>
      <c r="KKY6" s="526"/>
      <c r="KKZ6" s="526"/>
      <c r="KLA6" s="526"/>
      <c r="KLB6" s="526"/>
      <c r="KLC6" s="526"/>
      <c r="KLD6" s="526"/>
      <c r="KLE6" s="526"/>
      <c r="KLF6" s="526"/>
      <c r="KLG6" s="526"/>
      <c r="KLH6" s="526"/>
      <c r="KLI6" s="526"/>
      <c r="KLJ6" s="526"/>
      <c r="KLK6" s="526"/>
      <c r="KLL6" s="526"/>
      <c r="KLM6" s="526"/>
      <c r="KLN6" s="526"/>
      <c r="KLO6" s="526"/>
      <c r="KLP6" s="526"/>
      <c r="KLQ6" s="526"/>
      <c r="KLR6" s="526"/>
      <c r="KLS6" s="526"/>
      <c r="KLT6" s="526"/>
      <c r="KLU6" s="526"/>
      <c r="KLV6" s="526"/>
      <c r="KLW6" s="526"/>
      <c r="KLX6" s="526"/>
      <c r="KLY6" s="526"/>
      <c r="KLZ6" s="526"/>
      <c r="KMA6" s="526"/>
      <c r="KMB6" s="526"/>
      <c r="KMC6" s="526"/>
      <c r="KMD6" s="526"/>
      <c r="KME6" s="526"/>
      <c r="KMF6" s="526"/>
      <c r="KMG6" s="526"/>
      <c r="KMH6" s="526"/>
      <c r="KMI6" s="526"/>
      <c r="KMJ6" s="526"/>
      <c r="KMK6" s="526"/>
      <c r="KML6" s="526"/>
      <c r="KMM6" s="526"/>
      <c r="KMN6" s="526"/>
      <c r="KMO6" s="526"/>
      <c r="KMP6" s="526"/>
      <c r="KMQ6" s="526"/>
      <c r="KMR6" s="526"/>
      <c r="KMS6" s="526"/>
      <c r="KMT6" s="526"/>
      <c r="KMU6" s="526"/>
      <c r="KMV6" s="526"/>
      <c r="KMW6" s="526"/>
      <c r="KMX6" s="526"/>
      <c r="KMY6" s="526"/>
      <c r="KMZ6" s="526"/>
      <c r="KNA6" s="526"/>
      <c r="KNB6" s="526"/>
      <c r="KNC6" s="526"/>
      <c r="KND6" s="526"/>
      <c r="KNE6" s="526"/>
      <c r="KNF6" s="526"/>
      <c r="KNG6" s="526"/>
      <c r="KNH6" s="526"/>
      <c r="KNI6" s="526"/>
      <c r="KNJ6" s="526"/>
      <c r="KNK6" s="526"/>
      <c r="KNL6" s="526"/>
      <c r="KNM6" s="526"/>
      <c r="KNN6" s="526"/>
      <c r="KNO6" s="526"/>
      <c r="KNP6" s="526"/>
      <c r="KNQ6" s="526"/>
      <c r="KNR6" s="526"/>
      <c r="KNS6" s="526"/>
      <c r="KNT6" s="526"/>
      <c r="KNU6" s="526"/>
      <c r="KNV6" s="526"/>
      <c r="KNW6" s="526"/>
      <c r="KNX6" s="526"/>
      <c r="KNY6" s="526"/>
      <c r="KNZ6" s="526"/>
      <c r="KOA6" s="526"/>
      <c r="KOB6" s="526"/>
      <c r="KOC6" s="526"/>
      <c r="KOD6" s="526"/>
      <c r="KOE6" s="526"/>
      <c r="KOF6" s="526"/>
      <c r="KOG6" s="526"/>
      <c r="KOH6" s="526"/>
      <c r="KOI6" s="526"/>
      <c r="KOJ6" s="526"/>
      <c r="KOK6" s="526"/>
      <c r="KOL6" s="526"/>
      <c r="KOM6" s="526"/>
      <c r="KON6" s="526"/>
      <c r="KOO6" s="526"/>
      <c r="KOP6" s="526"/>
      <c r="KOQ6" s="526"/>
      <c r="KOR6" s="526"/>
      <c r="KOS6" s="526"/>
      <c r="KOT6" s="526"/>
      <c r="KOU6" s="526"/>
      <c r="KOV6" s="526"/>
      <c r="KOW6" s="526"/>
      <c r="KOX6" s="526"/>
      <c r="KOY6" s="526"/>
      <c r="KOZ6" s="526"/>
      <c r="KPA6" s="526"/>
      <c r="KPB6" s="526"/>
      <c r="KPC6" s="526"/>
      <c r="KPD6" s="526"/>
      <c r="KPE6" s="526"/>
      <c r="KPF6" s="526"/>
      <c r="KPG6" s="526"/>
      <c r="KPH6" s="526"/>
      <c r="KPI6" s="526"/>
      <c r="KPJ6" s="526"/>
      <c r="KPK6" s="526"/>
      <c r="KPL6" s="526"/>
      <c r="KPM6" s="526"/>
      <c r="KPN6" s="526"/>
      <c r="KPO6" s="526"/>
      <c r="KPP6" s="526"/>
      <c r="KPQ6" s="526"/>
      <c r="KPR6" s="526"/>
      <c r="KPS6" s="526"/>
      <c r="KPT6" s="526"/>
      <c r="KPU6" s="526"/>
      <c r="KPV6" s="526"/>
      <c r="KPW6" s="526"/>
      <c r="KPX6" s="526"/>
      <c r="KPY6" s="526"/>
      <c r="KPZ6" s="526"/>
      <c r="KQA6" s="526"/>
      <c r="KQB6" s="526"/>
      <c r="KQC6" s="526"/>
      <c r="KQD6" s="526"/>
      <c r="KQE6" s="526"/>
      <c r="KQF6" s="526"/>
      <c r="KQG6" s="526"/>
      <c r="KQH6" s="526"/>
      <c r="KQI6" s="526"/>
      <c r="KQJ6" s="526"/>
      <c r="KQK6" s="526"/>
      <c r="KQL6" s="526"/>
      <c r="KQM6" s="526"/>
      <c r="KQN6" s="526"/>
      <c r="KQO6" s="526"/>
      <c r="KQP6" s="526"/>
      <c r="KQQ6" s="526"/>
      <c r="KQR6" s="526"/>
      <c r="KQS6" s="526"/>
      <c r="KQT6" s="526"/>
      <c r="KQU6" s="526"/>
      <c r="KQV6" s="526"/>
      <c r="KQW6" s="526"/>
      <c r="KQX6" s="526"/>
      <c r="KQY6" s="526"/>
      <c r="KQZ6" s="526"/>
      <c r="KRA6" s="526"/>
      <c r="KRB6" s="526"/>
      <c r="KRC6" s="526"/>
      <c r="KRD6" s="526"/>
      <c r="KRE6" s="526"/>
      <c r="KRF6" s="526"/>
      <c r="KRG6" s="526"/>
      <c r="KRH6" s="526"/>
      <c r="KRI6" s="526"/>
      <c r="KRJ6" s="526"/>
      <c r="KRK6" s="526"/>
      <c r="KRL6" s="526"/>
      <c r="KRM6" s="526"/>
      <c r="KRN6" s="526"/>
      <c r="KRO6" s="526"/>
      <c r="KRP6" s="526"/>
      <c r="KRQ6" s="526"/>
      <c r="KRR6" s="526"/>
      <c r="KRS6" s="526"/>
      <c r="KRT6" s="526"/>
      <c r="KRU6" s="526"/>
      <c r="KRV6" s="526"/>
      <c r="KRW6" s="526"/>
      <c r="KRX6" s="526"/>
      <c r="KRY6" s="526"/>
      <c r="KRZ6" s="526"/>
      <c r="KSA6" s="526"/>
      <c r="KSB6" s="526"/>
      <c r="KSC6" s="526"/>
      <c r="KSD6" s="526"/>
      <c r="KSE6" s="526"/>
      <c r="KSF6" s="526"/>
      <c r="KSG6" s="526"/>
      <c r="KSH6" s="526"/>
      <c r="KSI6" s="526"/>
      <c r="KSJ6" s="526"/>
      <c r="KSK6" s="526"/>
      <c r="KSL6" s="526"/>
      <c r="KSM6" s="526"/>
      <c r="KSN6" s="526"/>
      <c r="KSO6" s="526"/>
      <c r="KSP6" s="526"/>
      <c r="KSQ6" s="526"/>
      <c r="KSR6" s="526"/>
      <c r="KSS6" s="526"/>
      <c r="KST6" s="526"/>
      <c r="KSU6" s="526"/>
      <c r="KSV6" s="526"/>
      <c r="KSW6" s="526"/>
      <c r="KSX6" s="526"/>
      <c r="KSY6" s="526"/>
      <c r="KSZ6" s="526"/>
      <c r="KTA6" s="526"/>
      <c r="KTB6" s="526"/>
      <c r="KTC6" s="526"/>
      <c r="KTD6" s="526"/>
      <c r="KTE6" s="526"/>
      <c r="KTF6" s="526"/>
      <c r="KTG6" s="526"/>
      <c r="KTH6" s="526"/>
      <c r="KTI6" s="526"/>
      <c r="KTJ6" s="526"/>
      <c r="KTK6" s="526"/>
      <c r="KTL6" s="526"/>
      <c r="KTM6" s="526"/>
      <c r="KTN6" s="526"/>
      <c r="KTO6" s="526"/>
      <c r="KTP6" s="526"/>
      <c r="KTQ6" s="526"/>
      <c r="KTR6" s="526"/>
      <c r="KTS6" s="526"/>
      <c r="KTT6" s="526"/>
      <c r="KTU6" s="526"/>
      <c r="KTV6" s="526"/>
      <c r="KTW6" s="526"/>
      <c r="KTX6" s="526"/>
      <c r="KTY6" s="526"/>
      <c r="KTZ6" s="526"/>
      <c r="KUA6" s="526"/>
      <c r="KUB6" s="526"/>
      <c r="KUC6" s="526"/>
      <c r="KUD6" s="526"/>
      <c r="KUE6" s="526"/>
      <c r="KUF6" s="526"/>
      <c r="KUG6" s="526"/>
      <c r="KUH6" s="526"/>
      <c r="KUI6" s="526"/>
      <c r="KUJ6" s="526"/>
      <c r="KUK6" s="526"/>
      <c r="KUL6" s="526"/>
      <c r="KUM6" s="526"/>
      <c r="KUN6" s="526"/>
      <c r="KUO6" s="526"/>
      <c r="KUP6" s="526"/>
      <c r="KUQ6" s="526"/>
      <c r="KUR6" s="526"/>
      <c r="KUS6" s="526"/>
      <c r="KUT6" s="526"/>
      <c r="KUU6" s="526"/>
      <c r="KUV6" s="526"/>
      <c r="KUW6" s="526"/>
      <c r="KUX6" s="526"/>
      <c r="KUY6" s="526"/>
      <c r="KUZ6" s="526"/>
      <c r="KVA6" s="526"/>
      <c r="KVB6" s="526"/>
      <c r="KVC6" s="526"/>
      <c r="KVD6" s="526"/>
      <c r="KVE6" s="526"/>
      <c r="KVF6" s="526"/>
      <c r="KVG6" s="526"/>
      <c r="KVH6" s="526"/>
      <c r="KVI6" s="526"/>
      <c r="KVJ6" s="526"/>
      <c r="KVK6" s="526"/>
      <c r="KVL6" s="526"/>
      <c r="KVM6" s="526"/>
      <c r="KVN6" s="526"/>
      <c r="KVO6" s="526"/>
      <c r="KVP6" s="526"/>
      <c r="KVQ6" s="526"/>
      <c r="KVR6" s="526"/>
      <c r="KVS6" s="526"/>
      <c r="KVT6" s="526"/>
      <c r="KVU6" s="526"/>
      <c r="KVV6" s="526"/>
      <c r="KVW6" s="526"/>
      <c r="KVX6" s="526"/>
      <c r="KVY6" s="526"/>
      <c r="KVZ6" s="526"/>
      <c r="KWA6" s="526"/>
      <c r="KWB6" s="526"/>
      <c r="KWC6" s="526"/>
      <c r="KWD6" s="526"/>
      <c r="KWE6" s="526"/>
      <c r="KWF6" s="526"/>
      <c r="KWG6" s="526"/>
      <c r="KWH6" s="526"/>
      <c r="KWI6" s="526"/>
      <c r="KWJ6" s="526"/>
      <c r="KWK6" s="526"/>
      <c r="KWL6" s="526"/>
      <c r="KWM6" s="526"/>
      <c r="KWN6" s="526"/>
      <c r="KWO6" s="526"/>
      <c r="KWP6" s="526"/>
      <c r="KWQ6" s="526"/>
      <c r="KWR6" s="526"/>
      <c r="KWS6" s="526"/>
      <c r="KWT6" s="526"/>
      <c r="KWU6" s="526"/>
      <c r="KWV6" s="526"/>
      <c r="KWW6" s="526"/>
      <c r="KWX6" s="526"/>
      <c r="KWY6" s="526"/>
      <c r="KWZ6" s="526"/>
      <c r="KXA6" s="526"/>
      <c r="KXB6" s="526"/>
      <c r="KXC6" s="526"/>
      <c r="KXD6" s="526"/>
      <c r="KXE6" s="526"/>
      <c r="KXF6" s="526"/>
      <c r="KXG6" s="526"/>
      <c r="KXH6" s="526"/>
      <c r="KXI6" s="526"/>
      <c r="KXJ6" s="526"/>
      <c r="KXK6" s="526"/>
      <c r="KXL6" s="526"/>
      <c r="KXM6" s="526"/>
      <c r="KXN6" s="526"/>
      <c r="KXO6" s="526"/>
      <c r="KXP6" s="526"/>
      <c r="KXQ6" s="526"/>
      <c r="KXR6" s="526"/>
      <c r="KXS6" s="526"/>
      <c r="KXT6" s="526"/>
      <c r="KXU6" s="526"/>
      <c r="KXV6" s="526"/>
      <c r="KXW6" s="526"/>
      <c r="KXX6" s="526"/>
      <c r="KXY6" s="526"/>
      <c r="KXZ6" s="526"/>
      <c r="KYA6" s="526"/>
      <c r="KYB6" s="526"/>
      <c r="KYC6" s="526"/>
      <c r="KYD6" s="526"/>
      <c r="KYE6" s="526"/>
      <c r="KYF6" s="526"/>
      <c r="KYG6" s="526"/>
      <c r="KYH6" s="526"/>
      <c r="KYI6" s="526"/>
      <c r="KYJ6" s="526"/>
      <c r="KYK6" s="526"/>
      <c r="KYL6" s="526"/>
      <c r="KYM6" s="526"/>
      <c r="KYN6" s="526"/>
      <c r="KYO6" s="526"/>
      <c r="KYP6" s="526"/>
      <c r="KYQ6" s="526"/>
      <c r="KYR6" s="526"/>
      <c r="KYS6" s="526"/>
      <c r="KYT6" s="526"/>
      <c r="KYU6" s="526"/>
      <c r="KYV6" s="526"/>
      <c r="KYW6" s="526"/>
      <c r="KYX6" s="526"/>
      <c r="KYY6" s="526"/>
      <c r="KYZ6" s="526"/>
      <c r="KZA6" s="526"/>
      <c r="KZB6" s="526"/>
      <c r="KZC6" s="526"/>
      <c r="KZD6" s="526"/>
      <c r="KZE6" s="526"/>
      <c r="KZF6" s="526"/>
      <c r="KZG6" s="526"/>
      <c r="KZH6" s="526"/>
      <c r="KZI6" s="526"/>
      <c r="KZJ6" s="526"/>
      <c r="KZK6" s="526"/>
      <c r="KZL6" s="526"/>
      <c r="KZM6" s="526"/>
      <c r="KZN6" s="526"/>
      <c r="KZO6" s="526"/>
      <c r="KZP6" s="526"/>
      <c r="KZQ6" s="526"/>
      <c r="KZR6" s="526"/>
      <c r="KZS6" s="526"/>
      <c r="KZT6" s="526"/>
      <c r="KZU6" s="526"/>
      <c r="KZV6" s="526"/>
      <c r="KZW6" s="526"/>
      <c r="KZX6" s="526"/>
      <c r="KZY6" s="526"/>
      <c r="KZZ6" s="526"/>
      <c r="LAA6" s="526"/>
      <c r="LAB6" s="526"/>
      <c r="LAC6" s="526"/>
      <c r="LAD6" s="526"/>
      <c r="LAE6" s="526"/>
      <c r="LAF6" s="526"/>
      <c r="LAG6" s="526"/>
      <c r="LAH6" s="526"/>
      <c r="LAI6" s="526"/>
      <c r="LAJ6" s="526"/>
      <c r="LAK6" s="526"/>
      <c r="LAL6" s="526"/>
      <c r="LAM6" s="526"/>
      <c r="LAN6" s="526"/>
      <c r="LAO6" s="526"/>
      <c r="LAP6" s="526"/>
      <c r="LAQ6" s="526"/>
      <c r="LAR6" s="526"/>
      <c r="LAS6" s="526"/>
      <c r="LAT6" s="526"/>
      <c r="LAU6" s="526"/>
      <c r="LAV6" s="526"/>
      <c r="LAW6" s="526"/>
      <c r="LAX6" s="526"/>
      <c r="LAY6" s="526"/>
      <c r="LAZ6" s="526"/>
      <c r="LBA6" s="526"/>
      <c r="LBB6" s="526"/>
      <c r="LBC6" s="526"/>
      <c r="LBD6" s="526"/>
      <c r="LBE6" s="526"/>
      <c r="LBF6" s="526"/>
      <c r="LBG6" s="526"/>
      <c r="LBH6" s="526"/>
      <c r="LBI6" s="526"/>
      <c r="LBJ6" s="526"/>
      <c r="LBK6" s="526"/>
      <c r="LBL6" s="526"/>
      <c r="LBM6" s="526"/>
      <c r="LBN6" s="526"/>
      <c r="LBO6" s="526"/>
      <c r="LBP6" s="526"/>
      <c r="LBQ6" s="526"/>
      <c r="LBR6" s="526"/>
      <c r="LBS6" s="526"/>
      <c r="LBT6" s="526"/>
      <c r="LBU6" s="526"/>
      <c r="LBV6" s="526"/>
      <c r="LBW6" s="526"/>
      <c r="LBX6" s="526"/>
      <c r="LBY6" s="526"/>
      <c r="LBZ6" s="526"/>
      <c r="LCA6" s="526"/>
      <c r="LCB6" s="526"/>
      <c r="LCC6" s="526"/>
      <c r="LCD6" s="526"/>
      <c r="LCE6" s="526"/>
      <c r="LCF6" s="526"/>
      <c r="LCG6" s="526"/>
      <c r="LCH6" s="526"/>
      <c r="LCI6" s="526"/>
      <c r="LCJ6" s="526"/>
      <c r="LCK6" s="526"/>
      <c r="LCL6" s="526"/>
      <c r="LCM6" s="526"/>
      <c r="LCN6" s="526"/>
      <c r="LCO6" s="526"/>
      <c r="LCP6" s="526"/>
      <c r="LCQ6" s="526"/>
      <c r="LCR6" s="526"/>
      <c r="LCS6" s="526"/>
      <c r="LCT6" s="526"/>
      <c r="LCU6" s="526"/>
      <c r="LCV6" s="526"/>
      <c r="LCW6" s="526"/>
      <c r="LCX6" s="526"/>
      <c r="LCY6" s="526"/>
      <c r="LCZ6" s="526"/>
      <c r="LDA6" s="526"/>
      <c r="LDB6" s="526"/>
      <c r="LDC6" s="526"/>
      <c r="LDD6" s="526"/>
      <c r="LDE6" s="526"/>
      <c r="LDF6" s="526"/>
      <c r="LDG6" s="526"/>
      <c r="LDH6" s="526"/>
      <c r="LDI6" s="526"/>
      <c r="LDJ6" s="526"/>
      <c r="LDK6" s="526"/>
      <c r="LDL6" s="526"/>
      <c r="LDM6" s="526"/>
      <c r="LDN6" s="526"/>
      <c r="LDO6" s="526"/>
      <c r="LDP6" s="526"/>
      <c r="LDQ6" s="526"/>
      <c r="LDR6" s="526"/>
      <c r="LDS6" s="526"/>
      <c r="LDT6" s="526"/>
      <c r="LDU6" s="526"/>
      <c r="LDV6" s="526"/>
      <c r="LDW6" s="526"/>
      <c r="LDX6" s="526"/>
      <c r="LDY6" s="526"/>
      <c r="LDZ6" s="526"/>
      <c r="LEA6" s="526"/>
      <c r="LEB6" s="526"/>
      <c r="LEC6" s="526"/>
      <c r="LED6" s="526"/>
      <c r="LEE6" s="526"/>
      <c r="LEF6" s="526"/>
      <c r="LEG6" s="526"/>
      <c r="LEH6" s="526"/>
      <c r="LEI6" s="526"/>
      <c r="LEJ6" s="526"/>
      <c r="LEK6" s="526"/>
      <c r="LEL6" s="526"/>
      <c r="LEM6" s="526"/>
      <c r="LEN6" s="526"/>
      <c r="LEO6" s="526"/>
      <c r="LEP6" s="526"/>
      <c r="LEQ6" s="526"/>
      <c r="LER6" s="526"/>
      <c r="LES6" s="526"/>
      <c r="LET6" s="526"/>
      <c r="LEU6" s="526"/>
      <c r="LEV6" s="526"/>
      <c r="LEW6" s="526"/>
      <c r="LEX6" s="526"/>
      <c r="LEY6" s="526"/>
      <c r="LEZ6" s="526"/>
      <c r="LFA6" s="526"/>
      <c r="LFB6" s="526"/>
      <c r="LFC6" s="526"/>
      <c r="LFD6" s="526"/>
      <c r="LFE6" s="526"/>
      <c r="LFF6" s="526"/>
      <c r="LFG6" s="526"/>
      <c r="LFH6" s="526"/>
      <c r="LFI6" s="526"/>
      <c r="LFJ6" s="526"/>
      <c r="LFK6" s="526"/>
      <c r="LFL6" s="526"/>
      <c r="LFM6" s="526"/>
      <c r="LFN6" s="526"/>
      <c r="LFO6" s="526"/>
      <c r="LFP6" s="526"/>
      <c r="LFQ6" s="526"/>
      <c r="LFR6" s="526"/>
      <c r="LFS6" s="526"/>
      <c r="LFT6" s="526"/>
      <c r="LFU6" s="526"/>
      <c r="LFV6" s="526"/>
      <c r="LFW6" s="526"/>
      <c r="LFX6" s="526"/>
      <c r="LFY6" s="526"/>
      <c r="LFZ6" s="526"/>
      <c r="LGA6" s="526"/>
      <c r="LGB6" s="526"/>
      <c r="LGC6" s="526"/>
      <c r="LGD6" s="526"/>
      <c r="LGE6" s="526"/>
      <c r="LGF6" s="526"/>
      <c r="LGG6" s="526"/>
      <c r="LGH6" s="526"/>
      <c r="LGI6" s="526"/>
      <c r="LGJ6" s="526"/>
      <c r="LGK6" s="526"/>
      <c r="LGL6" s="526"/>
      <c r="LGM6" s="526"/>
      <c r="LGN6" s="526"/>
      <c r="LGO6" s="526"/>
      <c r="LGP6" s="526"/>
      <c r="LGQ6" s="526"/>
      <c r="LGR6" s="526"/>
      <c r="LGS6" s="526"/>
      <c r="LGT6" s="526"/>
      <c r="LGU6" s="526"/>
      <c r="LGV6" s="526"/>
      <c r="LGW6" s="526"/>
      <c r="LGX6" s="526"/>
      <c r="LGY6" s="526"/>
      <c r="LGZ6" s="526"/>
      <c r="LHA6" s="526"/>
      <c r="LHB6" s="526"/>
      <c r="LHC6" s="526"/>
      <c r="LHD6" s="526"/>
      <c r="LHE6" s="526"/>
      <c r="LHF6" s="526"/>
      <c r="LHG6" s="526"/>
      <c r="LHH6" s="526"/>
      <c r="LHI6" s="526"/>
      <c r="LHJ6" s="526"/>
      <c r="LHK6" s="526"/>
      <c r="LHL6" s="526"/>
      <c r="LHM6" s="526"/>
      <c r="LHN6" s="526"/>
      <c r="LHO6" s="526"/>
      <c r="LHP6" s="526"/>
      <c r="LHQ6" s="526"/>
      <c r="LHR6" s="526"/>
      <c r="LHS6" s="526"/>
      <c r="LHT6" s="526"/>
      <c r="LHU6" s="526"/>
      <c r="LHV6" s="526"/>
      <c r="LHW6" s="526"/>
      <c r="LHX6" s="526"/>
      <c r="LHY6" s="526"/>
      <c r="LHZ6" s="526"/>
      <c r="LIA6" s="526"/>
      <c r="LIB6" s="526"/>
      <c r="LIC6" s="526"/>
      <c r="LID6" s="526"/>
      <c r="LIE6" s="526"/>
      <c r="LIF6" s="526"/>
      <c r="LIG6" s="526"/>
      <c r="LIH6" s="526"/>
      <c r="LII6" s="526"/>
      <c r="LIJ6" s="526"/>
      <c r="LIK6" s="526"/>
      <c r="LIL6" s="526"/>
      <c r="LIM6" s="526"/>
      <c r="LIN6" s="526"/>
      <c r="LIO6" s="526"/>
      <c r="LIP6" s="526"/>
      <c r="LIQ6" s="526"/>
      <c r="LIR6" s="526"/>
      <c r="LIS6" s="526"/>
      <c r="LIT6" s="526"/>
      <c r="LIU6" s="526"/>
      <c r="LIV6" s="526"/>
      <c r="LIW6" s="526"/>
      <c r="LIX6" s="526"/>
      <c r="LIY6" s="526"/>
      <c r="LIZ6" s="526"/>
      <c r="LJA6" s="526"/>
      <c r="LJB6" s="526"/>
      <c r="LJC6" s="526"/>
      <c r="LJD6" s="526"/>
      <c r="LJE6" s="526"/>
      <c r="LJF6" s="526"/>
      <c r="LJG6" s="526"/>
      <c r="LJH6" s="526"/>
      <c r="LJI6" s="526"/>
      <c r="LJJ6" s="526"/>
      <c r="LJK6" s="526"/>
      <c r="LJL6" s="526"/>
      <c r="LJM6" s="526"/>
      <c r="LJN6" s="526"/>
      <c r="LJO6" s="526"/>
      <c r="LJP6" s="526"/>
      <c r="LJQ6" s="526"/>
      <c r="LJR6" s="526"/>
      <c r="LJS6" s="526"/>
      <c r="LJT6" s="526"/>
      <c r="LJU6" s="526"/>
      <c r="LJV6" s="526"/>
      <c r="LJW6" s="526"/>
      <c r="LJX6" s="526"/>
      <c r="LJY6" s="526"/>
      <c r="LJZ6" s="526"/>
      <c r="LKA6" s="526"/>
      <c r="LKB6" s="526"/>
      <c r="LKC6" s="526"/>
      <c r="LKD6" s="526"/>
      <c r="LKE6" s="526"/>
      <c r="LKF6" s="526"/>
      <c r="LKG6" s="526"/>
      <c r="LKH6" s="526"/>
      <c r="LKI6" s="526"/>
      <c r="LKJ6" s="526"/>
      <c r="LKK6" s="526"/>
      <c r="LKL6" s="526"/>
      <c r="LKM6" s="526"/>
      <c r="LKN6" s="526"/>
      <c r="LKO6" s="526"/>
      <c r="LKP6" s="526"/>
      <c r="LKQ6" s="526"/>
      <c r="LKR6" s="526"/>
      <c r="LKS6" s="526"/>
      <c r="LKT6" s="526"/>
      <c r="LKU6" s="526"/>
      <c r="LKV6" s="526"/>
      <c r="LKW6" s="526"/>
      <c r="LKX6" s="526"/>
      <c r="LKY6" s="526"/>
      <c r="LKZ6" s="526"/>
      <c r="LLA6" s="526"/>
      <c r="LLB6" s="526"/>
      <c r="LLC6" s="526"/>
      <c r="LLD6" s="526"/>
      <c r="LLE6" s="526"/>
      <c r="LLF6" s="526"/>
      <c r="LLG6" s="526"/>
      <c r="LLH6" s="526"/>
      <c r="LLI6" s="526"/>
      <c r="LLJ6" s="526"/>
      <c r="LLK6" s="526"/>
      <c r="LLL6" s="526"/>
      <c r="LLM6" s="526"/>
      <c r="LLN6" s="526"/>
      <c r="LLO6" s="526"/>
      <c r="LLP6" s="526"/>
      <c r="LLQ6" s="526"/>
      <c r="LLR6" s="526"/>
      <c r="LLS6" s="526"/>
      <c r="LLT6" s="526"/>
      <c r="LLU6" s="526"/>
      <c r="LLV6" s="526"/>
      <c r="LLW6" s="526"/>
      <c r="LLX6" s="526"/>
      <c r="LLY6" s="526"/>
      <c r="LLZ6" s="526"/>
      <c r="LMA6" s="526"/>
      <c r="LMB6" s="526"/>
      <c r="LMC6" s="526"/>
      <c r="LMD6" s="526"/>
      <c r="LME6" s="526"/>
      <c r="LMF6" s="526"/>
      <c r="LMG6" s="526"/>
      <c r="LMH6" s="526"/>
      <c r="LMI6" s="526"/>
      <c r="LMJ6" s="526"/>
      <c r="LMK6" s="526"/>
      <c r="LML6" s="526"/>
      <c r="LMM6" s="526"/>
      <c r="LMN6" s="526"/>
      <c r="LMO6" s="526"/>
      <c r="LMP6" s="526"/>
      <c r="LMQ6" s="526"/>
      <c r="LMR6" s="526"/>
      <c r="LMS6" s="526"/>
      <c r="LMT6" s="526"/>
      <c r="LMU6" s="526"/>
      <c r="LMV6" s="526"/>
      <c r="LMW6" s="526"/>
      <c r="LMX6" s="526"/>
      <c r="LMY6" s="526"/>
      <c r="LMZ6" s="526"/>
      <c r="LNA6" s="526"/>
      <c r="LNB6" s="526"/>
      <c r="LNC6" s="526"/>
      <c r="LND6" s="526"/>
      <c r="LNE6" s="526"/>
      <c r="LNF6" s="526"/>
      <c r="LNG6" s="526"/>
      <c r="LNH6" s="526"/>
      <c r="LNI6" s="526"/>
      <c r="LNJ6" s="526"/>
      <c r="LNK6" s="526"/>
      <c r="LNL6" s="526"/>
      <c r="LNM6" s="526"/>
      <c r="LNN6" s="526"/>
      <c r="LNO6" s="526"/>
      <c r="LNP6" s="526"/>
      <c r="LNQ6" s="526"/>
      <c r="LNR6" s="526"/>
      <c r="LNS6" s="526"/>
      <c r="LNT6" s="526"/>
      <c r="LNU6" s="526"/>
      <c r="LNV6" s="526"/>
      <c r="LNW6" s="526"/>
      <c r="LNX6" s="526"/>
      <c r="LNY6" s="526"/>
      <c r="LNZ6" s="526"/>
      <c r="LOA6" s="526"/>
      <c r="LOB6" s="526"/>
      <c r="LOC6" s="526"/>
      <c r="LOD6" s="526"/>
      <c r="LOE6" s="526"/>
      <c r="LOF6" s="526"/>
      <c r="LOG6" s="526"/>
      <c r="LOH6" s="526"/>
      <c r="LOI6" s="526"/>
      <c r="LOJ6" s="526"/>
      <c r="LOK6" s="526"/>
      <c r="LOL6" s="526"/>
      <c r="LOM6" s="526"/>
      <c r="LON6" s="526"/>
      <c r="LOO6" s="526"/>
      <c r="LOP6" s="526"/>
      <c r="LOQ6" s="526"/>
      <c r="LOR6" s="526"/>
      <c r="LOS6" s="526"/>
      <c r="LOT6" s="526"/>
      <c r="LOU6" s="526"/>
      <c r="LOV6" s="526"/>
      <c r="LOW6" s="526"/>
      <c r="LOX6" s="526"/>
      <c r="LOY6" s="526"/>
      <c r="LOZ6" s="526"/>
      <c r="LPA6" s="526"/>
      <c r="LPB6" s="526"/>
      <c r="LPC6" s="526"/>
      <c r="LPD6" s="526"/>
      <c r="LPE6" s="526"/>
      <c r="LPF6" s="526"/>
      <c r="LPG6" s="526"/>
      <c r="LPH6" s="526"/>
      <c r="LPI6" s="526"/>
      <c r="LPJ6" s="526"/>
      <c r="LPK6" s="526"/>
      <c r="LPL6" s="526"/>
      <c r="LPM6" s="526"/>
      <c r="LPN6" s="526"/>
      <c r="LPO6" s="526"/>
      <c r="LPP6" s="526"/>
      <c r="LPQ6" s="526"/>
      <c r="LPR6" s="526"/>
      <c r="LPS6" s="526"/>
      <c r="LPT6" s="526"/>
      <c r="LPU6" s="526"/>
      <c r="LPV6" s="526"/>
      <c r="LPW6" s="526"/>
      <c r="LPX6" s="526"/>
      <c r="LPY6" s="526"/>
      <c r="LPZ6" s="526"/>
      <c r="LQA6" s="526"/>
      <c r="LQB6" s="526"/>
      <c r="LQC6" s="526"/>
      <c r="LQD6" s="526"/>
      <c r="LQE6" s="526"/>
      <c r="LQF6" s="526"/>
      <c r="LQG6" s="526"/>
      <c r="LQH6" s="526"/>
      <c r="LQI6" s="526"/>
      <c r="LQJ6" s="526"/>
      <c r="LQK6" s="526"/>
      <c r="LQL6" s="526"/>
      <c r="LQM6" s="526"/>
      <c r="LQN6" s="526"/>
      <c r="LQO6" s="526"/>
      <c r="LQP6" s="526"/>
      <c r="LQQ6" s="526"/>
      <c r="LQR6" s="526"/>
      <c r="LQS6" s="526"/>
      <c r="LQT6" s="526"/>
      <c r="LQU6" s="526"/>
      <c r="LQV6" s="526"/>
      <c r="LQW6" s="526"/>
      <c r="LQX6" s="526"/>
      <c r="LQY6" s="526"/>
      <c r="LQZ6" s="526"/>
      <c r="LRA6" s="526"/>
      <c r="LRB6" s="526"/>
      <c r="LRC6" s="526"/>
      <c r="LRD6" s="526"/>
      <c r="LRE6" s="526"/>
      <c r="LRF6" s="526"/>
      <c r="LRG6" s="526"/>
      <c r="LRH6" s="526"/>
      <c r="LRI6" s="526"/>
      <c r="LRJ6" s="526"/>
      <c r="LRK6" s="526"/>
      <c r="LRL6" s="526"/>
      <c r="LRM6" s="526"/>
      <c r="LRN6" s="526"/>
      <c r="LRO6" s="526"/>
      <c r="LRP6" s="526"/>
      <c r="LRQ6" s="526"/>
      <c r="LRR6" s="526"/>
      <c r="LRS6" s="526"/>
      <c r="LRT6" s="526"/>
      <c r="LRU6" s="526"/>
      <c r="LRV6" s="526"/>
      <c r="LRW6" s="526"/>
      <c r="LRX6" s="526"/>
      <c r="LRY6" s="526"/>
      <c r="LRZ6" s="526"/>
      <c r="LSA6" s="526"/>
      <c r="LSB6" s="526"/>
      <c r="LSC6" s="526"/>
      <c r="LSD6" s="526"/>
      <c r="LSE6" s="526"/>
      <c r="LSF6" s="526"/>
      <c r="LSG6" s="526"/>
      <c r="LSH6" s="526"/>
      <c r="LSI6" s="526"/>
      <c r="LSJ6" s="526"/>
      <c r="LSK6" s="526"/>
      <c r="LSL6" s="526"/>
      <c r="LSM6" s="526"/>
      <c r="LSN6" s="526"/>
      <c r="LSO6" s="526"/>
      <c r="LSP6" s="526"/>
      <c r="LSQ6" s="526"/>
      <c r="LSR6" s="526"/>
      <c r="LSS6" s="526"/>
      <c r="LST6" s="526"/>
      <c r="LSU6" s="526"/>
      <c r="LSV6" s="526"/>
      <c r="LSW6" s="526"/>
      <c r="LSX6" s="526"/>
      <c r="LSY6" s="526"/>
      <c r="LSZ6" s="526"/>
      <c r="LTA6" s="526"/>
      <c r="LTB6" s="526"/>
      <c r="LTC6" s="526"/>
      <c r="LTD6" s="526"/>
      <c r="LTE6" s="526"/>
      <c r="LTF6" s="526"/>
      <c r="LTG6" s="526"/>
      <c r="LTH6" s="526"/>
      <c r="LTI6" s="526"/>
      <c r="LTJ6" s="526"/>
      <c r="LTK6" s="526"/>
      <c r="LTL6" s="526"/>
      <c r="LTM6" s="526"/>
      <c r="LTN6" s="526"/>
      <c r="LTO6" s="526"/>
      <c r="LTP6" s="526"/>
      <c r="LTQ6" s="526"/>
      <c r="LTR6" s="526"/>
      <c r="LTS6" s="526"/>
      <c r="LTT6" s="526"/>
      <c r="LTU6" s="526"/>
      <c r="LTV6" s="526"/>
      <c r="LTW6" s="526"/>
      <c r="LTX6" s="526"/>
      <c r="LTY6" s="526"/>
      <c r="LTZ6" s="526"/>
      <c r="LUA6" s="526"/>
      <c r="LUB6" s="526"/>
      <c r="LUC6" s="526"/>
      <c r="LUD6" s="526"/>
      <c r="LUE6" s="526"/>
      <c r="LUF6" s="526"/>
      <c r="LUG6" s="526"/>
      <c r="LUH6" s="526"/>
      <c r="LUI6" s="526"/>
      <c r="LUJ6" s="526"/>
      <c r="LUK6" s="526"/>
      <c r="LUL6" s="526"/>
      <c r="LUM6" s="526"/>
      <c r="LUN6" s="526"/>
      <c r="LUO6" s="526"/>
      <c r="LUP6" s="526"/>
      <c r="LUQ6" s="526"/>
      <c r="LUR6" s="526"/>
      <c r="LUS6" s="526"/>
      <c r="LUT6" s="526"/>
      <c r="LUU6" s="526"/>
      <c r="LUV6" s="526"/>
      <c r="LUW6" s="526"/>
      <c r="LUX6" s="526"/>
      <c r="LUY6" s="526"/>
      <c r="LUZ6" s="526"/>
      <c r="LVA6" s="526"/>
      <c r="LVB6" s="526"/>
      <c r="LVC6" s="526"/>
      <c r="LVD6" s="526"/>
      <c r="LVE6" s="526"/>
      <c r="LVF6" s="526"/>
      <c r="LVG6" s="526"/>
      <c r="LVH6" s="526"/>
      <c r="LVI6" s="526"/>
      <c r="LVJ6" s="526"/>
      <c r="LVK6" s="526"/>
      <c r="LVL6" s="526"/>
      <c r="LVM6" s="526"/>
      <c r="LVN6" s="526"/>
      <c r="LVO6" s="526"/>
      <c r="LVP6" s="526"/>
      <c r="LVQ6" s="526"/>
      <c r="LVR6" s="526"/>
      <c r="LVS6" s="526"/>
      <c r="LVT6" s="526"/>
      <c r="LVU6" s="526"/>
      <c r="LVV6" s="526"/>
      <c r="LVW6" s="526"/>
      <c r="LVX6" s="526"/>
      <c r="LVY6" s="526"/>
      <c r="LVZ6" s="526"/>
      <c r="LWA6" s="526"/>
      <c r="LWB6" s="526"/>
      <c r="LWC6" s="526"/>
      <c r="LWD6" s="526"/>
      <c r="LWE6" s="526"/>
      <c r="LWF6" s="526"/>
      <c r="LWG6" s="526"/>
      <c r="LWH6" s="526"/>
      <c r="LWI6" s="526"/>
      <c r="LWJ6" s="526"/>
      <c r="LWK6" s="526"/>
      <c r="LWL6" s="526"/>
      <c r="LWM6" s="526"/>
      <c r="LWN6" s="526"/>
      <c r="LWO6" s="526"/>
      <c r="LWP6" s="526"/>
      <c r="LWQ6" s="526"/>
      <c r="LWR6" s="526"/>
      <c r="LWS6" s="526"/>
      <c r="LWT6" s="526"/>
      <c r="LWU6" s="526"/>
      <c r="LWV6" s="526"/>
      <c r="LWW6" s="526"/>
      <c r="LWX6" s="526"/>
      <c r="LWY6" s="526"/>
      <c r="LWZ6" s="526"/>
      <c r="LXA6" s="526"/>
      <c r="LXB6" s="526"/>
      <c r="LXC6" s="526"/>
      <c r="LXD6" s="526"/>
      <c r="LXE6" s="526"/>
      <c r="LXF6" s="526"/>
      <c r="LXG6" s="526"/>
      <c r="LXH6" s="526"/>
      <c r="LXI6" s="526"/>
      <c r="LXJ6" s="526"/>
      <c r="LXK6" s="526"/>
      <c r="LXL6" s="526"/>
      <c r="LXM6" s="526"/>
      <c r="LXN6" s="526"/>
      <c r="LXO6" s="526"/>
      <c r="LXP6" s="526"/>
      <c r="LXQ6" s="526"/>
      <c r="LXR6" s="526"/>
      <c r="LXS6" s="526"/>
      <c r="LXT6" s="526"/>
      <c r="LXU6" s="526"/>
      <c r="LXV6" s="526"/>
      <c r="LXW6" s="526"/>
      <c r="LXX6" s="526"/>
      <c r="LXY6" s="526"/>
      <c r="LXZ6" s="526"/>
      <c r="LYA6" s="526"/>
      <c r="LYB6" s="526"/>
      <c r="LYC6" s="526"/>
      <c r="LYD6" s="526"/>
      <c r="LYE6" s="526"/>
      <c r="LYF6" s="526"/>
      <c r="LYG6" s="526"/>
      <c r="LYH6" s="526"/>
      <c r="LYI6" s="526"/>
      <c r="LYJ6" s="526"/>
      <c r="LYK6" s="526"/>
      <c r="LYL6" s="526"/>
      <c r="LYM6" s="526"/>
      <c r="LYN6" s="526"/>
      <c r="LYO6" s="526"/>
      <c r="LYP6" s="526"/>
      <c r="LYQ6" s="526"/>
      <c r="LYR6" s="526"/>
      <c r="LYS6" s="526"/>
      <c r="LYT6" s="526"/>
      <c r="LYU6" s="526"/>
      <c r="LYV6" s="526"/>
      <c r="LYW6" s="526"/>
      <c r="LYX6" s="526"/>
      <c r="LYY6" s="526"/>
      <c r="LYZ6" s="526"/>
      <c r="LZA6" s="526"/>
      <c r="LZB6" s="526"/>
      <c r="LZC6" s="526"/>
      <c r="LZD6" s="526"/>
      <c r="LZE6" s="526"/>
      <c r="LZF6" s="526"/>
      <c r="LZG6" s="526"/>
      <c r="LZH6" s="526"/>
      <c r="LZI6" s="526"/>
      <c r="LZJ6" s="526"/>
      <c r="LZK6" s="526"/>
      <c r="LZL6" s="526"/>
      <c r="LZM6" s="526"/>
      <c r="LZN6" s="526"/>
      <c r="LZO6" s="526"/>
      <c r="LZP6" s="526"/>
      <c r="LZQ6" s="526"/>
      <c r="LZR6" s="526"/>
      <c r="LZS6" s="526"/>
      <c r="LZT6" s="526"/>
      <c r="LZU6" s="526"/>
      <c r="LZV6" s="526"/>
      <c r="LZW6" s="526"/>
      <c r="LZX6" s="526"/>
      <c r="LZY6" s="526"/>
      <c r="LZZ6" s="526"/>
      <c r="MAA6" s="526"/>
      <c r="MAB6" s="526"/>
      <c r="MAC6" s="526"/>
      <c r="MAD6" s="526"/>
      <c r="MAE6" s="526"/>
      <c r="MAF6" s="526"/>
      <c r="MAG6" s="526"/>
      <c r="MAH6" s="526"/>
      <c r="MAI6" s="526"/>
      <c r="MAJ6" s="526"/>
      <c r="MAK6" s="526"/>
      <c r="MAL6" s="526"/>
      <c r="MAM6" s="526"/>
      <c r="MAN6" s="526"/>
      <c r="MAO6" s="526"/>
      <c r="MAP6" s="526"/>
      <c r="MAQ6" s="526"/>
      <c r="MAR6" s="526"/>
      <c r="MAS6" s="526"/>
      <c r="MAT6" s="526"/>
      <c r="MAU6" s="526"/>
      <c r="MAV6" s="526"/>
      <c r="MAW6" s="526"/>
      <c r="MAX6" s="526"/>
      <c r="MAY6" s="526"/>
      <c r="MAZ6" s="526"/>
      <c r="MBA6" s="526"/>
      <c r="MBB6" s="526"/>
      <c r="MBC6" s="526"/>
      <c r="MBD6" s="526"/>
      <c r="MBE6" s="526"/>
      <c r="MBF6" s="526"/>
      <c r="MBG6" s="526"/>
      <c r="MBH6" s="526"/>
      <c r="MBI6" s="526"/>
      <c r="MBJ6" s="526"/>
      <c r="MBK6" s="526"/>
      <c r="MBL6" s="526"/>
      <c r="MBM6" s="526"/>
      <c r="MBN6" s="526"/>
      <c r="MBO6" s="526"/>
      <c r="MBP6" s="526"/>
      <c r="MBQ6" s="526"/>
      <c r="MBR6" s="526"/>
      <c r="MBS6" s="526"/>
      <c r="MBT6" s="526"/>
      <c r="MBU6" s="526"/>
      <c r="MBV6" s="526"/>
      <c r="MBW6" s="526"/>
      <c r="MBX6" s="526"/>
      <c r="MBY6" s="526"/>
      <c r="MBZ6" s="526"/>
      <c r="MCA6" s="526"/>
      <c r="MCB6" s="526"/>
      <c r="MCC6" s="526"/>
      <c r="MCD6" s="526"/>
      <c r="MCE6" s="526"/>
      <c r="MCF6" s="526"/>
      <c r="MCG6" s="526"/>
      <c r="MCH6" s="526"/>
      <c r="MCI6" s="526"/>
      <c r="MCJ6" s="526"/>
      <c r="MCK6" s="526"/>
      <c r="MCL6" s="526"/>
      <c r="MCM6" s="526"/>
      <c r="MCN6" s="526"/>
      <c r="MCO6" s="526"/>
      <c r="MCP6" s="526"/>
      <c r="MCQ6" s="526"/>
      <c r="MCR6" s="526"/>
      <c r="MCS6" s="526"/>
      <c r="MCT6" s="526"/>
      <c r="MCU6" s="526"/>
      <c r="MCV6" s="526"/>
      <c r="MCW6" s="526"/>
      <c r="MCX6" s="526"/>
      <c r="MCY6" s="526"/>
      <c r="MCZ6" s="526"/>
      <c r="MDA6" s="526"/>
      <c r="MDB6" s="526"/>
      <c r="MDC6" s="526"/>
      <c r="MDD6" s="526"/>
      <c r="MDE6" s="526"/>
      <c r="MDF6" s="526"/>
      <c r="MDG6" s="526"/>
      <c r="MDH6" s="526"/>
      <c r="MDI6" s="526"/>
      <c r="MDJ6" s="526"/>
      <c r="MDK6" s="526"/>
      <c r="MDL6" s="526"/>
      <c r="MDM6" s="526"/>
      <c r="MDN6" s="526"/>
      <c r="MDO6" s="526"/>
      <c r="MDP6" s="526"/>
      <c r="MDQ6" s="526"/>
      <c r="MDR6" s="526"/>
      <c r="MDS6" s="526"/>
      <c r="MDT6" s="526"/>
      <c r="MDU6" s="526"/>
      <c r="MDV6" s="526"/>
      <c r="MDW6" s="526"/>
      <c r="MDX6" s="526"/>
      <c r="MDY6" s="526"/>
      <c r="MDZ6" s="526"/>
      <c r="MEA6" s="526"/>
      <c r="MEB6" s="526"/>
      <c r="MEC6" s="526"/>
      <c r="MED6" s="526"/>
      <c r="MEE6" s="526"/>
      <c r="MEF6" s="526"/>
      <c r="MEG6" s="526"/>
      <c r="MEH6" s="526"/>
      <c r="MEI6" s="526"/>
      <c r="MEJ6" s="526"/>
      <c r="MEK6" s="526"/>
      <c r="MEL6" s="526"/>
      <c r="MEM6" s="526"/>
      <c r="MEN6" s="526"/>
      <c r="MEO6" s="526"/>
      <c r="MEP6" s="526"/>
      <c r="MEQ6" s="526"/>
      <c r="MER6" s="526"/>
      <c r="MES6" s="526"/>
      <c r="MET6" s="526"/>
      <c r="MEU6" s="526"/>
      <c r="MEV6" s="526"/>
      <c r="MEW6" s="526"/>
      <c r="MEX6" s="526"/>
      <c r="MEY6" s="526"/>
      <c r="MEZ6" s="526"/>
      <c r="MFA6" s="526"/>
      <c r="MFB6" s="526"/>
      <c r="MFC6" s="526"/>
      <c r="MFD6" s="526"/>
      <c r="MFE6" s="526"/>
      <c r="MFF6" s="526"/>
      <c r="MFG6" s="526"/>
      <c r="MFH6" s="526"/>
      <c r="MFI6" s="526"/>
      <c r="MFJ6" s="526"/>
      <c r="MFK6" s="526"/>
      <c r="MFL6" s="526"/>
      <c r="MFM6" s="526"/>
      <c r="MFN6" s="526"/>
      <c r="MFO6" s="526"/>
      <c r="MFP6" s="526"/>
      <c r="MFQ6" s="526"/>
      <c r="MFR6" s="526"/>
      <c r="MFS6" s="526"/>
      <c r="MFT6" s="526"/>
      <c r="MFU6" s="526"/>
      <c r="MFV6" s="526"/>
      <c r="MFW6" s="526"/>
      <c r="MFX6" s="526"/>
      <c r="MFY6" s="526"/>
      <c r="MFZ6" s="526"/>
      <c r="MGA6" s="526"/>
      <c r="MGB6" s="526"/>
      <c r="MGC6" s="526"/>
      <c r="MGD6" s="526"/>
      <c r="MGE6" s="526"/>
      <c r="MGF6" s="526"/>
      <c r="MGG6" s="526"/>
      <c r="MGH6" s="526"/>
      <c r="MGI6" s="526"/>
      <c r="MGJ6" s="526"/>
      <c r="MGK6" s="526"/>
      <c r="MGL6" s="526"/>
      <c r="MGM6" s="526"/>
      <c r="MGN6" s="526"/>
      <c r="MGO6" s="526"/>
      <c r="MGP6" s="526"/>
      <c r="MGQ6" s="526"/>
      <c r="MGR6" s="526"/>
      <c r="MGS6" s="526"/>
      <c r="MGT6" s="526"/>
      <c r="MGU6" s="526"/>
      <c r="MGV6" s="526"/>
      <c r="MGW6" s="526"/>
      <c r="MGX6" s="526"/>
      <c r="MGY6" s="526"/>
      <c r="MGZ6" s="526"/>
      <c r="MHA6" s="526"/>
      <c r="MHB6" s="526"/>
      <c r="MHC6" s="526"/>
      <c r="MHD6" s="526"/>
      <c r="MHE6" s="526"/>
      <c r="MHF6" s="526"/>
      <c r="MHG6" s="526"/>
      <c r="MHH6" s="526"/>
      <c r="MHI6" s="526"/>
      <c r="MHJ6" s="526"/>
      <c r="MHK6" s="526"/>
      <c r="MHL6" s="526"/>
      <c r="MHM6" s="526"/>
      <c r="MHN6" s="526"/>
      <c r="MHO6" s="526"/>
      <c r="MHP6" s="526"/>
      <c r="MHQ6" s="526"/>
      <c r="MHR6" s="526"/>
      <c r="MHS6" s="526"/>
      <c r="MHT6" s="526"/>
      <c r="MHU6" s="526"/>
      <c r="MHV6" s="526"/>
      <c r="MHW6" s="526"/>
      <c r="MHX6" s="526"/>
      <c r="MHY6" s="526"/>
      <c r="MHZ6" s="526"/>
      <c r="MIA6" s="526"/>
      <c r="MIB6" s="526"/>
      <c r="MIC6" s="526"/>
      <c r="MID6" s="526"/>
      <c r="MIE6" s="526"/>
      <c r="MIF6" s="526"/>
      <c r="MIG6" s="526"/>
      <c r="MIH6" s="526"/>
      <c r="MII6" s="526"/>
      <c r="MIJ6" s="526"/>
      <c r="MIK6" s="526"/>
      <c r="MIL6" s="526"/>
      <c r="MIM6" s="526"/>
      <c r="MIN6" s="526"/>
      <c r="MIO6" s="526"/>
      <c r="MIP6" s="526"/>
      <c r="MIQ6" s="526"/>
      <c r="MIR6" s="526"/>
      <c r="MIS6" s="526"/>
      <c r="MIT6" s="526"/>
      <c r="MIU6" s="526"/>
      <c r="MIV6" s="526"/>
      <c r="MIW6" s="526"/>
      <c r="MIX6" s="526"/>
      <c r="MIY6" s="526"/>
      <c r="MIZ6" s="526"/>
      <c r="MJA6" s="526"/>
      <c r="MJB6" s="526"/>
      <c r="MJC6" s="526"/>
      <c r="MJD6" s="526"/>
      <c r="MJE6" s="526"/>
      <c r="MJF6" s="526"/>
      <c r="MJG6" s="526"/>
      <c r="MJH6" s="526"/>
      <c r="MJI6" s="526"/>
      <c r="MJJ6" s="526"/>
      <c r="MJK6" s="526"/>
      <c r="MJL6" s="526"/>
      <c r="MJM6" s="526"/>
      <c r="MJN6" s="526"/>
      <c r="MJO6" s="526"/>
      <c r="MJP6" s="526"/>
      <c r="MJQ6" s="526"/>
      <c r="MJR6" s="526"/>
      <c r="MJS6" s="526"/>
      <c r="MJT6" s="526"/>
      <c r="MJU6" s="526"/>
      <c r="MJV6" s="526"/>
      <c r="MJW6" s="526"/>
      <c r="MJX6" s="526"/>
      <c r="MJY6" s="526"/>
      <c r="MJZ6" s="526"/>
      <c r="MKA6" s="526"/>
      <c r="MKB6" s="526"/>
      <c r="MKC6" s="526"/>
      <c r="MKD6" s="526"/>
      <c r="MKE6" s="526"/>
      <c r="MKF6" s="526"/>
      <c r="MKG6" s="526"/>
      <c r="MKH6" s="526"/>
      <c r="MKI6" s="526"/>
      <c r="MKJ6" s="526"/>
      <c r="MKK6" s="526"/>
      <c r="MKL6" s="526"/>
      <c r="MKM6" s="526"/>
      <c r="MKN6" s="526"/>
      <c r="MKO6" s="526"/>
      <c r="MKP6" s="526"/>
      <c r="MKQ6" s="526"/>
      <c r="MKR6" s="526"/>
      <c r="MKS6" s="526"/>
      <c r="MKT6" s="526"/>
      <c r="MKU6" s="526"/>
      <c r="MKV6" s="526"/>
      <c r="MKW6" s="526"/>
      <c r="MKX6" s="526"/>
      <c r="MKY6" s="526"/>
      <c r="MKZ6" s="526"/>
      <c r="MLA6" s="526"/>
      <c r="MLB6" s="526"/>
      <c r="MLC6" s="526"/>
      <c r="MLD6" s="526"/>
      <c r="MLE6" s="526"/>
      <c r="MLF6" s="526"/>
      <c r="MLG6" s="526"/>
      <c r="MLH6" s="526"/>
      <c r="MLI6" s="526"/>
      <c r="MLJ6" s="526"/>
      <c r="MLK6" s="526"/>
      <c r="MLL6" s="526"/>
      <c r="MLM6" s="526"/>
      <c r="MLN6" s="526"/>
      <c r="MLO6" s="526"/>
      <c r="MLP6" s="526"/>
      <c r="MLQ6" s="526"/>
      <c r="MLR6" s="526"/>
      <c r="MLS6" s="526"/>
      <c r="MLT6" s="526"/>
      <c r="MLU6" s="526"/>
      <c r="MLV6" s="526"/>
      <c r="MLW6" s="526"/>
      <c r="MLX6" s="526"/>
      <c r="MLY6" s="526"/>
      <c r="MLZ6" s="526"/>
      <c r="MMA6" s="526"/>
      <c r="MMB6" s="526"/>
      <c r="MMC6" s="526"/>
      <c r="MMD6" s="526"/>
      <c r="MME6" s="526"/>
      <c r="MMF6" s="526"/>
      <c r="MMG6" s="526"/>
      <c r="MMH6" s="526"/>
      <c r="MMI6" s="526"/>
      <c r="MMJ6" s="526"/>
      <c r="MMK6" s="526"/>
      <c r="MML6" s="526"/>
      <c r="MMM6" s="526"/>
      <c r="MMN6" s="526"/>
      <c r="MMO6" s="526"/>
      <c r="MMP6" s="526"/>
      <c r="MMQ6" s="526"/>
      <c r="MMR6" s="526"/>
      <c r="MMS6" s="526"/>
      <c r="MMT6" s="526"/>
      <c r="MMU6" s="526"/>
      <c r="MMV6" s="526"/>
      <c r="MMW6" s="526"/>
      <c r="MMX6" s="526"/>
      <c r="MMY6" s="526"/>
      <c r="MMZ6" s="526"/>
      <c r="MNA6" s="526"/>
      <c r="MNB6" s="526"/>
      <c r="MNC6" s="526"/>
      <c r="MND6" s="526"/>
      <c r="MNE6" s="526"/>
      <c r="MNF6" s="526"/>
      <c r="MNG6" s="526"/>
      <c r="MNH6" s="526"/>
      <c r="MNI6" s="526"/>
      <c r="MNJ6" s="526"/>
      <c r="MNK6" s="526"/>
      <c r="MNL6" s="526"/>
      <c r="MNM6" s="526"/>
      <c r="MNN6" s="526"/>
      <c r="MNO6" s="526"/>
      <c r="MNP6" s="526"/>
      <c r="MNQ6" s="526"/>
      <c r="MNR6" s="526"/>
      <c r="MNS6" s="526"/>
      <c r="MNT6" s="526"/>
      <c r="MNU6" s="526"/>
      <c r="MNV6" s="526"/>
      <c r="MNW6" s="526"/>
      <c r="MNX6" s="526"/>
      <c r="MNY6" s="526"/>
      <c r="MNZ6" s="526"/>
      <c r="MOA6" s="526"/>
      <c r="MOB6" s="526"/>
      <c r="MOC6" s="526"/>
      <c r="MOD6" s="526"/>
      <c r="MOE6" s="526"/>
      <c r="MOF6" s="526"/>
      <c r="MOG6" s="526"/>
      <c r="MOH6" s="526"/>
      <c r="MOI6" s="526"/>
      <c r="MOJ6" s="526"/>
      <c r="MOK6" s="526"/>
      <c r="MOL6" s="526"/>
      <c r="MOM6" s="526"/>
      <c r="MON6" s="526"/>
      <c r="MOO6" s="526"/>
      <c r="MOP6" s="526"/>
      <c r="MOQ6" s="526"/>
      <c r="MOR6" s="526"/>
      <c r="MOS6" s="526"/>
      <c r="MOT6" s="526"/>
      <c r="MOU6" s="526"/>
      <c r="MOV6" s="526"/>
      <c r="MOW6" s="526"/>
      <c r="MOX6" s="526"/>
      <c r="MOY6" s="526"/>
      <c r="MOZ6" s="526"/>
      <c r="MPA6" s="526"/>
      <c r="MPB6" s="526"/>
      <c r="MPC6" s="526"/>
      <c r="MPD6" s="526"/>
      <c r="MPE6" s="526"/>
      <c r="MPF6" s="526"/>
      <c r="MPG6" s="526"/>
      <c r="MPH6" s="526"/>
      <c r="MPI6" s="526"/>
      <c r="MPJ6" s="526"/>
      <c r="MPK6" s="526"/>
      <c r="MPL6" s="526"/>
      <c r="MPM6" s="526"/>
      <c r="MPN6" s="526"/>
      <c r="MPO6" s="526"/>
      <c r="MPP6" s="526"/>
      <c r="MPQ6" s="526"/>
      <c r="MPR6" s="526"/>
      <c r="MPS6" s="526"/>
      <c r="MPT6" s="526"/>
      <c r="MPU6" s="526"/>
      <c r="MPV6" s="526"/>
      <c r="MPW6" s="526"/>
      <c r="MPX6" s="526"/>
      <c r="MPY6" s="526"/>
      <c r="MPZ6" s="526"/>
      <c r="MQA6" s="526"/>
      <c r="MQB6" s="526"/>
      <c r="MQC6" s="526"/>
      <c r="MQD6" s="526"/>
      <c r="MQE6" s="526"/>
      <c r="MQF6" s="526"/>
      <c r="MQG6" s="526"/>
      <c r="MQH6" s="526"/>
      <c r="MQI6" s="526"/>
      <c r="MQJ6" s="526"/>
      <c r="MQK6" s="526"/>
      <c r="MQL6" s="526"/>
      <c r="MQM6" s="526"/>
      <c r="MQN6" s="526"/>
      <c r="MQO6" s="526"/>
      <c r="MQP6" s="526"/>
      <c r="MQQ6" s="526"/>
      <c r="MQR6" s="526"/>
      <c r="MQS6" s="526"/>
      <c r="MQT6" s="526"/>
      <c r="MQU6" s="526"/>
      <c r="MQV6" s="526"/>
      <c r="MQW6" s="526"/>
      <c r="MQX6" s="526"/>
      <c r="MQY6" s="526"/>
      <c r="MQZ6" s="526"/>
      <c r="MRA6" s="526"/>
      <c r="MRB6" s="526"/>
      <c r="MRC6" s="526"/>
      <c r="MRD6" s="526"/>
      <c r="MRE6" s="526"/>
      <c r="MRF6" s="526"/>
      <c r="MRG6" s="526"/>
      <c r="MRH6" s="526"/>
      <c r="MRI6" s="526"/>
      <c r="MRJ6" s="526"/>
      <c r="MRK6" s="526"/>
      <c r="MRL6" s="526"/>
      <c r="MRM6" s="526"/>
      <c r="MRN6" s="526"/>
      <c r="MRO6" s="526"/>
      <c r="MRP6" s="526"/>
      <c r="MRQ6" s="526"/>
      <c r="MRR6" s="526"/>
      <c r="MRS6" s="526"/>
      <c r="MRT6" s="526"/>
      <c r="MRU6" s="526"/>
      <c r="MRV6" s="526"/>
      <c r="MRW6" s="526"/>
      <c r="MRX6" s="526"/>
      <c r="MRY6" s="526"/>
      <c r="MRZ6" s="526"/>
      <c r="MSA6" s="526"/>
      <c r="MSB6" s="526"/>
      <c r="MSC6" s="526"/>
      <c r="MSD6" s="526"/>
      <c r="MSE6" s="526"/>
      <c r="MSF6" s="526"/>
      <c r="MSG6" s="526"/>
      <c r="MSH6" s="526"/>
      <c r="MSI6" s="526"/>
      <c r="MSJ6" s="526"/>
      <c r="MSK6" s="526"/>
      <c r="MSL6" s="526"/>
      <c r="MSM6" s="526"/>
      <c r="MSN6" s="526"/>
      <c r="MSO6" s="526"/>
      <c r="MSP6" s="526"/>
      <c r="MSQ6" s="526"/>
      <c r="MSR6" s="526"/>
      <c r="MSS6" s="526"/>
      <c r="MST6" s="526"/>
      <c r="MSU6" s="526"/>
      <c r="MSV6" s="526"/>
      <c r="MSW6" s="526"/>
      <c r="MSX6" s="526"/>
      <c r="MSY6" s="526"/>
      <c r="MSZ6" s="526"/>
      <c r="MTA6" s="526"/>
      <c r="MTB6" s="526"/>
      <c r="MTC6" s="526"/>
      <c r="MTD6" s="526"/>
      <c r="MTE6" s="526"/>
      <c r="MTF6" s="526"/>
      <c r="MTG6" s="526"/>
      <c r="MTH6" s="526"/>
      <c r="MTI6" s="526"/>
      <c r="MTJ6" s="526"/>
      <c r="MTK6" s="526"/>
      <c r="MTL6" s="526"/>
      <c r="MTM6" s="526"/>
      <c r="MTN6" s="526"/>
      <c r="MTO6" s="526"/>
      <c r="MTP6" s="526"/>
      <c r="MTQ6" s="526"/>
      <c r="MTR6" s="526"/>
      <c r="MTS6" s="526"/>
      <c r="MTT6" s="526"/>
      <c r="MTU6" s="526"/>
      <c r="MTV6" s="526"/>
      <c r="MTW6" s="526"/>
      <c r="MTX6" s="526"/>
      <c r="MTY6" s="526"/>
      <c r="MTZ6" s="526"/>
      <c r="MUA6" s="526"/>
      <c r="MUB6" s="526"/>
      <c r="MUC6" s="526"/>
      <c r="MUD6" s="526"/>
      <c r="MUE6" s="526"/>
      <c r="MUF6" s="526"/>
      <c r="MUG6" s="526"/>
      <c r="MUH6" s="526"/>
      <c r="MUI6" s="526"/>
      <c r="MUJ6" s="526"/>
      <c r="MUK6" s="526"/>
      <c r="MUL6" s="526"/>
      <c r="MUM6" s="526"/>
      <c r="MUN6" s="526"/>
      <c r="MUO6" s="526"/>
      <c r="MUP6" s="526"/>
      <c r="MUQ6" s="526"/>
      <c r="MUR6" s="526"/>
      <c r="MUS6" s="526"/>
      <c r="MUT6" s="526"/>
      <c r="MUU6" s="526"/>
      <c r="MUV6" s="526"/>
      <c r="MUW6" s="526"/>
      <c r="MUX6" s="526"/>
      <c r="MUY6" s="526"/>
      <c r="MUZ6" s="526"/>
      <c r="MVA6" s="526"/>
      <c r="MVB6" s="526"/>
      <c r="MVC6" s="526"/>
      <c r="MVD6" s="526"/>
      <c r="MVE6" s="526"/>
      <c r="MVF6" s="526"/>
      <c r="MVG6" s="526"/>
      <c r="MVH6" s="526"/>
      <c r="MVI6" s="526"/>
      <c r="MVJ6" s="526"/>
      <c r="MVK6" s="526"/>
      <c r="MVL6" s="526"/>
      <c r="MVM6" s="526"/>
      <c r="MVN6" s="526"/>
      <c r="MVO6" s="526"/>
      <c r="MVP6" s="526"/>
      <c r="MVQ6" s="526"/>
      <c r="MVR6" s="526"/>
      <c r="MVS6" s="526"/>
      <c r="MVT6" s="526"/>
      <c r="MVU6" s="526"/>
      <c r="MVV6" s="526"/>
      <c r="MVW6" s="526"/>
      <c r="MVX6" s="526"/>
      <c r="MVY6" s="526"/>
      <c r="MVZ6" s="526"/>
      <c r="MWA6" s="526"/>
      <c r="MWB6" s="526"/>
      <c r="MWC6" s="526"/>
      <c r="MWD6" s="526"/>
      <c r="MWE6" s="526"/>
      <c r="MWF6" s="526"/>
      <c r="MWG6" s="526"/>
      <c r="MWH6" s="526"/>
      <c r="MWI6" s="526"/>
      <c r="MWJ6" s="526"/>
      <c r="MWK6" s="526"/>
      <c r="MWL6" s="526"/>
      <c r="MWM6" s="526"/>
      <c r="MWN6" s="526"/>
      <c r="MWO6" s="526"/>
      <c r="MWP6" s="526"/>
      <c r="MWQ6" s="526"/>
      <c r="MWR6" s="526"/>
      <c r="MWS6" s="526"/>
      <c r="MWT6" s="526"/>
      <c r="MWU6" s="526"/>
      <c r="MWV6" s="526"/>
      <c r="MWW6" s="526"/>
      <c r="MWX6" s="526"/>
      <c r="MWY6" s="526"/>
      <c r="MWZ6" s="526"/>
      <c r="MXA6" s="526"/>
      <c r="MXB6" s="526"/>
      <c r="MXC6" s="526"/>
      <c r="MXD6" s="526"/>
      <c r="MXE6" s="526"/>
      <c r="MXF6" s="526"/>
      <c r="MXG6" s="526"/>
      <c r="MXH6" s="526"/>
      <c r="MXI6" s="526"/>
      <c r="MXJ6" s="526"/>
      <c r="MXK6" s="526"/>
      <c r="MXL6" s="526"/>
      <c r="MXM6" s="526"/>
      <c r="MXN6" s="526"/>
      <c r="MXO6" s="526"/>
      <c r="MXP6" s="526"/>
      <c r="MXQ6" s="526"/>
      <c r="MXR6" s="526"/>
      <c r="MXS6" s="526"/>
      <c r="MXT6" s="526"/>
      <c r="MXU6" s="526"/>
      <c r="MXV6" s="526"/>
      <c r="MXW6" s="526"/>
      <c r="MXX6" s="526"/>
      <c r="MXY6" s="526"/>
      <c r="MXZ6" s="526"/>
      <c r="MYA6" s="526"/>
      <c r="MYB6" s="526"/>
      <c r="MYC6" s="526"/>
      <c r="MYD6" s="526"/>
      <c r="MYE6" s="526"/>
      <c r="MYF6" s="526"/>
      <c r="MYG6" s="526"/>
      <c r="MYH6" s="526"/>
      <c r="MYI6" s="526"/>
      <c r="MYJ6" s="526"/>
      <c r="MYK6" s="526"/>
      <c r="MYL6" s="526"/>
      <c r="MYM6" s="526"/>
      <c r="MYN6" s="526"/>
      <c r="MYO6" s="526"/>
      <c r="MYP6" s="526"/>
      <c r="MYQ6" s="526"/>
      <c r="MYR6" s="526"/>
      <c r="MYS6" s="526"/>
      <c r="MYT6" s="526"/>
      <c r="MYU6" s="526"/>
      <c r="MYV6" s="526"/>
      <c r="MYW6" s="526"/>
      <c r="MYX6" s="526"/>
      <c r="MYY6" s="526"/>
      <c r="MYZ6" s="526"/>
      <c r="MZA6" s="526"/>
      <c r="MZB6" s="526"/>
      <c r="MZC6" s="526"/>
      <c r="MZD6" s="526"/>
      <c r="MZE6" s="526"/>
      <c r="MZF6" s="526"/>
      <c r="MZG6" s="526"/>
      <c r="MZH6" s="526"/>
      <c r="MZI6" s="526"/>
      <c r="MZJ6" s="526"/>
      <c r="MZK6" s="526"/>
      <c r="MZL6" s="526"/>
      <c r="MZM6" s="526"/>
      <c r="MZN6" s="526"/>
      <c r="MZO6" s="526"/>
      <c r="MZP6" s="526"/>
      <c r="MZQ6" s="526"/>
      <c r="MZR6" s="526"/>
      <c r="MZS6" s="526"/>
      <c r="MZT6" s="526"/>
      <c r="MZU6" s="526"/>
      <c r="MZV6" s="526"/>
      <c r="MZW6" s="526"/>
      <c r="MZX6" s="526"/>
      <c r="MZY6" s="526"/>
      <c r="MZZ6" s="526"/>
      <c r="NAA6" s="526"/>
      <c r="NAB6" s="526"/>
      <c r="NAC6" s="526"/>
      <c r="NAD6" s="526"/>
      <c r="NAE6" s="526"/>
      <c r="NAF6" s="526"/>
      <c r="NAG6" s="526"/>
      <c r="NAH6" s="526"/>
      <c r="NAI6" s="526"/>
      <c r="NAJ6" s="526"/>
      <c r="NAK6" s="526"/>
      <c r="NAL6" s="526"/>
      <c r="NAM6" s="526"/>
      <c r="NAN6" s="526"/>
      <c r="NAO6" s="526"/>
      <c r="NAP6" s="526"/>
      <c r="NAQ6" s="526"/>
      <c r="NAR6" s="526"/>
      <c r="NAS6" s="526"/>
      <c r="NAT6" s="526"/>
      <c r="NAU6" s="526"/>
      <c r="NAV6" s="526"/>
      <c r="NAW6" s="526"/>
      <c r="NAX6" s="526"/>
      <c r="NAY6" s="526"/>
      <c r="NAZ6" s="526"/>
      <c r="NBA6" s="526"/>
      <c r="NBB6" s="526"/>
      <c r="NBC6" s="526"/>
      <c r="NBD6" s="526"/>
      <c r="NBE6" s="526"/>
      <c r="NBF6" s="526"/>
      <c r="NBG6" s="526"/>
      <c r="NBH6" s="526"/>
      <c r="NBI6" s="526"/>
      <c r="NBJ6" s="526"/>
      <c r="NBK6" s="526"/>
      <c r="NBL6" s="526"/>
      <c r="NBM6" s="526"/>
      <c r="NBN6" s="526"/>
      <c r="NBO6" s="526"/>
      <c r="NBP6" s="526"/>
      <c r="NBQ6" s="526"/>
      <c r="NBR6" s="526"/>
      <c r="NBS6" s="526"/>
      <c r="NBT6" s="526"/>
      <c r="NBU6" s="526"/>
      <c r="NBV6" s="526"/>
      <c r="NBW6" s="526"/>
      <c r="NBX6" s="526"/>
      <c r="NBY6" s="526"/>
      <c r="NBZ6" s="526"/>
      <c r="NCA6" s="526"/>
      <c r="NCB6" s="526"/>
      <c r="NCC6" s="526"/>
      <c r="NCD6" s="526"/>
      <c r="NCE6" s="526"/>
      <c r="NCF6" s="526"/>
      <c r="NCG6" s="526"/>
      <c r="NCH6" s="526"/>
      <c r="NCI6" s="526"/>
      <c r="NCJ6" s="526"/>
      <c r="NCK6" s="526"/>
      <c r="NCL6" s="526"/>
      <c r="NCM6" s="526"/>
      <c r="NCN6" s="526"/>
      <c r="NCO6" s="526"/>
      <c r="NCP6" s="526"/>
      <c r="NCQ6" s="526"/>
      <c r="NCR6" s="526"/>
      <c r="NCS6" s="526"/>
      <c r="NCT6" s="526"/>
      <c r="NCU6" s="526"/>
      <c r="NCV6" s="526"/>
      <c r="NCW6" s="526"/>
      <c r="NCX6" s="526"/>
      <c r="NCY6" s="526"/>
      <c r="NCZ6" s="526"/>
      <c r="NDA6" s="526"/>
      <c r="NDB6" s="526"/>
      <c r="NDC6" s="526"/>
      <c r="NDD6" s="526"/>
      <c r="NDE6" s="526"/>
      <c r="NDF6" s="526"/>
      <c r="NDG6" s="526"/>
      <c r="NDH6" s="526"/>
      <c r="NDI6" s="526"/>
      <c r="NDJ6" s="526"/>
      <c r="NDK6" s="526"/>
      <c r="NDL6" s="526"/>
      <c r="NDM6" s="526"/>
      <c r="NDN6" s="526"/>
      <c r="NDO6" s="526"/>
      <c r="NDP6" s="526"/>
      <c r="NDQ6" s="526"/>
      <c r="NDR6" s="526"/>
      <c r="NDS6" s="526"/>
      <c r="NDT6" s="526"/>
      <c r="NDU6" s="526"/>
      <c r="NDV6" s="526"/>
      <c r="NDW6" s="526"/>
      <c r="NDX6" s="526"/>
      <c r="NDY6" s="526"/>
      <c r="NDZ6" s="526"/>
      <c r="NEA6" s="526"/>
      <c r="NEB6" s="526"/>
      <c r="NEC6" s="526"/>
      <c r="NED6" s="526"/>
      <c r="NEE6" s="526"/>
      <c r="NEF6" s="526"/>
      <c r="NEG6" s="526"/>
      <c r="NEH6" s="526"/>
      <c r="NEI6" s="526"/>
      <c r="NEJ6" s="526"/>
      <c r="NEK6" s="526"/>
      <c r="NEL6" s="526"/>
      <c r="NEM6" s="526"/>
      <c r="NEN6" s="526"/>
      <c r="NEO6" s="526"/>
      <c r="NEP6" s="526"/>
      <c r="NEQ6" s="526"/>
      <c r="NER6" s="526"/>
      <c r="NES6" s="526"/>
      <c r="NET6" s="526"/>
      <c r="NEU6" s="526"/>
      <c r="NEV6" s="526"/>
      <c r="NEW6" s="526"/>
      <c r="NEX6" s="526"/>
      <c r="NEY6" s="526"/>
      <c r="NEZ6" s="526"/>
      <c r="NFA6" s="526"/>
      <c r="NFB6" s="526"/>
      <c r="NFC6" s="526"/>
      <c r="NFD6" s="526"/>
      <c r="NFE6" s="526"/>
      <c r="NFF6" s="526"/>
      <c r="NFG6" s="526"/>
      <c r="NFH6" s="526"/>
      <c r="NFI6" s="526"/>
      <c r="NFJ6" s="526"/>
      <c r="NFK6" s="526"/>
      <c r="NFL6" s="526"/>
      <c r="NFM6" s="526"/>
      <c r="NFN6" s="526"/>
      <c r="NFO6" s="526"/>
      <c r="NFP6" s="526"/>
      <c r="NFQ6" s="526"/>
      <c r="NFR6" s="526"/>
      <c r="NFS6" s="526"/>
      <c r="NFT6" s="526"/>
      <c r="NFU6" s="526"/>
      <c r="NFV6" s="526"/>
      <c r="NFW6" s="526"/>
      <c r="NFX6" s="526"/>
      <c r="NFY6" s="526"/>
      <c r="NFZ6" s="526"/>
      <c r="NGA6" s="526"/>
      <c r="NGB6" s="526"/>
      <c r="NGC6" s="526"/>
      <c r="NGD6" s="526"/>
      <c r="NGE6" s="526"/>
      <c r="NGF6" s="526"/>
      <c r="NGG6" s="526"/>
      <c r="NGH6" s="526"/>
      <c r="NGI6" s="526"/>
      <c r="NGJ6" s="526"/>
      <c r="NGK6" s="526"/>
      <c r="NGL6" s="526"/>
      <c r="NGM6" s="526"/>
      <c r="NGN6" s="526"/>
      <c r="NGO6" s="526"/>
      <c r="NGP6" s="526"/>
      <c r="NGQ6" s="526"/>
      <c r="NGR6" s="526"/>
      <c r="NGS6" s="526"/>
      <c r="NGT6" s="526"/>
      <c r="NGU6" s="526"/>
      <c r="NGV6" s="526"/>
      <c r="NGW6" s="526"/>
      <c r="NGX6" s="526"/>
      <c r="NGY6" s="526"/>
      <c r="NGZ6" s="526"/>
      <c r="NHA6" s="526"/>
      <c r="NHB6" s="526"/>
      <c r="NHC6" s="526"/>
      <c r="NHD6" s="526"/>
      <c r="NHE6" s="526"/>
      <c r="NHF6" s="526"/>
      <c r="NHG6" s="526"/>
      <c r="NHH6" s="526"/>
      <c r="NHI6" s="526"/>
      <c r="NHJ6" s="526"/>
      <c r="NHK6" s="526"/>
      <c r="NHL6" s="526"/>
      <c r="NHM6" s="526"/>
      <c r="NHN6" s="526"/>
      <c r="NHO6" s="526"/>
      <c r="NHP6" s="526"/>
      <c r="NHQ6" s="526"/>
      <c r="NHR6" s="526"/>
      <c r="NHS6" s="526"/>
      <c r="NHT6" s="526"/>
      <c r="NHU6" s="526"/>
      <c r="NHV6" s="526"/>
      <c r="NHW6" s="526"/>
      <c r="NHX6" s="526"/>
      <c r="NHY6" s="526"/>
      <c r="NHZ6" s="526"/>
      <c r="NIA6" s="526"/>
      <c r="NIB6" s="526"/>
      <c r="NIC6" s="526"/>
      <c r="NID6" s="526"/>
      <c r="NIE6" s="526"/>
      <c r="NIF6" s="526"/>
      <c r="NIG6" s="526"/>
      <c r="NIH6" s="526"/>
      <c r="NII6" s="526"/>
      <c r="NIJ6" s="526"/>
      <c r="NIK6" s="526"/>
      <c r="NIL6" s="526"/>
      <c r="NIM6" s="526"/>
      <c r="NIN6" s="526"/>
      <c r="NIO6" s="526"/>
      <c r="NIP6" s="526"/>
      <c r="NIQ6" s="526"/>
      <c r="NIR6" s="526"/>
      <c r="NIS6" s="526"/>
      <c r="NIT6" s="526"/>
      <c r="NIU6" s="526"/>
      <c r="NIV6" s="526"/>
      <c r="NIW6" s="526"/>
      <c r="NIX6" s="526"/>
      <c r="NIY6" s="526"/>
      <c r="NIZ6" s="526"/>
      <c r="NJA6" s="526"/>
      <c r="NJB6" s="526"/>
      <c r="NJC6" s="526"/>
      <c r="NJD6" s="526"/>
      <c r="NJE6" s="526"/>
      <c r="NJF6" s="526"/>
      <c r="NJG6" s="526"/>
      <c r="NJH6" s="526"/>
      <c r="NJI6" s="526"/>
      <c r="NJJ6" s="526"/>
      <c r="NJK6" s="526"/>
      <c r="NJL6" s="526"/>
      <c r="NJM6" s="526"/>
      <c r="NJN6" s="526"/>
      <c r="NJO6" s="526"/>
      <c r="NJP6" s="526"/>
      <c r="NJQ6" s="526"/>
      <c r="NJR6" s="526"/>
      <c r="NJS6" s="526"/>
      <c r="NJT6" s="526"/>
      <c r="NJU6" s="526"/>
      <c r="NJV6" s="526"/>
      <c r="NJW6" s="526"/>
      <c r="NJX6" s="526"/>
      <c r="NJY6" s="526"/>
      <c r="NJZ6" s="526"/>
      <c r="NKA6" s="526"/>
      <c r="NKB6" s="526"/>
      <c r="NKC6" s="526"/>
      <c r="NKD6" s="526"/>
      <c r="NKE6" s="526"/>
      <c r="NKF6" s="526"/>
      <c r="NKG6" s="526"/>
      <c r="NKH6" s="526"/>
      <c r="NKI6" s="526"/>
      <c r="NKJ6" s="526"/>
      <c r="NKK6" s="526"/>
      <c r="NKL6" s="526"/>
      <c r="NKM6" s="526"/>
      <c r="NKN6" s="526"/>
      <c r="NKO6" s="526"/>
      <c r="NKP6" s="526"/>
      <c r="NKQ6" s="526"/>
      <c r="NKR6" s="526"/>
      <c r="NKS6" s="526"/>
      <c r="NKT6" s="526"/>
      <c r="NKU6" s="526"/>
      <c r="NKV6" s="526"/>
      <c r="NKW6" s="526"/>
      <c r="NKX6" s="526"/>
      <c r="NKY6" s="526"/>
      <c r="NKZ6" s="526"/>
      <c r="NLA6" s="526"/>
      <c r="NLB6" s="526"/>
      <c r="NLC6" s="526"/>
      <c r="NLD6" s="526"/>
      <c r="NLE6" s="526"/>
      <c r="NLF6" s="526"/>
      <c r="NLG6" s="526"/>
      <c r="NLH6" s="526"/>
      <c r="NLI6" s="526"/>
      <c r="NLJ6" s="526"/>
      <c r="NLK6" s="526"/>
      <c r="NLL6" s="526"/>
      <c r="NLM6" s="526"/>
      <c r="NLN6" s="526"/>
      <c r="NLO6" s="526"/>
      <c r="NLP6" s="526"/>
      <c r="NLQ6" s="526"/>
      <c r="NLR6" s="526"/>
      <c r="NLS6" s="526"/>
      <c r="NLT6" s="526"/>
      <c r="NLU6" s="526"/>
      <c r="NLV6" s="526"/>
      <c r="NLW6" s="526"/>
      <c r="NLX6" s="526"/>
      <c r="NLY6" s="526"/>
      <c r="NLZ6" s="526"/>
      <c r="NMA6" s="526"/>
      <c r="NMB6" s="526"/>
      <c r="NMC6" s="526"/>
      <c r="NMD6" s="526"/>
      <c r="NME6" s="526"/>
      <c r="NMF6" s="526"/>
      <c r="NMG6" s="526"/>
      <c r="NMH6" s="526"/>
      <c r="NMI6" s="526"/>
      <c r="NMJ6" s="526"/>
      <c r="NMK6" s="526"/>
      <c r="NML6" s="526"/>
      <c r="NMM6" s="526"/>
      <c r="NMN6" s="526"/>
      <c r="NMO6" s="526"/>
      <c r="NMP6" s="526"/>
      <c r="NMQ6" s="526"/>
      <c r="NMR6" s="526"/>
      <c r="NMS6" s="526"/>
      <c r="NMT6" s="526"/>
      <c r="NMU6" s="526"/>
      <c r="NMV6" s="526"/>
      <c r="NMW6" s="526"/>
      <c r="NMX6" s="526"/>
      <c r="NMY6" s="526"/>
      <c r="NMZ6" s="526"/>
      <c r="NNA6" s="526"/>
      <c r="NNB6" s="526"/>
      <c r="NNC6" s="526"/>
      <c r="NND6" s="526"/>
      <c r="NNE6" s="526"/>
      <c r="NNF6" s="526"/>
      <c r="NNG6" s="526"/>
      <c r="NNH6" s="526"/>
      <c r="NNI6" s="526"/>
      <c r="NNJ6" s="526"/>
      <c r="NNK6" s="526"/>
      <c r="NNL6" s="526"/>
      <c r="NNM6" s="526"/>
      <c r="NNN6" s="526"/>
      <c r="NNO6" s="526"/>
      <c r="NNP6" s="526"/>
      <c r="NNQ6" s="526"/>
      <c r="NNR6" s="526"/>
      <c r="NNS6" s="526"/>
      <c r="NNT6" s="526"/>
      <c r="NNU6" s="526"/>
      <c r="NNV6" s="526"/>
      <c r="NNW6" s="526"/>
      <c r="NNX6" s="526"/>
      <c r="NNY6" s="526"/>
      <c r="NNZ6" s="526"/>
      <c r="NOA6" s="526"/>
      <c r="NOB6" s="526"/>
      <c r="NOC6" s="526"/>
      <c r="NOD6" s="526"/>
      <c r="NOE6" s="526"/>
      <c r="NOF6" s="526"/>
      <c r="NOG6" s="526"/>
      <c r="NOH6" s="526"/>
      <c r="NOI6" s="526"/>
      <c r="NOJ6" s="526"/>
      <c r="NOK6" s="526"/>
      <c r="NOL6" s="526"/>
      <c r="NOM6" s="526"/>
      <c r="NON6" s="526"/>
      <c r="NOO6" s="526"/>
      <c r="NOP6" s="526"/>
      <c r="NOQ6" s="526"/>
      <c r="NOR6" s="526"/>
      <c r="NOS6" s="526"/>
      <c r="NOT6" s="526"/>
      <c r="NOU6" s="526"/>
      <c r="NOV6" s="526"/>
      <c r="NOW6" s="526"/>
      <c r="NOX6" s="526"/>
      <c r="NOY6" s="526"/>
      <c r="NOZ6" s="526"/>
      <c r="NPA6" s="526"/>
      <c r="NPB6" s="526"/>
      <c r="NPC6" s="526"/>
      <c r="NPD6" s="526"/>
      <c r="NPE6" s="526"/>
      <c r="NPF6" s="526"/>
      <c r="NPG6" s="526"/>
      <c r="NPH6" s="526"/>
      <c r="NPI6" s="526"/>
      <c r="NPJ6" s="526"/>
      <c r="NPK6" s="526"/>
      <c r="NPL6" s="526"/>
      <c r="NPM6" s="526"/>
      <c r="NPN6" s="526"/>
      <c r="NPO6" s="526"/>
      <c r="NPP6" s="526"/>
      <c r="NPQ6" s="526"/>
      <c r="NPR6" s="526"/>
      <c r="NPS6" s="526"/>
      <c r="NPT6" s="526"/>
      <c r="NPU6" s="526"/>
      <c r="NPV6" s="526"/>
      <c r="NPW6" s="526"/>
      <c r="NPX6" s="526"/>
      <c r="NPY6" s="526"/>
      <c r="NPZ6" s="526"/>
      <c r="NQA6" s="526"/>
      <c r="NQB6" s="526"/>
      <c r="NQC6" s="526"/>
      <c r="NQD6" s="526"/>
      <c r="NQE6" s="526"/>
      <c r="NQF6" s="526"/>
      <c r="NQG6" s="526"/>
      <c r="NQH6" s="526"/>
      <c r="NQI6" s="526"/>
      <c r="NQJ6" s="526"/>
      <c r="NQK6" s="526"/>
      <c r="NQL6" s="526"/>
      <c r="NQM6" s="526"/>
      <c r="NQN6" s="526"/>
      <c r="NQO6" s="526"/>
      <c r="NQP6" s="526"/>
      <c r="NQQ6" s="526"/>
      <c r="NQR6" s="526"/>
      <c r="NQS6" s="526"/>
      <c r="NQT6" s="526"/>
      <c r="NQU6" s="526"/>
      <c r="NQV6" s="526"/>
      <c r="NQW6" s="526"/>
      <c r="NQX6" s="526"/>
      <c r="NQY6" s="526"/>
      <c r="NQZ6" s="526"/>
      <c r="NRA6" s="526"/>
      <c r="NRB6" s="526"/>
      <c r="NRC6" s="526"/>
      <c r="NRD6" s="526"/>
      <c r="NRE6" s="526"/>
      <c r="NRF6" s="526"/>
      <c r="NRG6" s="526"/>
      <c r="NRH6" s="526"/>
      <c r="NRI6" s="526"/>
      <c r="NRJ6" s="526"/>
      <c r="NRK6" s="526"/>
      <c r="NRL6" s="526"/>
      <c r="NRM6" s="526"/>
      <c r="NRN6" s="526"/>
      <c r="NRO6" s="526"/>
      <c r="NRP6" s="526"/>
      <c r="NRQ6" s="526"/>
      <c r="NRR6" s="526"/>
      <c r="NRS6" s="526"/>
      <c r="NRT6" s="526"/>
      <c r="NRU6" s="526"/>
      <c r="NRV6" s="526"/>
      <c r="NRW6" s="526"/>
      <c r="NRX6" s="526"/>
      <c r="NRY6" s="526"/>
      <c r="NRZ6" s="526"/>
      <c r="NSA6" s="526"/>
      <c r="NSB6" s="526"/>
      <c r="NSC6" s="526"/>
      <c r="NSD6" s="526"/>
      <c r="NSE6" s="526"/>
      <c r="NSF6" s="526"/>
      <c r="NSG6" s="526"/>
      <c r="NSH6" s="526"/>
      <c r="NSI6" s="526"/>
      <c r="NSJ6" s="526"/>
      <c r="NSK6" s="526"/>
      <c r="NSL6" s="526"/>
      <c r="NSM6" s="526"/>
      <c r="NSN6" s="526"/>
      <c r="NSO6" s="526"/>
      <c r="NSP6" s="526"/>
      <c r="NSQ6" s="526"/>
      <c r="NSR6" s="526"/>
      <c r="NSS6" s="526"/>
      <c r="NST6" s="526"/>
      <c r="NSU6" s="526"/>
      <c r="NSV6" s="526"/>
      <c r="NSW6" s="526"/>
      <c r="NSX6" s="526"/>
      <c r="NSY6" s="526"/>
      <c r="NSZ6" s="526"/>
      <c r="NTA6" s="526"/>
      <c r="NTB6" s="526"/>
      <c r="NTC6" s="526"/>
      <c r="NTD6" s="526"/>
      <c r="NTE6" s="526"/>
      <c r="NTF6" s="526"/>
      <c r="NTG6" s="526"/>
      <c r="NTH6" s="526"/>
      <c r="NTI6" s="526"/>
      <c r="NTJ6" s="526"/>
      <c r="NTK6" s="526"/>
      <c r="NTL6" s="526"/>
      <c r="NTM6" s="526"/>
      <c r="NTN6" s="526"/>
      <c r="NTO6" s="526"/>
      <c r="NTP6" s="526"/>
      <c r="NTQ6" s="526"/>
      <c r="NTR6" s="526"/>
      <c r="NTS6" s="526"/>
      <c r="NTT6" s="526"/>
      <c r="NTU6" s="526"/>
      <c r="NTV6" s="526"/>
      <c r="NTW6" s="526"/>
      <c r="NTX6" s="526"/>
      <c r="NTY6" s="526"/>
      <c r="NTZ6" s="526"/>
      <c r="NUA6" s="526"/>
      <c r="NUB6" s="526"/>
      <c r="NUC6" s="526"/>
      <c r="NUD6" s="526"/>
      <c r="NUE6" s="526"/>
      <c r="NUF6" s="526"/>
      <c r="NUG6" s="526"/>
      <c r="NUH6" s="526"/>
      <c r="NUI6" s="526"/>
      <c r="NUJ6" s="526"/>
      <c r="NUK6" s="526"/>
      <c r="NUL6" s="526"/>
      <c r="NUM6" s="526"/>
      <c r="NUN6" s="526"/>
      <c r="NUO6" s="526"/>
      <c r="NUP6" s="526"/>
      <c r="NUQ6" s="526"/>
      <c r="NUR6" s="526"/>
      <c r="NUS6" s="526"/>
      <c r="NUT6" s="526"/>
      <c r="NUU6" s="526"/>
      <c r="NUV6" s="526"/>
      <c r="NUW6" s="526"/>
      <c r="NUX6" s="526"/>
      <c r="NUY6" s="526"/>
      <c r="NUZ6" s="526"/>
      <c r="NVA6" s="526"/>
      <c r="NVB6" s="526"/>
      <c r="NVC6" s="526"/>
      <c r="NVD6" s="526"/>
      <c r="NVE6" s="526"/>
      <c r="NVF6" s="526"/>
      <c r="NVG6" s="526"/>
      <c r="NVH6" s="526"/>
      <c r="NVI6" s="526"/>
      <c r="NVJ6" s="526"/>
      <c r="NVK6" s="526"/>
      <c r="NVL6" s="526"/>
      <c r="NVM6" s="526"/>
      <c r="NVN6" s="526"/>
      <c r="NVO6" s="526"/>
      <c r="NVP6" s="526"/>
      <c r="NVQ6" s="526"/>
      <c r="NVR6" s="526"/>
      <c r="NVS6" s="526"/>
      <c r="NVT6" s="526"/>
      <c r="NVU6" s="526"/>
      <c r="NVV6" s="526"/>
      <c r="NVW6" s="526"/>
      <c r="NVX6" s="526"/>
      <c r="NVY6" s="526"/>
      <c r="NVZ6" s="526"/>
      <c r="NWA6" s="526"/>
      <c r="NWB6" s="526"/>
      <c r="NWC6" s="526"/>
      <c r="NWD6" s="526"/>
      <c r="NWE6" s="526"/>
      <c r="NWF6" s="526"/>
      <c r="NWG6" s="526"/>
      <c r="NWH6" s="526"/>
      <c r="NWI6" s="526"/>
      <c r="NWJ6" s="526"/>
      <c r="NWK6" s="526"/>
      <c r="NWL6" s="526"/>
      <c r="NWM6" s="526"/>
      <c r="NWN6" s="526"/>
      <c r="NWO6" s="526"/>
      <c r="NWP6" s="526"/>
      <c r="NWQ6" s="526"/>
      <c r="NWR6" s="526"/>
      <c r="NWS6" s="526"/>
      <c r="NWT6" s="526"/>
      <c r="NWU6" s="526"/>
      <c r="NWV6" s="526"/>
      <c r="NWW6" s="526"/>
      <c r="NWX6" s="526"/>
      <c r="NWY6" s="526"/>
      <c r="NWZ6" s="526"/>
      <c r="NXA6" s="526"/>
      <c r="NXB6" s="526"/>
      <c r="NXC6" s="526"/>
      <c r="NXD6" s="526"/>
      <c r="NXE6" s="526"/>
      <c r="NXF6" s="526"/>
      <c r="NXG6" s="526"/>
      <c r="NXH6" s="526"/>
      <c r="NXI6" s="526"/>
      <c r="NXJ6" s="526"/>
      <c r="NXK6" s="526"/>
      <c r="NXL6" s="526"/>
      <c r="NXM6" s="526"/>
      <c r="NXN6" s="526"/>
      <c r="NXO6" s="526"/>
      <c r="NXP6" s="526"/>
      <c r="NXQ6" s="526"/>
      <c r="NXR6" s="526"/>
      <c r="NXS6" s="526"/>
      <c r="NXT6" s="526"/>
      <c r="NXU6" s="526"/>
      <c r="NXV6" s="526"/>
      <c r="NXW6" s="526"/>
      <c r="NXX6" s="526"/>
      <c r="NXY6" s="526"/>
      <c r="NXZ6" s="526"/>
      <c r="NYA6" s="526"/>
      <c r="NYB6" s="526"/>
      <c r="NYC6" s="526"/>
      <c r="NYD6" s="526"/>
      <c r="NYE6" s="526"/>
      <c r="NYF6" s="526"/>
      <c r="NYG6" s="526"/>
      <c r="NYH6" s="526"/>
      <c r="NYI6" s="526"/>
      <c r="NYJ6" s="526"/>
      <c r="NYK6" s="526"/>
      <c r="NYL6" s="526"/>
      <c r="NYM6" s="526"/>
      <c r="NYN6" s="526"/>
      <c r="NYO6" s="526"/>
      <c r="NYP6" s="526"/>
      <c r="NYQ6" s="526"/>
      <c r="NYR6" s="526"/>
      <c r="NYS6" s="526"/>
      <c r="NYT6" s="526"/>
      <c r="NYU6" s="526"/>
      <c r="NYV6" s="526"/>
      <c r="NYW6" s="526"/>
      <c r="NYX6" s="526"/>
      <c r="NYY6" s="526"/>
      <c r="NYZ6" s="526"/>
      <c r="NZA6" s="526"/>
      <c r="NZB6" s="526"/>
      <c r="NZC6" s="526"/>
      <c r="NZD6" s="526"/>
      <c r="NZE6" s="526"/>
      <c r="NZF6" s="526"/>
      <c r="NZG6" s="526"/>
      <c r="NZH6" s="526"/>
      <c r="NZI6" s="526"/>
      <c r="NZJ6" s="526"/>
      <c r="NZK6" s="526"/>
      <c r="NZL6" s="526"/>
      <c r="NZM6" s="526"/>
      <c r="NZN6" s="526"/>
      <c r="NZO6" s="526"/>
      <c r="NZP6" s="526"/>
      <c r="NZQ6" s="526"/>
      <c r="NZR6" s="526"/>
      <c r="NZS6" s="526"/>
      <c r="NZT6" s="526"/>
      <c r="NZU6" s="526"/>
      <c r="NZV6" s="526"/>
      <c r="NZW6" s="526"/>
      <c r="NZX6" s="526"/>
      <c r="NZY6" s="526"/>
      <c r="NZZ6" s="526"/>
      <c r="OAA6" s="526"/>
      <c r="OAB6" s="526"/>
      <c r="OAC6" s="526"/>
      <c r="OAD6" s="526"/>
      <c r="OAE6" s="526"/>
      <c r="OAF6" s="526"/>
      <c r="OAG6" s="526"/>
      <c r="OAH6" s="526"/>
      <c r="OAI6" s="526"/>
      <c r="OAJ6" s="526"/>
      <c r="OAK6" s="526"/>
      <c r="OAL6" s="526"/>
      <c r="OAM6" s="526"/>
      <c r="OAN6" s="526"/>
      <c r="OAO6" s="526"/>
      <c r="OAP6" s="526"/>
      <c r="OAQ6" s="526"/>
      <c r="OAR6" s="526"/>
      <c r="OAS6" s="526"/>
      <c r="OAT6" s="526"/>
      <c r="OAU6" s="526"/>
      <c r="OAV6" s="526"/>
      <c r="OAW6" s="526"/>
      <c r="OAX6" s="526"/>
      <c r="OAY6" s="526"/>
      <c r="OAZ6" s="526"/>
      <c r="OBA6" s="526"/>
      <c r="OBB6" s="526"/>
      <c r="OBC6" s="526"/>
      <c r="OBD6" s="526"/>
      <c r="OBE6" s="526"/>
      <c r="OBF6" s="526"/>
      <c r="OBG6" s="526"/>
      <c r="OBH6" s="526"/>
      <c r="OBI6" s="526"/>
      <c r="OBJ6" s="526"/>
      <c r="OBK6" s="526"/>
      <c r="OBL6" s="526"/>
      <c r="OBM6" s="526"/>
      <c r="OBN6" s="526"/>
      <c r="OBO6" s="526"/>
      <c r="OBP6" s="526"/>
      <c r="OBQ6" s="526"/>
      <c r="OBR6" s="526"/>
      <c r="OBS6" s="526"/>
      <c r="OBT6" s="526"/>
      <c r="OBU6" s="526"/>
      <c r="OBV6" s="526"/>
      <c r="OBW6" s="526"/>
      <c r="OBX6" s="526"/>
      <c r="OBY6" s="526"/>
      <c r="OBZ6" s="526"/>
      <c r="OCA6" s="526"/>
      <c r="OCB6" s="526"/>
      <c r="OCC6" s="526"/>
      <c r="OCD6" s="526"/>
      <c r="OCE6" s="526"/>
      <c r="OCF6" s="526"/>
      <c r="OCG6" s="526"/>
      <c r="OCH6" s="526"/>
      <c r="OCI6" s="526"/>
      <c r="OCJ6" s="526"/>
      <c r="OCK6" s="526"/>
      <c r="OCL6" s="526"/>
      <c r="OCM6" s="526"/>
      <c r="OCN6" s="526"/>
      <c r="OCO6" s="526"/>
      <c r="OCP6" s="526"/>
      <c r="OCQ6" s="526"/>
      <c r="OCR6" s="526"/>
      <c r="OCS6" s="526"/>
      <c r="OCT6" s="526"/>
      <c r="OCU6" s="526"/>
      <c r="OCV6" s="526"/>
      <c r="OCW6" s="526"/>
      <c r="OCX6" s="526"/>
      <c r="OCY6" s="526"/>
      <c r="OCZ6" s="526"/>
      <c r="ODA6" s="526"/>
      <c r="ODB6" s="526"/>
      <c r="ODC6" s="526"/>
      <c r="ODD6" s="526"/>
      <c r="ODE6" s="526"/>
      <c r="ODF6" s="526"/>
      <c r="ODG6" s="526"/>
      <c r="ODH6" s="526"/>
      <c r="ODI6" s="526"/>
      <c r="ODJ6" s="526"/>
      <c r="ODK6" s="526"/>
      <c r="ODL6" s="526"/>
      <c r="ODM6" s="526"/>
      <c r="ODN6" s="526"/>
      <c r="ODO6" s="526"/>
      <c r="ODP6" s="526"/>
      <c r="ODQ6" s="526"/>
      <c r="ODR6" s="526"/>
      <c r="ODS6" s="526"/>
      <c r="ODT6" s="526"/>
      <c r="ODU6" s="526"/>
      <c r="ODV6" s="526"/>
      <c r="ODW6" s="526"/>
      <c r="ODX6" s="526"/>
      <c r="ODY6" s="526"/>
      <c r="ODZ6" s="526"/>
      <c r="OEA6" s="526"/>
      <c r="OEB6" s="526"/>
      <c r="OEC6" s="526"/>
      <c r="OED6" s="526"/>
      <c r="OEE6" s="526"/>
      <c r="OEF6" s="526"/>
      <c r="OEG6" s="526"/>
      <c r="OEH6" s="526"/>
      <c r="OEI6" s="526"/>
      <c r="OEJ6" s="526"/>
      <c r="OEK6" s="526"/>
      <c r="OEL6" s="526"/>
      <c r="OEM6" s="526"/>
      <c r="OEN6" s="526"/>
      <c r="OEO6" s="526"/>
      <c r="OEP6" s="526"/>
      <c r="OEQ6" s="526"/>
      <c r="OER6" s="526"/>
      <c r="OES6" s="526"/>
      <c r="OET6" s="526"/>
      <c r="OEU6" s="526"/>
      <c r="OEV6" s="526"/>
      <c r="OEW6" s="526"/>
      <c r="OEX6" s="526"/>
      <c r="OEY6" s="526"/>
      <c r="OEZ6" s="526"/>
      <c r="OFA6" s="526"/>
      <c r="OFB6" s="526"/>
      <c r="OFC6" s="526"/>
      <c r="OFD6" s="526"/>
      <c r="OFE6" s="526"/>
      <c r="OFF6" s="526"/>
      <c r="OFG6" s="526"/>
      <c r="OFH6" s="526"/>
      <c r="OFI6" s="526"/>
      <c r="OFJ6" s="526"/>
      <c r="OFK6" s="526"/>
      <c r="OFL6" s="526"/>
      <c r="OFM6" s="526"/>
      <c r="OFN6" s="526"/>
      <c r="OFO6" s="526"/>
      <c r="OFP6" s="526"/>
      <c r="OFQ6" s="526"/>
      <c r="OFR6" s="526"/>
      <c r="OFS6" s="526"/>
      <c r="OFT6" s="526"/>
      <c r="OFU6" s="526"/>
      <c r="OFV6" s="526"/>
      <c r="OFW6" s="526"/>
      <c r="OFX6" s="526"/>
      <c r="OFY6" s="526"/>
      <c r="OFZ6" s="526"/>
      <c r="OGA6" s="526"/>
      <c r="OGB6" s="526"/>
      <c r="OGC6" s="526"/>
      <c r="OGD6" s="526"/>
      <c r="OGE6" s="526"/>
      <c r="OGF6" s="526"/>
      <c r="OGG6" s="526"/>
      <c r="OGH6" s="526"/>
      <c r="OGI6" s="526"/>
      <c r="OGJ6" s="526"/>
      <c r="OGK6" s="526"/>
      <c r="OGL6" s="526"/>
      <c r="OGM6" s="526"/>
      <c r="OGN6" s="526"/>
      <c r="OGO6" s="526"/>
      <c r="OGP6" s="526"/>
      <c r="OGQ6" s="526"/>
      <c r="OGR6" s="526"/>
      <c r="OGS6" s="526"/>
      <c r="OGT6" s="526"/>
      <c r="OGU6" s="526"/>
      <c r="OGV6" s="526"/>
      <c r="OGW6" s="526"/>
      <c r="OGX6" s="526"/>
      <c r="OGY6" s="526"/>
      <c r="OGZ6" s="526"/>
      <c r="OHA6" s="526"/>
      <c r="OHB6" s="526"/>
      <c r="OHC6" s="526"/>
      <c r="OHD6" s="526"/>
      <c r="OHE6" s="526"/>
      <c r="OHF6" s="526"/>
      <c r="OHG6" s="526"/>
      <c r="OHH6" s="526"/>
      <c r="OHI6" s="526"/>
      <c r="OHJ6" s="526"/>
      <c r="OHK6" s="526"/>
      <c r="OHL6" s="526"/>
      <c r="OHM6" s="526"/>
      <c r="OHN6" s="526"/>
      <c r="OHO6" s="526"/>
      <c r="OHP6" s="526"/>
      <c r="OHQ6" s="526"/>
      <c r="OHR6" s="526"/>
      <c r="OHS6" s="526"/>
      <c r="OHT6" s="526"/>
      <c r="OHU6" s="526"/>
      <c r="OHV6" s="526"/>
      <c r="OHW6" s="526"/>
      <c r="OHX6" s="526"/>
      <c r="OHY6" s="526"/>
      <c r="OHZ6" s="526"/>
      <c r="OIA6" s="526"/>
      <c r="OIB6" s="526"/>
      <c r="OIC6" s="526"/>
      <c r="OID6" s="526"/>
      <c r="OIE6" s="526"/>
      <c r="OIF6" s="526"/>
      <c r="OIG6" s="526"/>
      <c r="OIH6" s="526"/>
      <c r="OII6" s="526"/>
      <c r="OIJ6" s="526"/>
      <c r="OIK6" s="526"/>
      <c r="OIL6" s="526"/>
      <c r="OIM6" s="526"/>
      <c r="OIN6" s="526"/>
      <c r="OIO6" s="526"/>
      <c r="OIP6" s="526"/>
      <c r="OIQ6" s="526"/>
      <c r="OIR6" s="526"/>
      <c r="OIS6" s="526"/>
      <c r="OIT6" s="526"/>
      <c r="OIU6" s="526"/>
      <c r="OIV6" s="526"/>
      <c r="OIW6" s="526"/>
      <c r="OIX6" s="526"/>
      <c r="OIY6" s="526"/>
      <c r="OIZ6" s="526"/>
      <c r="OJA6" s="526"/>
      <c r="OJB6" s="526"/>
      <c r="OJC6" s="526"/>
      <c r="OJD6" s="526"/>
      <c r="OJE6" s="526"/>
      <c r="OJF6" s="526"/>
      <c r="OJG6" s="526"/>
      <c r="OJH6" s="526"/>
      <c r="OJI6" s="526"/>
      <c r="OJJ6" s="526"/>
      <c r="OJK6" s="526"/>
      <c r="OJL6" s="526"/>
      <c r="OJM6" s="526"/>
      <c r="OJN6" s="526"/>
      <c r="OJO6" s="526"/>
      <c r="OJP6" s="526"/>
      <c r="OJQ6" s="526"/>
      <c r="OJR6" s="526"/>
      <c r="OJS6" s="526"/>
      <c r="OJT6" s="526"/>
      <c r="OJU6" s="526"/>
      <c r="OJV6" s="526"/>
      <c r="OJW6" s="526"/>
      <c r="OJX6" s="526"/>
      <c r="OJY6" s="526"/>
      <c r="OJZ6" s="526"/>
      <c r="OKA6" s="526"/>
      <c r="OKB6" s="526"/>
      <c r="OKC6" s="526"/>
      <c r="OKD6" s="526"/>
      <c r="OKE6" s="526"/>
      <c r="OKF6" s="526"/>
      <c r="OKG6" s="526"/>
      <c r="OKH6" s="526"/>
      <c r="OKI6" s="526"/>
      <c r="OKJ6" s="526"/>
      <c r="OKK6" s="526"/>
      <c r="OKL6" s="526"/>
      <c r="OKM6" s="526"/>
      <c r="OKN6" s="526"/>
      <c r="OKO6" s="526"/>
      <c r="OKP6" s="526"/>
      <c r="OKQ6" s="526"/>
      <c r="OKR6" s="526"/>
      <c r="OKS6" s="526"/>
      <c r="OKT6" s="526"/>
      <c r="OKU6" s="526"/>
      <c r="OKV6" s="526"/>
      <c r="OKW6" s="526"/>
      <c r="OKX6" s="526"/>
      <c r="OKY6" s="526"/>
      <c r="OKZ6" s="526"/>
      <c r="OLA6" s="526"/>
      <c r="OLB6" s="526"/>
      <c r="OLC6" s="526"/>
      <c r="OLD6" s="526"/>
      <c r="OLE6" s="526"/>
      <c r="OLF6" s="526"/>
      <c r="OLG6" s="526"/>
      <c r="OLH6" s="526"/>
      <c r="OLI6" s="526"/>
      <c r="OLJ6" s="526"/>
      <c r="OLK6" s="526"/>
      <c r="OLL6" s="526"/>
      <c r="OLM6" s="526"/>
      <c r="OLN6" s="526"/>
      <c r="OLO6" s="526"/>
      <c r="OLP6" s="526"/>
      <c r="OLQ6" s="526"/>
      <c r="OLR6" s="526"/>
      <c r="OLS6" s="526"/>
      <c r="OLT6" s="526"/>
      <c r="OLU6" s="526"/>
      <c r="OLV6" s="526"/>
      <c r="OLW6" s="526"/>
      <c r="OLX6" s="526"/>
      <c r="OLY6" s="526"/>
      <c r="OLZ6" s="526"/>
      <c r="OMA6" s="526"/>
      <c r="OMB6" s="526"/>
      <c r="OMC6" s="526"/>
      <c r="OMD6" s="526"/>
      <c r="OME6" s="526"/>
      <c r="OMF6" s="526"/>
      <c r="OMG6" s="526"/>
      <c r="OMH6" s="526"/>
      <c r="OMI6" s="526"/>
      <c r="OMJ6" s="526"/>
      <c r="OMK6" s="526"/>
      <c r="OML6" s="526"/>
      <c r="OMM6" s="526"/>
      <c r="OMN6" s="526"/>
      <c r="OMO6" s="526"/>
      <c r="OMP6" s="526"/>
      <c r="OMQ6" s="526"/>
      <c r="OMR6" s="526"/>
      <c r="OMS6" s="526"/>
      <c r="OMT6" s="526"/>
      <c r="OMU6" s="526"/>
      <c r="OMV6" s="526"/>
      <c r="OMW6" s="526"/>
      <c r="OMX6" s="526"/>
      <c r="OMY6" s="526"/>
      <c r="OMZ6" s="526"/>
      <c r="ONA6" s="526"/>
      <c r="ONB6" s="526"/>
      <c r="ONC6" s="526"/>
      <c r="OND6" s="526"/>
      <c r="ONE6" s="526"/>
      <c r="ONF6" s="526"/>
      <c r="ONG6" s="526"/>
      <c r="ONH6" s="526"/>
      <c r="ONI6" s="526"/>
      <c r="ONJ6" s="526"/>
      <c r="ONK6" s="526"/>
      <c r="ONL6" s="526"/>
      <c r="ONM6" s="526"/>
      <c r="ONN6" s="526"/>
      <c r="ONO6" s="526"/>
      <c r="ONP6" s="526"/>
      <c r="ONQ6" s="526"/>
      <c r="ONR6" s="526"/>
      <c r="ONS6" s="526"/>
      <c r="ONT6" s="526"/>
      <c r="ONU6" s="526"/>
      <c r="ONV6" s="526"/>
      <c r="ONW6" s="526"/>
      <c r="ONX6" s="526"/>
      <c r="ONY6" s="526"/>
      <c r="ONZ6" s="526"/>
      <c r="OOA6" s="526"/>
      <c r="OOB6" s="526"/>
      <c r="OOC6" s="526"/>
      <c r="OOD6" s="526"/>
      <c r="OOE6" s="526"/>
      <c r="OOF6" s="526"/>
      <c r="OOG6" s="526"/>
      <c r="OOH6" s="526"/>
      <c r="OOI6" s="526"/>
      <c r="OOJ6" s="526"/>
      <c r="OOK6" s="526"/>
      <c r="OOL6" s="526"/>
      <c r="OOM6" s="526"/>
      <c r="OON6" s="526"/>
      <c r="OOO6" s="526"/>
      <c r="OOP6" s="526"/>
      <c r="OOQ6" s="526"/>
      <c r="OOR6" s="526"/>
      <c r="OOS6" s="526"/>
      <c r="OOT6" s="526"/>
      <c r="OOU6" s="526"/>
      <c r="OOV6" s="526"/>
      <c r="OOW6" s="526"/>
      <c r="OOX6" s="526"/>
      <c r="OOY6" s="526"/>
      <c r="OOZ6" s="526"/>
      <c r="OPA6" s="526"/>
      <c r="OPB6" s="526"/>
      <c r="OPC6" s="526"/>
      <c r="OPD6" s="526"/>
      <c r="OPE6" s="526"/>
      <c r="OPF6" s="526"/>
      <c r="OPG6" s="526"/>
      <c r="OPH6" s="526"/>
      <c r="OPI6" s="526"/>
      <c r="OPJ6" s="526"/>
      <c r="OPK6" s="526"/>
      <c r="OPL6" s="526"/>
      <c r="OPM6" s="526"/>
      <c r="OPN6" s="526"/>
      <c r="OPO6" s="526"/>
      <c r="OPP6" s="526"/>
      <c r="OPQ6" s="526"/>
      <c r="OPR6" s="526"/>
      <c r="OPS6" s="526"/>
      <c r="OPT6" s="526"/>
      <c r="OPU6" s="526"/>
      <c r="OPV6" s="526"/>
      <c r="OPW6" s="526"/>
      <c r="OPX6" s="526"/>
      <c r="OPY6" s="526"/>
      <c r="OPZ6" s="526"/>
      <c r="OQA6" s="526"/>
      <c r="OQB6" s="526"/>
      <c r="OQC6" s="526"/>
      <c r="OQD6" s="526"/>
      <c r="OQE6" s="526"/>
      <c r="OQF6" s="526"/>
      <c r="OQG6" s="526"/>
      <c r="OQH6" s="526"/>
      <c r="OQI6" s="526"/>
      <c r="OQJ6" s="526"/>
      <c r="OQK6" s="526"/>
      <c r="OQL6" s="526"/>
      <c r="OQM6" s="526"/>
      <c r="OQN6" s="526"/>
      <c r="OQO6" s="526"/>
      <c r="OQP6" s="526"/>
      <c r="OQQ6" s="526"/>
      <c r="OQR6" s="526"/>
      <c r="OQS6" s="526"/>
      <c r="OQT6" s="526"/>
      <c r="OQU6" s="526"/>
      <c r="OQV6" s="526"/>
      <c r="OQW6" s="526"/>
      <c r="OQX6" s="526"/>
      <c r="OQY6" s="526"/>
      <c r="OQZ6" s="526"/>
      <c r="ORA6" s="526"/>
      <c r="ORB6" s="526"/>
      <c r="ORC6" s="526"/>
      <c r="ORD6" s="526"/>
      <c r="ORE6" s="526"/>
      <c r="ORF6" s="526"/>
      <c r="ORG6" s="526"/>
      <c r="ORH6" s="526"/>
      <c r="ORI6" s="526"/>
      <c r="ORJ6" s="526"/>
      <c r="ORK6" s="526"/>
      <c r="ORL6" s="526"/>
      <c r="ORM6" s="526"/>
      <c r="ORN6" s="526"/>
      <c r="ORO6" s="526"/>
      <c r="ORP6" s="526"/>
      <c r="ORQ6" s="526"/>
      <c r="ORR6" s="526"/>
      <c r="ORS6" s="526"/>
      <c r="ORT6" s="526"/>
      <c r="ORU6" s="526"/>
      <c r="ORV6" s="526"/>
      <c r="ORW6" s="526"/>
      <c r="ORX6" s="526"/>
      <c r="ORY6" s="526"/>
      <c r="ORZ6" s="526"/>
      <c r="OSA6" s="526"/>
      <c r="OSB6" s="526"/>
      <c r="OSC6" s="526"/>
      <c r="OSD6" s="526"/>
      <c r="OSE6" s="526"/>
      <c r="OSF6" s="526"/>
      <c r="OSG6" s="526"/>
      <c r="OSH6" s="526"/>
      <c r="OSI6" s="526"/>
      <c r="OSJ6" s="526"/>
      <c r="OSK6" s="526"/>
      <c r="OSL6" s="526"/>
      <c r="OSM6" s="526"/>
      <c r="OSN6" s="526"/>
      <c r="OSO6" s="526"/>
      <c r="OSP6" s="526"/>
      <c r="OSQ6" s="526"/>
      <c r="OSR6" s="526"/>
      <c r="OSS6" s="526"/>
      <c r="OST6" s="526"/>
      <c r="OSU6" s="526"/>
      <c r="OSV6" s="526"/>
      <c r="OSW6" s="526"/>
      <c r="OSX6" s="526"/>
      <c r="OSY6" s="526"/>
      <c r="OSZ6" s="526"/>
      <c r="OTA6" s="526"/>
      <c r="OTB6" s="526"/>
      <c r="OTC6" s="526"/>
      <c r="OTD6" s="526"/>
      <c r="OTE6" s="526"/>
      <c r="OTF6" s="526"/>
      <c r="OTG6" s="526"/>
      <c r="OTH6" s="526"/>
      <c r="OTI6" s="526"/>
      <c r="OTJ6" s="526"/>
      <c r="OTK6" s="526"/>
      <c r="OTL6" s="526"/>
      <c r="OTM6" s="526"/>
      <c r="OTN6" s="526"/>
      <c r="OTO6" s="526"/>
      <c r="OTP6" s="526"/>
      <c r="OTQ6" s="526"/>
      <c r="OTR6" s="526"/>
      <c r="OTS6" s="526"/>
      <c r="OTT6" s="526"/>
      <c r="OTU6" s="526"/>
      <c r="OTV6" s="526"/>
      <c r="OTW6" s="526"/>
      <c r="OTX6" s="526"/>
      <c r="OTY6" s="526"/>
      <c r="OTZ6" s="526"/>
      <c r="OUA6" s="526"/>
      <c r="OUB6" s="526"/>
      <c r="OUC6" s="526"/>
      <c r="OUD6" s="526"/>
      <c r="OUE6" s="526"/>
      <c r="OUF6" s="526"/>
      <c r="OUG6" s="526"/>
      <c r="OUH6" s="526"/>
      <c r="OUI6" s="526"/>
      <c r="OUJ6" s="526"/>
      <c r="OUK6" s="526"/>
      <c r="OUL6" s="526"/>
      <c r="OUM6" s="526"/>
      <c r="OUN6" s="526"/>
      <c r="OUO6" s="526"/>
      <c r="OUP6" s="526"/>
      <c r="OUQ6" s="526"/>
      <c r="OUR6" s="526"/>
      <c r="OUS6" s="526"/>
      <c r="OUT6" s="526"/>
      <c r="OUU6" s="526"/>
      <c r="OUV6" s="526"/>
      <c r="OUW6" s="526"/>
      <c r="OUX6" s="526"/>
      <c r="OUY6" s="526"/>
      <c r="OUZ6" s="526"/>
      <c r="OVA6" s="526"/>
      <c r="OVB6" s="526"/>
      <c r="OVC6" s="526"/>
      <c r="OVD6" s="526"/>
      <c r="OVE6" s="526"/>
      <c r="OVF6" s="526"/>
      <c r="OVG6" s="526"/>
      <c r="OVH6" s="526"/>
      <c r="OVI6" s="526"/>
      <c r="OVJ6" s="526"/>
      <c r="OVK6" s="526"/>
      <c r="OVL6" s="526"/>
      <c r="OVM6" s="526"/>
      <c r="OVN6" s="526"/>
      <c r="OVO6" s="526"/>
      <c r="OVP6" s="526"/>
      <c r="OVQ6" s="526"/>
      <c r="OVR6" s="526"/>
      <c r="OVS6" s="526"/>
      <c r="OVT6" s="526"/>
      <c r="OVU6" s="526"/>
      <c r="OVV6" s="526"/>
      <c r="OVW6" s="526"/>
      <c r="OVX6" s="526"/>
      <c r="OVY6" s="526"/>
      <c r="OVZ6" s="526"/>
      <c r="OWA6" s="526"/>
      <c r="OWB6" s="526"/>
      <c r="OWC6" s="526"/>
      <c r="OWD6" s="526"/>
      <c r="OWE6" s="526"/>
      <c r="OWF6" s="526"/>
      <c r="OWG6" s="526"/>
      <c r="OWH6" s="526"/>
      <c r="OWI6" s="526"/>
      <c r="OWJ6" s="526"/>
      <c r="OWK6" s="526"/>
      <c r="OWL6" s="526"/>
      <c r="OWM6" s="526"/>
      <c r="OWN6" s="526"/>
      <c r="OWO6" s="526"/>
      <c r="OWP6" s="526"/>
      <c r="OWQ6" s="526"/>
      <c r="OWR6" s="526"/>
      <c r="OWS6" s="526"/>
      <c r="OWT6" s="526"/>
      <c r="OWU6" s="526"/>
      <c r="OWV6" s="526"/>
      <c r="OWW6" s="526"/>
      <c r="OWX6" s="526"/>
      <c r="OWY6" s="526"/>
      <c r="OWZ6" s="526"/>
      <c r="OXA6" s="526"/>
      <c r="OXB6" s="526"/>
      <c r="OXC6" s="526"/>
      <c r="OXD6" s="526"/>
      <c r="OXE6" s="526"/>
      <c r="OXF6" s="526"/>
      <c r="OXG6" s="526"/>
      <c r="OXH6" s="526"/>
      <c r="OXI6" s="526"/>
      <c r="OXJ6" s="526"/>
      <c r="OXK6" s="526"/>
      <c r="OXL6" s="526"/>
      <c r="OXM6" s="526"/>
      <c r="OXN6" s="526"/>
      <c r="OXO6" s="526"/>
      <c r="OXP6" s="526"/>
      <c r="OXQ6" s="526"/>
      <c r="OXR6" s="526"/>
      <c r="OXS6" s="526"/>
      <c r="OXT6" s="526"/>
      <c r="OXU6" s="526"/>
      <c r="OXV6" s="526"/>
      <c r="OXW6" s="526"/>
      <c r="OXX6" s="526"/>
      <c r="OXY6" s="526"/>
      <c r="OXZ6" s="526"/>
      <c r="OYA6" s="526"/>
      <c r="OYB6" s="526"/>
      <c r="OYC6" s="526"/>
      <c r="OYD6" s="526"/>
      <c r="OYE6" s="526"/>
      <c r="OYF6" s="526"/>
      <c r="OYG6" s="526"/>
      <c r="OYH6" s="526"/>
      <c r="OYI6" s="526"/>
      <c r="OYJ6" s="526"/>
      <c r="OYK6" s="526"/>
      <c r="OYL6" s="526"/>
      <c r="OYM6" s="526"/>
      <c r="OYN6" s="526"/>
      <c r="OYO6" s="526"/>
      <c r="OYP6" s="526"/>
      <c r="OYQ6" s="526"/>
      <c r="OYR6" s="526"/>
      <c r="OYS6" s="526"/>
      <c r="OYT6" s="526"/>
      <c r="OYU6" s="526"/>
      <c r="OYV6" s="526"/>
      <c r="OYW6" s="526"/>
      <c r="OYX6" s="526"/>
      <c r="OYY6" s="526"/>
      <c r="OYZ6" s="526"/>
      <c r="OZA6" s="526"/>
      <c r="OZB6" s="526"/>
      <c r="OZC6" s="526"/>
      <c r="OZD6" s="526"/>
      <c r="OZE6" s="526"/>
      <c r="OZF6" s="526"/>
      <c r="OZG6" s="526"/>
      <c r="OZH6" s="526"/>
      <c r="OZI6" s="526"/>
      <c r="OZJ6" s="526"/>
      <c r="OZK6" s="526"/>
      <c r="OZL6" s="526"/>
      <c r="OZM6" s="526"/>
      <c r="OZN6" s="526"/>
      <c r="OZO6" s="526"/>
      <c r="OZP6" s="526"/>
      <c r="OZQ6" s="526"/>
      <c r="OZR6" s="526"/>
      <c r="OZS6" s="526"/>
      <c r="OZT6" s="526"/>
      <c r="OZU6" s="526"/>
      <c r="OZV6" s="526"/>
      <c r="OZW6" s="526"/>
      <c r="OZX6" s="526"/>
      <c r="OZY6" s="526"/>
      <c r="OZZ6" s="526"/>
      <c r="PAA6" s="526"/>
      <c r="PAB6" s="526"/>
      <c r="PAC6" s="526"/>
      <c r="PAD6" s="526"/>
      <c r="PAE6" s="526"/>
      <c r="PAF6" s="526"/>
      <c r="PAG6" s="526"/>
      <c r="PAH6" s="526"/>
      <c r="PAI6" s="526"/>
      <c r="PAJ6" s="526"/>
      <c r="PAK6" s="526"/>
      <c r="PAL6" s="526"/>
      <c r="PAM6" s="526"/>
      <c r="PAN6" s="526"/>
      <c r="PAO6" s="526"/>
      <c r="PAP6" s="526"/>
      <c r="PAQ6" s="526"/>
      <c r="PAR6" s="526"/>
      <c r="PAS6" s="526"/>
      <c r="PAT6" s="526"/>
      <c r="PAU6" s="526"/>
      <c r="PAV6" s="526"/>
      <c r="PAW6" s="526"/>
      <c r="PAX6" s="526"/>
      <c r="PAY6" s="526"/>
      <c r="PAZ6" s="526"/>
      <c r="PBA6" s="526"/>
      <c r="PBB6" s="526"/>
      <c r="PBC6" s="526"/>
      <c r="PBD6" s="526"/>
      <c r="PBE6" s="526"/>
      <c r="PBF6" s="526"/>
      <c r="PBG6" s="526"/>
      <c r="PBH6" s="526"/>
      <c r="PBI6" s="526"/>
      <c r="PBJ6" s="526"/>
      <c r="PBK6" s="526"/>
      <c r="PBL6" s="526"/>
      <c r="PBM6" s="526"/>
      <c r="PBN6" s="526"/>
      <c r="PBO6" s="526"/>
      <c r="PBP6" s="526"/>
      <c r="PBQ6" s="526"/>
      <c r="PBR6" s="526"/>
      <c r="PBS6" s="526"/>
      <c r="PBT6" s="526"/>
      <c r="PBU6" s="526"/>
      <c r="PBV6" s="526"/>
      <c r="PBW6" s="526"/>
      <c r="PBX6" s="526"/>
      <c r="PBY6" s="526"/>
      <c r="PBZ6" s="526"/>
      <c r="PCA6" s="526"/>
      <c r="PCB6" s="526"/>
      <c r="PCC6" s="526"/>
      <c r="PCD6" s="526"/>
      <c r="PCE6" s="526"/>
      <c r="PCF6" s="526"/>
      <c r="PCG6" s="526"/>
      <c r="PCH6" s="526"/>
      <c r="PCI6" s="526"/>
      <c r="PCJ6" s="526"/>
      <c r="PCK6" s="526"/>
      <c r="PCL6" s="526"/>
      <c r="PCM6" s="526"/>
      <c r="PCN6" s="526"/>
      <c r="PCO6" s="526"/>
      <c r="PCP6" s="526"/>
      <c r="PCQ6" s="526"/>
      <c r="PCR6" s="526"/>
      <c r="PCS6" s="526"/>
      <c r="PCT6" s="526"/>
      <c r="PCU6" s="526"/>
      <c r="PCV6" s="526"/>
      <c r="PCW6" s="526"/>
      <c r="PCX6" s="526"/>
      <c r="PCY6" s="526"/>
      <c r="PCZ6" s="526"/>
      <c r="PDA6" s="526"/>
      <c r="PDB6" s="526"/>
      <c r="PDC6" s="526"/>
      <c r="PDD6" s="526"/>
      <c r="PDE6" s="526"/>
      <c r="PDF6" s="526"/>
      <c r="PDG6" s="526"/>
      <c r="PDH6" s="526"/>
      <c r="PDI6" s="526"/>
      <c r="PDJ6" s="526"/>
      <c r="PDK6" s="526"/>
      <c r="PDL6" s="526"/>
      <c r="PDM6" s="526"/>
      <c r="PDN6" s="526"/>
      <c r="PDO6" s="526"/>
      <c r="PDP6" s="526"/>
      <c r="PDQ6" s="526"/>
      <c r="PDR6" s="526"/>
      <c r="PDS6" s="526"/>
      <c r="PDT6" s="526"/>
      <c r="PDU6" s="526"/>
      <c r="PDV6" s="526"/>
      <c r="PDW6" s="526"/>
      <c r="PDX6" s="526"/>
      <c r="PDY6" s="526"/>
      <c r="PDZ6" s="526"/>
      <c r="PEA6" s="526"/>
      <c r="PEB6" s="526"/>
      <c r="PEC6" s="526"/>
      <c r="PED6" s="526"/>
      <c r="PEE6" s="526"/>
      <c r="PEF6" s="526"/>
      <c r="PEG6" s="526"/>
      <c r="PEH6" s="526"/>
      <c r="PEI6" s="526"/>
      <c r="PEJ6" s="526"/>
      <c r="PEK6" s="526"/>
      <c r="PEL6" s="526"/>
      <c r="PEM6" s="526"/>
      <c r="PEN6" s="526"/>
      <c r="PEO6" s="526"/>
      <c r="PEP6" s="526"/>
      <c r="PEQ6" s="526"/>
      <c r="PER6" s="526"/>
      <c r="PES6" s="526"/>
      <c r="PET6" s="526"/>
      <c r="PEU6" s="526"/>
      <c r="PEV6" s="526"/>
      <c r="PEW6" s="526"/>
      <c r="PEX6" s="526"/>
      <c r="PEY6" s="526"/>
      <c r="PEZ6" s="526"/>
      <c r="PFA6" s="526"/>
      <c r="PFB6" s="526"/>
      <c r="PFC6" s="526"/>
      <c r="PFD6" s="526"/>
      <c r="PFE6" s="526"/>
      <c r="PFF6" s="526"/>
      <c r="PFG6" s="526"/>
      <c r="PFH6" s="526"/>
      <c r="PFI6" s="526"/>
      <c r="PFJ6" s="526"/>
      <c r="PFK6" s="526"/>
      <c r="PFL6" s="526"/>
      <c r="PFM6" s="526"/>
      <c r="PFN6" s="526"/>
      <c r="PFO6" s="526"/>
      <c r="PFP6" s="526"/>
      <c r="PFQ6" s="526"/>
      <c r="PFR6" s="526"/>
      <c r="PFS6" s="526"/>
      <c r="PFT6" s="526"/>
      <c r="PFU6" s="526"/>
      <c r="PFV6" s="526"/>
      <c r="PFW6" s="526"/>
      <c r="PFX6" s="526"/>
      <c r="PFY6" s="526"/>
      <c r="PFZ6" s="526"/>
      <c r="PGA6" s="526"/>
      <c r="PGB6" s="526"/>
      <c r="PGC6" s="526"/>
      <c r="PGD6" s="526"/>
      <c r="PGE6" s="526"/>
      <c r="PGF6" s="526"/>
      <c r="PGG6" s="526"/>
      <c r="PGH6" s="526"/>
      <c r="PGI6" s="526"/>
      <c r="PGJ6" s="526"/>
      <c r="PGK6" s="526"/>
      <c r="PGL6" s="526"/>
      <c r="PGM6" s="526"/>
      <c r="PGN6" s="526"/>
      <c r="PGO6" s="526"/>
      <c r="PGP6" s="526"/>
      <c r="PGQ6" s="526"/>
      <c r="PGR6" s="526"/>
      <c r="PGS6" s="526"/>
      <c r="PGT6" s="526"/>
      <c r="PGU6" s="526"/>
      <c r="PGV6" s="526"/>
      <c r="PGW6" s="526"/>
      <c r="PGX6" s="526"/>
      <c r="PGY6" s="526"/>
      <c r="PGZ6" s="526"/>
      <c r="PHA6" s="526"/>
      <c r="PHB6" s="526"/>
      <c r="PHC6" s="526"/>
      <c r="PHD6" s="526"/>
      <c r="PHE6" s="526"/>
      <c r="PHF6" s="526"/>
      <c r="PHG6" s="526"/>
      <c r="PHH6" s="526"/>
      <c r="PHI6" s="526"/>
      <c r="PHJ6" s="526"/>
      <c r="PHK6" s="526"/>
      <c r="PHL6" s="526"/>
      <c r="PHM6" s="526"/>
      <c r="PHN6" s="526"/>
      <c r="PHO6" s="526"/>
      <c r="PHP6" s="526"/>
      <c r="PHQ6" s="526"/>
      <c r="PHR6" s="526"/>
      <c r="PHS6" s="526"/>
      <c r="PHT6" s="526"/>
      <c r="PHU6" s="526"/>
      <c r="PHV6" s="526"/>
      <c r="PHW6" s="526"/>
      <c r="PHX6" s="526"/>
      <c r="PHY6" s="526"/>
      <c r="PHZ6" s="526"/>
      <c r="PIA6" s="526"/>
      <c r="PIB6" s="526"/>
      <c r="PIC6" s="526"/>
      <c r="PID6" s="526"/>
      <c r="PIE6" s="526"/>
      <c r="PIF6" s="526"/>
      <c r="PIG6" s="526"/>
      <c r="PIH6" s="526"/>
      <c r="PII6" s="526"/>
      <c r="PIJ6" s="526"/>
      <c r="PIK6" s="526"/>
      <c r="PIL6" s="526"/>
      <c r="PIM6" s="526"/>
      <c r="PIN6" s="526"/>
      <c r="PIO6" s="526"/>
      <c r="PIP6" s="526"/>
      <c r="PIQ6" s="526"/>
      <c r="PIR6" s="526"/>
      <c r="PIS6" s="526"/>
      <c r="PIT6" s="526"/>
      <c r="PIU6" s="526"/>
      <c r="PIV6" s="526"/>
      <c r="PIW6" s="526"/>
      <c r="PIX6" s="526"/>
      <c r="PIY6" s="526"/>
      <c r="PIZ6" s="526"/>
      <c r="PJA6" s="526"/>
      <c r="PJB6" s="526"/>
      <c r="PJC6" s="526"/>
      <c r="PJD6" s="526"/>
      <c r="PJE6" s="526"/>
      <c r="PJF6" s="526"/>
      <c r="PJG6" s="526"/>
      <c r="PJH6" s="526"/>
      <c r="PJI6" s="526"/>
      <c r="PJJ6" s="526"/>
      <c r="PJK6" s="526"/>
      <c r="PJL6" s="526"/>
      <c r="PJM6" s="526"/>
      <c r="PJN6" s="526"/>
      <c r="PJO6" s="526"/>
      <c r="PJP6" s="526"/>
      <c r="PJQ6" s="526"/>
      <c r="PJR6" s="526"/>
      <c r="PJS6" s="526"/>
      <c r="PJT6" s="526"/>
      <c r="PJU6" s="526"/>
      <c r="PJV6" s="526"/>
      <c r="PJW6" s="526"/>
      <c r="PJX6" s="526"/>
      <c r="PJY6" s="526"/>
      <c r="PJZ6" s="526"/>
      <c r="PKA6" s="526"/>
      <c r="PKB6" s="526"/>
      <c r="PKC6" s="526"/>
      <c r="PKD6" s="526"/>
      <c r="PKE6" s="526"/>
      <c r="PKF6" s="526"/>
      <c r="PKG6" s="526"/>
      <c r="PKH6" s="526"/>
      <c r="PKI6" s="526"/>
      <c r="PKJ6" s="526"/>
      <c r="PKK6" s="526"/>
      <c r="PKL6" s="526"/>
      <c r="PKM6" s="526"/>
      <c r="PKN6" s="526"/>
      <c r="PKO6" s="526"/>
      <c r="PKP6" s="526"/>
      <c r="PKQ6" s="526"/>
      <c r="PKR6" s="526"/>
      <c r="PKS6" s="526"/>
      <c r="PKT6" s="526"/>
      <c r="PKU6" s="526"/>
      <c r="PKV6" s="526"/>
      <c r="PKW6" s="526"/>
      <c r="PKX6" s="526"/>
      <c r="PKY6" s="526"/>
      <c r="PKZ6" s="526"/>
      <c r="PLA6" s="526"/>
      <c r="PLB6" s="526"/>
      <c r="PLC6" s="526"/>
      <c r="PLD6" s="526"/>
      <c r="PLE6" s="526"/>
      <c r="PLF6" s="526"/>
      <c r="PLG6" s="526"/>
      <c r="PLH6" s="526"/>
      <c r="PLI6" s="526"/>
      <c r="PLJ6" s="526"/>
      <c r="PLK6" s="526"/>
      <c r="PLL6" s="526"/>
      <c r="PLM6" s="526"/>
      <c r="PLN6" s="526"/>
      <c r="PLO6" s="526"/>
      <c r="PLP6" s="526"/>
      <c r="PLQ6" s="526"/>
      <c r="PLR6" s="526"/>
      <c r="PLS6" s="526"/>
      <c r="PLT6" s="526"/>
      <c r="PLU6" s="526"/>
      <c r="PLV6" s="526"/>
      <c r="PLW6" s="526"/>
      <c r="PLX6" s="526"/>
      <c r="PLY6" s="526"/>
      <c r="PLZ6" s="526"/>
      <c r="PMA6" s="526"/>
      <c r="PMB6" s="526"/>
      <c r="PMC6" s="526"/>
      <c r="PMD6" s="526"/>
      <c r="PME6" s="526"/>
      <c r="PMF6" s="526"/>
      <c r="PMG6" s="526"/>
      <c r="PMH6" s="526"/>
      <c r="PMI6" s="526"/>
      <c r="PMJ6" s="526"/>
      <c r="PMK6" s="526"/>
      <c r="PML6" s="526"/>
      <c r="PMM6" s="526"/>
      <c r="PMN6" s="526"/>
      <c r="PMO6" s="526"/>
      <c r="PMP6" s="526"/>
      <c r="PMQ6" s="526"/>
      <c r="PMR6" s="526"/>
      <c r="PMS6" s="526"/>
      <c r="PMT6" s="526"/>
      <c r="PMU6" s="526"/>
      <c r="PMV6" s="526"/>
      <c r="PMW6" s="526"/>
      <c r="PMX6" s="526"/>
      <c r="PMY6" s="526"/>
      <c r="PMZ6" s="526"/>
      <c r="PNA6" s="526"/>
      <c r="PNB6" s="526"/>
      <c r="PNC6" s="526"/>
      <c r="PND6" s="526"/>
      <c r="PNE6" s="526"/>
      <c r="PNF6" s="526"/>
      <c r="PNG6" s="526"/>
      <c r="PNH6" s="526"/>
      <c r="PNI6" s="526"/>
      <c r="PNJ6" s="526"/>
      <c r="PNK6" s="526"/>
      <c r="PNL6" s="526"/>
      <c r="PNM6" s="526"/>
      <c r="PNN6" s="526"/>
      <c r="PNO6" s="526"/>
      <c r="PNP6" s="526"/>
      <c r="PNQ6" s="526"/>
      <c r="PNR6" s="526"/>
      <c r="PNS6" s="526"/>
      <c r="PNT6" s="526"/>
      <c r="PNU6" s="526"/>
      <c r="PNV6" s="526"/>
      <c r="PNW6" s="526"/>
      <c r="PNX6" s="526"/>
      <c r="PNY6" s="526"/>
      <c r="PNZ6" s="526"/>
      <c r="POA6" s="526"/>
      <c r="POB6" s="526"/>
      <c r="POC6" s="526"/>
      <c r="POD6" s="526"/>
      <c r="POE6" s="526"/>
      <c r="POF6" s="526"/>
      <c r="POG6" s="526"/>
      <c r="POH6" s="526"/>
      <c r="POI6" s="526"/>
      <c r="POJ6" s="526"/>
      <c r="POK6" s="526"/>
      <c r="POL6" s="526"/>
      <c r="POM6" s="526"/>
      <c r="PON6" s="526"/>
      <c r="POO6" s="526"/>
      <c r="POP6" s="526"/>
      <c r="POQ6" s="526"/>
      <c r="POR6" s="526"/>
      <c r="POS6" s="526"/>
      <c r="POT6" s="526"/>
      <c r="POU6" s="526"/>
      <c r="POV6" s="526"/>
      <c r="POW6" s="526"/>
      <c r="POX6" s="526"/>
      <c r="POY6" s="526"/>
      <c r="POZ6" s="526"/>
      <c r="PPA6" s="526"/>
      <c r="PPB6" s="526"/>
      <c r="PPC6" s="526"/>
      <c r="PPD6" s="526"/>
      <c r="PPE6" s="526"/>
      <c r="PPF6" s="526"/>
      <c r="PPG6" s="526"/>
      <c r="PPH6" s="526"/>
      <c r="PPI6" s="526"/>
      <c r="PPJ6" s="526"/>
      <c r="PPK6" s="526"/>
      <c r="PPL6" s="526"/>
      <c r="PPM6" s="526"/>
      <c r="PPN6" s="526"/>
      <c r="PPO6" s="526"/>
      <c r="PPP6" s="526"/>
      <c r="PPQ6" s="526"/>
      <c r="PPR6" s="526"/>
      <c r="PPS6" s="526"/>
      <c r="PPT6" s="526"/>
      <c r="PPU6" s="526"/>
      <c r="PPV6" s="526"/>
      <c r="PPW6" s="526"/>
      <c r="PPX6" s="526"/>
      <c r="PPY6" s="526"/>
      <c r="PPZ6" s="526"/>
      <c r="PQA6" s="526"/>
      <c r="PQB6" s="526"/>
      <c r="PQC6" s="526"/>
      <c r="PQD6" s="526"/>
      <c r="PQE6" s="526"/>
      <c r="PQF6" s="526"/>
      <c r="PQG6" s="526"/>
      <c r="PQH6" s="526"/>
      <c r="PQI6" s="526"/>
      <c r="PQJ6" s="526"/>
      <c r="PQK6" s="526"/>
      <c r="PQL6" s="526"/>
      <c r="PQM6" s="526"/>
      <c r="PQN6" s="526"/>
      <c r="PQO6" s="526"/>
      <c r="PQP6" s="526"/>
      <c r="PQQ6" s="526"/>
      <c r="PQR6" s="526"/>
      <c r="PQS6" s="526"/>
      <c r="PQT6" s="526"/>
      <c r="PQU6" s="526"/>
      <c r="PQV6" s="526"/>
      <c r="PQW6" s="526"/>
      <c r="PQX6" s="526"/>
      <c r="PQY6" s="526"/>
      <c r="PQZ6" s="526"/>
      <c r="PRA6" s="526"/>
      <c r="PRB6" s="526"/>
      <c r="PRC6" s="526"/>
      <c r="PRD6" s="526"/>
      <c r="PRE6" s="526"/>
      <c r="PRF6" s="526"/>
      <c r="PRG6" s="526"/>
      <c r="PRH6" s="526"/>
      <c r="PRI6" s="526"/>
      <c r="PRJ6" s="526"/>
      <c r="PRK6" s="526"/>
      <c r="PRL6" s="526"/>
      <c r="PRM6" s="526"/>
      <c r="PRN6" s="526"/>
      <c r="PRO6" s="526"/>
      <c r="PRP6" s="526"/>
      <c r="PRQ6" s="526"/>
      <c r="PRR6" s="526"/>
      <c r="PRS6" s="526"/>
      <c r="PRT6" s="526"/>
      <c r="PRU6" s="526"/>
      <c r="PRV6" s="526"/>
      <c r="PRW6" s="526"/>
      <c r="PRX6" s="526"/>
      <c r="PRY6" s="526"/>
      <c r="PRZ6" s="526"/>
      <c r="PSA6" s="526"/>
      <c r="PSB6" s="526"/>
      <c r="PSC6" s="526"/>
      <c r="PSD6" s="526"/>
      <c r="PSE6" s="526"/>
      <c r="PSF6" s="526"/>
      <c r="PSG6" s="526"/>
      <c r="PSH6" s="526"/>
      <c r="PSI6" s="526"/>
      <c r="PSJ6" s="526"/>
      <c r="PSK6" s="526"/>
      <c r="PSL6" s="526"/>
      <c r="PSM6" s="526"/>
      <c r="PSN6" s="526"/>
      <c r="PSO6" s="526"/>
      <c r="PSP6" s="526"/>
      <c r="PSQ6" s="526"/>
      <c r="PSR6" s="526"/>
      <c r="PSS6" s="526"/>
      <c r="PST6" s="526"/>
      <c r="PSU6" s="526"/>
      <c r="PSV6" s="526"/>
      <c r="PSW6" s="526"/>
      <c r="PSX6" s="526"/>
      <c r="PSY6" s="526"/>
      <c r="PSZ6" s="526"/>
      <c r="PTA6" s="526"/>
      <c r="PTB6" s="526"/>
      <c r="PTC6" s="526"/>
      <c r="PTD6" s="526"/>
      <c r="PTE6" s="526"/>
      <c r="PTF6" s="526"/>
      <c r="PTG6" s="526"/>
      <c r="PTH6" s="526"/>
      <c r="PTI6" s="526"/>
      <c r="PTJ6" s="526"/>
      <c r="PTK6" s="526"/>
      <c r="PTL6" s="526"/>
      <c r="PTM6" s="526"/>
      <c r="PTN6" s="526"/>
      <c r="PTO6" s="526"/>
      <c r="PTP6" s="526"/>
      <c r="PTQ6" s="526"/>
      <c r="PTR6" s="526"/>
      <c r="PTS6" s="526"/>
      <c r="PTT6" s="526"/>
      <c r="PTU6" s="526"/>
      <c r="PTV6" s="526"/>
      <c r="PTW6" s="526"/>
      <c r="PTX6" s="526"/>
      <c r="PTY6" s="526"/>
      <c r="PTZ6" s="526"/>
      <c r="PUA6" s="526"/>
      <c r="PUB6" s="526"/>
      <c r="PUC6" s="526"/>
      <c r="PUD6" s="526"/>
      <c r="PUE6" s="526"/>
      <c r="PUF6" s="526"/>
      <c r="PUG6" s="526"/>
      <c r="PUH6" s="526"/>
      <c r="PUI6" s="526"/>
      <c r="PUJ6" s="526"/>
      <c r="PUK6" s="526"/>
      <c r="PUL6" s="526"/>
      <c r="PUM6" s="526"/>
      <c r="PUN6" s="526"/>
      <c r="PUO6" s="526"/>
      <c r="PUP6" s="526"/>
      <c r="PUQ6" s="526"/>
      <c r="PUR6" s="526"/>
      <c r="PUS6" s="526"/>
      <c r="PUT6" s="526"/>
      <c r="PUU6" s="526"/>
      <c r="PUV6" s="526"/>
      <c r="PUW6" s="526"/>
      <c r="PUX6" s="526"/>
      <c r="PUY6" s="526"/>
      <c r="PUZ6" s="526"/>
      <c r="PVA6" s="526"/>
      <c r="PVB6" s="526"/>
      <c r="PVC6" s="526"/>
      <c r="PVD6" s="526"/>
      <c r="PVE6" s="526"/>
      <c r="PVF6" s="526"/>
      <c r="PVG6" s="526"/>
      <c r="PVH6" s="526"/>
      <c r="PVI6" s="526"/>
      <c r="PVJ6" s="526"/>
      <c r="PVK6" s="526"/>
      <c r="PVL6" s="526"/>
      <c r="PVM6" s="526"/>
      <c r="PVN6" s="526"/>
      <c r="PVO6" s="526"/>
      <c r="PVP6" s="526"/>
      <c r="PVQ6" s="526"/>
      <c r="PVR6" s="526"/>
      <c r="PVS6" s="526"/>
      <c r="PVT6" s="526"/>
      <c r="PVU6" s="526"/>
      <c r="PVV6" s="526"/>
      <c r="PVW6" s="526"/>
      <c r="PVX6" s="526"/>
      <c r="PVY6" s="526"/>
      <c r="PVZ6" s="526"/>
      <c r="PWA6" s="526"/>
      <c r="PWB6" s="526"/>
      <c r="PWC6" s="526"/>
      <c r="PWD6" s="526"/>
      <c r="PWE6" s="526"/>
      <c r="PWF6" s="526"/>
      <c r="PWG6" s="526"/>
      <c r="PWH6" s="526"/>
      <c r="PWI6" s="526"/>
      <c r="PWJ6" s="526"/>
      <c r="PWK6" s="526"/>
      <c r="PWL6" s="526"/>
      <c r="PWM6" s="526"/>
      <c r="PWN6" s="526"/>
      <c r="PWO6" s="526"/>
      <c r="PWP6" s="526"/>
      <c r="PWQ6" s="526"/>
      <c r="PWR6" s="526"/>
      <c r="PWS6" s="526"/>
      <c r="PWT6" s="526"/>
      <c r="PWU6" s="526"/>
      <c r="PWV6" s="526"/>
      <c r="PWW6" s="526"/>
      <c r="PWX6" s="526"/>
      <c r="PWY6" s="526"/>
      <c r="PWZ6" s="526"/>
      <c r="PXA6" s="526"/>
      <c r="PXB6" s="526"/>
      <c r="PXC6" s="526"/>
      <c r="PXD6" s="526"/>
      <c r="PXE6" s="526"/>
      <c r="PXF6" s="526"/>
      <c r="PXG6" s="526"/>
      <c r="PXH6" s="526"/>
      <c r="PXI6" s="526"/>
      <c r="PXJ6" s="526"/>
      <c r="PXK6" s="526"/>
      <c r="PXL6" s="526"/>
      <c r="PXM6" s="526"/>
      <c r="PXN6" s="526"/>
      <c r="PXO6" s="526"/>
      <c r="PXP6" s="526"/>
      <c r="PXQ6" s="526"/>
      <c r="PXR6" s="526"/>
      <c r="PXS6" s="526"/>
      <c r="PXT6" s="526"/>
      <c r="PXU6" s="526"/>
      <c r="PXV6" s="526"/>
      <c r="PXW6" s="526"/>
      <c r="PXX6" s="526"/>
      <c r="PXY6" s="526"/>
      <c r="PXZ6" s="526"/>
      <c r="PYA6" s="526"/>
      <c r="PYB6" s="526"/>
      <c r="PYC6" s="526"/>
      <c r="PYD6" s="526"/>
      <c r="PYE6" s="526"/>
      <c r="PYF6" s="526"/>
      <c r="PYG6" s="526"/>
      <c r="PYH6" s="526"/>
      <c r="PYI6" s="526"/>
      <c r="PYJ6" s="526"/>
      <c r="PYK6" s="526"/>
      <c r="PYL6" s="526"/>
      <c r="PYM6" s="526"/>
      <c r="PYN6" s="526"/>
      <c r="PYO6" s="526"/>
      <c r="PYP6" s="526"/>
      <c r="PYQ6" s="526"/>
      <c r="PYR6" s="526"/>
      <c r="PYS6" s="526"/>
      <c r="PYT6" s="526"/>
      <c r="PYU6" s="526"/>
      <c r="PYV6" s="526"/>
      <c r="PYW6" s="526"/>
      <c r="PYX6" s="526"/>
      <c r="PYY6" s="526"/>
      <c r="PYZ6" s="526"/>
      <c r="PZA6" s="526"/>
      <c r="PZB6" s="526"/>
      <c r="PZC6" s="526"/>
      <c r="PZD6" s="526"/>
      <c r="PZE6" s="526"/>
      <c r="PZF6" s="526"/>
      <c r="PZG6" s="526"/>
      <c r="PZH6" s="526"/>
      <c r="PZI6" s="526"/>
      <c r="PZJ6" s="526"/>
      <c r="PZK6" s="526"/>
      <c r="PZL6" s="526"/>
      <c r="PZM6" s="526"/>
      <c r="PZN6" s="526"/>
      <c r="PZO6" s="526"/>
      <c r="PZP6" s="526"/>
      <c r="PZQ6" s="526"/>
      <c r="PZR6" s="526"/>
      <c r="PZS6" s="526"/>
      <c r="PZT6" s="526"/>
      <c r="PZU6" s="526"/>
      <c r="PZV6" s="526"/>
      <c r="PZW6" s="526"/>
      <c r="PZX6" s="526"/>
      <c r="PZY6" s="526"/>
      <c r="PZZ6" s="526"/>
      <c r="QAA6" s="526"/>
      <c r="QAB6" s="526"/>
      <c r="QAC6" s="526"/>
      <c r="QAD6" s="526"/>
      <c r="QAE6" s="526"/>
      <c r="QAF6" s="526"/>
      <c r="QAG6" s="526"/>
      <c r="QAH6" s="526"/>
      <c r="QAI6" s="526"/>
      <c r="QAJ6" s="526"/>
      <c r="QAK6" s="526"/>
      <c r="QAL6" s="526"/>
      <c r="QAM6" s="526"/>
      <c r="QAN6" s="526"/>
      <c r="QAO6" s="526"/>
      <c r="QAP6" s="526"/>
      <c r="QAQ6" s="526"/>
      <c r="QAR6" s="526"/>
      <c r="QAS6" s="526"/>
      <c r="QAT6" s="526"/>
      <c r="QAU6" s="526"/>
      <c r="QAV6" s="526"/>
      <c r="QAW6" s="526"/>
      <c r="QAX6" s="526"/>
      <c r="QAY6" s="526"/>
      <c r="QAZ6" s="526"/>
      <c r="QBA6" s="526"/>
      <c r="QBB6" s="526"/>
      <c r="QBC6" s="526"/>
      <c r="QBD6" s="526"/>
      <c r="QBE6" s="526"/>
      <c r="QBF6" s="526"/>
      <c r="QBG6" s="526"/>
      <c r="QBH6" s="526"/>
      <c r="QBI6" s="526"/>
      <c r="QBJ6" s="526"/>
      <c r="QBK6" s="526"/>
      <c r="QBL6" s="526"/>
      <c r="QBM6" s="526"/>
      <c r="QBN6" s="526"/>
      <c r="QBO6" s="526"/>
      <c r="QBP6" s="526"/>
      <c r="QBQ6" s="526"/>
      <c r="QBR6" s="526"/>
      <c r="QBS6" s="526"/>
      <c r="QBT6" s="526"/>
      <c r="QBU6" s="526"/>
      <c r="QBV6" s="526"/>
      <c r="QBW6" s="526"/>
      <c r="QBX6" s="526"/>
      <c r="QBY6" s="526"/>
      <c r="QBZ6" s="526"/>
      <c r="QCA6" s="526"/>
      <c r="QCB6" s="526"/>
      <c r="QCC6" s="526"/>
      <c r="QCD6" s="526"/>
      <c r="QCE6" s="526"/>
      <c r="QCF6" s="526"/>
      <c r="QCG6" s="526"/>
      <c r="QCH6" s="526"/>
      <c r="QCI6" s="526"/>
      <c r="QCJ6" s="526"/>
      <c r="QCK6" s="526"/>
      <c r="QCL6" s="526"/>
      <c r="QCM6" s="526"/>
      <c r="QCN6" s="526"/>
      <c r="QCO6" s="526"/>
      <c r="QCP6" s="526"/>
      <c r="QCQ6" s="526"/>
      <c r="QCR6" s="526"/>
      <c r="QCS6" s="526"/>
      <c r="QCT6" s="526"/>
      <c r="QCU6" s="526"/>
      <c r="QCV6" s="526"/>
      <c r="QCW6" s="526"/>
      <c r="QCX6" s="526"/>
      <c r="QCY6" s="526"/>
      <c r="QCZ6" s="526"/>
      <c r="QDA6" s="526"/>
      <c r="QDB6" s="526"/>
      <c r="QDC6" s="526"/>
      <c r="QDD6" s="526"/>
      <c r="QDE6" s="526"/>
      <c r="QDF6" s="526"/>
      <c r="QDG6" s="526"/>
      <c r="QDH6" s="526"/>
      <c r="QDI6" s="526"/>
      <c r="QDJ6" s="526"/>
      <c r="QDK6" s="526"/>
      <c r="QDL6" s="526"/>
      <c r="QDM6" s="526"/>
      <c r="QDN6" s="526"/>
      <c r="QDO6" s="526"/>
      <c r="QDP6" s="526"/>
      <c r="QDQ6" s="526"/>
      <c r="QDR6" s="526"/>
      <c r="QDS6" s="526"/>
      <c r="QDT6" s="526"/>
      <c r="QDU6" s="526"/>
      <c r="QDV6" s="526"/>
      <c r="QDW6" s="526"/>
      <c r="QDX6" s="526"/>
      <c r="QDY6" s="526"/>
      <c r="QDZ6" s="526"/>
      <c r="QEA6" s="526"/>
      <c r="QEB6" s="526"/>
      <c r="QEC6" s="526"/>
      <c r="QED6" s="526"/>
      <c r="QEE6" s="526"/>
      <c r="QEF6" s="526"/>
      <c r="QEG6" s="526"/>
      <c r="QEH6" s="526"/>
      <c r="QEI6" s="526"/>
      <c r="QEJ6" s="526"/>
      <c r="QEK6" s="526"/>
      <c r="QEL6" s="526"/>
      <c r="QEM6" s="526"/>
      <c r="QEN6" s="526"/>
      <c r="QEO6" s="526"/>
      <c r="QEP6" s="526"/>
      <c r="QEQ6" s="526"/>
      <c r="QER6" s="526"/>
      <c r="QES6" s="526"/>
      <c r="QET6" s="526"/>
      <c r="QEU6" s="526"/>
      <c r="QEV6" s="526"/>
      <c r="QEW6" s="526"/>
      <c r="QEX6" s="526"/>
      <c r="QEY6" s="526"/>
      <c r="QEZ6" s="526"/>
      <c r="QFA6" s="526"/>
      <c r="QFB6" s="526"/>
      <c r="QFC6" s="526"/>
      <c r="QFD6" s="526"/>
      <c r="QFE6" s="526"/>
      <c r="QFF6" s="526"/>
      <c r="QFG6" s="526"/>
      <c r="QFH6" s="526"/>
      <c r="QFI6" s="526"/>
      <c r="QFJ6" s="526"/>
      <c r="QFK6" s="526"/>
      <c r="QFL6" s="526"/>
      <c r="QFM6" s="526"/>
      <c r="QFN6" s="526"/>
      <c r="QFO6" s="526"/>
      <c r="QFP6" s="526"/>
      <c r="QFQ6" s="526"/>
      <c r="QFR6" s="526"/>
      <c r="QFS6" s="526"/>
      <c r="QFT6" s="526"/>
      <c r="QFU6" s="526"/>
      <c r="QFV6" s="526"/>
      <c r="QFW6" s="526"/>
      <c r="QFX6" s="526"/>
      <c r="QFY6" s="526"/>
      <c r="QFZ6" s="526"/>
      <c r="QGA6" s="526"/>
      <c r="QGB6" s="526"/>
      <c r="QGC6" s="526"/>
      <c r="QGD6" s="526"/>
      <c r="QGE6" s="526"/>
      <c r="QGF6" s="526"/>
      <c r="QGG6" s="526"/>
      <c r="QGH6" s="526"/>
      <c r="QGI6" s="526"/>
      <c r="QGJ6" s="526"/>
      <c r="QGK6" s="526"/>
      <c r="QGL6" s="526"/>
      <c r="QGM6" s="526"/>
      <c r="QGN6" s="526"/>
      <c r="QGO6" s="526"/>
      <c r="QGP6" s="526"/>
      <c r="QGQ6" s="526"/>
      <c r="QGR6" s="526"/>
      <c r="QGS6" s="526"/>
      <c r="QGT6" s="526"/>
      <c r="QGU6" s="526"/>
      <c r="QGV6" s="526"/>
      <c r="QGW6" s="526"/>
      <c r="QGX6" s="526"/>
      <c r="QGY6" s="526"/>
      <c r="QGZ6" s="526"/>
      <c r="QHA6" s="526"/>
      <c r="QHB6" s="526"/>
      <c r="QHC6" s="526"/>
      <c r="QHD6" s="526"/>
      <c r="QHE6" s="526"/>
      <c r="QHF6" s="526"/>
      <c r="QHG6" s="526"/>
      <c r="QHH6" s="526"/>
      <c r="QHI6" s="526"/>
      <c r="QHJ6" s="526"/>
      <c r="QHK6" s="526"/>
      <c r="QHL6" s="526"/>
      <c r="QHM6" s="526"/>
      <c r="QHN6" s="526"/>
      <c r="QHO6" s="526"/>
      <c r="QHP6" s="526"/>
      <c r="QHQ6" s="526"/>
      <c r="QHR6" s="526"/>
      <c r="QHS6" s="526"/>
      <c r="QHT6" s="526"/>
      <c r="QHU6" s="526"/>
      <c r="QHV6" s="526"/>
      <c r="QHW6" s="526"/>
      <c r="QHX6" s="526"/>
      <c r="QHY6" s="526"/>
      <c r="QHZ6" s="526"/>
      <c r="QIA6" s="526"/>
      <c r="QIB6" s="526"/>
      <c r="QIC6" s="526"/>
      <c r="QID6" s="526"/>
      <c r="QIE6" s="526"/>
      <c r="QIF6" s="526"/>
      <c r="QIG6" s="526"/>
      <c r="QIH6" s="526"/>
      <c r="QII6" s="526"/>
      <c r="QIJ6" s="526"/>
      <c r="QIK6" s="526"/>
      <c r="QIL6" s="526"/>
      <c r="QIM6" s="526"/>
      <c r="QIN6" s="526"/>
      <c r="QIO6" s="526"/>
      <c r="QIP6" s="526"/>
      <c r="QIQ6" s="526"/>
      <c r="QIR6" s="526"/>
      <c r="QIS6" s="526"/>
      <c r="QIT6" s="526"/>
      <c r="QIU6" s="526"/>
      <c r="QIV6" s="526"/>
      <c r="QIW6" s="526"/>
      <c r="QIX6" s="526"/>
      <c r="QIY6" s="526"/>
      <c r="QIZ6" s="526"/>
      <c r="QJA6" s="526"/>
      <c r="QJB6" s="526"/>
      <c r="QJC6" s="526"/>
      <c r="QJD6" s="526"/>
      <c r="QJE6" s="526"/>
      <c r="QJF6" s="526"/>
      <c r="QJG6" s="526"/>
      <c r="QJH6" s="526"/>
      <c r="QJI6" s="526"/>
      <c r="QJJ6" s="526"/>
      <c r="QJK6" s="526"/>
      <c r="QJL6" s="526"/>
      <c r="QJM6" s="526"/>
      <c r="QJN6" s="526"/>
      <c r="QJO6" s="526"/>
      <c r="QJP6" s="526"/>
      <c r="QJQ6" s="526"/>
      <c r="QJR6" s="526"/>
      <c r="QJS6" s="526"/>
      <c r="QJT6" s="526"/>
      <c r="QJU6" s="526"/>
      <c r="QJV6" s="526"/>
      <c r="QJW6" s="526"/>
      <c r="QJX6" s="526"/>
      <c r="QJY6" s="526"/>
      <c r="QJZ6" s="526"/>
      <c r="QKA6" s="526"/>
      <c r="QKB6" s="526"/>
      <c r="QKC6" s="526"/>
      <c r="QKD6" s="526"/>
      <c r="QKE6" s="526"/>
      <c r="QKF6" s="526"/>
      <c r="QKG6" s="526"/>
      <c r="QKH6" s="526"/>
      <c r="QKI6" s="526"/>
      <c r="QKJ6" s="526"/>
      <c r="QKK6" s="526"/>
      <c r="QKL6" s="526"/>
      <c r="QKM6" s="526"/>
      <c r="QKN6" s="526"/>
      <c r="QKO6" s="526"/>
      <c r="QKP6" s="526"/>
      <c r="QKQ6" s="526"/>
      <c r="QKR6" s="526"/>
      <c r="QKS6" s="526"/>
      <c r="QKT6" s="526"/>
      <c r="QKU6" s="526"/>
      <c r="QKV6" s="526"/>
      <c r="QKW6" s="526"/>
      <c r="QKX6" s="526"/>
      <c r="QKY6" s="526"/>
      <c r="QKZ6" s="526"/>
      <c r="QLA6" s="526"/>
      <c r="QLB6" s="526"/>
      <c r="QLC6" s="526"/>
      <c r="QLD6" s="526"/>
      <c r="QLE6" s="526"/>
      <c r="QLF6" s="526"/>
      <c r="QLG6" s="526"/>
      <c r="QLH6" s="526"/>
      <c r="QLI6" s="526"/>
      <c r="QLJ6" s="526"/>
      <c r="QLK6" s="526"/>
      <c r="QLL6" s="526"/>
      <c r="QLM6" s="526"/>
      <c r="QLN6" s="526"/>
      <c r="QLO6" s="526"/>
      <c r="QLP6" s="526"/>
      <c r="QLQ6" s="526"/>
      <c r="QLR6" s="526"/>
      <c r="QLS6" s="526"/>
      <c r="QLT6" s="526"/>
      <c r="QLU6" s="526"/>
      <c r="QLV6" s="526"/>
      <c r="QLW6" s="526"/>
      <c r="QLX6" s="526"/>
      <c r="QLY6" s="526"/>
      <c r="QLZ6" s="526"/>
      <c r="QMA6" s="526"/>
      <c r="QMB6" s="526"/>
      <c r="QMC6" s="526"/>
      <c r="QMD6" s="526"/>
      <c r="QME6" s="526"/>
      <c r="QMF6" s="526"/>
      <c r="QMG6" s="526"/>
      <c r="QMH6" s="526"/>
      <c r="QMI6" s="526"/>
      <c r="QMJ6" s="526"/>
      <c r="QMK6" s="526"/>
      <c r="QML6" s="526"/>
      <c r="QMM6" s="526"/>
      <c r="QMN6" s="526"/>
      <c r="QMO6" s="526"/>
      <c r="QMP6" s="526"/>
      <c r="QMQ6" s="526"/>
      <c r="QMR6" s="526"/>
      <c r="QMS6" s="526"/>
      <c r="QMT6" s="526"/>
      <c r="QMU6" s="526"/>
      <c r="QMV6" s="526"/>
      <c r="QMW6" s="526"/>
      <c r="QMX6" s="526"/>
      <c r="QMY6" s="526"/>
      <c r="QMZ6" s="526"/>
      <c r="QNA6" s="526"/>
      <c r="QNB6" s="526"/>
      <c r="QNC6" s="526"/>
      <c r="QND6" s="526"/>
      <c r="QNE6" s="526"/>
      <c r="QNF6" s="526"/>
      <c r="QNG6" s="526"/>
      <c r="QNH6" s="526"/>
      <c r="QNI6" s="526"/>
      <c r="QNJ6" s="526"/>
      <c r="QNK6" s="526"/>
      <c r="QNL6" s="526"/>
      <c r="QNM6" s="526"/>
      <c r="QNN6" s="526"/>
      <c r="QNO6" s="526"/>
      <c r="QNP6" s="526"/>
      <c r="QNQ6" s="526"/>
      <c r="QNR6" s="526"/>
      <c r="QNS6" s="526"/>
      <c r="QNT6" s="526"/>
      <c r="QNU6" s="526"/>
      <c r="QNV6" s="526"/>
      <c r="QNW6" s="526"/>
      <c r="QNX6" s="526"/>
      <c r="QNY6" s="526"/>
      <c r="QNZ6" s="526"/>
      <c r="QOA6" s="526"/>
      <c r="QOB6" s="526"/>
      <c r="QOC6" s="526"/>
      <c r="QOD6" s="526"/>
      <c r="QOE6" s="526"/>
      <c r="QOF6" s="526"/>
      <c r="QOG6" s="526"/>
      <c r="QOH6" s="526"/>
      <c r="QOI6" s="526"/>
      <c r="QOJ6" s="526"/>
      <c r="QOK6" s="526"/>
      <c r="QOL6" s="526"/>
      <c r="QOM6" s="526"/>
      <c r="QON6" s="526"/>
      <c r="QOO6" s="526"/>
      <c r="QOP6" s="526"/>
      <c r="QOQ6" s="526"/>
      <c r="QOR6" s="526"/>
      <c r="QOS6" s="526"/>
      <c r="QOT6" s="526"/>
      <c r="QOU6" s="526"/>
      <c r="QOV6" s="526"/>
      <c r="QOW6" s="526"/>
      <c r="QOX6" s="526"/>
      <c r="QOY6" s="526"/>
      <c r="QOZ6" s="526"/>
      <c r="QPA6" s="526"/>
      <c r="QPB6" s="526"/>
      <c r="QPC6" s="526"/>
      <c r="QPD6" s="526"/>
      <c r="QPE6" s="526"/>
      <c r="QPF6" s="526"/>
      <c r="QPG6" s="526"/>
      <c r="QPH6" s="526"/>
      <c r="QPI6" s="526"/>
      <c r="QPJ6" s="526"/>
      <c r="QPK6" s="526"/>
      <c r="QPL6" s="526"/>
      <c r="QPM6" s="526"/>
      <c r="QPN6" s="526"/>
      <c r="QPO6" s="526"/>
      <c r="QPP6" s="526"/>
      <c r="QPQ6" s="526"/>
      <c r="QPR6" s="526"/>
      <c r="QPS6" s="526"/>
      <c r="QPT6" s="526"/>
      <c r="QPU6" s="526"/>
      <c r="QPV6" s="526"/>
      <c r="QPW6" s="526"/>
      <c r="QPX6" s="526"/>
      <c r="QPY6" s="526"/>
      <c r="QPZ6" s="526"/>
      <c r="QQA6" s="526"/>
      <c r="QQB6" s="526"/>
      <c r="QQC6" s="526"/>
      <c r="QQD6" s="526"/>
      <c r="QQE6" s="526"/>
      <c r="QQF6" s="526"/>
      <c r="QQG6" s="526"/>
      <c r="QQH6" s="526"/>
      <c r="QQI6" s="526"/>
      <c r="QQJ6" s="526"/>
      <c r="QQK6" s="526"/>
      <c r="QQL6" s="526"/>
      <c r="QQM6" s="526"/>
      <c r="QQN6" s="526"/>
      <c r="QQO6" s="526"/>
      <c r="QQP6" s="526"/>
      <c r="QQQ6" s="526"/>
      <c r="QQR6" s="526"/>
      <c r="QQS6" s="526"/>
      <c r="QQT6" s="526"/>
      <c r="QQU6" s="526"/>
      <c r="QQV6" s="526"/>
      <c r="QQW6" s="526"/>
      <c r="QQX6" s="526"/>
      <c r="QQY6" s="526"/>
      <c r="QQZ6" s="526"/>
      <c r="QRA6" s="526"/>
      <c r="QRB6" s="526"/>
      <c r="QRC6" s="526"/>
      <c r="QRD6" s="526"/>
      <c r="QRE6" s="526"/>
      <c r="QRF6" s="526"/>
      <c r="QRG6" s="526"/>
      <c r="QRH6" s="526"/>
      <c r="QRI6" s="526"/>
      <c r="QRJ6" s="526"/>
      <c r="QRK6" s="526"/>
      <c r="QRL6" s="526"/>
      <c r="QRM6" s="526"/>
      <c r="QRN6" s="526"/>
      <c r="QRO6" s="526"/>
      <c r="QRP6" s="526"/>
      <c r="QRQ6" s="526"/>
      <c r="QRR6" s="526"/>
      <c r="QRS6" s="526"/>
      <c r="QRT6" s="526"/>
      <c r="QRU6" s="526"/>
      <c r="QRV6" s="526"/>
      <c r="QRW6" s="526"/>
      <c r="QRX6" s="526"/>
      <c r="QRY6" s="526"/>
      <c r="QRZ6" s="526"/>
      <c r="QSA6" s="526"/>
      <c r="QSB6" s="526"/>
      <c r="QSC6" s="526"/>
      <c r="QSD6" s="526"/>
      <c r="QSE6" s="526"/>
      <c r="QSF6" s="526"/>
      <c r="QSG6" s="526"/>
      <c r="QSH6" s="526"/>
      <c r="QSI6" s="526"/>
      <c r="QSJ6" s="526"/>
      <c r="QSK6" s="526"/>
      <c r="QSL6" s="526"/>
      <c r="QSM6" s="526"/>
      <c r="QSN6" s="526"/>
      <c r="QSO6" s="526"/>
      <c r="QSP6" s="526"/>
      <c r="QSQ6" s="526"/>
      <c r="QSR6" s="526"/>
      <c r="QSS6" s="526"/>
      <c r="QST6" s="526"/>
      <c r="QSU6" s="526"/>
      <c r="QSV6" s="526"/>
      <c r="QSW6" s="526"/>
      <c r="QSX6" s="526"/>
      <c r="QSY6" s="526"/>
      <c r="QSZ6" s="526"/>
      <c r="QTA6" s="526"/>
      <c r="QTB6" s="526"/>
      <c r="QTC6" s="526"/>
      <c r="QTD6" s="526"/>
      <c r="QTE6" s="526"/>
      <c r="QTF6" s="526"/>
      <c r="QTG6" s="526"/>
      <c r="QTH6" s="526"/>
      <c r="QTI6" s="526"/>
      <c r="QTJ6" s="526"/>
      <c r="QTK6" s="526"/>
      <c r="QTL6" s="526"/>
      <c r="QTM6" s="526"/>
      <c r="QTN6" s="526"/>
      <c r="QTO6" s="526"/>
      <c r="QTP6" s="526"/>
      <c r="QTQ6" s="526"/>
      <c r="QTR6" s="526"/>
      <c r="QTS6" s="526"/>
      <c r="QTT6" s="526"/>
      <c r="QTU6" s="526"/>
      <c r="QTV6" s="526"/>
      <c r="QTW6" s="526"/>
      <c r="QTX6" s="526"/>
      <c r="QTY6" s="526"/>
      <c r="QTZ6" s="526"/>
      <c r="QUA6" s="526"/>
      <c r="QUB6" s="526"/>
      <c r="QUC6" s="526"/>
      <c r="QUD6" s="526"/>
      <c r="QUE6" s="526"/>
      <c r="QUF6" s="526"/>
      <c r="QUG6" s="526"/>
      <c r="QUH6" s="526"/>
      <c r="QUI6" s="526"/>
      <c r="QUJ6" s="526"/>
      <c r="QUK6" s="526"/>
      <c r="QUL6" s="526"/>
      <c r="QUM6" s="526"/>
      <c r="QUN6" s="526"/>
      <c r="QUO6" s="526"/>
      <c r="QUP6" s="526"/>
      <c r="QUQ6" s="526"/>
      <c r="QUR6" s="526"/>
      <c r="QUS6" s="526"/>
      <c r="QUT6" s="526"/>
      <c r="QUU6" s="526"/>
      <c r="QUV6" s="526"/>
      <c r="QUW6" s="526"/>
      <c r="QUX6" s="526"/>
      <c r="QUY6" s="526"/>
      <c r="QUZ6" s="526"/>
      <c r="QVA6" s="526"/>
      <c r="QVB6" s="526"/>
      <c r="QVC6" s="526"/>
      <c r="QVD6" s="526"/>
      <c r="QVE6" s="526"/>
      <c r="QVF6" s="526"/>
      <c r="QVG6" s="526"/>
      <c r="QVH6" s="526"/>
      <c r="QVI6" s="526"/>
      <c r="QVJ6" s="526"/>
      <c r="QVK6" s="526"/>
      <c r="QVL6" s="526"/>
      <c r="QVM6" s="526"/>
      <c r="QVN6" s="526"/>
      <c r="QVO6" s="526"/>
      <c r="QVP6" s="526"/>
      <c r="QVQ6" s="526"/>
      <c r="QVR6" s="526"/>
      <c r="QVS6" s="526"/>
      <c r="QVT6" s="526"/>
      <c r="QVU6" s="526"/>
      <c r="QVV6" s="526"/>
      <c r="QVW6" s="526"/>
      <c r="QVX6" s="526"/>
      <c r="QVY6" s="526"/>
      <c r="QVZ6" s="526"/>
      <c r="QWA6" s="526"/>
      <c r="QWB6" s="526"/>
      <c r="QWC6" s="526"/>
      <c r="QWD6" s="526"/>
      <c r="QWE6" s="526"/>
      <c r="QWF6" s="526"/>
      <c r="QWG6" s="526"/>
      <c r="QWH6" s="526"/>
      <c r="QWI6" s="526"/>
      <c r="QWJ6" s="526"/>
      <c r="QWK6" s="526"/>
      <c r="QWL6" s="526"/>
      <c r="QWM6" s="526"/>
      <c r="QWN6" s="526"/>
      <c r="QWO6" s="526"/>
      <c r="QWP6" s="526"/>
      <c r="QWQ6" s="526"/>
      <c r="QWR6" s="526"/>
      <c r="QWS6" s="526"/>
      <c r="QWT6" s="526"/>
      <c r="QWU6" s="526"/>
      <c r="QWV6" s="526"/>
      <c r="QWW6" s="526"/>
      <c r="QWX6" s="526"/>
      <c r="QWY6" s="526"/>
      <c r="QWZ6" s="526"/>
      <c r="QXA6" s="526"/>
      <c r="QXB6" s="526"/>
      <c r="QXC6" s="526"/>
      <c r="QXD6" s="526"/>
      <c r="QXE6" s="526"/>
      <c r="QXF6" s="526"/>
      <c r="QXG6" s="526"/>
      <c r="QXH6" s="526"/>
      <c r="QXI6" s="526"/>
      <c r="QXJ6" s="526"/>
      <c r="QXK6" s="526"/>
      <c r="QXL6" s="526"/>
      <c r="QXM6" s="526"/>
      <c r="QXN6" s="526"/>
      <c r="QXO6" s="526"/>
      <c r="QXP6" s="526"/>
      <c r="QXQ6" s="526"/>
      <c r="QXR6" s="526"/>
      <c r="QXS6" s="526"/>
      <c r="QXT6" s="526"/>
      <c r="QXU6" s="526"/>
      <c r="QXV6" s="526"/>
      <c r="QXW6" s="526"/>
      <c r="QXX6" s="526"/>
      <c r="QXY6" s="526"/>
      <c r="QXZ6" s="526"/>
      <c r="QYA6" s="526"/>
      <c r="QYB6" s="526"/>
      <c r="QYC6" s="526"/>
      <c r="QYD6" s="526"/>
      <c r="QYE6" s="526"/>
      <c r="QYF6" s="526"/>
      <c r="QYG6" s="526"/>
      <c r="QYH6" s="526"/>
      <c r="QYI6" s="526"/>
      <c r="QYJ6" s="526"/>
      <c r="QYK6" s="526"/>
      <c r="QYL6" s="526"/>
      <c r="QYM6" s="526"/>
      <c r="QYN6" s="526"/>
      <c r="QYO6" s="526"/>
      <c r="QYP6" s="526"/>
      <c r="QYQ6" s="526"/>
      <c r="QYR6" s="526"/>
      <c r="QYS6" s="526"/>
      <c r="QYT6" s="526"/>
      <c r="QYU6" s="526"/>
      <c r="QYV6" s="526"/>
      <c r="QYW6" s="526"/>
      <c r="QYX6" s="526"/>
      <c r="QYY6" s="526"/>
      <c r="QYZ6" s="526"/>
      <c r="QZA6" s="526"/>
      <c r="QZB6" s="526"/>
      <c r="QZC6" s="526"/>
      <c r="QZD6" s="526"/>
      <c r="QZE6" s="526"/>
      <c r="QZF6" s="526"/>
      <c r="QZG6" s="526"/>
      <c r="QZH6" s="526"/>
      <c r="QZI6" s="526"/>
      <c r="QZJ6" s="526"/>
      <c r="QZK6" s="526"/>
      <c r="QZL6" s="526"/>
      <c r="QZM6" s="526"/>
      <c r="QZN6" s="526"/>
      <c r="QZO6" s="526"/>
      <c r="QZP6" s="526"/>
      <c r="QZQ6" s="526"/>
      <c r="QZR6" s="526"/>
      <c r="QZS6" s="526"/>
      <c r="QZT6" s="526"/>
      <c r="QZU6" s="526"/>
      <c r="QZV6" s="526"/>
      <c r="QZW6" s="526"/>
      <c r="QZX6" s="526"/>
      <c r="QZY6" s="526"/>
      <c r="QZZ6" s="526"/>
      <c r="RAA6" s="526"/>
      <c r="RAB6" s="526"/>
      <c r="RAC6" s="526"/>
      <c r="RAD6" s="526"/>
      <c r="RAE6" s="526"/>
      <c r="RAF6" s="526"/>
      <c r="RAG6" s="526"/>
      <c r="RAH6" s="526"/>
      <c r="RAI6" s="526"/>
      <c r="RAJ6" s="526"/>
      <c r="RAK6" s="526"/>
      <c r="RAL6" s="526"/>
      <c r="RAM6" s="526"/>
      <c r="RAN6" s="526"/>
      <c r="RAO6" s="526"/>
      <c r="RAP6" s="526"/>
      <c r="RAQ6" s="526"/>
      <c r="RAR6" s="526"/>
      <c r="RAS6" s="526"/>
      <c r="RAT6" s="526"/>
      <c r="RAU6" s="526"/>
      <c r="RAV6" s="526"/>
      <c r="RAW6" s="526"/>
      <c r="RAX6" s="526"/>
      <c r="RAY6" s="526"/>
      <c r="RAZ6" s="526"/>
      <c r="RBA6" s="526"/>
      <c r="RBB6" s="526"/>
      <c r="RBC6" s="526"/>
      <c r="RBD6" s="526"/>
      <c r="RBE6" s="526"/>
      <c r="RBF6" s="526"/>
      <c r="RBG6" s="526"/>
      <c r="RBH6" s="526"/>
      <c r="RBI6" s="526"/>
      <c r="RBJ6" s="526"/>
      <c r="RBK6" s="526"/>
      <c r="RBL6" s="526"/>
      <c r="RBM6" s="526"/>
      <c r="RBN6" s="526"/>
      <c r="RBO6" s="526"/>
      <c r="RBP6" s="526"/>
      <c r="RBQ6" s="526"/>
      <c r="RBR6" s="526"/>
      <c r="RBS6" s="526"/>
      <c r="RBT6" s="526"/>
      <c r="RBU6" s="526"/>
      <c r="RBV6" s="526"/>
      <c r="RBW6" s="526"/>
      <c r="RBX6" s="526"/>
      <c r="RBY6" s="526"/>
      <c r="RBZ6" s="526"/>
      <c r="RCA6" s="526"/>
      <c r="RCB6" s="526"/>
      <c r="RCC6" s="526"/>
      <c r="RCD6" s="526"/>
      <c r="RCE6" s="526"/>
      <c r="RCF6" s="526"/>
      <c r="RCG6" s="526"/>
      <c r="RCH6" s="526"/>
      <c r="RCI6" s="526"/>
      <c r="RCJ6" s="526"/>
      <c r="RCK6" s="526"/>
      <c r="RCL6" s="526"/>
      <c r="RCM6" s="526"/>
      <c r="RCN6" s="526"/>
      <c r="RCO6" s="526"/>
      <c r="RCP6" s="526"/>
      <c r="RCQ6" s="526"/>
      <c r="RCR6" s="526"/>
      <c r="RCS6" s="526"/>
      <c r="RCT6" s="526"/>
      <c r="RCU6" s="526"/>
      <c r="RCV6" s="526"/>
      <c r="RCW6" s="526"/>
      <c r="RCX6" s="526"/>
      <c r="RCY6" s="526"/>
      <c r="RCZ6" s="526"/>
      <c r="RDA6" s="526"/>
      <c r="RDB6" s="526"/>
      <c r="RDC6" s="526"/>
      <c r="RDD6" s="526"/>
      <c r="RDE6" s="526"/>
      <c r="RDF6" s="526"/>
      <c r="RDG6" s="526"/>
      <c r="RDH6" s="526"/>
      <c r="RDI6" s="526"/>
      <c r="RDJ6" s="526"/>
      <c r="RDK6" s="526"/>
      <c r="RDL6" s="526"/>
      <c r="RDM6" s="526"/>
      <c r="RDN6" s="526"/>
      <c r="RDO6" s="526"/>
      <c r="RDP6" s="526"/>
      <c r="RDQ6" s="526"/>
      <c r="RDR6" s="526"/>
      <c r="RDS6" s="526"/>
      <c r="RDT6" s="526"/>
      <c r="RDU6" s="526"/>
      <c r="RDV6" s="526"/>
      <c r="RDW6" s="526"/>
      <c r="RDX6" s="526"/>
      <c r="RDY6" s="526"/>
      <c r="RDZ6" s="526"/>
      <c r="REA6" s="526"/>
      <c r="REB6" s="526"/>
      <c r="REC6" s="526"/>
      <c r="RED6" s="526"/>
      <c r="REE6" s="526"/>
      <c r="REF6" s="526"/>
      <c r="REG6" s="526"/>
      <c r="REH6" s="526"/>
      <c r="REI6" s="526"/>
      <c r="REJ6" s="526"/>
      <c r="REK6" s="526"/>
      <c r="REL6" s="526"/>
      <c r="REM6" s="526"/>
      <c r="REN6" s="526"/>
      <c r="REO6" s="526"/>
      <c r="REP6" s="526"/>
      <c r="REQ6" s="526"/>
      <c r="RER6" s="526"/>
      <c r="RES6" s="526"/>
      <c r="RET6" s="526"/>
      <c r="REU6" s="526"/>
      <c r="REV6" s="526"/>
      <c r="REW6" s="526"/>
      <c r="REX6" s="526"/>
      <c r="REY6" s="526"/>
      <c r="REZ6" s="526"/>
      <c r="RFA6" s="526"/>
      <c r="RFB6" s="526"/>
      <c r="RFC6" s="526"/>
      <c r="RFD6" s="526"/>
      <c r="RFE6" s="526"/>
      <c r="RFF6" s="526"/>
      <c r="RFG6" s="526"/>
      <c r="RFH6" s="526"/>
      <c r="RFI6" s="526"/>
      <c r="RFJ6" s="526"/>
      <c r="RFK6" s="526"/>
      <c r="RFL6" s="526"/>
      <c r="RFM6" s="526"/>
      <c r="RFN6" s="526"/>
      <c r="RFO6" s="526"/>
      <c r="RFP6" s="526"/>
      <c r="RFQ6" s="526"/>
      <c r="RFR6" s="526"/>
      <c r="RFS6" s="526"/>
      <c r="RFT6" s="526"/>
      <c r="RFU6" s="526"/>
      <c r="RFV6" s="526"/>
      <c r="RFW6" s="526"/>
      <c r="RFX6" s="526"/>
      <c r="RFY6" s="526"/>
      <c r="RFZ6" s="526"/>
      <c r="RGA6" s="526"/>
      <c r="RGB6" s="526"/>
      <c r="RGC6" s="526"/>
      <c r="RGD6" s="526"/>
      <c r="RGE6" s="526"/>
      <c r="RGF6" s="526"/>
      <c r="RGG6" s="526"/>
      <c r="RGH6" s="526"/>
      <c r="RGI6" s="526"/>
      <c r="RGJ6" s="526"/>
      <c r="RGK6" s="526"/>
      <c r="RGL6" s="526"/>
      <c r="RGM6" s="526"/>
      <c r="RGN6" s="526"/>
      <c r="RGO6" s="526"/>
      <c r="RGP6" s="526"/>
      <c r="RGQ6" s="526"/>
      <c r="RGR6" s="526"/>
      <c r="RGS6" s="526"/>
      <c r="RGT6" s="526"/>
      <c r="RGU6" s="526"/>
      <c r="RGV6" s="526"/>
      <c r="RGW6" s="526"/>
      <c r="RGX6" s="526"/>
      <c r="RGY6" s="526"/>
      <c r="RGZ6" s="526"/>
      <c r="RHA6" s="526"/>
      <c r="RHB6" s="526"/>
      <c r="RHC6" s="526"/>
      <c r="RHD6" s="526"/>
      <c r="RHE6" s="526"/>
      <c r="RHF6" s="526"/>
      <c r="RHG6" s="526"/>
      <c r="RHH6" s="526"/>
      <c r="RHI6" s="526"/>
      <c r="RHJ6" s="526"/>
      <c r="RHK6" s="526"/>
      <c r="RHL6" s="526"/>
      <c r="RHM6" s="526"/>
      <c r="RHN6" s="526"/>
      <c r="RHO6" s="526"/>
      <c r="RHP6" s="526"/>
      <c r="RHQ6" s="526"/>
      <c r="RHR6" s="526"/>
      <c r="RHS6" s="526"/>
      <c r="RHT6" s="526"/>
      <c r="RHU6" s="526"/>
      <c r="RHV6" s="526"/>
      <c r="RHW6" s="526"/>
      <c r="RHX6" s="526"/>
      <c r="RHY6" s="526"/>
      <c r="RHZ6" s="526"/>
      <c r="RIA6" s="526"/>
      <c r="RIB6" s="526"/>
      <c r="RIC6" s="526"/>
      <c r="RID6" s="526"/>
      <c r="RIE6" s="526"/>
      <c r="RIF6" s="526"/>
      <c r="RIG6" s="526"/>
      <c r="RIH6" s="526"/>
      <c r="RII6" s="526"/>
      <c r="RIJ6" s="526"/>
      <c r="RIK6" s="526"/>
      <c r="RIL6" s="526"/>
      <c r="RIM6" s="526"/>
      <c r="RIN6" s="526"/>
      <c r="RIO6" s="526"/>
      <c r="RIP6" s="526"/>
      <c r="RIQ6" s="526"/>
      <c r="RIR6" s="526"/>
      <c r="RIS6" s="526"/>
      <c r="RIT6" s="526"/>
      <c r="RIU6" s="526"/>
      <c r="RIV6" s="526"/>
      <c r="RIW6" s="526"/>
      <c r="RIX6" s="526"/>
      <c r="RIY6" s="526"/>
      <c r="RIZ6" s="526"/>
      <c r="RJA6" s="526"/>
      <c r="RJB6" s="526"/>
      <c r="RJC6" s="526"/>
      <c r="RJD6" s="526"/>
      <c r="RJE6" s="526"/>
      <c r="RJF6" s="526"/>
      <c r="RJG6" s="526"/>
      <c r="RJH6" s="526"/>
      <c r="RJI6" s="526"/>
      <c r="RJJ6" s="526"/>
      <c r="RJK6" s="526"/>
      <c r="RJL6" s="526"/>
      <c r="RJM6" s="526"/>
      <c r="RJN6" s="526"/>
      <c r="RJO6" s="526"/>
      <c r="RJP6" s="526"/>
      <c r="RJQ6" s="526"/>
      <c r="RJR6" s="526"/>
      <c r="RJS6" s="526"/>
      <c r="RJT6" s="526"/>
      <c r="RJU6" s="526"/>
      <c r="RJV6" s="526"/>
      <c r="RJW6" s="526"/>
      <c r="RJX6" s="526"/>
      <c r="RJY6" s="526"/>
      <c r="RJZ6" s="526"/>
      <c r="RKA6" s="526"/>
      <c r="RKB6" s="526"/>
      <c r="RKC6" s="526"/>
      <c r="RKD6" s="526"/>
      <c r="RKE6" s="526"/>
      <c r="RKF6" s="526"/>
      <c r="RKG6" s="526"/>
      <c r="RKH6" s="526"/>
      <c r="RKI6" s="526"/>
      <c r="RKJ6" s="526"/>
      <c r="RKK6" s="526"/>
      <c r="RKL6" s="526"/>
      <c r="RKM6" s="526"/>
      <c r="RKN6" s="526"/>
      <c r="RKO6" s="526"/>
      <c r="RKP6" s="526"/>
      <c r="RKQ6" s="526"/>
      <c r="RKR6" s="526"/>
      <c r="RKS6" s="526"/>
      <c r="RKT6" s="526"/>
      <c r="RKU6" s="526"/>
      <c r="RKV6" s="526"/>
      <c r="RKW6" s="526"/>
      <c r="RKX6" s="526"/>
      <c r="RKY6" s="526"/>
      <c r="RKZ6" s="526"/>
      <c r="RLA6" s="526"/>
      <c r="RLB6" s="526"/>
      <c r="RLC6" s="526"/>
      <c r="RLD6" s="526"/>
      <c r="RLE6" s="526"/>
      <c r="RLF6" s="526"/>
      <c r="RLG6" s="526"/>
      <c r="RLH6" s="526"/>
      <c r="RLI6" s="526"/>
      <c r="RLJ6" s="526"/>
      <c r="RLK6" s="526"/>
      <c r="RLL6" s="526"/>
      <c r="RLM6" s="526"/>
      <c r="RLN6" s="526"/>
      <c r="RLO6" s="526"/>
      <c r="RLP6" s="526"/>
      <c r="RLQ6" s="526"/>
      <c r="RLR6" s="526"/>
      <c r="RLS6" s="526"/>
      <c r="RLT6" s="526"/>
      <c r="RLU6" s="526"/>
      <c r="RLV6" s="526"/>
      <c r="RLW6" s="526"/>
      <c r="RLX6" s="526"/>
      <c r="RLY6" s="526"/>
      <c r="RLZ6" s="526"/>
      <c r="RMA6" s="526"/>
      <c r="RMB6" s="526"/>
      <c r="RMC6" s="526"/>
      <c r="RMD6" s="526"/>
      <c r="RME6" s="526"/>
      <c r="RMF6" s="526"/>
      <c r="RMG6" s="526"/>
      <c r="RMH6" s="526"/>
      <c r="RMI6" s="526"/>
      <c r="RMJ6" s="526"/>
      <c r="RMK6" s="526"/>
      <c r="RML6" s="526"/>
      <c r="RMM6" s="526"/>
      <c r="RMN6" s="526"/>
      <c r="RMO6" s="526"/>
      <c r="RMP6" s="526"/>
      <c r="RMQ6" s="526"/>
      <c r="RMR6" s="526"/>
      <c r="RMS6" s="526"/>
      <c r="RMT6" s="526"/>
      <c r="RMU6" s="526"/>
      <c r="RMV6" s="526"/>
      <c r="RMW6" s="526"/>
      <c r="RMX6" s="526"/>
      <c r="RMY6" s="526"/>
      <c r="RMZ6" s="526"/>
      <c r="RNA6" s="526"/>
      <c r="RNB6" s="526"/>
      <c r="RNC6" s="526"/>
      <c r="RND6" s="526"/>
      <c r="RNE6" s="526"/>
      <c r="RNF6" s="526"/>
      <c r="RNG6" s="526"/>
      <c r="RNH6" s="526"/>
      <c r="RNI6" s="526"/>
      <c r="RNJ6" s="526"/>
      <c r="RNK6" s="526"/>
      <c r="RNL6" s="526"/>
      <c r="RNM6" s="526"/>
      <c r="RNN6" s="526"/>
      <c r="RNO6" s="526"/>
      <c r="RNP6" s="526"/>
      <c r="RNQ6" s="526"/>
      <c r="RNR6" s="526"/>
      <c r="RNS6" s="526"/>
      <c r="RNT6" s="526"/>
      <c r="RNU6" s="526"/>
      <c r="RNV6" s="526"/>
      <c r="RNW6" s="526"/>
      <c r="RNX6" s="526"/>
      <c r="RNY6" s="526"/>
      <c r="RNZ6" s="526"/>
      <c r="ROA6" s="526"/>
      <c r="ROB6" s="526"/>
      <c r="ROC6" s="526"/>
      <c r="ROD6" s="526"/>
      <c r="ROE6" s="526"/>
      <c r="ROF6" s="526"/>
      <c r="ROG6" s="526"/>
      <c r="ROH6" s="526"/>
      <c r="ROI6" s="526"/>
      <c r="ROJ6" s="526"/>
      <c r="ROK6" s="526"/>
      <c r="ROL6" s="526"/>
      <c r="ROM6" s="526"/>
      <c r="RON6" s="526"/>
      <c r="ROO6" s="526"/>
      <c r="ROP6" s="526"/>
      <c r="ROQ6" s="526"/>
      <c r="ROR6" s="526"/>
      <c r="ROS6" s="526"/>
      <c r="ROT6" s="526"/>
      <c r="ROU6" s="526"/>
      <c r="ROV6" s="526"/>
      <c r="ROW6" s="526"/>
      <c r="ROX6" s="526"/>
      <c r="ROY6" s="526"/>
      <c r="ROZ6" s="526"/>
      <c r="RPA6" s="526"/>
      <c r="RPB6" s="526"/>
      <c r="RPC6" s="526"/>
      <c r="RPD6" s="526"/>
      <c r="RPE6" s="526"/>
      <c r="RPF6" s="526"/>
      <c r="RPG6" s="526"/>
      <c r="RPH6" s="526"/>
      <c r="RPI6" s="526"/>
      <c r="RPJ6" s="526"/>
      <c r="RPK6" s="526"/>
      <c r="RPL6" s="526"/>
      <c r="RPM6" s="526"/>
      <c r="RPN6" s="526"/>
      <c r="RPO6" s="526"/>
      <c r="RPP6" s="526"/>
      <c r="RPQ6" s="526"/>
      <c r="RPR6" s="526"/>
      <c r="RPS6" s="526"/>
      <c r="RPT6" s="526"/>
      <c r="RPU6" s="526"/>
      <c r="RPV6" s="526"/>
      <c r="RPW6" s="526"/>
      <c r="RPX6" s="526"/>
      <c r="RPY6" s="526"/>
      <c r="RPZ6" s="526"/>
      <c r="RQA6" s="526"/>
      <c r="RQB6" s="526"/>
      <c r="RQC6" s="526"/>
      <c r="RQD6" s="526"/>
      <c r="RQE6" s="526"/>
      <c r="RQF6" s="526"/>
      <c r="RQG6" s="526"/>
      <c r="RQH6" s="526"/>
      <c r="RQI6" s="526"/>
      <c r="RQJ6" s="526"/>
      <c r="RQK6" s="526"/>
      <c r="RQL6" s="526"/>
      <c r="RQM6" s="526"/>
      <c r="RQN6" s="526"/>
      <c r="RQO6" s="526"/>
      <c r="RQP6" s="526"/>
      <c r="RQQ6" s="526"/>
      <c r="RQR6" s="526"/>
      <c r="RQS6" s="526"/>
      <c r="RQT6" s="526"/>
      <c r="RQU6" s="526"/>
      <c r="RQV6" s="526"/>
      <c r="RQW6" s="526"/>
      <c r="RQX6" s="526"/>
      <c r="RQY6" s="526"/>
      <c r="RQZ6" s="526"/>
      <c r="RRA6" s="526"/>
      <c r="RRB6" s="526"/>
      <c r="RRC6" s="526"/>
      <c r="RRD6" s="526"/>
      <c r="RRE6" s="526"/>
      <c r="RRF6" s="526"/>
      <c r="RRG6" s="526"/>
      <c r="RRH6" s="526"/>
      <c r="RRI6" s="526"/>
      <c r="RRJ6" s="526"/>
      <c r="RRK6" s="526"/>
      <c r="RRL6" s="526"/>
      <c r="RRM6" s="526"/>
      <c r="RRN6" s="526"/>
      <c r="RRO6" s="526"/>
      <c r="RRP6" s="526"/>
      <c r="RRQ6" s="526"/>
      <c r="RRR6" s="526"/>
      <c r="RRS6" s="526"/>
      <c r="RRT6" s="526"/>
      <c r="RRU6" s="526"/>
      <c r="RRV6" s="526"/>
      <c r="RRW6" s="526"/>
      <c r="RRX6" s="526"/>
      <c r="RRY6" s="526"/>
      <c r="RRZ6" s="526"/>
      <c r="RSA6" s="526"/>
      <c r="RSB6" s="526"/>
      <c r="RSC6" s="526"/>
      <c r="RSD6" s="526"/>
      <c r="RSE6" s="526"/>
      <c r="RSF6" s="526"/>
      <c r="RSG6" s="526"/>
      <c r="RSH6" s="526"/>
      <c r="RSI6" s="526"/>
      <c r="RSJ6" s="526"/>
      <c r="RSK6" s="526"/>
      <c r="RSL6" s="526"/>
      <c r="RSM6" s="526"/>
      <c r="RSN6" s="526"/>
      <c r="RSO6" s="526"/>
      <c r="RSP6" s="526"/>
      <c r="RSQ6" s="526"/>
      <c r="RSR6" s="526"/>
      <c r="RSS6" s="526"/>
      <c r="RST6" s="526"/>
      <c r="RSU6" s="526"/>
      <c r="RSV6" s="526"/>
      <c r="RSW6" s="526"/>
      <c r="RSX6" s="526"/>
      <c r="RSY6" s="526"/>
      <c r="RSZ6" s="526"/>
      <c r="RTA6" s="526"/>
      <c r="RTB6" s="526"/>
      <c r="RTC6" s="526"/>
      <c r="RTD6" s="526"/>
      <c r="RTE6" s="526"/>
      <c r="RTF6" s="526"/>
      <c r="RTG6" s="526"/>
      <c r="RTH6" s="526"/>
      <c r="RTI6" s="526"/>
      <c r="RTJ6" s="526"/>
      <c r="RTK6" s="526"/>
      <c r="RTL6" s="526"/>
      <c r="RTM6" s="526"/>
      <c r="RTN6" s="526"/>
      <c r="RTO6" s="526"/>
      <c r="RTP6" s="526"/>
      <c r="RTQ6" s="526"/>
      <c r="RTR6" s="526"/>
      <c r="RTS6" s="526"/>
      <c r="RTT6" s="526"/>
      <c r="RTU6" s="526"/>
      <c r="RTV6" s="526"/>
      <c r="RTW6" s="526"/>
      <c r="RTX6" s="526"/>
      <c r="RTY6" s="526"/>
      <c r="RTZ6" s="526"/>
      <c r="RUA6" s="526"/>
      <c r="RUB6" s="526"/>
      <c r="RUC6" s="526"/>
      <c r="RUD6" s="526"/>
      <c r="RUE6" s="526"/>
      <c r="RUF6" s="526"/>
      <c r="RUG6" s="526"/>
      <c r="RUH6" s="526"/>
      <c r="RUI6" s="526"/>
      <c r="RUJ6" s="526"/>
      <c r="RUK6" s="526"/>
      <c r="RUL6" s="526"/>
      <c r="RUM6" s="526"/>
      <c r="RUN6" s="526"/>
      <c r="RUO6" s="526"/>
      <c r="RUP6" s="526"/>
      <c r="RUQ6" s="526"/>
      <c r="RUR6" s="526"/>
      <c r="RUS6" s="526"/>
      <c r="RUT6" s="526"/>
      <c r="RUU6" s="526"/>
      <c r="RUV6" s="526"/>
      <c r="RUW6" s="526"/>
      <c r="RUX6" s="526"/>
      <c r="RUY6" s="526"/>
      <c r="RUZ6" s="526"/>
      <c r="RVA6" s="526"/>
      <c r="RVB6" s="526"/>
      <c r="RVC6" s="526"/>
      <c r="RVD6" s="526"/>
      <c r="RVE6" s="526"/>
      <c r="RVF6" s="526"/>
      <c r="RVG6" s="526"/>
      <c r="RVH6" s="526"/>
      <c r="RVI6" s="526"/>
      <c r="RVJ6" s="526"/>
      <c r="RVK6" s="526"/>
      <c r="RVL6" s="526"/>
      <c r="RVM6" s="526"/>
      <c r="RVN6" s="526"/>
      <c r="RVO6" s="526"/>
      <c r="RVP6" s="526"/>
      <c r="RVQ6" s="526"/>
      <c r="RVR6" s="526"/>
      <c r="RVS6" s="526"/>
      <c r="RVT6" s="526"/>
      <c r="RVU6" s="526"/>
      <c r="RVV6" s="526"/>
      <c r="RVW6" s="526"/>
      <c r="RVX6" s="526"/>
      <c r="RVY6" s="526"/>
      <c r="RVZ6" s="526"/>
      <c r="RWA6" s="526"/>
      <c r="RWB6" s="526"/>
      <c r="RWC6" s="526"/>
      <c r="RWD6" s="526"/>
      <c r="RWE6" s="526"/>
      <c r="RWF6" s="526"/>
      <c r="RWG6" s="526"/>
      <c r="RWH6" s="526"/>
      <c r="RWI6" s="526"/>
      <c r="RWJ6" s="526"/>
      <c r="RWK6" s="526"/>
      <c r="RWL6" s="526"/>
      <c r="RWM6" s="526"/>
      <c r="RWN6" s="526"/>
      <c r="RWO6" s="526"/>
      <c r="RWP6" s="526"/>
      <c r="RWQ6" s="526"/>
      <c r="RWR6" s="526"/>
      <c r="RWS6" s="526"/>
      <c r="RWT6" s="526"/>
      <c r="RWU6" s="526"/>
      <c r="RWV6" s="526"/>
      <c r="RWW6" s="526"/>
      <c r="RWX6" s="526"/>
      <c r="RWY6" s="526"/>
      <c r="RWZ6" s="526"/>
      <c r="RXA6" s="526"/>
      <c r="RXB6" s="526"/>
      <c r="RXC6" s="526"/>
      <c r="RXD6" s="526"/>
      <c r="RXE6" s="526"/>
      <c r="RXF6" s="526"/>
      <c r="RXG6" s="526"/>
      <c r="RXH6" s="526"/>
      <c r="RXI6" s="526"/>
      <c r="RXJ6" s="526"/>
      <c r="RXK6" s="526"/>
      <c r="RXL6" s="526"/>
      <c r="RXM6" s="526"/>
      <c r="RXN6" s="526"/>
      <c r="RXO6" s="526"/>
      <c r="RXP6" s="526"/>
      <c r="RXQ6" s="526"/>
      <c r="RXR6" s="526"/>
      <c r="RXS6" s="526"/>
      <c r="RXT6" s="526"/>
      <c r="RXU6" s="526"/>
      <c r="RXV6" s="526"/>
      <c r="RXW6" s="526"/>
      <c r="RXX6" s="526"/>
      <c r="RXY6" s="526"/>
      <c r="RXZ6" s="526"/>
      <c r="RYA6" s="526"/>
      <c r="RYB6" s="526"/>
      <c r="RYC6" s="526"/>
      <c r="RYD6" s="526"/>
      <c r="RYE6" s="526"/>
      <c r="RYF6" s="526"/>
      <c r="RYG6" s="526"/>
      <c r="RYH6" s="526"/>
      <c r="RYI6" s="526"/>
      <c r="RYJ6" s="526"/>
      <c r="RYK6" s="526"/>
      <c r="RYL6" s="526"/>
      <c r="RYM6" s="526"/>
      <c r="RYN6" s="526"/>
      <c r="RYO6" s="526"/>
      <c r="RYP6" s="526"/>
      <c r="RYQ6" s="526"/>
      <c r="RYR6" s="526"/>
      <c r="RYS6" s="526"/>
      <c r="RYT6" s="526"/>
      <c r="RYU6" s="526"/>
      <c r="RYV6" s="526"/>
      <c r="RYW6" s="526"/>
      <c r="RYX6" s="526"/>
      <c r="RYY6" s="526"/>
      <c r="RYZ6" s="526"/>
      <c r="RZA6" s="526"/>
      <c r="RZB6" s="526"/>
      <c r="RZC6" s="526"/>
      <c r="RZD6" s="526"/>
      <c r="RZE6" s="526"/>
      <c r="RZF6" s="526"/>
      <c r="RZG6" s="526"/>
      <c r="RZH6" s="526"/>
      <c r="RZI6" s="526"/>
      <c r="RZJ6" s="526"/>
      <c r="RZK6" s="526"/>
      <c r="RZL6" s="526"/>
      <c r="RZM6" s="526"/>
      <c r="RZN6" s="526"/>
      <c r="RZO6" s="526"/>
      <c r="RZP6" s="526"/>
      <c r="RZQ6" s="526"/>
      <c r="RZR6" s="526"/>
      <c r="RZS6" s="526"/>
      <c r="RZT6" s="526"/>
      <c r="RZU6" s="526"/>
      <c r="RZV6" s="526"/>
      <c r="RZW6" s="526"/>
      <c r="RZX6" s="526"/>
      <c r="RZY6" s="526"/>
      <c r="RZZ6" s="526"/>
      <c r="SAA6" s="526"/>
      <c r="SAB6" s="526"/>
      <c r="SAC6" s="526"/>
      <c r="SAD6" s="526"/>
      <c r="SAE6" s="526"/>
      <c r="SAF6" s="526"/>
      <c r="SAG6" s="526"/>
      <c r="SAH6" s="526"/>
      <c r="SAI6" s="526"/>
      <c r="SAJ6" s="526"/>
      <c r="SAK6" s="526"/>
      <c r="SAL6" s="526"/>
      <c r="SAM6" s="526"/>
      <c r="SAN6" s="526"/>
      <c r="SAO6" s="526"/>
      <c r="SAP6" s="526"/>
      <c r="SAQ6" s="526"/>
      <c r="SAR6" s="526"/>
      <c r="SAS6" s="526"/>
      <c r="SAT6" s="526"/>
      <c r="SAU6" s="526"/>
      <c r="SAV6" s="526"/>
      <c r="SAW6" s="526"/>
      <c r="SAX6" s="526"/>
      <c r="SAY6" s="526"/>
      <c r="SAZ6" s="526"/>
      <c r="SBA6" s="526"/>
      <c r="SBB6" s="526"/>
      <c r="SBC6" s="526"/>
      <c r="SBD6" s="526"/>
      <c r="SBE6" s="526"/>
      <c r="SBF6" s="526"/>
      <c r="SBG6" s="526"/>
      <c r="SBH6" s="526"/>
      <c r="SBI6" s="526"/>
      <c r="SBJ6" s="526"/>
      <c r="SBK6" s="526"/>
      <c r="SBL6" s="526"/>
      <c r="SBM6" s="526"/>
      <c r="SBN6" s="526"/>
      <c r="SBO6" s="526"/>
      <c r="SBP6" s="526"/>
      <c r="SBQ6" s="526"/>
      <c r="SBR6" s="526"/>
      <c r="SBS6" s="526"/>
      <c r="SBT6" s="526"/>
      <c r="SBU6" s="526"/>
      <c r="SBV6" s="526"/>
      <c r="SBW6" s="526"/>
      <c r="SBX6" s="526"/>
      <c r="SBY6" s="526"/>
      <c r="SBZ6" s="526"/>
      <c r="SCA6" s="526"/>
      <c r="SCB6" s="526"/>
      <c r="SCC6" s="526"/>
      <c r="SCD6" s="526"/>
      <c r="SCE6" s="526"/>
      <c r="SCF6" s="526"/>
      <c r="SCG6" s="526"/>
      <c r="SCH6" s="526"/>
      <c r="SCI6" s="526"/>
      <c r="SCJ6" s="526"/>
      <c r="SCK6" s="526"/>
      <c r="SCL6" s="526"/>
      <c r="SCM6" s="526"/>
      <c r="SCN6" s="526"/>
      <c r="SCO6" s="526"/>
      <c r="SCP6" s="526"/>
      <c r="SCQ6" s="526"/>
      <c r="SCR6" s="526"/>
      <c r="SCS6" s="526"/>
      <c r="SCT6" s="526"/>
      <c r="SCU6" s="526"/>
      <c r="SCV6" s="526"/>
      <c r="SCW6" s="526"/>
      <c r="SCX6" s="526"/>
      <c r="SCY6" s="526"/>
      <c r="SCZ6" s="526"/>
      <c r="SDA6" s="526"/>
      <c r="SDB6" s="526"/>
      <c r="SDC6" s="526"/>
      <c r="SDD6" s="526"/>
      <c r="SDE6" s="526"/>
      <c r="SDF6" s="526"/>
      <c r="SDG6" s="526"/>
      <c r="SDH6" s="526"/>
      <c r="SDI6" s="526"/>
      <c r="SDJ6" s="526"/>
      <c r="SDK6" s="526"/>
      <c r="SDL6" s="526"/>
      <c r="SDM6" s="526"/>
      <c r="SDN6" s="526"/>
      <c r="SDO6" s="526"/>
      <c r="SDP6" s="526"/>
      <c r="SDQ6" s="526"/>
      <c r="SDR6" s="526"/>
      <c r="SDS6" s="526"/>
      <c r="SDT6" s="526"/>
      <c r="SDU6" s="526"/>
      <c r="SDV6" s="526"/>
      <c r="SDW6" s="526"/>
      <c r="SDX6" s="526"/>
      <c r="SDY6" s="526"/>
      <c r="SDZ6" s="526"/>
      <c r="SEA6" s="526"/>
      <c r="SEB6" s="526"/>
      <c r="SEC6" s="526"/>
      <c r="SED6" s="526"/>
      <c r="SEE6" s="526"/>
      <c r="SEF6" s="526"/>
      <c r="SEG6" s="526"/>
      <c r="SEH6" s="526"/>
      <c r="SEI6" s="526"/>
      <c r="SEJ6" s="526"/>
      <c r="SEK6" s="526"/>
      <c r="SEL6" s="526"/>
      <c r="SEM6" s="526"/>
      <c r="SEN6" s="526"/>
      <c r="SEO6" s="526"/>
      <c r="SEP6" s="526"/>
      <c r="SEQ6" s="526"/>
      <c r="SER6" s="526"/>
      <c r="SES6" s="526"/>
      <c r="SET6" s="526"/>
      <c r="SEU6" s="526"/>
      <c r="SEV6" s="526"/>
      <c r="SEW6" s="526"/>
      <c r="SEX6" s="526"/>
      <c r="SEY6" s="526"/>
      <c r="SEZ6" s="526"/>
      <c r="SFA6" s="526"/>
      <c r="SFB6" s="526"/>
      <c r="SFC6" s="526"/>
      <c r="SFD6" s="526"/>
      <c r="SFE6" s="526"/>
      <c r="SFF6" s="526"/>
      <c r="SFG6" s="526"/>
      <c r="SFH6" s="526"/>
      <c r="SFI6" s="526"/>
      <c r="SFJ6" s="526"/>
      <c r="SFK6" s="526"/>
      <c r="SFL6" s="526"/>
      <c r="SFM6" s="526"/>
      <c r="SFN6" s="526"/>
      <c r="SFO6" s="526"/>
      <c r="SFP6" s="526"/>
      <c r="SFQ6" s="526"/>
      <c r="SFR6" s="526"/>
      <c r="SFS6" s="526"/>
      <c r="SFT6" s="526"/>
      <c r="SFU6" s="526"/>
      <c r="SFV6" s="526"/>
      <c r="SFW6" s="526"/>
      <c r="SFX6" s="526"/>
      <c r="SFY6" s="526"/>
      <c r="SFZ6" s="526"/>
      <c r="SGA6" s="526"/>
      <c r="SGB6" s="526"/>
      <c r="SGC6" s="526"/>
      <c r="SGD6" s="526"/>
      <c r="SGE6" s="526"/>
      <c r="SGF6" s="526"/>
      <c r="SGG6" s="526"/>
      <c r="SGH6" s="526"/>
      <c r="SGI6" s="526"/>
      <c r="SGJ6" s="526"/>
      <c r="SGK6" s="526"/>
      <c r="SGL6" s="526"/>
      <c r="SGM6" s="526"/>
      <c r="SGN6" s="526"/>
      <c r="SGO6" s="526"/>
      <c r="SGP6" s="526"/>
      <c r="SGQ6" s="526"/>
      <c r="SGR6" s="526"/>
      <c r="SGS6" s="526"/>
      <c r="SGT6" s="526"/>
      <c r="SGU6" s="526"/>
      <c r="SGV6" s="526"/>
      <c r="SGW6" s="526"/>
      <c r="SGX6" s="526"/>
      <c r="SGY6" s="526"/>
      <c r="SGZ6" s="526"/>
      <c r="SHA6" s="526"/>
      <c r="SHB6" s="526"/>
      <c r="SHC6" s="526"/>
      <c r="SHD6" s="526"/>
      <c r="SHE6" s="526"/>
      <c r="SHF6" s="526"/>
      <c r="SHG6" s="526"/>
      <c r="SHH6" s="526"/>
      <c r="SHI6" s="526"/>
      <c r="SHJ6" s="526"/>
      <c r="SHK6" s="526"/>
      <c r="SHL6" s="526"/>
      <c r="SHM6" s="526"/>
      <c r="SHN6" s="526"/>
      <c r="SHO6" s="526"/>
      <c r="SHP6" s="526"/>
      <c r="SHQ6" s="526"/>
      <c r="SHR6" s="526"/>
      <c r="SHS6" s="526"/>
      <c r="SHT6" s="526"/>
      <c r="SHU6" s="526"/>
      <c r="SHV6" s="526"/>
      <c r="SHW6" s="526"/>
      <c r="SHX6" s="526"/>
      <c r="SHY6" s="526"/>
      <c r="SHZ6" s="526"/>
      <c r="SIA6" s="526"/>
      <c r="SIB6" s="526"/>
      <c r="SIC6" s="526"/>
      <c r="SID6" s="526"/>
      <c r="SIE6" s="526"/>
      <c r="SIF6" s="526"/>
      <c r="SIG6" s="526"/>
      <c r="SIH6" s="526"/>
      <c r="SII6" s="526"/>
      <c r="SIJ6" s="526"/>
      <c r="SIK6" s="526"/>
      <c r="SIL6" s="526"/>
      <c r="SIM6" s="526"/>
      <c r="SIN6" s="526"/>
      <c r="SIO6" s="526"/>
      <c r="SIP6" s="526"/>
      <c r="SIQ6" s="526"/>
      <c r="SIR6" s="526"/>
      <c r="SIS6" s="526"/>
      <c r="SIT6" s="526"/>
      <c r="SIU6" s="526"/>
      <c r="SIV6" s="526"/>
      <c r="SIW6" s="526"/>
      <c r="SIX6" s="526"/>
      <c r="SIY6" s="526"/>
      <c r="SIZ6" s="526"/>
      <c r="SJA6" s="526"/>
      <c r="SJB6" s="526"/>
      <c r="SJC6" s="526"/>
      <c r="SJD6" s="526"/>
      <c r="SJE6" s="526"/>
      <c r="SJF6" s="526"/>
      <c r="SJG6" s="526"/>
      <c r="SJH6" s="526"/>
      <c r="SJI6" s="526"/>
      <c r="SJJ6" s="526"/>
      <c r="SJK6" s="526"/>
      <c r="SJL6" s="526"/>
      <c r="SJM6" s="526"/>
      <c r="SJN6" s="526"/>
      <c r="SJO6" s="526"/>
      <c r="SJP6" s="526"/>
      <c r="SJQ6" s="526"/>
      <c r="SJR6" s="526"/>
      <c r="SJS6" s="526"/>
      <c r="SJT6" s="526"/>
      <c r="SJU6" s="526"/>
      <c r="SJV6" s="526"/>
      <c r="SJW6" s="526"/>
      <c r="SJX6" s="526"/>
      <c r="SJY6" s="526"/>
      <c r="SJZ6" s="526"/>
      <c r="SKA6" s="526"/>
      <c r="SKB6" s="526"/>
      <c r="SKC6" s="526"/>
      <c r="SKD6" s="526"/>
      <c r="SKE6" s="526"/>
      <c r="SKF6" s="526"/>
      <c r="SKG6" s="526"/>
      <c r="SKH6" s="526"/>
      <c r="SKI6" s="526"/>
      <c r="SKJ6" s="526"/>
      <c r="SKK6" s="526"/>
      <c r="SKL6" s="526"/>
      <c r="SKM6" s="526"/>
      <c r="SKN6" s="526"/>
      <c r="SKO6" s="526"/>
      <c r="SKP6" s="526"/>
      <c r="SKQ6" s="526"/>
      <c r="SKR6" s="526"/>
      <c r="SKS6" s="526"/>
      <c r="SKT6" s="526"/>
      <c r="SKU6" s="526"/>
      <c r="SKV6" s="526"/>
      <c r="SKW6" s="526"/>
      <c r="SKX6" s="526"/>
      <c r="SKY6" s="526"/>
      <c r="SKZ6" s="526"/>
      <c r="SLA6" s="526"/>
      <c r="SLB6" s="526"/>
      <c r="SLC6" s="526"/>
      <c r="SLD6" s="526"/>
      <c r="SLE6" s="526"/>
      <c r="SLF6" s="526"/>
      <c r="SLG6" s="526"/>
      <c r="SLH6" s="526"/>
      <c r="SLI6" s="526"/>
      <c r="SLJ6" s="526"/>
      <c r="SLK6" s="526"/>
      <c r="SLL6" s="526"/>
      <c r="SLM6" s="526"/>
      <c r="SLN6" s="526"/>
      <c r="SLO6" s="526"/>
      <c r="SLP6" s="526"/>
      <c r="SLQ6" s="526"/>
      <c r="SLR6" s="526"/>
      <c r="SLS6" s="526"/>
      <c r="SLT6" s="526"/>
      <c r="SLU6" s="526"/>
      <c r="SLV6" s="526"/>
      <c r="SLW6" s="526"/>
      <c r="SLX6" s="526"/>
      <c r="SLY6" s="526"/>
      <c r="SLZ6" s="526"/>
      <c r="SMA6" s="526"/>
      <c r="SMB6" s="526"/>
      <c r="SMC6" s="526"/>
      <c r="SMD6" s="526"/>
      <c r="SME6" s="526"/>
      <c r="SMF6" s="526"/>
      <c r="SMG6" s="526"/>
      <c r="SMH6" s="526"/>
      <c r="SMI6" s="526"/>
      <c r="SMJ6" s="526"/>
      <c r="SMK6" s="526"/>
      <c r="SML6" s="526"/>
      <c r="SMM6" s="526"/>
      <c r="SMN6" s="526"/>
      <c r="SMO6" s="526"/>
      <c r="SMP6" s="526"/>
      <c r="SMQ6" s="526"/>
      <c r="SMR6" s="526"/>
      <c r="SMS6" s="526"/>
      <c r="SMT6" s="526"/>
      <c r="SMU6" s="526"/>
      <c r="SMV6" s="526"/>
      <c r="SMW6" s="526"/>
      <c r="SMX6" s="526"/>
      <c r="SMY6" s="526"/>
      <c r="SMZ6" s="526"/>
      <c r="SNA6" s="526"/>
      <c r="SNB6" s="526"/>
      <c r="SNC6" s="526"/>
      <c r="SND6" s="526"/>
      <c r="SNE6" s="526"/>
      <c r="SNF6" s="526"/>
      <c r="SNG6" s="526"/>
      <c r="SNH6" s="526"/>
      <c r="SNI6" s="526"/>
      <c r="SNJ6" s="526"/>
      <c r="SNK6" s="526"/>
      <c r="SNL6" s="526"/>
      <c r="SNM6" s="526"/>
      <c r="SNN6" s="526"/>
      <c r="SNO6" s="526"/>
      <c r="SNP6" s="526"/>
      <c r="SNQ6" s="526"/>
      <c r="SNR6" s="526"/>
      <c r="SNS6" s="526"/>
      <c r="SNT6" s="526"/>
      <c r="SNU6" s="526"/>
      <c r="SNV6" s="526"/>
      <c r="SNW6" s="526"/>
      <c r="SNX6" s="526"/>
      <c r="SNY6" s="526"/>
      <c r="SNZ6" s="526"/>
      <c r="SOA6" s="526"/>
      <c r="SOB6" s="526"/>
      <c r="SOC6" s="526"/>
      <c r="SOD6" s="526"/>
      <c r="SOE6" s="526"/>
      <c r="SOF6" s="526"/>
      <c r="SOG6" s="526"/>
      <c r="SOH6" s="526"/>
      <c r="SOI6" s="526"/>
      <c r="SOJ6" s="526"/>
      <c r="SOK6" s="526"/>
      <c r="SOL6" s="526"/>
      <c r="SOM6" s="526"/>
      <c r="SON6" s="526"/>
      <c r="SOO6" s="526"/>
      <c r="SOP6" s="526"/>
      <c r="SOQ6" s="526"/>
      <c r="SOR6" s="526"/>
      <c r="SOS6" s="526"/>
      <c r="SOT6" s="526"/>
      <c r="SOU6" s="526"/>
      <c r="SOV6" s="526"/>
      <c r="SOW6" s="526"/>
      <c r="SOX6" s="526"/>
      <c r="SOY6" s="526"/>
      <c r="SOZ6" s="526"/>
      <c r="SPA6" s="526"/>
      <c r="SPB6" s="526"/>
      <c r="SPC6" s="526"/>
      <c r="SPD6" s="526"/>
      <c r="SPE6" s="526"/>
      <c r="SPF6" s="526"/>
      <c r="SPG6" s="526"/>
      <c r="SPH6" s="526"/>
      <c r="SPI6" s="526"/>
      <c r="SPJ6" s="526"/>
      <c r="SPK6" s="526"/>
      <c r="SPL6" s="526"/>
      <c r="SPM6" s="526"/>
      <c r="SPN6" s="526"/>
      <c r="SPO6" s="526"/>
      <c r="SPP6" s="526"/>
      <c r="SPQ6" s="526"/>
      <c r="SPR6" s="526"/>
      <c r="SPS6" s="526"/>
      <c r="SPT6" s="526"/>
      <c r="SPU6" s="526"/>
      <c r="SPV6" s="526"/>
      <c r="SPW6" s="526"/>
      <c r="SPX6" s="526"/>
      <c r="SPY6" s="526"/>
      <c r="SPZ6" s="526"/>
      <c r="SQA6" s="526"/>
      <c r="SQB6" s="526"/>
      <c r="SQC6" s="526"/>
      <c r="SQD6" s="526"/>
      <c r="SQE6" s="526"/>
      <c r="SQF6" s="526"/>
      <c r="SQG6" s="526"/>
      <c r="SQH6" s="526"/>
      <c r="SQI6" s="526"/>
      <c r="SQJ6" s="526"/>
      <c r="SQK6" s="526"/>
      <c r="SQL6" s="526"/>
      <c r="SQM6" s="526"/>
      <c r="SQN6" s="526"/>
      <c r="SQO6" s="526"/>
      <c r="SQP6" s="526"/>
      <c r="SQQ6" s="526"/>
      <c r="SQR6" s="526"/>
      <c r="SQS6" s="526"/>
      <c r="SQT6" s="526"/>
      <c r="SQU6" s="526"/>
      <c r="SQV6" s="526"/>
      <c r="SQW6" s="526"/>
      <c r="SQX6" s="526"/>
      <c r="SQY6" s="526"/>
      <c r="SQZ6" s="526"/>
      <c r="SRA6" s="526"/>
      <c r="SRB6" s="526"/>
      <c r="SRC6" s="526"/>
      <c r="SRD6" s="526"/>
      <c r="SRE6" s="526"/>
      <c r="SRF6" s="526"/>
      <c r="SRG6" s="526"/>
      <c r="SRH6" s="526"/>
      <c r="SRI6" s="526"/>
      <c r="SRJ6" s="526"/>
      <c r="SRK6" s="526"/>
      <c r="SRL6" s="526"/>
      <c r="SRM6" s="526"/>
      <c r="SRN6" s="526"/>
      <c r="SRO6" s="526"/>
      <c r="SRP6" s="526"/>
      <c r="SRQ6" s="526"/>
      <c r="SRR6" s="526"/>
      <c r="SRS6" s="526"/>
      <c r="SRT6" s="526"/>
      <c r="SRU6" s="526"/>
      <c r="SRV6" s="526"/>
      <c r="SRW6" s="526"/>
      <c r="SRX6" s="526"/>
      <c r="SRY6" s="526"/>
      <c r="SRZ6" s="526"/>
      <c r="SSA6" s="526"/>
      <c r="SSB6" s="526"/>
      <c r="SSC6" s="526"/>
      <c r="SSD6" s="526"/>
      <c r="SSE6" s="526"/>
      <c r="SSF6" s="526"/>
      <c r="SSG6" s="526"/>
      <c r="SSH6" s="526"/>
      <c r="SSI6" s="526"/>
      <c r="SSJ6" s="526"/>
      <c r="SSK6" s="526"/>
      <c r="SSL6" s="526"/>
      <c r="SSM6" s="526"/>
      <c r="SSN6" s="526"/>
      <c r="SSO6" s="526"/>
      <c r="SSP6" s="526"/>
      <c r="SSQ6" s="526"/>
      <c r="SSR6" s="526"/>
      <c r="SSS6" s="526"/>
      <c r="SST6" s="526"/>
      <c r="SSU6" s="526"/>
      <c r="SSV6" s="526"/>
      <c r="SSW6" s="526"/>
      <c r="SSX6" s="526"/>
      <c r="SSY6" s="526"/>
      <c r="SSZ6" s="526"/>
      <c r="STA6" s="526"/>
      <c r="STB6" s="526"/>
      <c r="STC6" s="526"/>
      <c r="STD6" s="526"/>
      <c r="STE6" s="526"/>
      <c r="STF6" s="526"/>
      <c r="STG6" s="526"/>
      <c r="STH6" s="526"/>
      <c r="STI6" s="526"/>
      <c r="STJ6" s="526"/>
      <c r="STK6" s="526"/>
      <c r="STL6" s="526"/>
      <c r="STM6" s="526"/>
      <c r="STN6" s="526"/>
      <c r="STO6" s="526"/>
      <c r="STP6" s="526"/>
      <c r="STQ6" s="526"/>
      <c r="STR6" s="526"/>
      <c r="STS6" s="526"/>
      <c r="STT6" s="526"/>
      <c r="STU6" s="526"/>
      <c r="STV6" s="526"/>
      <c r="STW6" s="526"/>
      <c r="STX6" s="526"/>
      <c r="STY6" s="526"/>
      <c r="STZ6" s="526"/>
      <c r="SUA6" s="526"/>
      <c r="SUB6" s="526"/>
      <c r="SUC6" s="526"/>
      <c r="SUD6" s="526"/>
      <c r="SUE6" s="526"/>
      <c r="SUF6" s="526"/>
      <c r="SUG6" s="526"/>
      <c r="SUH6" s="526"/>
      <c r="SUI6" s="526"/>
      <c r="SUJ6" s="526"/>
      <c r="SUK6" s="526"/>
      <c r="SUL6" s="526"/>
      <c r="SUM6" s="526"/>
      <c r="SUN6" s="526"/>
      <c r="SUO6" s="526"/>
      <c r="SUP6" s="526"/>
      <c r="SUQ6" s="526"/>
      <c r="SUR6" s="526"/>
      <c r="SUS6" s="526"/>
      <c r="SUT6" s="526"/>
      <c r="SUU6" s="526"/>
      <c r="SUV6" s="526"/>
      <c r="SUW6" s="526"/>
      <c r="SUX6" s="526"/>
      <c r="SUY6" s="526"/>
      <c r="SUZ6" s="526"/>
      <c r="SVA6" s="526"/>
      <c r="SVB6" s="526"/>
      <c r="SVC6" s="526"/>
      <c r="SVD6" s="526"/>
      <c r="SVE6" s="526"/>
      <c r="SVF6" s="526"/>
      <c r="SVG6" s="526"/>
      <c r="SVH6" s="526"/>
      <c r="SVI6" s="526"/>
      <c r="SVJ6" s="526"/>
      <c r="SVK6" s="526"/>
      <c r="SVL6" s="526"/>
      <c r="SVM6" s="526"/>
      <c r="SVN6" s="526"/>
      <c r="SVO6" s="526"/>
      <c r="SVP6" s="526"/>
      <c r="SVQ6" s="526"/>
      <c r="SVR6" s="526"/>
      <c r="SVS6" s="526"/>
      <c r="SVT6" s="526"/>
      <c r="SVU6" s="526"/>
      <c r="SVV6" s="526"/>
      <c r="SVW6" s="526"/>
      <c r="SVX6" s="526"/>
      <c r="SVY6" s="526"/>
      <c r="SVZ6" s="526"/>
      <c r="SWA6" s="526"/>
      <c r="SWB6" s="526"/>
      <c r="SWC6" s="526"/>
      <c r="SWD6" s="526"/>
      <c r="SWE6" s="526"/>
      <c r="SWF6" s="526"/>
      <c r="SWG6" s="526"/>
      <c r="SWH6" s="526"/>
      <c r="SWI6" s="526"/>
      <c r="SWJ6" s="526"/>
      <c r="SWK6" s="526"/>
      <c r="SWL6" s="526"/>
      <c r="SWM6" s="526"/>
      <c r="SWN6" s="526"/>
      <c r="SWO6" s="526"/>
      <c r="SWP6" s="526"/>
      <c r="SWQ6" s="526"/>
      <c r="SWR6" s="526"/>
      <c r="SWS6" s="526"/>
      <c r="SWT6" s="526"/>
      <c r="SWU6" s="526"/>
      <c r="SWV6" s="526"/>
      <c r="SWW6" s="526"/>
      <c r="SWX6" s="526"/>
      <c r="SWY6" s="526"/>
      <c r="SWZ6" s="526"/>
      <c r="SXA6" s="526"/>
      <c r="SXB6" s="526"/>
      <c r="SXC6" s="526"/>
      <c r="SXD6" s="526"/>
      <c r="SXE6" s="526"/>
      <c r="SXF6" s="526"/>
      <c r="SXG6" s="526"/>
      <c r="SXH6" s="526"/>
      <c r="SXI6" s="526"/>
      <c r="SXJ6" s="526"/>
      <c r="SXK6" s="526"/>
      <c r="SXL6" s="526"/>
      <c r="SXM6" s="526"/>
      <c r="SXN6" s="526"/>
      <c r="SXO6" s="526"/>
      <c r="SXP6" s="526"/>
      <c r="SXQ6" s="526"/>
      <c r="SXR6" s="526"/>
      <c r="SXS6" s="526"/>
      <c r="SXT6" s="526"/>
      <c r="SXU6" s="526"/>
      <c r="SXV6" s="526"/>
      <c r="SXW6" s="526"/>
      <c r="SXX6" s="526"/>
      <c r="SXY6" s="526"/>
      <c r="SXZ6" s="526"/>
      <c r="SYA6" s="526"/>
      <c r="SYB6" s="526"/>
      <c r="SYC6" s="526"/>
      <c r="SYD6" s="526"/>
      <c r="SYE6" s="526"/>
      <c r="SYF6" s="526"/>
      <c r="SYG6" s="526"/>
      <c r="SYH6" s="526"/>
      <c r="SYI6" s="526"/>
      <c r="SYJ6" s="526"/>
      <c r="SYK6" s="526"/>
      <c r="SYL6" s="526"/>
      <c r="SYM6" s="526"/>
      <c r="SYN6" s="526"/>
      <c r="SYO6" s="526"/>
      <c r="SYP6" s="526"/>
      <c r="SYQ6" s="526"/>
      <c r="SYR6" s="526"/>
      <c r="SYS6" s="526"/>
      <c r="SYT6" s="526"/>
      <c r="SYU6" s="526"/>
      <c r="SYV6" s="526"/>
      <c r="SYW6" s="526"/>
      <c r="SYX6" s="526"/>
      <c r="SYY6" s="526"/>
      <c r="SYZ6" s="526"/>
      <c r="SZA6" s="526"/>
      <c r="SZB6" s="526"/>
      <c r="SZC6" s="526"/>
      <c r="SZD6" s="526"/>
      <c r="SZE6" s="526"/>
      <c r="SZF6" s="526"/>
      <c r="SZG6" s="526"/>
      <c r="SZH6" s="526"/>
      <c r="SZI6" s="526"/>
      <c r="SZJ6" s="526"/>
      <c r="SZK6" s="526"/>
      <c r="SZL6" s="526"/>
      <c r="SZM6" s="526"/>
      <c r="SZN6" s="526"/>
      <c r="SZO6" s="526"/>
      <c r="SZP6" s="526"/>
      <c r="SZQ6" s="526"/>
      <c r="SZR6" s="526"/>
      <c r="SZS6" s="526"/>
      <c r="SZT6" s="526"/>
      <c r="SZU6" s="526"/>
      <c r="SZV6" s="526"/>
      <c r="SZW6" s="526"/>
      <c r="SZX6" s="526"/>
      <c r="SZY6" s="526"/>
      <c r="SZZ6" s="526"/>
      <c r="TAA6" s="526"/>
      <c r="TAB6" s="526"/>
      <c r="TAC6" s="526"/>
      <c r="TAD6" s="526"/>
      <c r="TAE6" s="526"/>
      <c r="TAF6" s="526"/>
      <c r="TAG6" s="526"/>
      <c r="TAH6" s="526"/>
      <c r="TAI6" s="526"/>
      <c r="TAJ6" s="526"/>
      <c r="TAK6" s="526"/>
      <c r="TAL6" s="526"/>
      <c r="TAM6" s="526"/>
      <c r="TAN6" s="526"/>
      <c r="TAO6" s="526"/>
      <c r="TAP6" s="526"/>
      <c r="TAQ6" s="526"/>
      <c r="TAR6" s="526"/>
      <c r="TAS6" s="526"/>
      <c r="TAT6" s="526"/>
      <c r="TAU6" s="526"/>
      <c r="TAV6" s="526"/>
      <c r="TAW6" s="526"/>
      <c r="TAX6" s="526"/>
      <c r="TAY6" s="526"/>
      <c r="TAZ6" s="526"/>
      <c r="TBA6" s="526"/>
      <c r="TBB6" s="526"/>
      <c r="TBC6" s="526"/>
      <c r="TBD6" s="526"/>
      <c r="TBE6" s="526"/>
      <c r="TBF6" s="526"/>
      <c r="TBG6" s="526"/>
      <c r="TBH6" s="526"/>
      <c r="TBI6" s="526"/>
      <c r="TBJ6" s="526"/>
      <c r="TBK6" s="526"/>
      <c r="TBL6" s="526"/>
      <c r="TBM6" s="526"/>
      <c r="TBN6" s="526"/>
      <c r="TBO6" s="526"/>
      <c r="TBP6" s="526"/>
      <c r="TBQ6" s="526"/>
      <c r="TBR6" s="526"/>
      <c r="TBS6" s="526"/>
      <c r="TBT6" s="526"/>
      <c r="TBU6" s="526"/>
      <c r="TBV6" s="526"/>
      <c r="TBW6" s="526"/>
      <c r="TBX6" s="526"/>
      <c r="TBY6" s="526"/>
      <c r="TBZ6" s="526"/>
      <c r="TCA6" s="526"/>
      <c r="TCB6" s="526"/>
      <c r="TCC6" s="526"/>
      <c r="TCD6" s="526"/>
      <c r="TCE6" s="526"/>
      <c r="TCF6" s="526"/>
      <c r="TCG6" s="526"/>
      <c r="TCH6" s="526"/>
      <c r="TCI6" s="526"/>
      <c r="TCJ6" s="526"/>
      <c r="TCK6" s="526"/>
      <c r="TCL6" s="526"/>
      <c r="TCM6" s="526"/>
      <c r="TCN6" s="526"/>
      <c r="TCO6" s="526"/>
      <c r="TCP6" s="526"/>
      <c r="TCQ6" s="526"/>
      <c r="TCR6" s="526"/>
      <c r="TCS6" s="526"/>
      <c r="TCT6" s="526"/>
      <c r="TCU6" s="526"/>
      <c r="TCV6" s="526"/>
      <c r="TCW6" s="526"/>
      <c r="TCX6" s="526"/>
      <c r="TCY6" s="526"/>
      <c r="TCZ6" s="526"/>
      <c r="TDA6" s="526"/>
      <c r="TDB6" s="526"/>
      <c r="TDC6" s="526"/>
      <c r="TDD6" s="526"/>
      <c r="TDE6" s="526"/>
      <c r="TDF6" s="526"/>
      <c r="TDG6" s="526"/>
      <c r="TDH6" s="526"/>
      <c r="TDI6" s="526"/>
      <c r="TDJ6" s="526"/>
      <c r="TDK6" s="526"/>
      <c r="TDL6" s="526"/>
      <c r="TDM6" s="526"/>
      <c r="TDN6" s="526"/>
      <c r="TDO6" s="526"/>
      <c r="TDP6" s="526"/>
      <c r="TDQ6" s="526"/>
      <c r="TDR6" s="526"/>
      <c r="TDS6" s="526"/>
      <c r="TDT6" s="526"/>
      <c r="TDU6" s="526"/>
      <c r="TDV6" s="526"/>
      <c r="TDW6" s="526"/>
      <c r="TDX6" s="526"/>
      <c r="TDY6" s="526"/>
      <c r="TDZ6" s="526"/>
      <c r="TEA6" s="526"/>
      <c r="TEB6" s="526"/>
      <c r="TEC6" s="526"/>
      <c r="TED6" s="526"/>
      <c r="TEE6" s="526"/>
      <c r="TEF6" s="526"/>
      <c r="TEG6" s="526"/>
      <c r="TEH6" s="526"/>
      <c r="TEI6" s="526"/>
      <c r="TEJ6" s="526"/>
      <c r="TEK6" s="526"/>
      <c r="TEL6" s="526"/>
      <c r="TEM6" s="526"/>
      <c r="TEN6" s="526"/>
      <c r="TEO6" s="526"/>
      <c r="TEP6" s="526"/>
      <c r="TEQ6" s="526"/>
      <c r="TER6" s="526"/>
      <c r="TES6" s="526"/>
      <c r="TET6" s="526"/>
      <c r="TEU6" s="526"/>
      <c r="TEV6" s="526"/>
      <c r="TEW6" s="526"/>
      <c r="TEX6" s="526"/>
      <c r="TEY6" s="526"/>
      <c r="TEZ6" s="526"/>
      <c r="TFA6" s="526"/>
      <c r="TFB6" s="526"/>
      <c r="TFC6" s="526"/>
      <c r="TFD6" s="526"/>
      <c r="TFE6" s="526"/>
      <c r="TFF6" s="526"/>
      <c r="TFG6" s="526"/>
      <c r="TFH6" s="526"/>
      <c r="TFI6" s="526"/>
      <c r="TFJ6" s="526"/>
      <c r="TFK6" s="526"/>
      <c r="TFL6" s="526"/>
      <c r="TFM6" s="526"/>
      <c r="TFN6" s="526"/>
      <c r="TFO6" s="526"/>
      <c r="TFP6" s="526"/>
      <c r="TFQ6" s="526"/>
      <c r="TFR6" s="526"/>
      <c r="TFS6" s="526"/>
      <c r="TFT6" s="526"/>
      <c r="TFU6" s="526"/>
      <c r="TFV6" s="526"/>
      <c r="TFW6" s="526"/>
      <c r="TFX6" s="526"/>
      <c r="TFY6" s="526"/>
      <c r="TFZ6" s="526"/>
      <c r="TGA6" s="526"/>
      <c r="TGB6" s="526"/>
      <c r="TGC6" s="526"/>
      <c r="TGD6" s="526"/>
      <c r="TGE6" s="526"/>
      <c r="TGF6" s="526"/>
      <c r="TGG6" s="526"/>
      <c r="TGH6" s="526"/>
      <c r="TGI6" s="526"/>
      <c r="TGJ6" s="526"/>
      <c r="TGK6" s="526"/>
      <c r="TGL6" s="526"/>
      <c r="TGM6" s="526"/>
      <c r="TGN6" s="526"/>
      <c r="TGO6" s="526"/>
      <c r="TGP6" s="526"/>
      <c r="TGQ6" s="526"/>
      <c r="TGR6" s="526"/>
      <c r="TGS6" s="526"/>
      <c r="TGT6" s="526"/>
      <c r="TGU6" s="526"/>
      <c r="TGV6" s="526"/>
      <c r="TGW6" s="526"/>
      <c r="TGX6" s="526"/>
      <c r="TGY6" s="526"/>
      <c r="TGZ6" s="526"/>
      <c r="THA6" s="526"/>
      <c r="THB6" s="526"/>
      <c r="THC6" s="526"/>
      <c r="THD6" s="526"/>
      <c r="THE6" s="526"/>
      <c r="THF6" s="526"/>
      <c r="THG6" s="526"/>
      <c r="THH6" s="526"/>
      <c r="THI6" s="526"/>
      <c r="THJ6" s="526"/>
      <c r="THK6" s="526"/>
      <c r="THL6" s="526"/>
      <c r="THM6" s="526"/>
      <c r="THN6" s="526"/>
      <c r="THO6" s="526"/>
      <c r="THP6" s="526"/>
      <c r="THQ6" s="526"/>
      <c r="THR6" s="526"/>
      <c r="THS6" s="526"/>
      <c r="THT6" s="526"/>
      <c r="THU6" s="526"/>
      <c r="THV6" s="526"/>
      <c r="THW6" s="526"/>
      <c r="THX6" s="526"/>
      <c r="THY6" s="526"/>
      <c r="THZ6" s="526"/>
      <c r="TIA6" s="526"/>
      <c r="TIB6" s="526"/>
      <c r="TIC6" s="526"/>
      <c r="TID6" s="526"/>
      <c r="TIE6" s="526"/>
      <c r="TIF6" s="526"/>
      <c r="TIG6" s="526"/>
      <c r="TIH6" s="526"/>
      <c r="TII6" s="526"/>
      <c r="TIJ6" s="526"/>
      <c r="TIK6" s="526"/>
      <c r="TIL6" s="526"/>
      <c r="TIM6" s="526"/>
      <c r="TIN6" s="526"/>
      <c r="TIO6" s="526"/>
      <c r="TIP6" s="526"/>
      <c r="TIQ6" s="526"/>
      <c r="TIR6" s="526"/>
      <c r="TIS6" s="526"/>
      <c r="TIT6" s="526"/>
      <c r="TIU6" s="526"/>
      <c r="TIV6" s="526"/>
      <c r="TIW6" s="526"/>
      <c r="TIX6" s="526"/>
      <c r="TIY6" s="526"/>
      <c r="TIZ6" s="526"/>
      <c r="TJA6" s="526"/>
      <c r="TJB6" s="526"/>
      <c r="TJC6" s="526"/>
      <c r="TJD6" s="526"/>
      <c r="TJE6" s="526"/>
      <c r="TJF6" s="526"/>
      <c r="TJG6" s="526"/>
      <c r="TJH6" s="526"/>
      <c r="TJI6" s="526"/>
      <c r="TJJ6" s="526"/>
      <c r="TJK6" s="526"/>
      <c r="TJL6" s="526"/>
      <c r="TJM6" s="526"/>
      <c r="TJN6" s="526"/>
      <c r="TJO6" s="526"/>
      <c r="TJP6" s="526"/>
      <c r="TJQ6" s="526"/>
      <c r="TJR6" s="526"/>
      <c r="TJS6" s="526"/>
      <c r="TJT6" s="526"/>
      <c r="TJU6" s="526"/>
      <c r="TJV6" s="526"/>
      <c r="TJW6" s="526"/>
      <c r="TJX6" s="526"/>
      <c r="TJY6" s="526"/>
      <c r="TJZ6" s="526"/>
      <c r="TKA6" s="526"/>
      <c r="TKB6" s="526"/>
      <c r="TKC6" s="526"/>
      <c r="TKD6" s="526"/>
      <c r="TKE6" s="526"/>
      <c r="TKF6" s="526"/>
      <c r="TKG6" s="526"/>
      <c r="TKH6" s="526"/>
      <c r="TKI6" s="526"/>
      <c r="TKJ6" s="526"/>
      <c r="TKK6" s="526"/>
      <c r="TKL6" s="526"/>
      <c r="TKM6" s="526"/>
      <c r="TKN6" s="526"/>
      <c r="TKO6" s="526"/>
      <c r="TKP6" s="526"/>
      <c r="TKQ6" s="526"/>
      <c r="TKR6" s="526"/>
      <c r="TKS6" s="526"/>
      <c r="TKT6" s="526"/>
      <c r="TKU6" s="526"/>
      <c r="TKV6" s="526"/>
      <c r="TKW6" s="526"/>
      <c r="TKX6" s="526"/>
      <c r="TKY6" s="526"/>
      <c r="TKZ6" s="526"/>
      <c r="TLA6" s="526"/>
      <c r="TLB6" s="526"/>
      <c r="TLC6" s="526"/>
      <c r="TLD6" s="526"/>
      <c r="TLE6" s="526"/>
      <c r="TLF6" s="526"/>
      <c r="TLG6" s="526"/>
      <c r="TLH6" s="526"/>
      <c r="TLI6" s="526"/>
      <c r="TLJ6" s="526"/>
      <c r="TLK6" s="526"/>
      <c r="TLL6" s="526"/>
      <c r="TLM6" s="526"/>
      <c r="TLN6" s="526"/>
      <c r="TLO6" s="526"/>
      <c r="TLP6" s="526"/>
      <c r="TLQ6" s="526"/>
      <c r="TLR6" s="526"/>
      <c r="TLS6" s="526"/>
      <c r="TLT6" s="526"/>
      <c r="TLU6" s="526"/>
      <c r="TLV6" s="526"/>
      <c r="TLW6" s="526"/>
      <c r="TLX6" s="526"/>
      <c r="TLY6" s="526"/>
      <c r="TLZ6" s="526"/>
      <c r="TMA6" s="526"/>
      <c r="TMB6" s="526"/>
      <c r="TMC6" s="526"/>
      <c r="TMD6" s="526"/>
      <c r="TME6" s="526"/>
      <c r="TMF6" s="526"/>
      <c r="TMG6" s="526"/>
      <c r="TMH6" s="526"/>
      <c r="TMI6" s="526"/>
      <c r="TMJ6" s="526"/>
      <c r="TMK6" s="526"/>
      <c r="TML6" s="526"/>
      <c r="TMM6" s="526"/>
      <c r="TMN6" s="526"/>
      <c r="TMO6" s="526"/>
      <c r="TMP6" s="526"/>
      <c r="TMQ6" s="526"/>
      <c r="TMR6" s="526"/>
      <c r="TMS6" s="526"/>
      <c r="TMT6" s="526"/>
      <c r="TMU6" s="526"/>
      <c r="TMV6" s="526"/>
      <c r="TMW6" s="526"/>
      <c r="TMX6" s="526"/>
      <c r="TMY6" s="526"/>
      <c r="TMZ6" s="526"/>
      <c r="TNA6" s="526"/>
      <c r="TNB6" s="526"/>
      <c r="TNC6" s="526"/>
      <c r="TND6" s="526"/>
      <c r="TNE6" s="526"/>
      <c r="TNF6" s="526"/>
      <c r="TNG6" s="526"/>
      <c r="TNH6" s="526"/>
      <c r="TNI6" s="526"/>
      <c r="TNJ6" s="526"/>
      <c r="TNK6" s="526"/>
      <c r="TNL6" s="526"/>
      <c r="TNM6" s="526"/>
      <c r="TNN6" s="526"/>
      <c r="TNO6" s="526"/>
      <c r="TNP6" s="526"/>
      <c r="TNQ6" s="526"/>
      <c r="TNR6" s="526"/>
      <c r="TNS6" s="526"/>
      <c r="TNT6" s="526"/>
      <c r="TNU6" s="526"/>
      <c r="TNV6" s="526"/>
      <c r="TNW6" s="526"/>
      <c r="TNX6" s="526"/>
      <c r="TNY6" s="526"/>
      <c r="TNZ6" s="526"/>
      <c r="TOA6" s="526"/>
      <c r="TOB6" s="526"/>
      <c r="TOC6" s="526"/>
      <c r="TOD6" s="526"/>
      <c r="TOE6" s="526"/>
      <c r="TOF6" s="526"/>
      <c r="TOG6" s="526"/>
      <c r="TOH6" s="526"/>
      <c r="TOI6" s="526"/>
      <c r="TOJ6" s="526"/>
      <c r="TOK6" s="526"/>
      <c r="TOL6" s="526"/>
      <c r="TOM6" s="526"/>
      <c r="TON6" s="526"/>
      <c r="TOO6" s="526"/>
      <c r="TOP6" s="526"/>
      <c r="TOQ6" s="526"/>
      <c r="TOR6" s="526"/>
      <c r="TOS6" s="526"/>
      <c r="TOT6" s="526"/>
      <c r="TOU6" s="526"/>
      <c r="TOV6" s="526"/>
      <c r="TOW6" s="526"/>
      <c r="TOX6" s="526"/>
      <c r="TOY6" s="526"/>
      <c r="TOZ6" s="526"/>
      <c r="TPA6" s="526"/>
      <c r="TPB6" s="526"/>
      <c r="TPC6" s="526"/>
      <c r="TPD6" s="526"/>
      <c r="TPE6" s="526"/>
      <c r="TPF6" s="526"/>
      <c r="TPG6" s="526"/>
      <c r="TPH6" s="526"/>
      <c r="TPI6" s="526"/>
      <c r="TPJ6" s="526"/>
      <c r="TPK6" s="526"/>
      <c r="TPL6" s="526"/>
      <c r="TPM6" s="526"/>
      <c r="TPN6" s="526"/>
      <c r="TPO6" s="526"/>
      <c r="TPP6" s="526"/>
      <c r="TPQ6" s="526"/>
      <c r="TPR6" s="526"/>
      <c r="TPS6" s="526"/>
      <c r="TPT6" s="526"/>
      <c r="TPU6" s="526"/>
      <c r="TPV6" s="526"/>
      <c r="TPW6" s="526"/>
      <c r="TPX6" s="526"/>
      <c r="TPY6" s="526"/>
      <c r="TPZ6" s="526"/>
      <c r="TQA6" s="526"/>
      <c r="TQB6" s="526"/>
      <c r="TQC6" s="526"/>
      <c r="TQD6" s="526"/>
      <c r="TQE6" s="526"/>
      <c r="TQF6" s="526"/>
      <c r="TQG6" s="526"/>
      <c r="TQH6" s="526"/>
      <c r="TQI6" s="526"/>
      <c r="TQJ6" s="526"/>
      <c r="TQK6" s="526"/>
      <c r="TQL6" s="526"/>
      <c r="TQM6" s="526"/>
      <c r="TQN6" s="526"/>
      <c r="TQO6" s="526"/>
      <c r="TQP6" s="526"/>
      <c r="TQQ6" s="526"/>
      <c r="TQR6" s="526"/>
      <c r="TQS6" s="526"/>
      <c r="TQT6" s="526"/>
      <c r="TQU6" s="526"/>
      <c r="TQV6" s="526"/>
      <c r="TQW6" s="526"/>
      <c r="TQX6" s="526"/>
      <c r="TQY6" s="526"/>
      <c r="TQZ6" s="526"/>
      <c r="TRA6" s="526"/>
      <c r="TRB6" s="526"/>
      <c r="TRC6" s="526"/>
      <c r="TRD6" s="526"/>
      <c r="TRE6" s="526"/>
      <c r="TRF6" s="526"/>
      <c r="TRG6" s="526"/>
      <c r="TRH6" s="526"/>
      <c r="TRI6" s="526"/>
      <c r="TRJ6" s="526"/>
      <c r="TRK6" s="526"/>
      <c r="TRL6" s="526"/>
      <c r="TRM6" s="526"/>
      <c r="TRN6" s="526"/>
      <c r="TRO6" s="526"/>
      <c r="TRP6" s="526"/>
      <c r="TRQ6" s="526"/>
      <c r="TRR6" s="526"/>
      <c r="TRS6" s="526"/>
      <c r="TRT6" s="526"/>
      <c r="TRU6" s="526"/>
      <c r="TRV6" s="526"/>
      <c r="TRW6" s="526"/>
      <c r="TRX6" s="526"/>
      <c r="TRY6" s="526"/>
      <c r="TRZ6" s="526"/>
      <c r="TSA6" s="526"/>
      <c r="TSB6" s="526"/>
      <c r="TSC6" s="526"/>
      <c r="TSD6" s="526"/>
      <c r="TSE6" s="526"/>
      <c r="TSF6" s="526"/>
      <c r="TSG6" s="526"/>
      <c r="TSH6" s="526"/>
      <c r="TSI6" s="526"/>
      <c r="TSJ6" s="526"/>
      <c r="TSK6" s="526"/>
      <c r="TSL6" s="526"/>
      <c r="TSM6" s="526"/>
      <c r="TSN6" s="526"/>
      <c r="TSO6" s="526"/>
      <c r="TSP6" s="526"/>
      <c r="TSQ6" s="526"/>
      <c r="TSR6" s="526"/>
      <c r="TSS6" s="526"/>
      <c r="TST6" s="526"/>
      <c r="TSU6" s="526"/>
      <c r="TSV6" s="526"/>
      <c r="TSW6" s="526"/>
      <c r="TSX6" s="526"/>
      <c r="TSY6" s="526"/>
      <c r="TSZ6" s="526"/>
      <c r="TTA6" s="526"/>
      <c r="TTB6" s="526"/>
      <c r="TTC6" s="526"/>
      <c r="TTD6" s="526"/>
      <c r="TTE6" s="526"/>
      <c r="TTF6" s="526"/>
      <c r="TTG6" s="526"/>
      <c r="TTH6" s="526"/>
      <c r="TTI6" s="526"/>
      <c r="TTJ6" s="526"/>
      <c r="TTK6" s="526"/>
      <c r="TTL6" s="526"/>
      <c r="TTM6" s="526"/>
      <c r="TTN6" s="526"/>
      <c r="TTO6" s="526"/>
      <c r="TTP6" s="526"/>
      <c r="TTQ6" s="526"/>
      <c r="TTR6" s="526"/>
      <c r="TTS6" s="526"/>
      <c r="TTT6" s="526"/>
      <c r="TTU6" s="526"/>
      <c r="TTV6" s="526"/>
      <c r="TTW6" s="526"/>
      <c r="TTX6" s="526"/>
      <c r="TTY6" s="526"/>
      <c r="TTZ6" s="526"/>
      <c r="TUA6" s="526"/>
      <c r="TUB6" s="526"/>
      <c r="TUC6" s="526"/>
      <c r="TUD6" s="526"/>
      <c r="TUE6" s="526"/>
      <c r="TUF6" s="526"/>
      <c r="TUG6" s="526"/>
      <c r="TUH6" s="526"/>
      <c r="TUI6" s="526"/>
      <c r="TUJ6" s="526"/>
      <c r="TUK6" s="526"/>
      <c r="TUL6" s="526"/>
      <c r="TUM6" s="526"/>
      <c r="TUN6" s="526"/>
      <c r="TUO6" s="526"/>
      <c r="TUP6" s="526"/>
      <c r="TUQ6" s="526"/>
      <c r="TUR6" s="526"/>
      <c r="TUS6" s="526"/>
      <c r="TUT6" s="526"/>
      <c r="TUU6" s="526"/>
      <c r="TUV6" s="526"/>
      <c r="TUW6" s="526"/>
      <c r="TUX6" s="526"/>
      <c r="TUY6" s="526"/>
      <c r="TUZ6" s="526"/>
      <c r="TVA6" s="526"/>
      <c r="TVB6" s="526"/>
      <c r="TVC6" s="526"/>
      <c r="TVD6" s="526"/>
      <c r="TVE6" s="526"/>
      <c r="TVF6" s="526"/>
      <c r="TVG6" s="526"/>
      <c r="TVH6" s="526"/>
      <c r="TVI6" s="526"/>
      <c r="TVJ6" s="526"/>
      <c r="TVK6" s="526"/>
      <c r="TVL6" s="526"/>
      <c r="TVM6" s="526"/>
      <c r="TVN6" s="526"/>
      <c r="TVO6" s="526"/>
      <c r="TVP6" s="526"/>
      <c r="TVQ6" s="526"/>
      <c r="TVR6" s="526"/>
      <c r="TVS6" s="526"/>
      <c r="TVT6" s="526"/>
      <c r="TVU6" s="526"/>
      <c r="TVV6" s="526"/>
      <c r="TVW6" s="526"/>
      <c r="TVX6" s="526"/>
      <c r="TVY6" s="526"/>
      <c r="TVZ6" s="526"/>
      <c r="TWA6" s="526"/>
      <c r="TWB6" s="526"/>
      <c r="TWC6" s="526"/>
      <c r="TWD6" s="526"/>
      <c r="TWE6" s="526"/>
      <c r="TWF6" s="526"/>
      <c r="TWG6" s="526"/>
      <c r="TWH6" s="526"/>
      <c r="TWI6" s="526"/>
      <c r="TWJ6" s="526"/>
      <c r="TWK6" s="526"/>
      <c r="TWL6" s="526"/>
      <c r="TWM6" s="526"/>
      <c r="TWN6" s="526"/>
      <c r="TWO6" s="526"/>
      <c r="TWP6" s="526"/>
      <c r="TWQ6" s="526"/>
      <c r="TWR6" s="526"/>
      <c r="TWS6" s="526"/>
      <c r="TWT6" s="526"/>
      <c r="TWU6" s="526"/>
      <c r="TWV6" s="526"/>
      <c r="TWW6" s="526"/>
      <c r="TWX6" s="526"/>
      <c r="TWY6" s="526"/>
      <c r="TWZ6" s="526"/>
      <c r="TXA6" s="526"/>
      <c r="TXB6" s="526"/>
      <c r="TXC6" s="526"/>
      <c r="TXD6" s="526"/>
      <c r="TXE6" s="526"/>
      <c r="TXF6" s="526"/>
      <c r="TXG6" s="526"/>
      <c r="TXH6" s="526"/>
      <c r="TXI6" s="526"/>
      <c r="TXJ6" s="526"/>
      <c r="TXK6" s="526"/>
      <c r="TXL6" s="526"/>
      <c r="TXM6" s="526"/>
      <c r="TXN6" s="526"/>
      <c r="TXO6" s="526"/>
      <c r="TXP6" s="526"/>
      <c r="TXQ6" s="526"/>
      <c r="TXR6" s="526"/>
      <c r="TXS6" s="526"/>
      <c r="TXT6" s="526"/>
      <c r="TXU6" s="526"/>
      <c r="TXV6" s="526"/>
      <c r="TXW6" s="526"/>
      <c r="TXX6" s="526"/>
      <c r="TXY6" s="526"/>
      <c r="TXZ6" s="526"/>
      <c r="TYA6" s="526"/>
      <c r="TYB6" s="526"/>
      <c r="TYC6" s="526"/>
      <c r="TYD6" s="526"/>
      <c r="TYE6" s="526"/>
      <c r="TYF6" s="526"/>
      <c r="TYG6" s="526"/>
      <c r="TYH6" s="526"/>
      <c r="TYI6" s="526"/>
      <c r="TYJ6" s="526"/>
      <c r="TYK6" s="526"/>
      <c r="TYL6" s="526"/>
      <c r="TYM6" s="526"/>
      <c r="TYN6" s="526"/>
      <c r="TYO6" s="526"/>
      <c r="TYP6" s="526"/>
      <c r="TYQ6" s="526"/>
      <c r="TYR6" s="526"/>
      <c r="TYS6" s="526"/>
      <c r="TYT6" s="526"/>
      <c r="TYU6" s="526"/>
      <c r="TYV6" s="526"/>
      <c r="TYW6" s="526"/>
      <c r="TYX6" s="526"/>
      <c r="TYY6" s="526"/>
      <c r="TYZ6" s="526"/>
      <c r="TZA6" s="526"/>
      <c r="TZB6" s="526"/>
      <c r="TZC6" s="526"/>
      <c r="TZD6" s="526"/>
      <c r="TZE6" s="526"/>
      <c r="TZF6" s="526"/>
      <c r="TZG6" s="526"/>
      <c r="TZH6" s="526"/>
      <c r="TZI6" s="526"/>
      <c r="TZJ6" s="526"/>
      <c r="TZK6" s="526"/>
      <c r="TZL6" s="526"/>
      <c r="TZM6" s="526"/>
      <c r="TZN6" s="526"/>
      <c r="TZO6" s="526"/>
      <c r="TZP6" s="526"/>
      <c r="TZQ6" s="526"/>
      <c r="TZR6" s="526"/>
      <c r="TZS6" s="526"/>
      <c r="TZT6" s="526"/>
      <c r="TZU6" s="526"/>
      <c r="TZV6" s="526"/>
      <c r="TZW6" s="526"/>
      <c r="TZX6" s="526"/>
      <c r="TZY6" s="526"/>
      <c r="TZZ6" s="526"/>
      <c r="UAA6" s="526"/>
      <c r="UAB6" s="526"/>
      <c r="UAC6" s="526"/>
      <c r="UAD6" s="526"/>
      <c r="UAE6" s="526"/>
      <c r="UAF6" s="526"/>
      <c r="UAG6" s="526"/>
      <c r="UAH6" s="526"/>
      <c r="UAI6" s="526"/>
      <c r="UAJ6" s="526"/>
      <c r="UAK6" s="526"/>
      <c r="UAL6" s="526"/>
      <c r="UAM6" s="526"/>
      <c r="UAN6" s="526"/>
      <c r="UAO6" s="526"/>
      <c r="UAP6" s="526"/>
      <c r="UAQ6" s="526"/>
      <c r="UAR6" s="526"/>
      <c r="UAS6" s="526"/>
      <c r="UAT6" s="526"/>
      <c r="UAU6" s="526"/>
      <c r="UAV6" s="526"/>
      <c r="UAW6" s="526"/>
      <c r="UAX6" s="526"/>
      <c r="UAY6" s="526"/>
      <c r="UAZ6" s="526"/>
      <c r="UBA6" s="526"/>
      <c r="UBB6" s="526"/>
      <c r="UBC6" s="526"/>
      <c r="UBD6" s="526"/>
      <c r="UBE6" s="526"/>
      <c r="UBF6" s="526"/>
      <c r="UBG6" s="526"/>
      <c r="UBH6" s="526"/>
      <c r="UBI6" s="526"/>
      <c r="UBJ6" s="526"/>
      <c r="UBK6" s="526"/>
      <c r="UBL6" s="526"/>
      <c r="UBM6" s="526"/>
      <c r="UBN6" s="526"/>
      <c r="UBO6" s="526"/>
      <c r="UBP6" s="526"/>
      <c r="UBQ6" s="526"/>
      <c r="UBR6" s="526"/>
      <c r="UBS6" s="526"/>
      <c r="UBT6" s="526"/>
      <c r="UBU6" s="526"/>
      <c r="UBV6" s="526"/>
      <c r="UBW6" s="526"/>
      <c r="UBX6" s="526"/>
      <c r="UBY6" s="526"/>
      <c r="UBZ6" s="526"/>
      <c r="UCA6" s="526"/>
      <c r="UCB6" s="526"/>
      <c r="UCC6" s="526"/>
      <c r="UCD6" s="526"/>
      <c r="UCE6" s="526"/>
      <c r="UCF6" s="526"/>
      <c r="UCG6" s="526"/>
      <c r="UCH6" s="526"/>
      <c r="UCI6" s="526"/>
      <c r="UCJ6" s="526"/>
      <c r="UCK6" s="526"/>
      <c r="UCL6" s="526"/>
      <c r="UCM6" s="526"/>
      <c r="UCN6" s="526"/>
      <c r="UCO6" s="526"/>
      <c r="UCP6" s="526"/>
      <c r="UCQ6" s="526"/>
      <c r="UCR6" s="526"/>
      <c r="UCS6" s="526"/>
      <c r="UCT6" s="526"/>
      <c r="UCU6" s="526"/>
      <c r="UCV6" s="526"/>
      <c r="UCW6" s="526"/>
      <c r="UCX6" s="526"/>
      <c r="UCY6" s="526"/>
      <c r="UCZ6" s="526"/>
      <c r="UDA6" s="526"/>
      <c r="UDB6" s="526"/>
      <c r="UDC6" s="526"/>
      <c r="UDD6" s="526"/>
      <c r="UDE6" s="526"/>
      <c r="UDF6" s="526"/>
      <c r="UDG6" s="526"/>
      <c r="UDH6" s="526"/>
      <c r="UDI6" s="526"/>
      <c r="UDJ6" s="526"/>
      <c r="UDK6" s="526"/>
      <c r="UDL6" s="526"/>
      <c r="UDM6" s="526"/>
      <c r="UDN6" s="526"/>
      <c r="UDO6" s="526"/>
      <c r="UDP6" s="526"/>
      <c r="UDQ6" s="526"/>
      <c r="UDR6" s="526"/>
      <c r="UDS6" s="526"/>
      <c r="UDT6" s="526"/>
      <c r="UDU6" s="526"/>
      <c r="UDV6" s="526"/>
      <c r="UDW6" s="526"/>
      <c r="UDX6" s="526"/>
      <c r="UDY6" s="526"/>
      <c r="UDZ6" s="526"/>
      <c r="UEA6" s="526"/>
      <c r="UEB6" s="526"/>
      <c r="UEC6" s="526"/>
      <c r="UED6" s="526"/>
      <c r="UEE6" s="526"/>
      <c r="UEF6" s="526"/>
      <c r="UEG6" s="526"/>
      <c r="UEH6" s="526"/>
      <c r="UEI6" s="526"/>
      <c r="UEJ6" s="526"/>
      <c r="UEK6" s="526"/>
      <c r="UEL6" s="526"/>
      <c r="UEM6" s="526"/>
      <c r="UEN6" s="526"/>
      <c r="UEO6" s="526"/>
      <c r="UEP6" s="526"/>
      <c r="UEQ6" s="526"/>
      <c r="UER6" s="526"/>
      <c r="UES6" s="526"/>
      <c r="UET6" s="526"/>
      <c r="UEU6" s="526"/>
      <c r="UEV6" s="526"/>
      <c r="UEW6" s="526"/>
      <c r="UEX6" s="526"/>
      <c r="UEY6" s="526"/>
      <c r="UEZ6" s="526"/>
      <c r="UFA6" s="526"/>
      <c r="UFB6" s="526"/>
      <c r="UFC6" s="526"/>
      <c r="UFD6" s="526"/>
      <c r="UFE6" s="526"/>
      <c r="UFF6" s="526"/>
      <c r="UFG6" s="526"/>
      <c r="UFH6" s="526"/>
      <c r="UFI6" s="526"/>
      <c r="UFJ6" s="526"/>
      <c r="UFK6" s="526"/>
      <c r="UFL6" s="526"/>
      <c r="UFM6" s="526"/>
      <c r="UFN6" s="526"/>
      <c r="UFO6" s="526"/>
      <c r="UFP6" s="526"/>
      <c r="UFQ6" s="526"/>
      <c r="UFR6" s="526"/>
      <c r="UFS6" s="526"/>
      <c r="UFT6" s="526"/>
      <c r="UFU6" s="526"/>
      <c r="UFV6" s="526"/>
      <c r="UFW6" s="526"/>
      <c r="UFX6" s="526"/>
      <c r="UFY6" s="526"/>
      <c r="UFZ6" s="526"/>
      <c r="UGA6" s="526"/>
      <c r="UGB6" s="526"/>
      <c r="UGC6" s="526"/>
      <c r="UGD6" s="526"/>
      <c r="UGE6" s="526"/>
      <c r="UGF6" s="526"/>
      <c r="UGG6" s="526"/>
      <c r="UGH6" s="526"/>
      <c r="UGI6" s="526"/>
      <c r="UGJ6" s="526"/>
      <c r="UGK6" s="526"/>
      <c r="UGL6" s="526"/>
      <c r="UGM6" s="526"/>
      <c r="UGN6" s="526"/>
      <c r="UGO6" s="526"/>
      <c r="UGP6" s="526"/>
      <c r="UGQ6" s="526"/>
      <c r="UGR6" s="526"/>
      <c r="UGS6" s="526"/>
      <c r="UGT6" s="526"/>
      <c r="UGU6" s="526"/>
      <c r="UGV6" s="526"/>
      <c r="UGW6" s="526"/>
      <c r="UGX6" s="526"/>
      <c r="UGY6" s="526"/>
      <c r="UGZ6" s="526"/>
      <c r="UHA6" s="526"/>
      <c r="UHB6" s="526"/>
      <c r="UHC6" s="526"/>
      <c r="UHD6" s="526"/>
      <c r="UHE6" s="526"/>
      <c r="UHF6" s="526"/>
      <c r="UHG6" s="526"/>
      <c r="UHH6" s="526"/>
      <c r="UHI6" s="526"/>
      <c r="UHJ6" s="526"/>
      <c r="UHK6" s="526"/>
      <c r="UHL6" s="526"/>
      <c r="UHM6" s="526"/>
      <c r="UHN6" s="526"/>
      <c r="UHO6" s="526"/>
      <c r="UHP6" s="526"/>
      <c r="UHQ6" s="526"/>
      <c r="UHR6" s="526"/>
      <c r="UHS6" s="526"/>
      <c r="UHT6" s="526"/>
      <c r="UHU6" s="526"/>
      <c r="UHV6" s="526"/>
      <c r="UHW6" s="526"/>
      <c r="UHX6" s="526"/>
      <c r="UHY6" s="526"/>
      <c r="UHZ6" s="526"/>
      <c r="UIA6" s="526"/>
      <c r="UIB6" s="526"/>
      <c r="UIC6" s="526"/>
      <c r="UID6" s="526"/>
      <c r="UIE6" s="526"/>
      <c r="UIF6" s="526"/>
      <c r="UIG6" s="526"/>
      <c r="UIH6" s="526"/>
      <c r="UII6" s="526"/>
      <c r="UIJ6" s="526"/>
      <c r="UIK6" s="526"/>
      <c r="UIL6" s="526"/>
      <c r="UIM6" s="526"/>
      <c r="UIN6" s="526"/>
      <c r="UIO6" s="526"/>
      <c r="UIP6" s="526"/>
      <c r="UIQ6" s="526"/>
      <c r="UIR6" s="526"/>
      <c r="UIS6" s="526"/>
      <c r="UIT6" s="526"/>
      <c r="UIU6" s="526"/>
      <c r="UIV6" s="526"/>
      <c r="UIW6" s="526"/>
      <c r="UIX6" s="526"/>
      <c r="UIY6" s="526"/>
      <c r="UIZ6" s="526"/>
      <c r="UJA6" s="526"/>
      <c r="UJB6" s="526"/>
      <c r="UJC6" s="526"/>
      <c r="UJD6" s="526"/>
      <c r="UJE6" s="526"/>
      <c r="UJF6" s="526"/>
      <c r="UJG6" s="526"/>
      <c r="UJH6" s="526"/>
      <c r="UJI6" s="526"/>
      <c r="UJJ6" s="526"/>
      <c r="UJK6" s="526"/>
      <c r="UJL6" s="526"/>
      <c r="UJM6" s="526"/>
      <c r="UJN6" s="526"/>
      <c r="UJO6" s="526"/>
      <c r="UJP6" s="526"/>
      <c r="UJQ6" s="526"/>
      <c r="UJR6" s="526"/>
      <c r="UJS6" s="526"/>
      <c r="UJT6" s="526"/>
      <c r="UJU6" s="526"/>
      <c r="UJV6" s="526"/>
      <c r="UJW6" s="526"/>
      <c r="UJX6" s="526"/>
      <c r="UJY6" s="526"/>
      <c r="UJZ6" s="526"/>
      <c r="UKA6" s="526"/>
      <c r="UKB6" s="526"/>
      <c r="UKC6" s="526"/>
      <c r="UKD6" s="526"/>
      <c r="UKE6" s="526"/>
      <c r="UKF6" s="526"/>
      <c r="UKG6" s="526"/>
      <c r="UKH6" s="526"/>
      <c r="UKI6" s="526"/>
      <c r="UKJ6" s="526"/>
      <c r="UKK6" s="526"/>
      <c r="UKL6" s="526"/>
      <c r="UKM6" s="526"/>
      <c r="UKN6" s="526"/>
      <c r="UKO6" s="526"/>
      <c r="UKP6" s="526"/>
      <c r="UKQ6" s="526"/>
      <c r="UKR6" s="526"/>
      <c r="UKS6" s="526"/>
      <c r="UKT6" s="526"/>
      <c r="UKU6" s="526"/>
      <c r="UKV6" s="526"/>
      <c r="UKW6" s="526"/>
      <c r="UKX6" s="526"/>
      <c r="UKY6" s="526"/>
      <c r="UKZ6" s="526"/>
      <c r="ULA6" s="526"/>
      <c r="ULB6" s="526"/>
      <c r="ULC6" s="526"/>
      <c r="ULD6" s="526"/>
      <c r="ULE6" s="526"/>
      <c r="ULF6" s="526"/>
      <c r="ULG6" s="526"/>
      <c r="ULH6" s="526"/>
      <c r="ULI6" s="526"/>
      <c r="ULJ6" s="526"/>
      <c r="ULK6" s="526"/>
      <c r="ULL6" s="526"/>
      <c r="ULM6" s="526"/>
      <c r="ULN6" s="526"/>
      <c r="ULO6" s="526"/>
      <c r="ULP6" s="526"/>
      <c r="ULQ6" s="526"/>
      <c r="ULR6" s="526"/>
      <c r="ULS6" s="526"/>
      <c r="ULT6" s="526"/>
      <c r="ULU6" s="526"/>
      <c r="ULV6" s="526"/>
      <c r="ULW6" s="526"/>
      <c r="ULX6" s="526"/>
      <c r="ULY6" s="526"/>
      <c r="ULZ6" s="526"/>
      <c r="UMA6" s="526"/>
      <c r="UMB6" s="526"/>
      <c r="UMC6" s="526"/>
      <c r="UMD6" s="526"/>
      <c r="UME6" s="526"/>
      <c r="UMF6" s="526"/>
      <c r="UMG6" s="526"/>
      <c r="UMH6" s="526"/>
      <c r="UMI6" s="526"/>
      <c r="UMJ6" s="526"/>
      <c r="UMK6" s="526"/>
      <c r="UML6" s="526"/>
      <c r="UMM6" s="526"/>
      <c r="UMN6" s="526"/>
      <c r="UMO6" s="526"/>
      <c r="UMP6" s="526"/>
      <c r="UMQ6" s="526"/>
      <c r="UMR6" s="526"/>
      <c r="UMS6" s="526"/>
      <c r="UMT6" s="526"/>
      <c r="UMU6" s="526"/>
      <c r="UMV6" s="526"/>
      <c r="UMW6" s="526"/>
      <c r="UMX6" s="526"/>
      <c r="UMY6" s="526"/>
      <c r="UMZ6" s="526"/>
      <c r="UNA6" s="526"/>
      <c r="UNB6" s="526"/>
      <c r="UNC6" s="526"/>
      <c r="UND6" s="526"/>
      <c r="UNE6" s="526"/>
      <c r="UNF6" s="526"/>
      <c r="UNG6" s="526"/>
      <c r="UNH6" s="526"/>
      <c r="UNI6" s="526"/>
      <c r="UNJ6" s="526"/>
      <c r="UNK6" s="526"/>
      <c r="UNL6" s="526"/>
      <c r="UNM6" s="526"/>
      <c r="UNN6" s="526"/>
      <c r="UNO6" s="526"/>
      <c r="UNP6" s="526"/>
      <c r="UNQ6" s="526"/>
      <c r="UNR6" s="526"/>
      <c r="UNS6" s="526"/>
      <c r="UNT6" s="526"/>
      <c r="UNU6" s="526"/>
      <c r="UNV6" s="526"/>
      <c r="UNW6" s="526"/>
      <c r="UNX6" s="526"/>
      <c r="UNY6" s="526"/>
      <c r="UNZ6" s="526"/>
      <c r="UOA6" s="526"/>
      <c r="UOB6" s="526"/>
      <c r="UOC6" s="526"/>
      <c r="UOD6" s="526"/>
      <c r="UOE6" s="526"/>
      <c r="UOF6" s="526"/>
      <c r="UOG6" s="526"/>
      <c r="UOH6" s="526"/>
      <c r="UOI6" s="526"/>
      <c r="UOJ6" s="526"/>
      <c r="UOK6" s="526"/>
      <c r="UOL6" s="526"/>
      <c r="UOM6" s="526"/>
      <c r="UON6" s="526"/>
      <c r="UOO6" s="526"/>
      <c r="UOP6" s="526"/>
      <c r="UOQ6" s="526"/>
      <c r="UOR6" s="526"/>
      <c r="UOS6" s="526"/>
      <c r="UOT6" s="526"/>
      <c r="UOU6" s="526"/>
      <c r="UOV6" s="526"/>
      <c r="UOW6" s="526"/>
      <c r="UOX6" s="526"/>
      <c r="UOY6" s="526"/>
      <c r="UOZ6" s="526"/>
      <c r="UPA6" s="526"/>
      <c r="UPB6" s="526"/>
      <c r="UPC6" s="526"/>
      <c r="UPD6" s="526"/>
      <c r="UPE6" s="526"/>
      <c r="UPF6" s="526"/>
      <c r="UPG6" s="526"/>
      <c r="UPH6" s="526"/>
      <c r="UPI6" s="526"/>
      <c r="UPJ6" s="526"/>
      <c r="UPK6" s="526"/>
      <c r="UPL6" s="526"/>
      <c r="UPM6" s="526"/>
      <c r="UPN6" s="526"/>
      <c r="UPO6" s="526"/>
      <c r="UPP6" s="526"/>
      <c r="UPQ6" s="526"/>
      <c r="UPR6" s="526"/>
      <c r="UPS6" s="526"/>
      <c r="UPT6" s="526"/>
      <c r="UPU6" s="526"/>
      <c r="UPV6" s="526"/>
      <c r="UPW6" s="526"/>
      <c r="UPX6" s="526"/>
      <c r="UPY6" s="526"/>
      <c r="UPZ6" s="526"/>
      <c r="UQA6" s="526"/>
      <c r="UQB6" s="526"/>
      <c r="UQC6" s="526"/>
      <c r="UQD6" s="526"/>
      <c r="UQE6" s="526"/>
      <c r="UQF6" s="526"/>
      <c r="UQG6" s="526"/>
      <c r="UQH6" s="526"/>
      <c r="UQI6" s="526"/>
      <c r="UQJ6" s="526"/>
      <c r="UQK6" s="526"/>
      <c r="UQL6" s="526"/>
      <c r="UQM6" s="526"/>
      <c r="UQN6" s="526"/>
      <c r="UQO6" s="526"/>
      <c r="UQP6" s="526"/>
      <c r="UQQ6" s="526"/>
      <c r="UQR6" s="526"/>
      <c r="UQS6" s="526"/>
      <c r="UQT6" s="526"/>
      <c r="UQU6" s="526"/>
      <c r="UQV6" s="526"/>
      <c r="UQW6" s="526"/>
      <c r="UQX6" s="526"/>
      <c r="UQY6" s="526"/>
      <c r="UQZ6" s="526"/>
      <c r="URA6" s="526"/>
      <c r="URB6" s="526"/>
      <c r="URC6" s="526"/>
      <c r="URD6" s="526"/>
      <c r="URE6" s="526"/>
      <c r="URF6" s="526"/>
      <c r="URG6" s="526"/>
      <c r="URH6" s="526"/>
      <c r="URI6" s="526"/>
      <c r="URJ6" s="526"/>
      <c r="URK6" s="526"/>
      <c r="URL6" s="526"/>
      <c r="URM6" s="526"/>
      <c r="URN6" s="526"/>
      <c r="URO6" s="526"/>
      <c r="URP6" s="526"/>
      <c r="URQ6" s="526"/>
      <c r="URR6" s="526"/>
      <c r="URS6" s="526"/>
      <c r="URT6" s="526"/>
      <c r="URU6" s="526"/>
      <c r="URV6" s="526"/>
      <c r="URW6" s="526"/>
      <c r="URX6" s="526"/>
      <c r="URY6" s="526"/>
      <c r="URZ6" s="526"/>
      <c r="USA6" s="526"/>
      <c r="USB6" s="526"/>
      <c r="USC6" s="526"/>
      <c r="USD6" s="526"/>
      <c r="USE6" s="526"/>
      <c r="USF6" s="526"/>
      <c r="USG6" s="526"/>
      <c r="USH6" s="526"/>
      <c r="USI6" s="526"/>
      <c r="USJ6" s="526"/>
      <c r="USK6" s="526"/>
      <c r="USL6" s="526"/>
      <c r="USM6" s="526"/>
      <c r="USN6" s="526"/>
      <c r="USO6" s="526"/>
      <c r="USP6" s="526"/>
      <c r="USQ6" s="526"/>
      <c r="USR6" s="526"/>
      <c r="USS6" s="526"/>
      <c r="UST6" s="526"/>
      <c r="USU6" s="526"/>
      <c r="USV6" s="526"/>
      <c r="USW6" s="526"/>
      <c r="USX6" s="526"/>
      <c r="USY6" s="526"/>
      <c r="USZ6" s="526"/>
      <c r="UTA6" s="526"/>
      <c r="UTB6" s="526"/>
      <c r="UTC6" s="526"/>
      <c r="UTD6" s="526"/>
      <c r="UTE6" s="526"/>
      <c r="UTF6" s="526"/>
      <c r="UTG6" s="526"/>
      <c r="UTH6" s="526"/>
      <c r="UTI6" s="526"/>
      <c r="UTJ6" s="526"/>
      <c r="UTK6" s="526"/>
      <c r="UTL6" s="526"/>
      <c r="UTM6" s="526"/>
      <c r="UTN6" s="526"/>
      <c r="UTO6" s="526"/>
      <c r="UTP6" s="526"/>
      <c r="UTQ6" s="526"/>
      <c r="UTR6" s="526"/>
      <c r="UTS6" s="526"/>
      <c r="UTT6" s="526"/>
      <c r="UTU6" s="526"/>
      <c r="UTV6" s="526"/>
      <c r="UTW6" s="526"/>
      <c r="UTX6" s="526"/>
      <c r="UTY6" s="526"/>
      <c r="UTZ6" s="526"/>
      <c r="UUA6" s="526"/>
      <c r="UUB6" s="526"/>
      <c r="UUC6" s="526"/>
      <c r="UUD6" s="526"/>
      <c r="UUE6" s="526"/>
      <c r="UUF6" s="526"/>
      <c r="UUG6" s="526"/>
      <c r="UUH6" s="526"/>
      <c r="UUI6" s="526"/>
      <c r="UUJ6" s="526"/>
      <c r="UUK6" s="526"/>
      <c r="UUL6" s="526"/>
      <c r="UUM6" s="526"/>
      <c r="UUN6" s="526"/>
      <c r="UUO6" s="526"/>
      <c r="UUP6" s="526"/>
      <c r="UUQ6" s="526"/>
      <c r="UUR6" s="526"/>
      <c r="UUS6" s="526"/>
      <c r="UUT6" s="526"/>
      <c r="UUU6" s="526"/>
      <c r="UUV6" s="526"/>
      <c r="UUW6" s="526"/>
      <c r="UUX6" s="526"/>
      <c r="UUY6" s="526"/>
      <c r="UUZ6" s="526"/>
      <c r="UVA6" s="526"/>
      <c r="UVB6" s="526"/>
      <c r="UVC6" s="526"/>
      <c r="UVD6" s="526"/>
      <c r="UVE6" s="526"/>
      <c r="UVF6" s="526"/>
      <c r="UVG6" s="526"/>
      <c r="UVH6" s="526"/>
      <c r="UVI6" s="526"/>
      <c r="UVJ6" s="526"/>
      <c r="UVK6" s="526"/>
      <c r="UVL6" s="526"/>
      <c r="UVM6" s="526"/>
      <c r="UVN6" s="526"/>
      <c r="UVO6" s="526"/>
      <c r="UVP6" s="526"/>
      <c r="UVQ6" s="526"/>
      <c r="UVR6" s="526"/>
      <c r="UVS6" s="526"/>
      <c r="UVT6" s="526"/>
      <c r="UVU6" s="526"/>
      <c r="UVV6" s="526"/>
      <c r="UVW6" s="526"/>
      <c r="UVX6" s="526"/>
      <c r="UVY6" s="526"/>
      <c r="UVZ6" s="526"/>
      <c r="UWA6" s="526"/>
      <c r="UWB6" s="526"/>
      <c r="UWC6" s="526"/>
      <c r="UWD6" s="526"/>
      <c r="UWE6" s="526"/>
      <c r="UWF6" s="526"/>
      <c r="UWG6" s="526"/>
      <c r="UWH6" s="526"/>
      <c r="UWI6" s="526"/>
      <c r="UWJ6" s="526"/>
      <c r="UWK6" s="526"/>
      <c r="UWL6" s="526"/>
      <c r="UWM6" s="526"/>
      <c r="UWN6" s="526"/>
      <c r="UWO6" s="526"/>
      <c r="UWP6" s="526"/>
      <c r="UWQ6" s="526"/>
      <c r="UWR6" s="526"/>
      <c r="UWS6" s="526"/>
      <c r="UWT6" s="526"/>
      <c r="UWU6" s="526"/>
      <c r="UWV6" s="526"/>
      <c r="UWW6" s="526"/>
      <c r="UWX6" s="526"/>
      <c r="UWY6" s="526"/>
      <c r="UWZ6" s="526"/>
      <c r="UXA6" s="526"/>
      <c r="UXB6" s="526"/>
      <c r="UXC6" s="526"/>
      <c r="UXD6" s="526"/>
      <c r="UXE6" s="526"/>
      <c r="UXF6" s="526"/>
      <c r="UXG6" s="526"/>
      <c r="UXH6" s="526"/>
      <c r="UXI6" s="526"/>
      <c r="UXJ6" s="526"/>
      <c r="UXK6" s="526"/>
      <c r="UXL6" s="526"/>
      <c r="UXM6" s="526"/>
      <c r="UXN6" s="526"/>
      <c r="UXO6" s="526"/>
      <c r="UXP6" s="526"/>
      <c r="UXQ6" s="526"/>
      <c r="UXR6" s="526"/>
      <c r="UXS6" s="526"/>
      <c r="UXT6" s="526"/>
      <c r="UXU6" s="526"/>
      <c r="UXV6" s="526"/>
      <c r="UXW6" s="526"/>
      <c r="UXX6" s="526"/>
      <c r="UXY6" s="526"/>
      <c r="UXZ6" s="526"/>
      <c r="UYA6" s="526"/>
      <c r="UYB6" s="526"/>
      <c r="UYC6" s="526"/>
      <c r="UYD6" s="526"/>
      <c r="UYE6" s="526"/>
      <c r="UYF6" s="526"/>
      <c r="UYG6" s="526"/>
      <c r="UYH6" s="526"/>
      <c r="UYI6" s="526"/>
      <c r="UYJ6" s="526"/>
      <c r="UYK6" s="526"/>
      <c r="UYL6" s="526"/>
      <c r="UYM6" s="526"/>
      <c r="UYN6" s="526"/>
      <c r="UYO6" s="526"/>
      <c r="UYP6" s="526"/>
      <c r="UYQ6" s="526"/>
      <c r="UYR6" s="526"/>
      <c r="UYS6" s="526"/>
      <c r="UYT6" s="526"/>
      <c r="UYU6" s="526"/>
      <c r="UYV6" s="526"/>
      <c r="UYW6" s="526"/>
      <c r="UYX6" s="526"/>
      <c r="UYY6" s="526"/>
      <c r="UYZ6" s="526"/>
      <c r="UZA6" s="526"/>
      <c r="UZB6" s="526"/>
      <c r="UZC6" s="526"/>
      <c r="UZD6" s="526"/>
      <c r="UZE6" s="526"/>
      <c r="UZF6" s="526"/>
      <c r="UZG6" s="526"/>
      <c r="UZH6" s="526"/>
      <c r="UZI6" s="526"/>
      <c r="UZJ6" s="526"/>
      <c r="UZK6" s="526"/>
      <c r="UZL6" s="526"/>
      <c r="UZM6" s="526"/>
      <c r="UZN6" s="526"/>
      <c r="UZO6" s="526"/>
      <c r="UZP6" s="526"/>
      <c r="UZQ6" s="526"/>
      <c r="UZR6" s="526"/>
      <c r="UZS6" s="526"/>
      <c r="UZT6" s="526"/>
      <c r="UZU6" s="526"/>
      <c r="UZV6" s="526"/>
      <c r="UZW6" s="526"/>
      <c r="UZX6" s="526"/>
      <c r="UZY6" s="526"/>
      <c r="UZZ6" s="526"/>
      <c r="VAA6" s="526"/>
      <c r="VAB6" s="526"/>
      <c r="VAC6" s="526"/>
      <c r="VAD6" s="526"/>
      <c r="VAE6" s="526"/>
      <c r="VAF6" s="526"/>
      <c r="VAG6" s="526"/>
      <c r="VAH6" s="526"/>
      <c r="VAI6" s="526"/>
      <c r="VAJ6" s="526"/>
      <c r="VAK6" s="526"/>
      <c r="VAL6" s="526"/>
      <c r="VAM6" s="526"/>
      <c r="VAN6" s="526"/>
      <c r="VAO6" s="526"/>
      <c r="VAP6" s="526"/>
      <c r="VAQ6" s="526"/>
      <c r="VAR6" s="526"/>
      <c r="VAS6" s="526"/>
      <c r="VAT6" s="526"/>
      <c r="VAU6" s="526"/>
      <c r="VAV6" s="526"/>
      <c r="VAW6" s="526"/>
      <c r="VAX6" s="526"/>
      <c r="VAY6" s="526"/>
      <c r="VAZ6" s="526"/>
      <c r="VBA6" s="526"/>
      <c r="VBB6" s="526"/>
      <c r="VBC6" s="526"/>
      <c r="VBD6" s="526"/>
      <c r="VBE6" s="526"/>
      <c r="VBF6" s="526"/>
      <c r="VBG6" s="526"/>
      <c r="VBH6" s="526"/>
      <c r="VBI6" s="526"/>
      <c r="VBJ6" s="526"/>
      <c r="VBK6" s="526"/>
      <c r="VBL6" s="526"/>
      <c r="VBM6" s="526"/>
      <c r="VBN6" s="526"/>
      <c r="VBO6" s="526"/>
      <c r="VBP6" s="526"/>
      <c r="VBQ6" s="526"/>
      <c r="VBR6" s="526"/>
      <c r="VBS6" s="526"/>
      <c r="VBT6" s="526"/>
      <c r="VBU6" s="526"/>
      <c r="VBV6" s="526"/>
      <c r="VBW6" s="526"/>
      <c r="VBX6" s="526"/>
      <c r="VBY6" s="526"/>
      <c r="VBZ6" s="526"/>
      <c r="VCA6" s="526"/>
      <c r="VCB6" s="526"/>
      <c r="VCC6" s="526"/>
      <c r="VCD6" s="526"/>
      <c r="VCE6" s="526"/>
      <c r="VCF6" s="526"/>
      <c r="VCG6" s="526"/>
      <c r="VCH6" s="526"/>
      <c r="VCI6" s="526"/>
      <c r="VCJ6" s="526"/>
      <c r="VCK6" s="526"/>
      <c r="VCL6" s="526"/>
      <c r="VCM6" s="526"/>
      <c r="VCN6" s="526"/>
      <c r="VCO6" s="526"/>
      <c r="VCP6" s="526"/>
      <c r="VCQ6" s="526"/>
      <c r="VCR6" s="526"/>
      <c r="VCS6" s="526"/>
      <c r="VCT6" s="526"/>
      <c r="VCU6" s="526"/>
      <c r="VCV6" s="526"/>
      <c r="VCW6" s="526"/>
      <c r="VCX6" s="526"/>
      <c r="VCY6" s="526"/>
      <c r="VCZ6" s="526"/>
      <c r="VDA6" s="526"/>
      <c r="VDB6" s="526"/>
      <c r="VDC6" s="526"/>
      <c r="VDD6" s="526"/>
      <c r="VDE6" s="526"/>
      <c r="VDF6" s="526"/>
      <c r="VDG6" s="526"/>
      <c r="VDH6" s="526"/>
      <c r="VDI6" s="526"/>
      <c r="VDJ6" s="526"/>
      <c r="VDK6" s="526"/>
      <c r="VDL6" s="526"/>
      <c r="VDM6" s="526"/>
      <c r="VDN6" s="526"/>
      <c r="VDO6" s="526"/>
      <c r="VDP6" s="526"/>
      <c r="VDQ6" s="526"/>
      <c r="VDR6" s="526"/>
      <c r="VDS6" s="526"/>
      <c r="VDT6" s="526"/>
      <c r="VDU6" s="526"/>
      <c r="VDV6" s="526"/>
      <c r="VDW6" s="526"/>
      <c r="VDX6" s="526"/>
      <c r="VDY6" s="526"/>
      <c r="VDZ6" s="526"/>
      <c r="VEA6" s="526"/>
      <c r="VEB6" s="526"/>
      <c r="VEC6" s="526"/>
      <c r="VED6" s="526"/>
      <c r="VEE6" s="526"/>
      <c r="VEF6" s="526"/>
      <c r="VEG6" s="526"/>
      <c r="VEH6" s="526"/>
      <c r="VEI6" s="526"/>
      <c r="VEJ6" s="526"/>
      <c r="VEK6" s="526"/>
      <c r="VEL6" s="526"/>
      <c r="VEM6" s="526"/>
      <c r="VEN6" s="526"/>
      <c r="VEO6" s="526"/>
      <c r="VEP6" s="526"/>
      <c r="VEQ6" s="526"/>
      <c r="VER6" s="526"/>
      <c r="VES6" s="526"/>
      <c r="VET6" s="526"/>
      <c r="VEU6" s="526"/>
      <c r="VEV6" s="526"/>
      <c r="VEW6" s="526"/>
      <c r="VEX6" s="526"/>
      <c r="VEY6" s="526"/>
      <c r="VEZ6" s="526"/>
      <c r="VFA6" s="526"/>
      <c r="VFB6" s="526"/>
      <c r="VFC6" s="526"/>
      <c r="VFD6" s="526"/>
      <c r="VFE6" s="526"/>
      <c r="VFF6" s="526"/>
      <c r="VFG6" s="526"/>
      <c r="VFH6" s="526"/>
      <c r="VFI6" s="526"/>
      <c r="VFJ6" s="526"/>
      <c r="VFK6" s="526"/>
      <c r="VFL6" s="526"/>
      <c r="VFM6" s="526"/>
      <c r="VFN6" s="526"/>
      <c r="VFO6" s="526"/>
      <c r="VFP6" s="526"/>
      <c r="VFQ6" s="526"/>
      <c r="VFR6" s="526"/>
      <c r="VFS6" s="526"/>
      <c r="VFT6" s="526"/>
      <c r="VFU6" s="526"/>
      <c r="VFV6" s="526"/>
      <c r="VFW6" s="526"/>
      <c r="VFX6" s="526"/>
      <c r="VFY6" s="526"/>
      <c r="VFZ6" s="526"/>
      <c r="VGA6" s="526"/>
      <c r="VGB6" s="526"/>
      <c r="VGC6" s="526"/>
      <c r="VGD6" s="526"/>
      <c r="VGE6" s="526"/>
      <c r="VGF6" s="526"/>
      <c r="VGG6" s="526"/>
      <c r="VGH6" s="526"/>
      <c r="VGI6" s="526"/>
      <c r="VGJ6" s="526"/>
      <c r="VGK6" s="526"/>
      <c r="VGL6" s="526"/>
      <c r="VGM6" s="526"/>
      <c r="VGN6" s="526"/>
      <c r="VGO6" s="526"/>
      <c r="VGP6" s="526"/>
      <c r="VGQ6" s="526"/>
      <c r="VGR6" s="526"/>
      <c r="VGS6" s="526"/>
      <c r="VGT6" s="526"/>
      <c r="VGU6" s="526"/>
      <c r="VGV6" s="526"/>
      <c r="VGW6" s="526"/>
      <c r="VGX6" s="526"/>
      <c r="VGY6" s="526"/>
      <c r="VGZ6" s="526"/>
      <c r="VHA6" s="526"/>
      <c r="VHB6" s="526"/>
      <c r="VHC6" s="526"/>
      <c r="VHD6" s="526"/>
      <c r="VHE6" s="526"/>
      <c r="VHF6" s="526"/>
      <c r="VHG6" s="526"/>
      <c r="VHH6" s="526"/>
      <c r="VHI6" s="526"/>
      <c r="VHJ6" s="526"/>
      <c r="VHK6" s="526"/>
      <c r="VHL6" s="526"/>
      <c r="VHM6" s="526"/>
      <c r="VHN6" s="526"/>
      <c r="VHO6" s="526"/>
      <c r="VHP6" s="526"/>
      <c r="VHQ6" s="526"/>
      <c r="VHR6" s="526"/>
      <c r="VHS6" s="526"/>
      <c r="VHT6" s="526"/>
      <c r="VHU6" s="526"/>
      <c r="VHV6" s="526"/>
      <c r="VHW6" s="526"/>
      <c r="VHX6" s="526"/>
      <c r="VHY6" s="526"/>
      <c r="VHZ6" s="526"/>
      <c r="VIA6" s="526"/>
      <c r="VIB6" s="526"/>
      <c r="VIC6" s="526"/>
      <c r="VID6" s="526"/>
      <c r="VIE6" s="526"/>
      <c r="VIF6" s="526"/>
      <c r="VIG6" s="526"/>
      <c r="VIH6" s="526"/>
      <c r="VII6" s="526"/>
      <c r="VIJ6" s="526"/>
      <c r="VIK6" s="526"/>
      <c r="VIL6" s="526"/>
      <c r="VIM6" s="526"/>
      <c r="VIN6" s="526"/>
      <c r="VIO6" s="526"/>
      <c r="VIP6" s="526"/>
      <c r="VIQ6" s="526"/>
      <c r="VIR6" s="526"/>
      <c r="VIS6" s="526"/>
      <c r="VIT6" s="526"/>
      <c r="VIU6" s="526"/>
      <c r="VIV6" s="526"/>
      <c r="VIW6" s="526"/>
      <c r="VIX6" s="526"/>
      <c r="VIY6" s="526"/>
      <c r="VIZ6" s="526"/>
      <c r="VJA6" s="526"/>
      <c r="VJB6" s="526"/>
      <c r="VJC6" s="526"/>
      <c r="VJD6" s="526"/>
      <c r="VJE6" s="526"/>
      <c r="VJF6" s="526"/>
      <c r="VJG6" s="526"/>
      <c r="VJH6" s="526"/>
      <c r="VJI6" s="526"/>
      <c r="VJJ6" s="526"/>
      <c r="VJK6" s="526"/>
      <c r="VJL6" s="526"/>
      <c r="VJM6" s="526"/>
      <c r="VJN6" s="526"/>
      <c r="VJO6" s="526"/>
      <c r="VJP6" s="526"/>
      <c r="VJQ6" s="526"/>
      <c r="VJR6" s="526"/>
      <c r="VJS6" s="526"/>
      <c r="VJT6" s="526"/>
      <c r="VJU6" s="526"/>
      <c r="VJV6" s="526"/>
      <c r="VJW6" s="526"/>
      <c r="VJX6" s="526"/>
      <c r="VJY6" s="526"/>
      <c r="VJZ6" s="526"/>
      <c r="VKA6" s="526"/>
      <c r="VKB6" s="526"/>
      <c r="VKC6" s="526"/>
      <c r="VKD6" s="526"/>
      <c r="VKE6" s="526"/>
      <c r="VKF6" s="526"/>
      <c r="VKG6" s="526"/>
      <c r="VKH6" s="526"/>
      <c r="VKI6" s="526"/>
      <c r="VKJ6" s="526"/>
      <c r="VKK6" s="526"/>
      <c r="VKL6" s="526"/>
      <c r="VKM6" s="526"/>
      <c r="VKN6" s="526"/>
      <c r="VKO6" s="526"/>
      <c r="VKP6" s="526"/>
      <c r="VKQ6" s="526"/>
      <c r="VKR6" s="526"/>
      <c r="VKS6" s="526"/>
      <c r="VKT6" s="526"/>
      <c r="VKU6" s="526"/>
      <c r="VKV6" s="526"/>
      <c r="VKW6" s="526"/>
      <c r="VKX6" s="526"/>
      <c r="VKY6" s="526"/>
      <c r="VKZ6" s="526"/>
      <c r="VLA6" s="526"/>
      <c r="VLB6" s="526"/>
      <c r="VLC6" s="526"/>
      <c r="VLD6" s="526"/>
      <c r="VLE6" s="526"/>
      <c r="VLF6" s="526"/>
      <c r="VLG6" s="526"/>
      <c r="VLH6" s="526"/>
      <c r="VLI6" s="526"/>
      <c r="VLJ6" s="526"/>
      <c r="VLK6" s="526"/>
      <c r="VLL6" s="526"/>
      <c r="VLM6" s="526"/>
      <c r="VLN6" s="526"/>
      <c r="VLO6" s="526"/>
      <c r="VLP6" s="526"/>
      <c r="VLQ6" s="526"/>
      <c r="VLR6" s="526"/>
      <c r="VLS6" s="526"/>
      <c r="VLT6" s="526"/>
      <c r="VLU6" s="526"/>
      <c r="VLV6" s="526"/>
      <c r="VLW6" s="526"/>
      <c r="VLX6" s="526"/>
      <c r="VLY6" s="526"/>
      <c r="VLZ6" s="526"/>
      <c r="VMA6" s="526"/>
      <c r="VMB6" s="526"/>
      <c r="VMC6" s="526"/>
      <c r="VMD6" s="526"/>
      <c r="VME6" s="526"/>
      <c r="VMF6" s="526"/>
      <c r="VMG6" s="526"/>
      <c r="VMH6" s="526"/>
      <c r="VMI6" s="526"/>
      <c r="VMJ6" s="526"/>
      <c r="VMK6" s="526"/>
      <c r="VML6" s="526"/>
      <c r="VMM6" s="526"/>
      <c r="VMN6" s="526"/>
      <c r="VMO6" s="526"/>
      <c r="VMP6" s="526"/>
      <c r="VMQ6" s="526"/>
      <c r="VMR6" s="526"/>
      <c r="VMS6" s="526"/>
      <c r="VMT6" s="526"/>
      <c r="VMU6" s="526"/>
      <c r="VMV6" s="526"/>
      <c r="VMW6" s="526"/>
      <c r="VMX6" s="526"/>
      <c r="VMY6" s="526"/>
      <c r="VMZ6" s="526"/>
      <c r="VNA6" s="526"/>
      <c r="VNB6" s="526"/>
      <c r="VNC6" s="526"/>
      <c r="VND6" s="526"/>
      <c r="VNE6" s="526"/>
      <c r="VNF6" s="526"/>
      <c r="VNG6" s="526"/>
      <c r="VNH6" s="526"/>
      <c r="VNI6" s="526"/>
      <c r="VNJ6" s="526"/>
      <c r="VNK6" s="526"/>
      <c r="VNL6" s="526"/>
      <c r="VNM6" s="526"/>
      <c r="VNN6" s="526"/>
      <c r="VNO6" s="526"/>
      <c r="VNP6" s="526"/>
      <c r="VNQ6" s="526"/>
      <c r="VNR6" s="526"/>
      <c r="VNS6" s="526"/>
      <c r="VNT6" s="526"/>
      <c r="VNU6" s="526"/>
      <c r="VNV6" s="526"/>
      <c r="VNW6" s="526"/>
      <c r="VNX6" s="526"/>
      <c r="VNY6" s="526"/>
      <c r="VNZ6" s="526"/>
      <c r="VOA6" s="526"/>
      <c r="VOB6" s="526"/>
      <c r="VOC6" s="526"/>
      <c r="VOD6" s="526"/>
      <c r="VOE6" s="526"/>
      <c r="VOF6" s="526"/>
      <c r="VOG6" s="526"/>
      <c r="VOH6" s="526"/>
      <c r="VOI6" s="526"/>
      <c r="VOJ6" s="526"/>
      <c r="VOK6" s="526"/>
      <c r="VOL6" s="526"/>
      <c r="VOM6" s="526"/>
      <c r="VON6" s="526"/>
      <c r="VOO6" s="526"/>
      <c r="VOP6" s="526"/>
      <c r="VOQ6" s="526"/>
      <c r="VOR6" s="526"/>
      <c r="VOS6" s="526"/>
      <c r="VOT6" s="526"/>
      <c r="VOU6" s="526"/>
      <c r="VOV6" s="526"/>
      <c r="VOW6" s="526"/>
      <c r="VOX6" s="526"/>
      <c r="VOY6" s="526"/>
      <c r="VOZ6" s="526"/>
      <c r="VPA6" s="526"/>
      <c r="VPB6" s="526"/>
      <c r="VPC6" s="526"/>
      <c r="VPD6" s="526"/>
      <c r="VPE6" s="526"/>
      <c r="VPF6" s="526"/>
      <c r="VPG6" s="526"/>
      <c r="VPH6" s="526"/>
      <c r="VPI6" s="526"/>
      <c r="VPJ6" s="526"/>
      <c r="VPK6" s="526"/>
      <c r="VPL6" s="526"/>
      <c r="VPM6" s="526"/>
      <c r="VPN6" s="526"/>
      <c r="VPO6" s="526"/>
      <c r="VPP6" s="526"/>
      <c r="VPQ6" s="526"/>
      <c r="VPR6" s="526"/>
      <c r="VPS6" s="526"/>
      <c r="VPT6" s="526"/>
      <c r="VPU6" s="526"/>
      <c r="VPV6" s="526"/>
      <c r="VPW6" s="526"/>
      <c r="VPX6" s="526"/>
      <c r="VPY6" s="526"/>
      <c r="VPZ6" s="526"/>
      <c r="VQA6" s="526"/>
      <c r="VQB6" s="526"/>
      <c r="VQC6" s="526"/>
      <c r="VQD6" s="526"/>
      <c r="VQE6" s="526"/>
      <c r="VQF6" s="526"/>
      <c r="VQG6" s="526"/>
      <c r="VQH6" s="526"/>
      <c r="VQI6" s="526"/>
      <c r="VQJ6" s="526"/>
      <c r="VQK6" s="526"/>
      <c r="VQL6" s="526"/>
      <c r="VQM6" s="526"/>
      <c r="VQN6" s="526"/>
      <c r="VQO6" s="526"/>
      <c r="VQP6" s="526"/>
      <c r="VQQ6" s="526"/>
      <c r="VQR6" s="526"/>
      <c r="VQS6" s="526"/>
      <c r="VQT6" s="526"/>
      <c r="VQU6" s="526"/>
      <c r="VQV6" s="526"/>
      <c r="VQW6" s="526"/>
      <c r="VQX6" s="526"/>
      <c r="VQY6" s="526"/>
      <c r="VQZ6" s="526"/>
      <c r="VRA6" s="526"/>
      <c r="VRB6" s="526"/>
      <c r="VRC6" s="526"/>
      <c r="VRD6" s="526"/>
      <c r="VRE6" s="526"/>
      <c r="VRF6" s="526"/>
      <c r="VRG6" s="526"/>
      <c r="VRH6" s="526"/>
      <c r="VRI6" s="526"/>
      <c r="VRJ6" s="526"/>
      <c r="VRK6" s="526"/>
      <c r="VRL6" s="526"/>
      <c r="VRM6" s="526"/>
      <c r="VRN6" s="526"/>
      <c r="VRO6" s="526"/>
      <c r="VRP6" s="526"/>
      <c r="VRQ6" s="526"/>
      <c r="VRR6" s="526"/>
      <c r="VRS6" s="526"/>
      <c r="VRT6" s="526"/>
      <c r="VRU6" s="526"/>
      <c r="VRV6" s="526"/>
      <c r="VRW6" s="526"/>
      <c r="VRX6" s="526"/>
      <c r="VRY6" s="526"/>
      <c r="VRZ6" s="526"/>
      <c r="VSA6" s="526"/>
      <c r="VSB6" s="526"/>
      <c r="VSC6" s="526"/>
      <c r="VSD6" s="526"/>
      <c r="VSE6" s="526"/>
      <c r="VSF6" s="526"/>
      <c r="VSG6" s="526"/>
      <c r="VSH6" s="526"/>
      <c r="VSI6" s="526"/>
      <c r="VSJ6" s="526"/>
      <c r="VSK6" s="526"/>
      <c r="VSL6" s="526"/>
      <c r="VSM6" s="526"/>
      <c r="VSN6" s="526"/>
      <c r="VSO6" s="526"/>
      <c r="VSP6" s="526"/>
      <c r="VSQ6" s="526"/>
      <c r="VSR6" s="526"/>
      <c r="VSS6" s="526"/>
      <c r="VST6" s="526"/>
      <c r="VSU6" s="526"/>
      <c r="VSV6" s="526"/>
      <c r="VSW6" s="526"/>
      <c r="VSX6" s="526"/>
      <c r="VSY6" s="526"/>
      <c r="VSZ6" s="526"/>
      <c r="VTA6" s="526"/>
      <c r="VTB6" s="526"/>
      <c r="VTC6" s="526"/>
      <c r="VTD6" s="526"/>
      <c r="VTE6" s="526"/>
      <c r="VTF6" s="526"/>
      <c r="VTG6" s="526"/>
      <c r="VTH6" s="526"/>
      <c r="VTI6" s="526"/>
      <c r="VTJ6" s="526"/>
      <c r="VTK6" s="526"/>
      <c r="VTL6" s="526"/>
      <c r="VTM6" s="526"/>
      <c r="VTN6" s="526"/>
      <c r="VTO6" s="526"/>
      <c r="VTP6" s="526"/>
      <c r="VTQ6" s="526"/>
      <c r="VTR6" s="526"/>
      <c r="VTS6" s="526"/>
      <c r="VTT6" s="526"/>
      <c r="VTU6" s="526"/>
      <c r="VTV6" s="526"/>
      <c r="VTW6" s="526"/>
      <c r="VTX6" s="526"/>
      <c r="VTY6" s="526"/>
      <c r="VTZ6" s="526"/>
      <c r="VUA6" s="526"/>
      <c r="VUB6" s="526"/>
      <c r="VUC6" s="526"/>
      <c r="VUD6" s="526"/>
      <c r="VUE6" s="526"/>
      <c r="VUF6" s="526"/>
      <c r="VUG6" s="526"/>
      <c r="VUH6" s="526"/>
      <c r="VUI6" s="526"/>
      <c r="VUJ6" s="526"/>
      <c r="VUK6" s="526"/>
      <c r="VUL6" s="526"/>
      <c r="VUM6" s="526"/>
      <c r="VUN6" s="526"/>
      <c r="VUO6" s="526"/>
      <c r="VUP6" s="526"/>
      <c r="VUQ6" s="526"/>
      <c r="VUR6" s="526"/>
      <c r="VUS6" s="526"/>
      <c r="VUT6" s="526"/>
      <c r="VUU6" s="526"/>
      <c r="VUV6" s="526"/>
      <c r="VUW6" s="526"/>
      <c r="VUX6" s="526"/>
      <c r="VUY6" s="526"/>
      <c r="VUZ6" s="526"/>
      <c r="VVA6" s="526"/>
      <c r="VVB6" s="526"/>
      <c r="VVC6" s="526"/>
      <c r="VVD6" s="526"/>
      <c r="VVE6" s="526"/>
      <c r="VVF6" s="526"/>
      <c r="VVG6" s="526"/>
      <c r="VVH6" s="526"/>
      <c r="VVI6" s="526"/>
      <c r="VVJ6" s="526"/>
      <c r="VVK6" s="526"/>
      <c r="VVL6" s="526"/>
      <c r="VVM6" s="526"/>
      <c r="VVN6" s="526"/>
      <c r="VVO6" s="526"/>
      <c r="VVP6" s="526"/>
      <c r="VVQ6" s="526"/>
      <c r="VVR6" s="526"/>
      <c r="VVS6" s="526"/>
      <c r="VVT6" s="526"/>
      <c r="VVU6" s="526"/>
      <c r="VVV6" s="526"/>
      <c r="VVW6" s="526"/>
      <c r="VVX6" s="526"/>
      <c r="VVY6" s="526"/>
      <c r="VVZ6" s="526"/>
      <c r="VWA6" s="526"/>
      <c r="VWB6" s="526"/>
      <c r="VWC6" s="526"/>
      <c r="VWD6" s="526"/>
      <c r="VWE6" s="526"/>
      <c r="VWF6" s="526"/>
      <c r="VWG6" s="526"/>
      <c r="VWH6" s="526"/>
      <c r="VWI6" s="526"/>
      <c r="VWJ6" s="526"/>
      <c r="VWK6" s="526"/>
      <c r="VWL6" s="526"/>
      <c r="VWM6" s="526"/>
      <c r="VWN6" s="526"/>
      <c r="VWO6" s="526"/>
      <c r="VWP6" s="526"/>
      <c r="VWQ6" s="526"/>
      <c r="VWR6" s="526"/>
      <c r="VWS6" s="526"/>
      <c r="VWT6" s="526"/>
      <c r="VWU6" s="526"/>
      <c r="VWV6" s="526"/>
      <c r="VWW6" s="526"/>
      <c r="VWX6" s="526"/>
      <c r="VWY6" s="526"/>
      <c r="VWZ6" s="526"/>
      <c r="VXA6" s="526"/>
      <c r="VXB6" s="526"/>
      <c r="VXC6" s="526"/>
      <c r="VXD6" s="526"/>
      <c r="VXE6" s="526"/>
      <c r="VXF6" s="526"/>
      <c r="VXG6" s="526"/>
      <c r="VXH6" s="526"/>
      <c r="VXI6" s="526"/>
      <c r="VXJ6" s="526"/>
      <c r="VXK6" s="526"/>
      <c r="VXL6" s="526"/>
      <c r="VXM6" s="526"/>
      <c r="VXN6" s="526"/>
      <c r="VXO6" s="526"/>
      <c r="VXP6" s="526"/>
      <c r="VXQ6" s="526"/>
      <c r="VXR6" s="526"/>
      <c r="VXS6" s="526"/>
      <c r="VXT6" s="526"/>
      <c r="VXU6" s="526"/>
      <c r="VXV6" s="526"/>
      <c r="VXW6" s="526"/>
      <c r="VXX6" s="526"/>
      <c r="VXY6" s="526"/>
      <c r="VXZ6" s="526"/>
      <c r="VYA6" s="526"/>
      <c r="VYB6" s="526"/>
      <c r="VYC6" s="526"/>
      <c r="VYD6" s="526"/>
      <c r="VYE6" s="526"/>
      <c r="VYF6" s="526"/>
      <c r="VYG6" s="526"/>
      <c r="VYH6" s="526"/>
      <c r="VYI6" s="526"/>
      <c r="VYJ6" s="526"/>
      <c r="VYK6" s="526"/>
      <c r="VYL6" s="526"/>
      <c r="VYM6" s="526"/>
      <c r="VYN6" s="526"/>
      <c r="VYO6" s="526"/>
      <c r="VYP6" s="526"/>
      <c r="VYQ6" s="526"/>
      <c r="VYR6" s="526"/>
      <c r="VYS6" s="526"/>
      <c r="VYT6" s="526"/>
      <c r="VYU6" s="526"/>
      <c r="VYV6" s="526"/>
      <c r="VYW6" s="526"/>
      <c r="VYX6" s="526"/>
      <c r="VYY6" s="526"/>
      <c r="VYZ6" s="526"/>
      <c r="VZA6" s="526"/>
      <c r="VZB6" s="526"/>
      <c r="VZC6" s="526"/>
      <c r="VZD6" s="526"/>
      <c r="VZE6" s="526"/>
      <c r="VZF6" s="526"/>
      <c r="VZG6" s="526"/>
      <c r="VZH6" s="526"/>
      <c r="VZI6" s="526"/>
      <c r="VZJ6" s="526"/>
      <c r="VZK6" s="526"/>
      <c r="VZL6" s="526"/>
      <c r="VZM6" s="526"/>
      <c r="VZN6" s="526"/>
      <c r="VZO6" s="526"/>
      <c r="VZP6" s="526"/>
      <c r="VZQ6" s="526"/>
      <c r="VZR6" s="526"/>
      <c r="VZS6" s="526"/>
      <c r="VZT6" s="526"/>
      <c r="VZU6" s="526"/>
      <c r="VZV6" s="526"/>
      <c r="VZW6" s="526"/>
      <c r="VZX6" s="526"/>
      <c r="VZY6" s="526"/>
      <c r="VZZ6" s="526"/>
      <c r="WAA6" s="526"/>
      <c r="WAB6" s="526"/>
      <c r="WAC6" s="526"/>
      <c r="WAD6" s="526"/>
      <c r="WAE6" s="526"/>
      <c r="WAF6" s="526"/>
      <c r="WAG6" s="526"/>
      <c r="WAH6" s="526"/>
      <c r="WAI6" s="526"/>
      <c r="WAJ6" s="526"/>
      <c r="WAK6" s="526"/>
      <c r="WAL6" s="526"/>
      <c r="WAM6" s="526"/>
      <c r="WAN6" s="526"/>
      <c r="WAO6" s="526"/>
      <c r="WAP6" s="526"/>
      <c r="WAQ6" s="526"/>
      <c r="WAR6" s="526"/>
      <c r="WAS6" s="526"/>
      <c r="WAT6" s="526"/>
      <c r="WAU6" s="526"/>
      <c r="WAV6" s="526"/>
      <c r="WAW6" s="526"/>
      <c r="WAX6" s="526"/>
      <c r="WAY6" s="526"/>
      <c r="WAZ6" s="526"/>
      <c r="WBA6" s="526"/>
      <c r="WBB6" s="526"/>
      <c r="WBC6" s="526"/>
      <c r="WBD6" s="526"/>
      <c r="WBE6" s="526"/>
      <c r="WBF6" s="526"/>
      <c r="WBG6" s="526"/>
      <c r="WBH6" s="526"/>
      <c r="WBI6" s="526"/>
      <c r="WBJ6" s="526"/>
      <c r="WBK6" s="526"/>
      <c r="WBL6" s="526"/>
      <c r="WBM6" s="526"/>
      <c r="WBN6" s="526"/>
      <c r="WBO6" s="526"/>
      <c r="WBP6" s="526"/>
      <c r="WBQ6" s="526"/>
      <c r="WBR6" s="526"/>
      <c r="WBS6" s="526"/>
      <c r="WBT6" s="526"/>
      <c r="WBU6" s="526"/>
      <c r="WBV6" s="526"/>
      <c r="WBW6" s="526"/>
      <c r="WBX6" s="526"/>
      <c r="WBY6" s="526"/>
      <c r="WBZ6" s="526"/>
      <c r="WCA6" s="526"/>
      <c r="WCB6" s="526"/>
      <c r="WCC6" s="526"/>
      <c r="WCD6" s="526"/>
      <c r="WCE6" s="526"/>
      <c r="WCF6" s="526"/>
      <c r="WCG6" s="526"/>
      <c r="WCH6" s="526"/>
      <c r="WCI6" s="526"/>
      <c r="WCJ6" s="526"/>
      <c r="WCK6" s="526"/>
      <c r="WCL6" s="526"/>
      <c r="WCM6" s="526"/>
      <c r="WCN6" s="526"/>
      <c r="WCO6" s="526"/>
      <c r="WCP6" s="526"/>
      <c r="WCQ6" s="526"/>
      <c r="WCR6" s="526"/>
      <c r="WCS6" s="526"/>
      <c r="WCT6" s="526"/>
      <c r="WCU6" s="526"/>
      <c r="WCV6" s="526"/>
      <c r="WCW6" s="526"/>
      <c r="WCX6" s="526"/>
      <c r="WCY6" s="526"/>
      <c r="WCZ6" s="526"/>
      <c r="WDA6" s="526"/>
      <c r="WDB6" s="526"/>
      <c r="WDC6" s="526"/>
      <c r="WDD6" s="526"/>
      <c r="WDE6" s="526"/>
      <c r="WDF6" s="526"/>
      <c r="WDG6" s="526"/>
      <c r="WDH6" s="526"/>
      <c r="WDI6" s="526"/>
      <c r="WDJ6" s="526"/>
      <c r="WDK6" s="526"/>
      <c r="WDL6" s="526"/>
      <c r="WDM6" s="526"/>
      <c r="WDN6" s="526"/>
      <c r="WDO6" s="526"/>
      <c r="WDP6" s="526"/>
      <c r="WDQ6" s="526"/>
      <c r="WDR6" s="526"/>
      <c r="WDS6" s="526"/>
      <c r="WDT6" s="526"/>
      <c r="WDU6" s="526"/>
      <c r="WDV6" s="526"/>
      <c r="WDW6" s="526"/>
      <c r="WDX6" s="526"/>
      <c r="WDY6" s="526"/>
      <c r="WDZ6" s="526"/>
      <c r="WEA6" s="526"/>
      <c r="WEB6" s="526"/>
      <c r="WEC6" s="526"/>
      <c r="WED6" s="526"/>
      <c r="WEE6" s="526"/>
      <c r="WEF6" s="526"/>
      <c r="WEG6" s="526"/>
      <c r="WEH6" s="526"/>
      <c r="WEI6" s="526"/>
      <c r="WEJ6" s="526"/>
      <c r="WEK6" s="526"/>
      <c r="WEL6" s="526"/>
      <c r="WEM6" s="526"/>
      <c r="WEN6" s="526"/>
      <c r="WEO6" s="526"/>
      <c r="WEP6" s="526"/>
      <c r="WEQ6" s="526"/>
      <c r="WER6" s="526"/>
      <c r="WES6" s="526"/>
      <c r="WET6" s="526"/>
      <c r="WEU6" s="526"/>
      <c r="WEV6" s="526"/>
      <c r="WEW6" s="526"/>
      <c r="WEX6" s="526"/>
      <c r="WEY6" s="526"/>
      <c r="WEZ6" s="526"/>
      <c r="WFA6" s="526"/>
      <c r="WFB6" s="526"/>
      <c r="WFC6" s="526"/>
      <c r="WFD6" s="526"/>
      <c r="WFE6" s="526"/>
      <c r="WFF6" s="526"/>
      <c r="WFG6" s="526"/>
      <c r="WFH6" s="526"/>
      <c r="WFI6" s="526"/>
      <c r="WFJ6" s="526"/>
      <c r="WFK6" s="526"/>
      <c r="WFL6" s="526"/>
      <c r="WFM6" s="526"/>
      <c r="WFN6" s="526"/>
      <c r="WFO6" s="526"/>
      <c r="WFP6" s="526"/>
      <c r="WFQ6" s="526"/>
      <c r="WFR6" s="526"/>
      <c r="WFS6" s="526"/>
      <c r="WFT6" s="526"/>
      <c r="WFU6" s="526"/>
      <c r="WFV6" s="526"/>
      <c r="WFW6" s="526"/>
      <c r="WFX6" s="526"/>
      <c r="WFY6" s="526"/>
      <c r="WFZ6" s="526"/>
      <c r="WGA6" s="526"/>
      <c r="WGB6" s="526"/>
      <c r="WGC6" s="526"/>
      <c r="WGD6" s="526"/>
      <c r="WGE6" s="526"/>
      <c r="WGF6" s="526"/>
      <c r="WGG6" s="526"/>
      <c r="WGH6" s="526"/>
      <c r="WGI6" s="526"/>
      <c r="WGJ6" s="526"/>
      <c r="WGK6" s="526"/>
      <c r="WGL6" s="526"/>
      <c r="WGM6" s="526"/>
      <c r="WGN6" s="526"/>
      <c r="WGO6" s="526"/>
      <c r="WGP6" s="526"/>
      <c r="WGQ6" s="526"/>
      <c r="WGR6" s="526"/>
      <c r="WGS6" s="526"/>
      <c r="WGT6" s="526"/>
      <c r="WGU6" s="526"/>
      <c r="WGV6" s="526"/>
      <c r="WGW6" s="526"/>
      <c r="WGX6" s="526"/>
      <c r="WGY6" s="526"/>
      <c r="WGZ6" s="526"/>
      <c r="WHA6" s="526"/>
      <c r="WHB6" s="526"/>
      <c r="WHC6" s="526"/>
      <c r="WHD6" s="526"/>
      <c r="WHE6" s="526"/>
      <c r="WHF6" s="526"/>
      <c r="WHG6" s="526"/>
      <c r="WHH6" s="526"/>
      <c r="WHI6" s="526"/>
      <c r="WHJ6" s="526"/>
      <c r="WHK6" s="526"/>
      <c r="WHL6" s="526"/>
      <c r="WHM6" s="526"/>
      <c r="WHN6" s="526"/>
      <c r="WHO6" s="526"/>
      <c r="WHP6" s="526"/>
      <c r="WHQ6" s="526"/>
      <c r="WHR6" s="526"/>
      <c r="WHS6" s="526"/>
      <c r="WHT6" s="526"/>
      <c r="WHU6" s="526"/>
      <c r="WHV6" s="526"/>
      <c r="WHW6" s="526"/>
      <c r="WHX6" s="526"/>
      <c r="WHY6" s="526"/>
      <c r="WHZ6" s="526"/>
      <c r="WIA6" s="526"/>
      <c r="WIB6" s="526"/>
      <c r="WIC6" s="526"/>
      <c r="WID6" s="526"/>
      <c r="WIE6" s="526"/>
      <c r="WIF6" s="526"/>
      <c r="WIG6" s="526"/>
      <c r="WIH6" s="526"/>
      <c r="WII6" s="526"/>
      <c r="WIJ6" s="526"/>
      <c r="WIK6" s="526"/>
      <c r="WIL6" s="526"/>
      <c r="WIM6" s="526"/>
      <c r="WIN6" s="526"/>
      <c r="WIO6" s="526"/>
      <c r="WIP6" s="526"/>
      <c r="WIQ6" s="526"/>
      <c r="WIR6" s="526"/>
      <c r="WIS6" s="526"/>
      <c r="WIT6" s="526"/>
      <c r="WIU6" s="526"/>
      <c r="WIV6" s="526"/>
      <c r="WIW6" s="526"/>
      <c r="WIX6" s="526"/>
      <c r="WIY6" s="526"/>
      <c r="WIZ6" s="526"/>
      <c r="WJA6" s="526"/>
      <c r="WJB6" s="526"/>
      <c r="WJC6" s="526"/>
      <c r="WJD6" s="526"/>
      <c r="WJE6" s="526"/>
      <c r="WJF6" s="526"/>
      <c r="WJG6" s="526"/>
      <c r="WJH6" s="526"/>
      <c r="WJI6" s="526"/>
      <c r="WJJ6" s="526"/>
      <c r="WJK6" s="526"/>
      <c r="WJL6" s="526"/>
      <c r="WJM6" s="526"/>
      <c r="WJN6" s="526"/>
      <c r="WJO6" s="526"/>
      <c r="WJP6" s="526"/>
      <c r="WJQ6" s="526"/>
      <c r="WJR6" s="526"/>
      <c r="WJS6" s="526"/>
      <c r="WJT6" s="526"/>
      <c r="WJU6" s="526"/>
      <c r="WJV6" s="526"/>
      <c r="WJW6" s="526"/>
      <c r="WJX6" s="526"/>
      <c r="WJY6" s="526"/>
      <c r="WJZ6" s="526"/>
      <c r="WKA6" s="526"/>
      <c r="WKB6" s="526"/>
      <c r="WKC6" s="526"/>
      <c r="WKD6" s="526"/>
      <c r="WKE6" s="526"/>
      <c r="WKF6" s="526"/>
      <c r="WKG6" s="526"/>
      <c r="WKH6" s="526"/>
      <c r="WKI6" s="526"/>
      <c r="WKJ6" s="526"/>
      <c r="WKK6" s="526"/>
      <c r="WKL6" s="526"/>
      <c r="WKM6" s="526"/>
      <c r="WKN6" s="526"/>
      <c r="WKO6" s="526"/>
      <c r="WKP6" s="526"/>
      <c r="WKQ6" s="526"/>
      <c r="WKR6" s="526"/>
      <c r="WKS6" s="526"/>
      <c r="WKT6" s="526"/>
      <c r="WKU6" s="526"/>
      <c r="WKV6" s="526"/>
      <c r="WKW6" s="526"/>
      <c r="WKX6" s="526"/>
      <c r="WKY6" s="526"/>
      <c r="WKZ6" s="526"/>
      <c r="WLA6" s="526"/>
      <c r="WLB6" s="526"/>
      <c r="WLC6" s="526"/>
      <c r="WLD6" s="526"/>
      <c r="WLE6" s="526"/>
      <c r="WLF6" s="526"/>
      <c r="WLG6" s="526"/>
      <c r="WLH6" s="526"/>
      <c r="WLI6" s="526"/>
      <c r="WLJ6" s="526"/>
      <c r="WLK6" s="526"/>
      <c r="WLL6" s="526"/>
      <c r="WLM6" s="526"/>
      <c r="WLN6" s="526"/>
      <c r="WLO6" s="526"/>
      <c r="WLP6" s="526"/>
      <c r="WLQ6" s="526"/>
      <c r="WLR6" s="526"/>
      <c r="WLS6" s="526"/>
      <c r="WLT6" s="526"/>
      <c r="WLU6" s="526"/>
      <c r="WLV6" s="526"/>
      <c r="WLW6" s="526"/>
      <c r="WLX6" s="526"/>
      <c r="WLY6" s="526"/>
      <c r="WLZ6" s="526"/>
      <c r="WMA6" s="526"/>
      <c r="WMB6" s="526"/>
      <c r="WMC6" s="526"/>
      <c r="WMD6" s="526"/>
      <c r="WME6" s="526"/>
      <c r="WMF6" s="526"/>
      <c r="WMG6" s="526"/>
      <c r="WMH6" s="526"/>
      <c r="WMI6" s="526"/>
      <c r="WMJ6" s="526"/>
      <c r="WMK6" s="526"/>
      <c r="WML6" s="526"/>
      <c r="WMM6" s="526"/>
      <c r="WMN6" s="526"/>
      <c r="WMO6" s="526"/>
      <c r="WMP6" s="526"/>
      <c r="WMQ6" s="526"/>
      <c r="WMR6" s="526"/>
      <c r="WMS6" s="526"/>
      <c r="WMT6" s="526"/>
      <c r="WMU6" s="526"/>
      <c r="WMV6" s="526"/>
      <c r="WMW6" s="526"/>
      <c r="WMX6" s="526"/>
      <c r="WMY6" s="526"/>
      <c r="WMZ6" s="526"/>
      <c r="WNA6" s="526"/>
      <c r="WNB6" s="526"/>
      <c r="WNC6" s="526"/>
      <c r="WND6" s="526"/>
      <c r="WNE6" s="526"/>
      <c r="WNF6" s="526"/>
      <c r="WNG6" s="526"/>
      <c r="WNH6" s="526"/>
      <c r="WNI6" s="526"/>
      <c r="WNJ6" s="526"/>
      <c r="WNK6" s="526"/>
      <c r="WNL6" s="526"/>
      <c r="WNM6" s="526"/>
      <c r="WNN6" s="526"/>
      <c r="WNO6" s="526"/>
      <c r="WNP6" s="526"/>
      <c r="WNQ6" s="526"/>
      <c r="WNR6" s="526"/>
      <c r="WNS6" s="526"/>
      <c r="WNT6" s="526"/>
      <c r="WNU6" s="526"/>
      <c r="WNV6" s="526"/>
      <c r="WNW6" s="526"/>
      <c r="WNX6" s="526"/>
      <c r="WNY6" s="526"/>
      <c r="WNZ6" s="526"/>
      <c r="WOA6" s="526"/>
      <c r="WOB6" s="526"/>
      <c r="WOC6" s="526"/>
      <c r="WOD6" s="526"/>
      <c r="WOE6" s="526"/>
      <c r="WOF6" s="526"/>
      <c r="WOG6" s="526"/>
      <c r="WOH6" s="526"/>
      <c r="WOI6" s="526"/>
      <c r="WOJ6" s="526"/>
      <c r="WOK6" s="526"/>
      <c r="WOL6" s="526"/>
      <c r="WOM6" s="526"/>
      <c r="WON6" s="526"/>
      <c r="WOO6" s="526"/>
      <c r="WOP6" s="526"/>
      <c r="WOQ6" s="526"/>
      <c r="WOR6" s="526"/>
      <c r="WOS6" s="526"/>
      <c r="WOT6" s="526"/>
      <c r="WOU6" s="526"/>
      <c r="WOV6" s="526"/>
      <c r="WOW6" s="526"/>
      <c r="WOX6" s="526"/>
      <c r="WOY6" s="526"/>
      <c r="WOZ6" s="526"/>
      <c r="WPA6" s="526"/>
      <c r="WPB6" s="526"/>
      <c r="WPC6" s="526"/>
      <c r="WPD6" s="526"/>
      <c r="WPE6" s="526"/>
      <c r="WPF6" s="526"/>
      <c r="WPG6" s="526"/>
      <c r="WPH6" s="526"/>
      <c r="WPI6" s="526"/>
      <c r="WPJ6" s="526"/>
      <c r="WPK6" s="526"/>
      <c r="WPL6" s="526"/>
      <c r="WPM6" s="526"/>
      <c r="WPN6" s="526"/>
      <c r="WPO6" s="526"/>
      <c r="WPP6" s="526"/>
      <c r="WPQ6" s="526"/>
      <c r="WPR6" s="526"/>
      <c r="WPS6" s="526"/>
      <c r="WPT6" s="526"/>
      <c r="WPU6" s="526"/>
      <c r="WPV6" s="526"/>
      <c r="WPW6" s="526"/>
      <c r="WPX6" s="526"/>
      <c r="WPY6" s="526"/>
      <c r="WPZ6" s="526"/>
      <c r="WQA6" s="526"/>
      <c r="WQB6" s="526"/>
      <c r="WQC6" s="526"/>
      <c r="WQD6" s="526"/>
      <c r="WQE6" s="526"/>
      <c r="WQF6" s="526"/>
      <c r="WQG6" s="526"/>
      <c r="WQH6" s="526"/>
      <c r="WQI6" s="526"/>
      <c r="WQJ6" s="526"/>
      <c r="WQK6" s="526"/>
      <c r="WQL6" s="526"/>
      <c r="WQM6" s="526"/>
      <c r="WQN6" s="526"/>
      <c r="WQO6" s="526"/>
      <c r="WQP6" s="526"/>
      <c r="WQQ6" s="526"/>
      <c r="WQR6" s="526"/>
      <c r="WQS6" s="526"/>
      <c r="WQT6" s="526"/>
      <c r="WQU6" s="526"/>
      <c r="WQV6" s="526"/>
      <c r="WQW6" s="526"/>
      <c r="WQX6" s="526"/>
      <c r="WQY6" s="526"/>
      <c r="WQZ6" s="526"/>
      <c r="WRA6" s="526"/>
      <c r="WRB6" s="526"/>
      <c r="WRC6" s="526"/>
      <c r="WRD6" s="526"/>
      <c r="WRE6" s="526"/>
      <c r="WRF6" s="526"/>
      <c r="WRG6" s="526"/>
      <c r="WRH6" s="526"/>
      <c r="WRI6" s="526"/>
      <c r="WRJ6" s="526"/>
      <c r="WRK6" s="526"/>
      <c r="WRL6" s="526"/>
      <c r="WRM6" s="526"/>
      <c r="WRN6" s="526"/>
      <c r="WRO6" s="526"/>
      <c r="WRP6" s="526"/>
      <c r="WRQ6" s="526"/>
      <c r="WRR6" s="526"/>
      <c r="WRS6" s="526"/>
      <c r="WRT6" s="526"/>
      <c r="WRU6" s="526"/>
      <c r="WRV6" s="526"/>
      <c r="WRW6" s="526"/>
      <c r="WRX6" s="526"/>
      <c r="WRY6" s="526"/>
      <c r="WRZ6" s="526"/>
      <c r="WSA6" s="526"/>
      <c r="WSB6" s="526"/>
      <c r="WSC6" s="526"/>
      <c r="WSD6" s="526"/>
      <c r="WSE6" s="526"/>
      <c r="WSF6" s="526"/>
      <c r="WSG6" s="526"/>
      <c r="WSH6" s="526"/>
      <c r="WSI6" s="526"/>
      <c r="WSJ6" s="526"/>
      <c r="WSK6" s="526"/>
      <c r="WSL6" s="526"/>
      <c r="WSM6" s="526"/>
      <c r="WSN6" s="526"/>
      <c r="WSO6" s="526"/>
      <c r="WSP6" s="526"/>
      <c r="WSQ6" s="526"/>
      <c r="WSR6" s="526"/>
      <c r="WSS6" s="526"/>
      <c r="WST6" s="526"/>
      <c r="WSU6" s="526"/>
      <c r="WSV6" s="526"/>
      <c r="WSW6" s="526"/>
      <c r="WSX6" s="526"/>
      <c r="WSY6" s="526"/>
      <c r="WSZ6" s="526"/>
      <c r="WTA6" s="526"/>
      <c r="WTB6" s="526"/>
      <c r="WTC6" s="526"/>
      <c r="WTD6" s="526"/>
      <c r="WTE6" s="526"/>
      <c r="WTF6" s="526"/>
      <c r="WTG6" s="526"/>
      <c r="WTH6" s="526"/>
      <c r="WTI6" s="526"/>
      <c r="WTJ6" s="526"/>
      <c r="WTK6" s="526"/>
      <c r="WTL6" s="526"/>
      <c r="WTM6" s="526"/>
      <c r="WTN6" s="526"/>
      <c r="WTO6" s="526"/>
      <c r="WTP6" s="526"/>
      <c r="WTQ6" s="526"/>
      <c r="WTR6" s="526"/>
      <c r="WTS6" s="526"/>
      <c r="WTT6" s="526"/>
      <c r="WTU6" s="526"/>
      <c r="WTV6" s="526"/>
      <c r="WTW6" s="526"/>
      <c r="WTX6" s="526"/>
      <c r="WTY6" s="526"/>
      <c r="WTZ6" s="526"/>
      <c r="WUA6" s="526"/>
      <c r="WUB6" s="526"/>
      <c r="WUC6" s="526"/>
      <c r="WUD6" s="526"/>
      <c r="WUE6" s="526"/>
      <c r="WUF6" s="526"/>
      <c r="WUG6" s="526"/>
      <c r="WUH6" s="526"/>
      <c r="WUI6" s="526"/>
      <c r="WUJ6" s="526"/>
      <c r="WUK6" s="526"/>
      <c r="WUL6" s="526"/>
      <c r="WUM6" s="526"/>
      <c r="WUN6" s="526"/>
      <c r="WUO6" s="526"/>
      <c r="WUP6" s="526"/>
      <c r="WUQ6" s="526"/>
      <c r="WUR6" s="526"/>
      <c r="WUS6" s="526"/>
      <c r="WUT6" s="526"/>
      <c r="WUU6" s="526"/>
      <c r="WUV6" s="526"/>
      <c r="WUW6" s="526"/>
      <c r="WUX6" s="526"/>
      <c r="WUY6" s="526"/>
      <c r="WUZ6" s="526"/>
      <c r="WVA6" s="526"/>
      <c r="WVB6" s="526"/>
      <c r="WVC6" s="526"/>
      <c r="WVD6" s="526"/>
      <c r="WVE6" s="526"/>
      <c r="WVF6" s="526"/>
      <c r="WVG6" s="526"/>
      <c r="WVH6" s="526"/>
      <c r="WVI6" s="526"/>
      <c r="WVJ6" s="526"/>
      <c r="WVK6" s="526"/>
      <c r="WVL6" s="526"/>
      <c r="WVM6" s="526"/>
      <c r="WVN6" s="526"/>
      <c r="WVO6" s="526"/>
      <c r="WVP6" s="526"/>
      <c r="WVQ6" s="526"/>
      <c r="WVR6" s="526"/>
      <c r="WVS6" s="526"/>
      <c r="WVT6" s="526"/>
      <c r="WVU6" s="526"/>
      <c r="WVV6" s="526"/>
      <c r="WVW6" s="526"/>
      <c r="WVX6" s="526"/>
      <c r="WVY6" s="526"/>
      <c r="WVZ6" s="526"/>
      <c r="WWA6" s="526"/>
      <c r="WWB6" s="526"/>
      <c r="WWC6" s="526"/>
      <c r="WWD6" s="526"/>
      <c r="WWE6" s="526"/>
      <c r="WWF6" s="526"/>
      <c r="WWG6" s="526"/>
      <c r="WWH6" s="526"/>
      <c r="WWI6" s="526"/>
      <c r="WWJ6" s="526"/>
      <c r="WWK6" s="526"/>
      <c r="WWL6" s="526"/>
      <c r="WWM6" s="526"/>
      <c r="WWN6" s="526"/>
      <c r="WWO6" s="526"/>
      <c r="WWP6" s="526"/>
      <c r="WWQ6" s="526"/>
      <c r="WWR6" s="526"/>
      <c r="WWS6" s="526"/>
      <c r="WWT6" s="526"/>
      <c r="WWU6" s="526"/>
      <c r="WWV6" s="526"/>
      <c r="WWW6" s="526"/>
      <c r="WWX6" s="526"/>
      <c r="WWY6" s="526"/>
      <c r="WWZ6" s="526"/>
      <c r="WXA6" s="526"/>
      <c r="WXB6" s="526"/>
      <c r="WXC6" s="526"/>
      <c r="WXD6" s="526"/>
      <c r="WXE6" s="526"/>
      <c r="WXF6" s="526"/>
      <c r="WXG6" s="526"/>
      <c r="WXH6" s="526"/>
      <c r="WXI6" s="526"/>
      <c r="WXJ6" s="526"/>
      <c r="WXK6" s="526"/>
      <c r="WXL6" s="526"/>
      <c r="WXM6" s="526"/>
      <c r="WXN6" s="526"/>
      <c r="WXO6" s="526"/>
      <c r="WXP6" s="526"/>
      <c r="WXQ6" s="526"/>
      <c r="WXR6" s="526"/>
      <c r="WXS6" s="526"/>
      <c r="WXT6" s="526"/>
      <c r="WXU6" s="526"/>
      <c r="WXV6" s="526"/>
      <c r="WXW6" s="526"/>
      <c r="WXX6" s="526"/>
      <c r="WXY6" s="526"/>
      <c r="WXZ6" s="526"/>
      <c r="WYA6" s="526"/>
      <c r="WYB6" s="526"/>
      <c r="WYC6" s="526"/>
      <c r="WYD6" s="526"/>
      <c r="WYE6" s="526"/>
      <c r="WYF6" s="526"/>
      <c r="WYG6" s="526"/>
      <c r="WYH6" s="526"/>
      <c r="WYI6" s="526"/>
      <c r="WYJ6" s="526"/>
      <c r="WYK6" s="526"/>
      <c r="WYL6" s="526"/>
      <c r="WYM6" s="526"/>
      <c r="WYN6" s="526"/>
      <c r="WYO6" s="526"/>
      <c r="WYP6" s="526"/>
      <c r="WYQ6" s="526"/>
      <c r="WYR6" s="526"/>
      <c r="WYS6" s="526"/>
      <c r="WYT6" s="526"/>
      <c r="WYU6" s="526"/>
      <c r="WYV6" s="526"/>
      <c r="WYW6" s="526"/>
      <c r="WYX6" s="526"/>
      <c r="WYY6" s="526"/>
      <c r="WYZ6" s="526"/>
      <c r="WZA6" s="526"/>
      <c r="WZB6" s="526"/>
      <c r="WZC6" s="526"/>
      <c r="WZD6" s="526"/>
      <c r="WZE6" s="526"/>
      <c r="WZF6" s="526"/>
      <c r="WZG6" s="526"/>
      <c r="WZH6" s="526"/>
      <c r="WZI6" s="526"/>
      <c r="WZJ6" s="526"/>
      <c r="WZK6" s="526"/>
      <c r="WZL6" s="526"/>
      <c r="WZM6" s="526"/>
      <c r="WZN6" s="526"/>
      <c r="WZO6" s="526"/>
      <c r="WZP6" s="526"/>
      <c r="WZQ6" s="526"/>
      <c r="WZR6" s="526"/>
      <c r="WZS6" s="526"/>
      <c r="WZT6" s="526"/>
      <c r="WZU6" s="526"/>
      <c r="WZV6" s="526"/>
      <c r="WZW6" s="526"/>
      <c r="WZX6" s="526"/>
      <c r="WZY6" s="526"/>
      <c r="WZZ6" s="526"/>
      <c r="XAA6" s="526"/>
      <c r="XAB6" s="526"/>
      <c r="XAC6" s="526"/>
      <c r="XAD6" s="526"/>
      <c r="XAE6" s="526"/>
      <c r="XAF6" s="526"/>
      <c r="XAG6" s="526"/>
      <c r="XAH6" s="526"/>
      <c r="XAI6" s="526"/>
      <c r="XAJ6" s="526"/>
      <c r="XAK6" s="526"/>
      <c r="XAL6" s="526"/>
      <c r="XAM6" s="526"/>
      <c r="XAN6" s="526"/>
      <c r="XAO6" s="526"/>
      <c r="XAP6" s="526"/>
      <c r="XAQ6" s="526"/>
      <c r="XAR6" s="526"/>
      <c r="XAS6" s="526"/>
      <c r="XAT6" s="526"/>
      <c r="XAU6" s="526"/>
      <c r="XAV6" s="526"/>
      <c r="XAW6" s="526"/>
      <c r="XAX6" s="526"/>
      <c r="XAY6" s="526"/>
      <c r="XAZ6" s="526"/>
      <c r="XBA6" s="526"/>
      <c r="XBB6" s="526"/>
      <c r="XBC6" s="526"/>
      <c r="XBD6" s="526"/>
      <c r="XBE6" s="526"/>
      <c r="XBF6" s="526"/>
      <c r="XBG6" s="526"/>
      <c r="XBH6" s="526"/>
      <c r="XBI6" s="526"/>
      <c r="XBJ6" s="526"/>
      <c r="XBK6" s="526"/>
      <c r="XBL6" s="526"/>
      <c r="XBM6" s="526"/>
      <c r="XBN6" s="526"/>
      <c r="XBO6" s="526"/>
      <c r="XBP6" s="526"/>
      <c r="XBQ6" s="526"/>
      <c r="XBR6" s="526"/>
      <c r="XBS6" s="526"/>
      <c r="XBT6" s="526"/>
      <c r="XBU6" s="526"/>
      <c r="XBV6" s="526"/>
      <c r="XBW6" s="526"/>
      <c r="XBX6" s="526"/>
      <c r="XBY6" s="526"/>
      <c r="XBZ6" s="526"/>
      <c r="XCA6" s="526"/>
      <c r="XCB6" s="526"/>
      <c r="XCC6" s="526"/>
      <c r="XCD6" s="526"/>
      <c r="XCE6" s="526"/>
      <c r="XCF6" s="526"/>
      <c r="XCG6" s="526"/>
      <c r="XCH6" s="526"/>
      <c r="XCI6" s="526"/>
      <c r="XCJ6" s="526"/>
      <c r="XCK6" s="526"/>
      <c r="XCL6" s="526"/>
      <c r="XCM6" s="526"/>
      <c r="XCN6" s="526"/>
      <c r="XCO6" s="526"/>
      <c r="XCP6" s="526"/>
      <c r="XCQ6" s="526"/>
      <c r="XCR6" s="526"/>
      <c r="XCS6" s="526"/>
      <c r="XCT6" s="526"/>
      <c r="XCU6" s="526"/>
      <c r="XCV6" s="526"/>
      <c r="XCW6" s="526"/>
      <c r="XCX6" s="526"/>
      <c r="XCY6" s="526"/>
      <c r="XCZ6" s="526"/>
      <c r="XDA6" s="526"/>
      <c r="XDB6" s="526"/>
      <c r="XDC6" s="526"/>
      <c r="XDD6" s="526"/>
      <c r="XDE6" s="526"/>
      <c r="XDF6" s="526"/>
      <c r="XDG6" s="526"/>
      <c r="XDH6" s="526"/>
      <c r="XDI6" s="526"/>
      <c r="XDJ6" s="526"/>
      <c r="XDK6" s="526"/>
      <c r="XDL6" s="526"/>
      <c r="XDM6" s="526"/>
      <c r="XDN6" s="526"/>
      <c r="XDO6" s="526"/>
      <c r="XDP6" s="526"/>
      <c r="XDQ6" s="526"/>
      <c r="XDR6" s="526"/>
      <c r="XDS6" s="526"/>
      <c r="XDT6" s="526"/>
      <c r="XDU6" s="526"/>
      <c r="XDV6" s="526"/>
      <c r="XDW6" s="526"/>
      <c r="XDX6" s="526"/>
      <c r="XDY6" s="526"/>
      <c r="XDZ6" s="526"/>
      <c r="XEA6" s="526"/>
      <c r="XEB6" s="526"/>
      <c r="XEC6" s="526"/>
      <c r="XED6" s="526"/>
      <c r="XEE6" s="526"/>
      <c r="XEF6" s="526"/>
      <c r="XEG6" s="526"/>
      <c r="XEH6" s="526"/>
      <c r="XEI6" s="526"/>
      <c r="XEJ6" s="526"/>
      <c r="XEK6" s="526"/>
      <c r="XEL6" s="526"/>
      <c r="XEM6" s="526"/>
      <c r="XEN6" s="526"/>
      <c r="XEO6" s="526"/>
      <c r="XEP6" s="526"/>
      <c r="XEQ6" s="526"/>
      <c r="XER6" s="526"/>
      <c r="XES6" s="526"/>
      <c r="XET6" s="526"/>
      <c r="XEU6" s="526"/>
      <c r="XEV6" s="526"/>
      <c r="XEW6" s="526"/>
      <c r="XEX6" s="526"/>
      <c r="XEY6" s="526"/>
      <c r="XEZ6" s="526"/>
      <c r="XFA6" s="526"/>
      <c r="XFB6" s="526"/>
    </row>
    <row r="7" ht="15.75" customHeight="1" spans="1:12">
      <c r="A7" s="376" t="s">
        <v>79</v>
      </c>
      <c r="B7" s="544">
        <v>158000</v>
      </c>
      <c r="C7" s="545">
        <f>SUM(C8:C20)</f>
        <v>136868</v>
      </c>
      <c r="D7" s="545">
        <f>SUM(D8:D20)</f>
        <v>166000</v>
      </c>
      <c r="E7" s="538">
        <f t="shared" si="0"/>
        <v>5.06329113924051</v>
      </c>
      <c r="F7" s="539">
        <v>20</v>
      </c>
      <c r="G7" s="546" t="s">
        <v>80</v>
      </c>
      <c r="H7" s="547">
        <v>36929.0512</v>
      </c>
      <c r="I7" s="579">
        <v>42431</v>
      </c>
      <c r="J7" s="580">
        <v>36072</v>
      </c>
      <c r="K7" s="576">
        <f t="shared" si="2"/>
        <v>-2.32080481937755</v>
      </c>
      <c r="L7" s="578">
        <f t="shared" si="3"/>
        <v>-14.9866842638637</v>
      </c>
    </row>
    <row r="8" ht="15.75" customHeight="1" spans="1:12">
      <c r="A8" s="376" t="s">
        <v>81</v>
      </c>
      <c r="B8" s="547">
        <v>58000</v>
      </c>
      <c r="C8" s="548">
        <v>63245</v>
      </c>
      <c r="D8" s="548">
        <v>80000</v>
      </c>
      <c r="E8" s="538">
        <f t="shared" si="0"/>
        <v>37.9310344827586</v>
      </c>
      <c r="F8" s="539">
        <f t="shared" si="1"/>
        <v>26.4922128231481</v>
      </c>
      <c r="G8" s="546" t="s">
        <v>82</v>
      </c>
      <c r="H8" s="547">
        <v>0</v>
      </c>
      <c r="I8" s="581"/>
      <c r="J8" s="582"/>
      <c r="K8" s="576"/>
      <c r="L8" s="578"/>
    </row>
    <row r="9" ht="15.75" customHeight="1" spans="1:12">
      <c r="A9" s="376" t="s">
        <v>83</v>
      </c>
      <c r="B9" s="547">
        <v>11500</v>
      </c>
      <c r="C9" s="548">
        <v>10342</v>
      </c>
      <c r="D9" s="548">
        <v>13400</v>
      </c>
      <c r="E9" s="538">
        <f t="shared" si="0"/>
        <v>16.5217391304348</v>
      </c>
      <c r="F9" s="539">
        <f t="shared" si="1"/>
        <v>29.5687487913363</v>
      </c>
      <c r="G9" s="546" t="s">
        <v>84</v>
      </c>
      <c r="H9" s="547">
        <v>514.59</v>
      </c>
      <c r="I9" s="581">
        <v>517</v>
      </c>
      <c r="J9" s="582">
        <v>517.03</v>
      </c>
      <c r="K9" s="576">
        <f t="shared" ref="K9:K21" si="4">(J9-H9)/H9*100</f>
        <v>0.474163897471762</v>
      </c>
      <c r="L9" s="578">
        <f t="shared" ref="L9:L21" si="5">(J9-I9)/I9*100</f>
        <v>0.00580270793036223</v>
      </c>
    </row>
    <row r="10" ht="15.75" customHeight="1" spans="1:12">
      <c r="A10" s="376" t="s">
        <v>85</v>
      </c>
      <c r="B10" s="547">
        <v>5500</v>
      </c>
      <c r="C10" s="548">
        <v>5373</v>
      </c>
      <c r="D10" s="548">
        <v>6000</v>
      </c>
      <c r="E10" s="538">
        <f t="shared" si="0"/>
        <v>9.09090909090909</v>
      </c>
      <c r="F10" s="539">
        <f t="shared" si="1"/>
        <v>11.6694584031267</v>
      </c>
      <c r="G10" s="546" t="s">
        <v>86</v>
      </c>
      <c r="H10" s="547">
        <v>32128.47</v>
      </c>
      <c r="I10" s="581">
        <v>29416</v>
      </c>
      <c r="J10" s="582">
        <v>33912.166424</v>
      </c>
      <c r="K10" s="576">
        <f t="shared" si="4"/>
        <v>5.55176273255465</v>
      </c>
      <c r="L10" s="578">
        <f t="shared" si="5"/>
        <v>15.2847648354637</v>
      </c>
    </row>
    <row r="11" ht="15.75" customHeight="1" spans="1:12">
      <c r="A11" s="376" t="s">
        <v>87</v>
      </c>
      <c r="B11" s="547">
        <v>6000</v>
      </c>
      <c r="C11" s="548">
        <v>5257</v>
      </c>
      <c r="D11" s="548">
        <v>6000</v>
      </c>
      <c r="E11" s="538">
        <f t="shared" si="0"/>
        <v>0</v>
      </c>
      <c r="F11" s="539">
        <f t="shared" si="1"/>
        <v>14.1335362373978</v>
      </c>
      <c r="G11" s="546" t="s">
        <v>88</v>
      </c>
      <c r="H11" s="547">
        <v>292557.180000001</v>
      </c>
      <c r="I11" s="581">
        <v>240126</v>
      </c>
      <c r="J11" s="582">
        <v>257045.920107</v>
      </c>
      <c r="K11" s="576">
        <f t="shared" si="4"/>
        <v>-12.1382288047078</v>
      </c>
      <c r="L11" s="578">
        <f t="shared" si="5"/>
        <v>7.04626742085406</v>
      </c>
    </row>
    <row r="12" ht="15.75" customHeight="1" spans="1:12">
      <c r="A12" s="376" t="s">
        <v>89</v>
      </c>
      <c r="B12" s="547">
        <v>10600</v>
      </c>
      <c r="C12" s="548">
        <v>8141</v>
      </c>
      <c r="D12" s="548">
        <v>10000</v>
      </c>
      <c r="E12" s="538">
        <f t="shared" si="0"/>
        <v>-5.66037735849057</v>
      </c>
      <c r="F12" s="539">
        <f t="shared" si="1"/>
        <v>22.8350325512836</v>
      </c>
      <c r="G12" s="546" t="s">
        <v>90</v>
      </c>
      <c r="H12" s="547">
        <v>1736.69</v>
      </c>
      <c r="I12" s="581">
        <v>3597</v>
      </c>
      <c r="J12" s="582">
        <f>3250.647422+400</f>
        <v>3650.647422</v>
      </c>
      <c r="K12" s="576">
        <f t="shared" si="4"/>
        <v>110.207200018426</v>
      </c>
      <c r="L12" s="578">
        <f t="shared" si="5"/>
        <v>1.49144904086739</v>
      </c>
    </row>
    <row r="13" ht="16" customHeight="1" spans="1:12">
      <c r="A13" s="549" t="s">
        <v>91</v>
      </c>
      <c r="B13" s="547">
        <v>5000</v>
      </c>
      <c r="C13" s="548">
        <v>6995</v>
      </c>
      <c r="D13" s="548">
        <v>6000</v>
      </c>
      <c r="E13" s="538">
        <f t="shared" si="0"/>
        <v>20</v>
      </c>
      <c r="F13" s="539">
        <f t="shared" si="1"/>
        <v>-14.2244460328806</v>
      </c>
      <c r="G13" s="546" t="s">
        <v>92</v>
      </c>
      <c r="H13" s="547">
        <v>6873.68</v>
      </c>
      <c r="I13" s="581">
        <v>7083</v>
      </c>
      <c r="J13" s="582">
        <v>6061.828379</v>
      </c>
      <c r="K13" s="576">
        <f t="shared" si="4"/>
        <v>-11.8110185664739</v>
      </c>
      <c r="L13" s="578">
        <f t="shared" si="5"/>
        <v>-14.4172189891289</v>
      </c>
    </row>
    <row r="14" ht="15.75" customHeight="1" spans="1:12">
      <c r="A14" s="376" t="s">
        <v>93</v>
      </c>
      <c r="B14" s="547">
        <v>1900</v>
      </c>
      <c r="C14" s="548">
        <v>1949</v>
      </c>
      <c r="D14" s="548">
        <v>2000</v>
      </c>
      <c r="E14" s="538">
        <f t="shared" si="0"/>
        <v>5.26315789473684</v>
      </c>
      <c r="F14" s="539">
        <f t="shared" si="1"/>
        <v>2.61672652642381</v>
      </c>
      <c r="G14" s="546" t="s">
        <v>94</v>
      </c>
      <c r="H14" s="547">
        <v>166577.21</v>
      </c>
      <c r="I14" s="581">
        <v>176407</v>
      </c>
      <c r="J14" s="582">
        <v>159994.86048</v>
      </c>
      <c r="K14" s="576">
        <f t="shared" si="4"/>
        <v>-3.9515306565646</v>
      </c>
      <c r="L14" s="578">
        <f t="shared" si="5"/>
        <v>-9.30356477917543</v>
      </c>
    </row>
    <row r="15" ht="15.75" customHeight="1" spans="1:12">
      <c r="A15" s="549" t="s">
        <v>95</v>
      </c>
      <c r="B15" s="547">
        <v>12000</v>
      </c>
      <c r="C15" s="548">
        <v>10086</v>
      </c>
      <c r="D15" s="548">
        <v>12000</v>
      </c>
      <c r="E15" s="538">
        <f t="shared" si="0"/>
        <v>0</v>
      </c>
      <c r="F15" s="539">
        <f t="shared" si="1"/>
        <v>18.9767995240928</v>
      </c>
      <c r="G15" s="546" t="s">
        <v>96</v>
      </c>
      <c r="H15" s="547">
        <v>83558.13</v>
      </c>
      <c r="I15" s="581">
        <v>90271</v>
      </c>
      <c r="J15" s="582">
        <v>76096.519523</v>
      </c>
      <c r="K15" s="576">
        <f t="shared" si="4"/>
        <v>-8.92984378300473</v>
      </c>
      <c r="L15" s="578">
        <f t="shared" si="5"/>
        <v>-15.7021418584041</v>
      </c>
    </row>
    <row r="16" ht="15.75" customHeight="1" spans="1:12">
      <c r="A16" s="376" t="s">
        <v>97</v>
      </c>
      <c r="B16" s="547">
        <v>11000</v>
      </c>
      <c r="C16" s="548">
        <v>5915</v>
      </c>
      <c r="D16" s="548">
        <v>8000</v>
      </c>
      <c r="E16" s="538">
        <f t="shared" si="0"/>
        <v>-27.2727272727273</v>
      </c>
      <c r="F16" s="539">
        <f t="shared" si="1"/>
        <v>35.2493660185968</v>
      </c>
      <c r="G16" s="546" t="s">
        <v>98</v>
      </c>
      <c r="H16" s="547">
        <v>21331.91</v>
      </c>
      <c r="I16" s="581">
        <v>24592</v>
      </c>
      <c r="J16" s="582">
        <v>29721.961901</v>
      </c>
      <c r="K16" s="576">
        <f t="shared" si="4"/>
        <v>39.3309924005867</v>
      </c>
      <c r="L16" s="578">
        <f t="shared" si="5"/>
        <v>20.8602874959336</v>
      </c>
    </row>
    <row r="17" ht="15.75" customHeight="1" spans="1:12">
      <c r="A17" s="376" t="s">
        <v>99</v>
      </c>
      <c r="B17" s="547">
        <v>6300</v>
      </c>
      <c r="C17" s="548">
        <v>5950</v>
      </c>
      <c r="D17" s="548">
        <v>7000</v>
      </c>
      <c r="E17" s="538">
        <f t="shared" si="0"/>
        <v>11.1111111111111</v>
      </c>
      <c r="F17" s="539">
        <f t="shared" si="1"/>
        <v>17.6470588235294</v>
      </c>
      <c r="G17" s="546" t="s">
        <v>100</v>
      </c>
      <c r="H17" s="547">
        <v>19004.99</v>
      </c>
      <c r="I17" s="583">
        <v>27610</v>
      </c>
      <c r="J17" s="584">
        <v>44932</v>
      </c>
      <c r="K17" s="576">
        <f t="shared" si="4"/>
        <v>136.422118612007</v>
      </c>
      <c r="L17" s="578">
        <f t="shared" si="5"/>
        <v>62.7381383556682</v>
      </c>
    </row>
    <row r="18" ht="15.75" customHeight="1" spans="1:12">
      <c r="A18" s="376" t="s">
        <v>101</v>
      </c>
      <c r="B18" s="547">
        <v>29400</v>
      </c>
      <c r="C18" s="548">
        <v>13066</v>
      </c>
      <c r="D18" s="548">
        <v>15000</v>
      </c>
      <c r="E18" s="538">
        <f t="shared" si="0"/>
        <v>-48.9795918367347</v>
      </c>
      <c r="F18" s="539">
        <f t="shared" si="1"/>
        <v>14.801775600796</v>
      </c>
      <c r="G18" s="546" t="s">
        <v>102</v>
      </c>
      <c r="H18" s="547">
        <v>147481.31</v>
      </c>
      <c r="I18" s="581">
        <v>104814</v>
      </c>
      <c r="J18" s="582">
        <f>394266-400</f>
        <v>393866</v>
      </c>
      <c r="K18" s="576">
        <f t="shared" si="4"/>
        <v>167.06163648804</v>
      </c>
      <c r="L18" s="578">
        <f t="shared" si="5"/>
        <v>275.776136775622</v>
      </c>
    </row>
    <row r="19" ht="15.75" customHeight="1" spans="1:12">
      <c r="A19" s="376" t="s">
        <v>103</v>
      </c>
      <c r="B19" s="547">
        <v>300</v>
      </c>
      <c r="C19" s="548">
        <v>459</v>
      </c>
      <c r="D19" s="548">
        <v>500</v>
      </c>
      <c r="E19" s="538">
        <f t="shared" si="0"/>
        <v>66.6666666666667</v>
      </c>
      <c r="F19" s="539">
        <f t="shared" si="1"/>
        <v>8.93246187363835</v>
      </c>
      <c r="G19" s="546" t="s">
        <v>104</v>
      </c>
      <c r="H19" s="547">
        <v>39050.35</v>
      </c>
      <c r="I19" s="581">
        <v>23794</v>
      </c>
      <c r="J19" s="582">
        <v>34698.92642</v>
      </c>
      <c r="K19" s="576">
        <f t="shared" si="4"/>
        <v>-11.1431103178332</v>
      </c>
      <c r="L19" s="578">
        <f t="shared" si="5"/>
        <v>45.8305724972682</v>
      </c>
    </row>
    <row r="20" ht="15.75" customHeight="1" spans="1:12">
      <c r="A20" s="376" t="s">
        <v>105</v>
      </c>
      <c r="B20" s="547">
        <v>500</v>
      </c>
      <c r="C20" s="548">
        <v>90</v>
      </c>
      <c r="D20" s="548">
        <v>100</v>
      </c>
      <c r="E20" s="538">
        <f t="shared" si="0"/>
        <v>-80</v>
      </c>
      <c r="F20" s="539">
        <f t="shared" si="1"/>
        <v>11.1111111111111</v>
      </c>
      <c r="G20" s="546" t="s">
        <v>106</v>
      </c>
      <c r="H20" s="547">
        <v>3098.19</v>
      </c>
      <c r="I20" s="581">
        <v>2167</v>
      </c>
      <c r="J20" s="582">
        <v>3479.020975</v>
      </c>
      <c r="K20" s="576">
        <f t="shared" si="4"/>
        <v>12.2920471307441</v>
      </c>
      <c r="L20" s="578">
        <f t="shared" si="5"/>
        <v>60.5454995385325</v>
      </c>
    </row>
    <row r="21" ht="15.75" customHeight="1" spans="1:12">
      <c r="A21" s="550" t="s">
        <v>107</v>
      </c>
      <c r="B21" s="551">
        <v>158000</v>
      </c>
      <c r="C21" s="551">
        <f>SUM(C22:C27)</f>
        <v>233601</v>
      </c>
      <c r="D21" s="551">
        <f>SUM(D22:D27)</f>
        <v>212000</v>
      </c>
      <c r="E21" s="538">
        <f t="shared" si="0"/>
        <v>34.1772151898734</v>
      </c>
      <c r="F21" s="539">
        <f t="shared" si="1"/>
        <v>-9.24696384005205</v>
      </c>
      <c r="G21" s="546" t="s">
        <v>108</v>
      </c>
      <c r="H21" s="547">
        <v>3104.93</v>
      </c>
      <c r="I21" s="581">
        <v>1776</v>
      </c>
      <c r="J21" s="582">
        <v>2414.289528</v>
      </c>
      <c r="K21" s="576">
        <f t="shared" si="4"/>
        <v>-22.2433508001791</v>
      </c>
      <c r="L21" s="578">
        <f t="shared" si="5"/>
        <v>35.9397256756757</v>
      </c>
    </row>
    <row r="22" ht="15.75" customHeight="1" spans="1:12">
      <c r="A22" s="549" t="s">
        <v>109</v>
      </c>
      <c r="B22" s="552">
        <v>26000</v>
      </c>
      <c r="C22" s="548">
        <v>20437</v>
      </c>
      <c r="D22" s="548">
        <v>25000</v>
      </c>
      <c r="E22" s="538">
        <f t="shared" si="0"/>
        <v>-3.84615384615385</v>
      </c>
      <c r="F22" s="539">
        <f t="shared" si="1"/>
        <v>22.327151734599</v>
      </c>
      <c r="G22" s="546" t="s">
        <v>110</v>
      </c>
      <c r="H22" s="547">
        <v>0</v>
      </c>
      <c r="I22" s="581"/>
      <c r="J22" s="582"/>
      <c r="K22" s="576"/>
      <c r="L22" s="578"/>
    </row>
    <row r="23" ht="15.75" customHeight="1" spans="1:12">
      <c r="A23" s="549" t="s">
        <v>111</v>
      </c>
      <c r="B23" s="552">
        <v>4000</v>
      </c>
      <c r="C23" s="548">
        <v>11184</v>
      </c>
      <c r="D23" s="548">
        <v>8000</v>
      </c>
      <c r="E23" s="538">
        <f t="shared" si="0"/>
        <v>100</v>
      </c>
      <c r="F23" s="539">
        <f t="shared" si="1"/>
        <v>-28.4692417739628</v>
      </c>
      <c r="G23" s="546" t="s">
        <v>112</v>
      </c>
      <c r="H23" s="547">
        <v>0</v>
      </c>
      <c r="I23" s="581"/>
      <c r="J23" s="582"/>
      <c r="K23" s="576"/>
      <c r="L23" s="578"/>
    </row>
    <row r="24" ht="15.75" customHeight="1" spans="1:12">
      <c r="A24" s="549" t="s">
        <v>113</v>
      </c>
      <c r="B24" s="552">
        <v>8000</v>
      </c>
      <c r="C24" s="548">
        <v>8984</v>
      </c>
      <c r="D24" s="548">
        <v>9000</v>
      </c>
      <c r="E24" s="538">
        <f t="shared" si="0"/>
        <v>12.5</v>
      </c>
      <c r="F24" s="539">
        <f t="shared" si="1"/>
        <v>0.178094390026714</v>
      </c>
      <c r="G24" s="546" t="s">
        <v>114</v>
      </c>
      <c r="H24" s="547">
        <v>6684.17</v>
      </c>
      <c r="I24" s="581">
        <v>6743</v>
      </c>
      <c r="J24" s="582">
        <v>6606.687688</v>
      </c>
      <c r="K24" s="576">
        <f t="shared" ref="K24:K33" si="6">(J24-H24)/H24*100</f>
        <v>-1.15919122344285</v>
      </c>
      <c r="L24" s="578">
        <f t="shared" ref="L24:L27" si="7">(J24-I24)/I24*100</f>
        <v>-2.02153806910871</v>
      </c>
    </row>
    <row r="25" ht="15.75" customHeight="1" spans="1:12">
      <c r="A25" s="549" t="s">
        <v>115</v>
      </c>
      <c r="B25" s="552">
        <v>118000</v>
      </c>
      <c r="C25" s="548">
        <v>189901</v>
      </c>
      <c r="D25" s="548">
        <v>168000</v>
      </c>
      <c r="E25" s="538">
        <f t="shared" si="0"/>
        <v>42.3728813559322</v>
      </c>
      <c r="F25" s="539">
        <f t="shared" si="1"/>
        <v>-11.5328513277971</v>
      </c>
      <c r="G25" s="546" t="s">
        <v>116</v>
      </c>
      <c r="H25" s="547">
        <v>59824.65</v>
      </c>
      <c r="I25" s="581">
        <v>53102</v>
      </c>
      <c r="J25" s="582">
        <v>94876.555268</v>
      </c>
      <c r="K25" s="576">
        <f t="shared" si="6"/>
        <v>58.5910745286433</v>
      </c>
      <c r="L25" s="578">
        <f t="shared" si="7"/>
        <v>78.6685158148469</v>
      </c>
    </row>
    <row r="26" ht="15.75" customHeight="1" spans="1:12">
      <c r="A26" s="549" t="s">
        <v>117</v>
      </c>
      <c r="B26" s="552">
        <v>200</v>
      </c>
      <c r="C26" s="548">
        <v>199</v>
      </c>
      <c r="D26" s="548">
        <v>200</v>
      </c>
      <c r="E26" s="538">
        <f t="shared" si="0"/>
        <v>0</v>
      </c>
      <c r="F26" s="539">
        <f t="shared" si="1"/>
        <v>0.50251256281407</v>
      </c>
      <c r="G26" s="546" t="s">
        <v>118</v>
      </c>
      <c r="H26" s="547">
        <v>543.5</v>
      </c>
      <c r="I26" s="581">
        <v>506</v>
      </c>
      <c r="J26" s="582">
        <v>680</v>
      </c>
      <c r="K26" s="576">
        <f t="shared" si="6"/>
        <v>25.114995400184</v>
      </c>
      <c r="L26" s="578">
        <f t="shared" si="7"/>
        <v>34.3873517786561</v>
      </c>
    </row>
    <row r="27" ht="15.75" customHeight="1" spans="1:12">
      <c r="A27" s="549" t="s">
        <v>119</v>
      </c>
      <c r="B27" s="552">
        <v>1800</v>
      </c>
      <c r="C27" s="548">
        <v>2896</v>
      </c>
      <c r="D27" s="548">
        <v>1800</v>
      </c>
      <c r="E27" s="538">
        <f t="shared" si="0"/>
        <v>0</v>
      </c>
      <c r="F27" s="539">
        <f t="shared" si="1"/>
        <v>-37.8453038674033</v>
      </c>
      <c r="G27" s="546" t="s">
        <v>120</v>
      </c>
      <c r="H27" s="547">
        <v>9547.35</v>
      </c>
      <c r="I27" s="581">
        <v>9430</v>
      </c>
      <c r="J27" s="582">
        <v>5174.833155</v>
      </c>
      <c r="K27" s="576">
        <f t="shared" si="6"/>
        <v>-45.7982251095854</v>
      </c>
      <c r="L27" s="578">
        <f t="shared" si="7"/>
        <v>-45.1237205196182</v>
      </c>
    </row>
    <row r="28" ht="15.75" customHeight="1" spans="1:12">
      <c r="A28" s="553"/>
      <c r="B28" s="554"/>
      <c r="C28" s="555"/>
      <c r="D28" s="555"/>
      <c r="E28" s="538"/>
      <c r="F28" s="539"/>
      <c r="G28" s="546" t="s">
        <v>121</v>
      </c>
      <c r="H28" s="547">
        <v>10000</v>
      </c>
      <c r="I28" s="581"/>
      <c r="J28" s="582">
        <v>11000</v>
      </c>
      <c r="K28" s="576">
        <f t="shared" si="6"/>
        <v>10</v>
      </c>
      <c r="L28" s="578"/>
    </row>
    <row r="29" ht="15.75" customHeight="1" spans="1:12">
      <c r="A29" s="553"/>
      <c r="B29" s="554"/>
      <c r="C29" s="555"/>
      <c r="D29" s="555"/>
      <c r="E29" s="538"/>
      <c r="F29" s="539"/>
      <c r="G29" s="546" t="s">
        <v>122</v>
      </c>
      <c r="H29" s="547">
        <v>89.05</v>
      </c>
      <c r="I29" s="581">
        <v>1017</v>
      </c>
      <c r="J29" s="582">
        <v>896</v>
      </c>
      <c r="K29" s="576">
        <f t="shared" si="6"/>
        <v>906.176305446379</v>
      </c>
      <c r="L29" s="578">
        <f t="shared" ref="L29:L33" si="8">(J29-I29)/I29*100</f>
        <v>-11.897738446411</v>
      </c>
    </row>
    <row r="30" ht="15.75" customHeight="1" spans="1:12">
      <c r="A30" s="553"/>
      <c r="B30" s="554"/>
      <c r="C30" s="555"/>
      <c r="D30" s="555"/>
      <c r="E30" s="538"/>
      <c r="F30" s="539"/>
      <c r="G30" s="546" t="s">
        <v>123</v>
      </c>
      <c r="H30" s="547">
        <v>24990</v>
      </c>
      <c r="I30" s="581">
        <v>20066</v>
      </c>
      <c r="J30" s="582">
        <v>21990</v>
      </c>
      <c r="K30" s="576">
        <f t="shared" si="6"/>
        <v>-12.0048019207683</v>
      </c>
      <c r="L30" s="578">
        <f t="shared" si="8"/>
        <v>9.58835841722316</v>
      </c>
    </row>
    <row r="31" ht="15.75" customHeight="1" spans="1:12">
      <c r="A31" s="553"/>
      <c r="B31" s="554"/>
      <c r="C31" s="555"/>
      <c r="D31" s="555"/>
      <c r="E31" s="538"/>
      <c r="F31" s="539"/>
      <c r="G31" s="546" t="s">
        <v>124</v>
      </c>
      <c r="H31" s="547">
        <v>10</v>
      </c>
      <c r="I31" s="581">
        <v>4</v>
      </c>
      <c r="J31" s="582">
        <v>10</v>
      </c>
      <c r="K31" s="576">
        <f t="shared" si="6"/>
        <v>0</v>
      </c>
      <c r="L31" s="578">
        <f t="shared" si="8"/>
        <v>150</v>
      </c>
    </row>
    <row r="32" ht="15.75" customHeight="1" spans="1:12">
      <c r="A32" s="541" t="s">
        <v>125</v>
      </c>
      <c r="B32" s="551">
        <v>792934.6</v>
      </c>
      <c r="C32" s="551">
        <v>1027305</v>
      </c>
      <c r="D32" s="551">
        <f>SUM(D33:D36)</f>
        <v>997997.92</v>
      </c>
      <c r="E32" s="538"/>
      <c r="F32" s="539"/>
      <c r="G32" s="543" t="s">
        <v>126</v>
      </c>
      <c r="H32" s="545">
        <v>143300</v>
      </c>
      <c r="I32" s="545">
        <v>532305</v>
      </c>
      <c r="J32" s="545">
        <f>SUM(J33:J39)</f>
        <v>152300</v>
      </c>
      <c r="K32" s="576"/>
      <c r="L32" s="578"/>
    </row>
    <row r="33" ht="15.75" customHeight="1" spans="1:12">
      <c r="A33" s="389" t="s">
        <v>127</v>
      </c>
      <c r="B33" s="556">
        <v>482695.6</v>
      </c>
      <c r="C33" s="557">
        <v>742330</v>
      </c>
      <c r="D33" s="558">
        <f>461165.92+205314</f>
        <v>666479.92</v>
      </c>
      <c r="E33" s="538"/>
      <c r="F33" s="539"/>
      <c r="G33" s="390" t="s">
        <v>128</v>
      </c>
      <c r="H33" s="547">
        <v>40000</v>
      </c>
      <c r="I33" s="585">
        <v>46009</v>
      </c>
      <c r="J33" s="586">
        <v>40000</v>
      </c>
      <c r="K33" s="576"/>
      <c r="L33" s="578"/>
    </row>
    <row r="34" ht="15.75" customHeight="1" spans="1:12">
      <c r="A34" s="389" t="s">
        <v>129</v>
      </c>
      <c r="B34" s="556">
        <v>191239</v>
      </c>
      <c r="C34" s="557">
        <v>191239</v>
      </c>
      <c r="D34" s="557">
        <v>258518</v>
      </c>
      <c r="E34" s="538"/>
      <c r="F34" s="539"/>
      <c r="G34" s="390" t="s">
        <v>130</v>
      </c>
      <c r="H34" s="547">
        <v>103000</v>
      </c>
      <c r="I34" s="585">
        <v>134830</v>
      </c>
      <c r="J34" s="586">
        <v>105000</v>
      </c>
      <c r="K34" s="576"/>
      <c r="L34" s="578"/>
    </row>
    <row r="35" ht="15.75" customHeight="1" spans="1:12">
      <c r="A35" s="389" t="s">
        <v>131</v>
      </c>
      <c r="B35" s="552"/>
      <c r="C35" s="557"/>
      <c r="D35" s="557">
        <v>13000</v>
      </c>
      <c r="E35" s="538"/>
      <c r="F35" s="539"/>
      <c r="G35" s="390" t="s">
        <v>132</v>
      </c>
      <c r="H35" s="547">
        <v>300</v>
      </c>
      <c r="I35" s="585"/>
      <c r="J35" s="586">
        <v>7300</v>
      </c>
      <c r="K35" s="576"/>
      <c r="L35" s="578"/>
    </row>
    <row r="36" ht="15.75" customHeight="1" spans="1:12">
      <c r="A36" s="389" t="s">
        <v>133</v>
      </c>
      <c r="B36" s="556">
        <v>119000</v>
      </c>
      <c r="C36" s="557">
        <v>6000</v>
      </c>
      <c r="D36" s="557">
        <v>60000</v>
      </c>
      <c r="E36" s="538"/>
      <c r="F36" s="539"/>
      <c r="G36" s="390" t="s">
        <v>134</v>
      </c>
      <c r="H36" s="547"/>
      <c r="I36" s="585">
        <v>72142</v>
      </c>
      <c r="J36" s="586"/>
      <c r="K36" s="576"/>
      <c r="L36" s="578"/>
    </row>
    <row r="37" ht="15.75" customHeight="1" spans="1:12">
      <c r="A37" s="389" t="s">
        <v>135</v>
      </c>
      <c r="B37" s="556"/>
      <c r="C37" s="557">
        <v>71836</v>
      </c>
      <c r="D37" s="557"/>
      <c r="E37" s="538"/>
      <c r="F37" s="539"/>
      <c r="G37" s="390" t="s">
        <v>136</v>
      </c>
      <c r="H37" s="547"/>
      <c r="I37" s="585">
        <v>20806</v>
      </c>
      <c r="J37" s="586"/>
      <c r="K37" s="576"/>
      <c r="L37" s="578"/>
    </row>
    <row r="38" ht="15.75" customHeight="1" spans="1:12">
      <c r="A38" s="389" t="s">
        <v>137</v>
      </c>
      <c r="B38" s="556"/>
      <c r="C38" s="557">
        <v>14900</v>
      </c>
      <c r="D38" s="557"/>
      <c r="E38" s="538"/>
      <c r="F38" s="539"/>
      <c r="G38" s="390" t="s">
        <v>138</v>
      </c>
      <c r="H38" s="559"/>
      <c r="I38" s="585">
        <v>258518</v>
      </c>
      <c r="J38" s="586"/>
      <c r="K38" s="576"/>
      <c r="L38" s="578"/>
    </row>
    <row r="39" ht="15.75" customHeight="1" spans="1:12">
      <c r="A39" s="389" t="s">
        <v>139</v>
      </c>
      <c r="B39" s="556"/>
      <c r="C39" s="557">
        <v>1000</v>
      </c>
      <c r="D39" s="557"/>
      <c r="E39" s="538"/>
      <c r="F39" s="539"/>
      <c r="G39" s="390" t="s">
        <v>140</v>
      </c>
      <c r="H39" s="547"/>
      <c r="I39" s="559"/>
      <c r="J39" s="559"/>
      <c r="K39" s="559"/>
      <c r="L39" s="587"/>
    </row>
    <row r="40" ht="15.75" customHeight="1" spans="1:12">
      <c r="A40" s="376"/>
      <c r="B40" s="560"/>
      <c r="C40" s="559"/>
      <c r="D40" s="559"/>
      <c r="E40" s="538"/>
      <c r="F40" s="561"/>
      <c r="G40" s="390"/>
      <c r="H40" s="560"/>
      <c r="I40" s="559"/>
      <c r="J40" s="559"/>
      <c r="K40" s="559"/>
      <c r="L40" s="587"/>
    </row>
    <row r="41" ht="15.75" customHeight="1" spans="1:12">
      <c r="A41" s="389"/>
      <c r="B41" s="557"/>
      <c r="C41" s="559"/>
      <c r="D41" s="559"/>
      <c r="E41" s="562"/>
      <c r="F41" s="563"/>
      <c r="G41" s="390"/>
      <c r="H41" s="557"/>
      <c r="I41" s="559"/>
      <c r="J41" s="559"/>
      <c r="K41" s="559"/>
      <c r="L41" s="588"/>
    </row>
    <row r="42" ht="15.75" customHeight="1" spans="1:12">
      <c r="A42" s="553"/>
      <c r="B42" s="555"/>
      <c r="C42" s="555"/>
      <c r="D42" s="555"/>
      <c r="E42" s="564"/>
      <c r="F42" s="563"/>
      <c r="G42" s="390"/>
      <c r="H42" s="555"/>
      <c r="I42" s="555"/>
      <c r="J42" s="555"/>
      <c r="K42" s="555"/>
      <c r="L42" s="588"/>
    </row>
    <row r="43" ht="15.75" customHeight="1" spans="1:12">
      <c r="A43" s="565"/>
      <c r="B43" s="566"/>
      <c r="C43" s="566"/>
      <c r="D43" s="566"/>
      <c r="E43" s="567"/>
      <c r="F43" s="568"/>
      <c r="G43" s="569"/>
      <c r="H43" s="566"/>
      <c r="I43" s="566"/>
      <c r="J43" s="566"/>
      <c r="K43" s="566"/>
      <c r="L43" s="589"/>
    </row>
    <row r="44" s="525" customFormat="1" ht="86.25" customHeight="1" spans="1:12">
      <c r="A44" s="570" t="s">
        <v>1661</v>
      </c>
      <c r="B44" s="571"/>
      <c r="C44" s="571"/>
      <c r="D44" s="571"/>
      <c r="E44" s="572"/>
      <c r="F44" s="573"/>
      <c r="G44" s="570"/>
      <c r="H44" s="571"/>
      <c r="I44" s="571"/>
      <c r="J44" s="571"/>
      <c r="K44" s="571"/>
      <c r="L44" s="572"/>
    </row>
  </sheetData>
  <sheetProtection formatCells="0" formatColumns="0" formatRows="0"/>
  <mergeCells count="3">
    <mergeCell ref="A1:L1"/>
    <mergeCell ref="A2:L2"/>
    <mergeCell ref="A44:L44"/>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XFD1336"/>
  <sheetViews>
    <sheetView showZeros="0" workbookViewId="0">
      <pane xSplit="1" ySplit="4" topLeftCell="B1321" activePane="bottomRight" state="frozen"/>
      <selection/>
      <selection pane="topRight"/>
      <selection pane="bottomLeft"/>
      <selection pane="bottomRight" activeCell="B1328" sqref="B1328"/>
    </sheetView>
  </sheetViews>
  <sheetFormatPr defaultColWidth="21.5" defaultRowHeight="14.25"/>
  <cols>
    <col min="1" max="1" width="8.375" style="506" hidden="1" customWidth="1"/>
    <col min="2" max="2" width="49.75" style="506" customWidth="1"/>
    <col min="3" max="3" width="15" style="506" customWidth="1"/>
    <col min="4" max="4" width="10.625" style="506" hidden="1" customWidth="1"/>
    <col min="5" max="5" width="7.625" style="506" hidden="1" customWidth="1"/>
    <col min="6" max="6" width="9.125" style="508" hidden="1" customWidth="1"/>
    <col min="7" max="7" width="7.75" style="506" hidden="1" customWidth="1"/>
    <col min="8" max="10" width="10.875" style="506" hidden="1" customWidth="1"/>
    <col min="11" max="12" width="11.875" style="506" hidden="1" customWidth="1"/>
    <col min="13" max="13" width="13.25" style="506" hidden="1" customWidth="1"/>
    <col min="14" max="14" width="21.5" style="506" customWidth="1"/>
    <col min="15" max="16363" width="21.5" style="506"/>
    <col min="16364" max="16384" width="21.5" style="289"/>
  </cols>
  <sheetData>
    <row r="1" s="506" customFormat="1" ht="18.75" spans="2:16382">
      <c r="B1" s="344" t="s">
        <v>1662</v>
      </c>
      <c r="C1" s="344"/>
      <c r="F1" s="508"/>
      <c r="XEJ1" s="289"/>
      <c r="XEK1" s="289"/>
      <c r="XEL1" s="289"/>
      <c r="XEM1" s="289"/>
      <c r="XEN1" s="289"/>
      <c r="XEO1" s="289"/>
      <c r="XEP1" s="289"/>
      <c r="XEQ1" s="289"/>
      <c r="XER1" s="289"/>
      <c r="XES1" s="289"/>
      <c r="XET1" s="289"/>
      <c r="XEU1" s="289"/>
      <c r="XEV1" s="289"/>
      <c r="XEW1" s="289"/>
      <c r="XEX1" s="289"/>
      <c r="XEY1" s="289"/>
      <c r="XEZ1" s="289"/>
      <c r="XFA1" s="289"/>
      <c r="XFB1" s="289"/>
    </row>
    <row r="2" s="507" customFormat="1" ht="24" spans="2:6">
      <c r="B2" s="345" t="s">
        <v>1663</v>
      </c>
      <c r="C2" s="345"/>
      <c r="F2" s="509"/>
    </row>
    <row r="3" s="506" customFormat="1" ht="27" customHeight="1" spans="2:16382">
      <c r="B3" s="510" t="s">
        <v>67</v>
      </c>
      <c r="C3" s="510"/>
      <c r="F3" s="508"/>
      <c r="XEJ3" s="289"/>
      <c r="XEK3" s="289"/>
      <c r="XEL3" s="289"/>
      <c r="XEM3" s="289"/>
      <c r="XEN3" s="289"/>
      <c r="XEO3" s="289"/>
      <c r="XEP3" s="289"/>
      <c r="XEQ3" s="289"/>
      <c r="XER3" s="289"/>
      <c r="XES3" s="289"/>
      <c r="XET3" s="289"/>
      <c r="XEU3" s="289"/>
      <c r="XEV3" s="289"/>
      <c r="XEW3" s="289"/>
      <c r="XEX3" s="289"/>
      <c r="XEY3" s="289"/>
      <c r="XEZ3" s="289"/>
      <c r="XFA3" s="289"/>
      <c r="XFB3" s="289"/>
    </row>
    <row r="4" s="506" customFormat="1" ht="72" customHeight="1" spans="2:16382">
      <c r="B4" s="511" t="s">
        <v>144</v>
      </c>
      <c r="C4" s="512" t="s">
        <v>1639</v>
      </c>
      <c r="D4" s="513" t="s">
        <v>1640</v>
      </c>
      <c r="E4" s="513" t="s">
        <v>1641</v>
      </c>
      <c r="F4" s="514" t="s">
        <v>1642</v>
      </c>
      <c r="G4" s="513" t="s">
        <v>1643</v>
      </c>
      <c r="H4" s="513" t="s">
        <v>1644</v>
      </c>
      <c r="I4" s="513" t="s">
        <v>1645</v>
      </c>
      <c r="J4" s="513" t="s">
        <v>1646</v>
      </c>
      <c r="K4" s="513" t="s">
        <v>1647</v>
      </c>
      <c r="L4" s="513" t="s">
        <v>1649</v>
      </c>
      <c r="M4" s="513" t="s">
        <v>1650</v>
      </c>
      <c r="N4" s="513"/>
      <c r="XEJ4" s="289"/>
      <c r="XEK4" s="289"/>
      <c r="XEL4" s="289"/>
      <c r="XEM4" s="289"/>
      <c r="XEN4" s="289"/>
      <c r="XEO4" s="289"/>
      <c r="XEP4" s="289"/>
      <c r="XEQ4" s="289"/>
      <c r="XER4" s="289"/>
      <c r="XES4" s="289"/>
      <c r="XET4" s="289"/>
      <c r="XEU4" s="289"/>
      <c r="XEV4" s="289"/>
      <c r="XEW4" s="289"/>
      <c r="XEX4" s="289"/>
      <c r="XEY4" s="289"/>
      <c r="XEZ4" s="289"/>
      <c r="XFA4" s="289"/>
      <c r="XFB4" s="289"/>
    </row>
    <row r="5" s="506" customFormat="1" ht="25.5" customHeight="1" spans="1:16382">
      <c r="A5" s="506">
        <v>1</v>
      </c>
      <c r="B5" s="515" t="s">
        <v>78</v>
      </c>
      <c r="C5" s="351">
        <f>D5+E5+F5+G5+H5+I5+J5+K5+L5+M5</f>
        <v>1223698</v>
      </c>
      <c r="D5" s="506">
        <v>11000</v>
      </c>
      <c r="E5" s="506">
        <v>22000</v>
      </c>
      <c r="F5" s="508">
        <v>421097</v>
      </c>
      <c r="G5" s="516">
        <v>16251</v>
      </c>
      <c r="H5" s="506">
        <v>60902</v>
      </c>
      <c r="I5" s="506">
        <v>5621</v>
      </c>
      <c r="J5" s="506">
        <v>8000</v>
      </c>
      <c r="K5" s="506">
        <v>214995</v>
      </c>
      <c r="L5" s="506">
        <v>205314</v>
      </c>
      <c r="M5" s="506">
        <v>258518</v>
      </c>
      <c r="XEJ5" s="289"/>
      <c r="XEK5" s="289"/>
      <c r="XEL5" s="289"/>
      <c r="XEM5" s="289"/>
      <c r="XEN5" s="289"/>
      <c r="XEO5" s="289"/>
      <c r="XEP5" s="289"/>
      <c r="XEQ5" s="289"/>
      <c r="XER5" s="289"/>
      <c r="XES5" s="289"/>
      <c r="XET5" s="289"/>
      <c r="XEU5" s="289"/>
      <c r="XEV5" s="289"/>
      <c r="XEW5" s="289"/>
      <c r="XEX5" s="289"/>
      <c r="XEY5" s="289"/>
      <c r="XEZ5" s="289"/>
      <c r="XFA5" s="289"/>
      <c r="XFB5" s="289"/>
    </row>
    <row r="6" s="506" customFormat="1" ht="21" customHeight="1" spans="1:16382">
      <c r="A6" s="508">
        <v>201</v>
      </c>
      <c r="B6" s="517" t="s">
        <v>146</v>
      </c>
      <c r="C6" s="351">
        <v>36072</v>
      </c>
      <c r="F6" s="508">
        <v>21669.196889</v>
      </c>
      <c r="G6" s="506">
        <v>6000</v>
      </c>
      <c r="H6" s="506">
        <v>5923.8692</v>
      </c>
      <c r="I6" s="506">
        <v>1462</v>
      </c>
      <c r="K6" s="506">
        <v>952.29</v>
      </c>
      <c r="M6" s="506">
        <v>64</v>
      </c>
      <c r="XEJ6" s="289"/>
      <c r="XEK6" s="289"/>
      <c r="XEL6" s="289"/>
      <c r="XEM6" s="289"/>
      <c r="XEN6" s="289"/>
      <c r="XEO6" s="289"/>
      <c r="XEP6" s="289"/>
      <c r="XEQ6" s="289"/>
      <c r="XER6" s="289"/>
      <c r="XES6" s="289"/>
      <c r="XET6" s="289"/>
      <c r="XEU6" s="289"/>
      <c r="XEV6" s="289"/>
      <c r="XEW6" s="289"/>
      <c r="XEX6" s="289"/>
      <c r="XEY6" s="289"/>
      <c r="XEZ6" s="289"/>
      <c r="XFA6" s="289"/>
      <c r="XFB6" s="289"/>
    </row>
    <row r="7" s="506" customFormat="1" ht="21" customHeight="1" spans="1:16382">
      <c r="A7" s="508">
        <v>20101</v>
      </c>
      <c r="B7" s="518" t="s">
        <v>147</v>
      </c>
      <c r="C7" s="351">
        <f t="shared" ref="C6:C69" si="0">D7+E7+F7+G7+H7+I7+J7+K7+L7+M7</f>
        <v>1645.99782</v>
      </c>
      <c r="F7" s="508">
        <v>1342.99782</v>
      </c>
      <c r="H7" s="506">
        <v>303</v>
      </c>
      <c r="K7" s="506">
        <v>0</v>
      </c>
      <c r="M7" s="506">
        <v>0</v>
      </c>
      <c r="XEJ7" s="289"/>
      <c r="XEK7" s="289"/>
      <c r="XEL7" s="289"/>
      <c r="XEM7" s="289"/>
      <c r="XEN7" s="289"/>
      <c r="XEO7" s="289"/>
      <c r="XEP7" s="289"/>
      <c r="XEQ7" s="289"/>
      <c r="XER7" s="289"/>
      <c r="XES7" s="289"/>
      <c r="XET7" s="289"/>
      <c r="XEU7" s="289"/>
      <c r="XEV7" s="289"/>
      <c r="XEW7" s="289"/>
      <c r="XEX7" s="289"/>
      <c r="XEY7" s="289"/>
      <c r="XEZ7" s="289"/>
      <c r="XFA7" s="289"/>
      <c r="XFB7" s="289"/>
    </row>
    <row r="8" s="506" customFormat="1" ht="21" customHeight="1" spans="1:16382">
      <c r="A8" s="508">
        <v>2010101</v>
      </c>
      <c r="B8" s="519" t="s">
        <v>148</v>
      </c>
      <c r="C8" s="351">
        <f t="shared" si="0"/>
        <v>888.562471</v>
      </c>
      <c r="F8" s="508">
        <v>888.562471</v>
      </c>
      <c r="H8" s="506">
        <v>0</v>
      </c>
      <c r="K8" s="506">
        <v>0</v>
      </c>
      <c r="M8" s="506">
        <v>0</v>
      </c>
      <c r="XEJ8" s="289"/>
      <c r="XEK8" s="289"/>
      <c r="XEL8" s="289"/>
      <c r="XEM8" s="289"/>
      <c r="XEN8" s="289"/>
      <c r="XEO8" s="289"/>
      <c r="XEP8" s="289"/>
      <c r="XEQ8" s="289"/>
      <c r="XER8" s="289"/>
      <c r="XES8" s="289"/>
      <c r="XET8" s="289"/>
      <c r="XEU8" s="289"/>
      <c r="XEV8" s="289"/>
      <c r="XEW8" s="289"/>
      <c r="XEX8" s="289"/>
      <c r="XEY8" s="289"/>
      <c r="XEZ8" s="289"/>
      <c r="XFA8" s="289"/>
      <c r="XFB8" s="289"/>
    </row>
    <row r="9" s="506" customFormat="1" ht="21" hidden="1" customHeight="1" spans="1:16382">
      <c r="A9" s="508">
        <v>2010102</v>
      </c>
      <c r="B9" s="519" t="s">
        <v>149</v>
      </c>
      <c r="C9" s="351">
        <f t="shared" si="0"/>
        <v>0</v>
      </c>
      <c r="F9" s="506">
        <v>0</v>
      </c>
      <c r="H9" s="506">
        <v>0</v>
      </c>
      <c r="K9" s="506">
        <v>0</v>
      </c>
      <c r="M9" s="506">
        <v>0</v>
      </c>
      <c r="XEJ9" s="289"/>
      <c r="XEK9" s="289"/>
      <c r="XEL9" s="289"/>
      <c r="XEM9" s="289"/>
      <c r="XEN9" s="289"/>
      <c r="XEO9" s="289"/>
      <c r="XEP9" s="289"/>
      <c r="XEQ9" s="289"/>
      <c r="XER9" s="289"/>
      <c r="XES9" s="289"/>
      <c r="XET9" s="289"/>
      <c r="XEU9" s="289"/>
      <c r="XEV9" s="289"/>
      <c r="XEW9" s="289"/>
      <c r="XEX9" s="289"/>
      <c r="XEY9" s="289"/>
      <c r="XEZ9" s="289"/>
      <c r="XFA9" s="289"/>
      <c r="XFB9" s="289"/>
    </row>
    <row r="10" s="506" customFormat="1" ht="21" hidden="1" customHeight="1" spans="1:16382">
      <c r="A10" s="508">
        <v>2010103</v>
      </c>
      <c r="B10" s="519" t="s">
        <v>150</v>
      </c>
      <c r="C10" s="351">
        <f t="shared" si="0"/>
        <v>0</v>
      </c>
      <c r="F10" s="506">
        <v>0</v>
      </c>
      <c r="H10" s="506">
        <v>0</v>
      </c>
      <c r="K10" s="506">
        <v>0</v>
      </c>
      <c r="M10" s="506">
        <v>0</v>
      </c>
      <c r="XEJ10" s="289"/>
      <c r="XEK10" s="289"/>
      <c r="XEL10" s="289"/>
      <c r="XEM10" s="289"/>
      <c r="XEN10" s="289"/>
      <c r="XEO10" s="289"/>
      <c r="XEP10" s="289"/>
      <c r="XEQ10" s="289"/>
      <c r="XER10" s="289"/>
      <c r="XES10" s="289"/>
      <c r="XET10" s="289"/>
      <c r="XEU10" s="289"/>
      <c r="XEV10" s="289"/>
      <c r="XEW10" s="289"/>
      <c r="XEX10" s="289"/>
      <c r="XEY10" s="289"/>
      <c r="XEZ10" s="289"/>
      <c r="XFA10" s="289"/>
      <c r="XFB10" s="289"/>
    </row>
    <row r="11" s="506" customFormat="1" ht="21" customHeight="1" spans="1:16382">
      <c r="A11" s="508">
        <v>2010104</v>
      </c>
      <c r="B11" s="519" t="s">
        <v>151</v>
      </c>
      <c r="C11" s="351">
        <f t="shared" si="0"/>
        <v>44</v>
      </c>
      <c r="F11" s="506">
        <v>0</v>
      </c>
      <c r="H11" s="506">
        <v>44</v>
      </c>
      <c r="K11" s="506">
        <v>0</v>
      </c>
      <c r="M11" s="506">
        <v>0</v>
      </c>
      <c r="XEJ11" s="289"/>
      <c r="XEK11" s="289"/>
      <c r="XEL11" s="289"/>
      <c r="XEM11" s="289"/>
      <c r="XEN11" s="289"/>
      <c r="XEO11" s="289"/>
      <c r="XEP11" s="289"/>
      <c r="XEQ11" s="289"/>
      <c r="XER11" s="289"/>
      <c r="XES11" s="289"/>
      <c r="XET11" s="289"/>
      <c r="XEU11" s="289"/>
      <c r="XEV11" s="289"/>
      <c r="XEW11" s="289"/>
      <c r="XEX11" s="289"/>
      <c r="XEY11" s="289"/>
      <c r="XEZ11" s="289"/>
      <c r="XFA11" s="289"/>
      <c r="XFB11" s="289"/>
    </row>
    <row r="12" s="506" customFormat="1" ht="21" customHeight="1" spans="1:16382">
      <c r="A12" s="508">
        <v>2010105</v>
      </c>
      <c r="B12" s="519" t="s">
        <v>152</v>
      </c>
      <c r="C12" s="351">
        <f t="shared" si="0"/>
        <v>10</v>
      </c>
      <c r="F12" s="506">
        <v>0</v>
      </c>
      <c r="H12" s="506">
        <v>10</v>
      </c>
      <c r="K12" s="506">
        <v>0</v>
      </c>
      <c r="M12" s="506">
        <v>0</v>
      </c>
      <c r="XEJ12" s="289"/>
      <c r="XEK12" s="289"/>
      <c r="XEL12" s="289"/>
      <c r="XEM12" s="289"/>
      <c r="XEN12" s="289"/>
      <c r="XEO12" s="289"/>
      <c r="XEP12" s="289"/>
      <c r="XEQ12" s="289"/>
      <c r="XER12" s="289"/>
      <c r="XES12" s="289"/>
      <c r="XET12" s="289"/>
      <c r="XEU12" s="289"/>
      <c r="XEV12" s="289"/>
      <c r="XEW12" s="289"/>
      <c r="XEX12" s="289"/>
      <c r="XEY12" s="289"/>
      <c r="XEZ12" s="289"/>
      <c r="XFA12" s="289"/>
      <c r="XFB12" s="289"/>
    </row>
    <row r="13" s="506" customFormat="1" ht="21" customHeight="1" spans="1:16382">
      <c r="A13" s="508">
        <v>2010106</v>
      </c>
      <c r="B13" s="519" t="s">
        <v>153</v>
      </c>
      <c r="C13" s="351">
        <f t="shared" si="0"/>
        <v>50</v>
      </c>
      <c r="F13" s="506">
        <v>0</v>
      </c>
      <c r="H13" s="506">
        <v>50</v>
      </c>
      <c r="K13" s="506">
        <v>0</v>
      </c>
      <c r="M13" s="506">
        <v>0</v>
      </c>
      <c r="XEJ13" s="289"/>
      <c r="XEK13" s="289"/>
      <c r="XEL13" s="289"/>
      <c r="XEM13" s="289"/>
      <c r="XEN13" s="289"/>
      <c r="XEO13" s="289"/>
      <c r="XEP13" s="289"/>
      <c r="XEQ13" s="289"/>
      <c r="XER13" s="289"/>
      <c r="XES13" s="289"/>
      <c r="XET13" s="289"/>
      <c r="XEU13" s="289"/>
      <c r="XEV13" s="289"/>
      <c r="XEW13" s="289"/>
      <c r="XEX13" s="289"/>
      <c r="XEY13" s="289"/>
      <c r="XEZ13" s="289"/>
      <c r="XFA13" s="289"/>
      <c r="XFB13" s="289"/>
    </row>
    <row r="14" s="506" customFormat="1" ht="21" customHeight="1" spans="1:16382">
      <c r="A14" s="508">
        <v>2010107</v>
      </c>
      <c r="B14" s="519" t="s">
        <v>154</v>
      </c>
      <c r="C14" s="351">
        <f t="shared" si="0"/>
        <v>56</v>
      </c>
      <c r="F14" s="506">
        <v>0</v>
      </c>
      <c r="H14" s="506">
        <v>56</v>
      </c>
      <c r="K14" s="506">
        <v>0</v>
      </c>
      <c r="M14" s="506">
        <v>0</v>
      </c>
      <c r="XEJ14" s="289"/>
      <c r="XEK14" s="289"/>
      <c r="XEL14" s="289"/>
      <c r="XEM14" s="289"/>
      <c r="XEN14" s="289"/>
      <c r="XEO14" s="289"/>
      <c r="XEP14" s="289"/>
      <c r="XEQ14" s="289"/>
      <c r="XER14" s="289"/>
      <c r="XES14" s="289"/>
      <c r="XET14" s="289"/>
      <c r="XEU14" s="289"/>
      <c r="XEV14" s="289"/>
      <c r="XEW14" s="289"/>
      <c r="XEX14" s="289"/>
      <c r="XEY14" s="289"/>
      <c r="XEZ14" s="289"/>
      <c r="XFA14" s="289"/>
      <c r="XFB14" s="289"/>
    </row>
    <row r="15" s="506" customFormat="1" ht="21" customHeight="1" spans="1:16382">
      <c r="A15" s="508">
        <v>2010108</v>
      </c>
      <c r="B15" s="519" t="s">
        <v>155</v>
      </c>
      <c r="C15" s="351">
        <f t="shared" si="0"/>
        <v>143</v>
      </c>
      <c r="F15" s="506">
        <v>0</v>
      </c>
      <c r="H15" s="506">
        <v>143</v>
      </c>
      <c r="K15" s="506">
        <v>0</v>
      </c>
      <c r="M15" s="506">
        <v>0</v>
      </c>
      <c r="XEJ15" s="289"/>
      <c r="XEK15" s="289"/>
      <c r="XEL15" s="289"/>
      <c r="XEM15" s="289"/>
      <c r="XEN15" s="289"/>
      <c r="XEO15" s="289"/>
      <c r="XEP15" s="289"/>
      <c r="XEQ15" s="289"/>
      <c r="XER15" s="289"/>
      <c r="XES15" s="289"/>
      <c r="XET15" s="289"/>
      <c r="XEU15" s="289"/>
      <c r="XEV15" s="289"/>
      <c r="XEW15" s="289"/>
      <c r="XEX15" s="289"/>
      <c r="XEY15" s="289"/>
      <c r="XEZ15" s="289"/>
      <c r="XFA15" s="289"/>
      <c r="XFB15" s="289"/>
    </row>
    <row r="16" s="506" customFormat="1" ht="21" hidden="1" customHeight="1" spans="1:16382">
      <c r="A16" s="508">
        <v>2010109</v>
      </c>
      <c r="B16" s="519" t="s">
        <v>156</v>
      </c>
      <c r="C16" s="351">
        <f t="shared" si="0"/>
        <v>0</v>
      </c>
      <c r="F16" s="506">
        <v>0</v>
      </c>
      <c r="H16" s="506">
        <v>0</v>
      </c>
      <c r="K16" s="506">
        <v>0</v>
      </c>
      <c r="M16" s="506">
        <v>0</v>
      </c>
      <c r="XEJ16" s="289"/>
      <c r="XEK16" s="289"/>
      <c r="XEL16" s="289"/>
      <c r="XEM16" s="289"/>
      <c r="XEN16" s="289"/>
      <c r="XEO16" s="289"/>
      <c r="XEP16" s="289"/>
      <c r="XEQ16" s="289"/>
      <c r="XER16" s="289"/>
      <c r="XES16" s="289"/>
      <c r="XET16" s="289"/>
      <c r="XEU16" s="289"/>
      <c r="XEV16" s="289"/>
      <c r="XEW16" s="289"/>
      <c r="XEX16" s="289"/>
      <c r="XEY16" s="289"/>
      <c r="XEZ16" s="289"/>
      <c r="XFA16" s="289"/>
      <c r="XFB16" s="289"/>
    </row>
    <row r="17" s="506" customFormat="1" ht="21" customHeight="1" spans="1:16382">
      <c r="A17" s="508">
        <v>2010150</v>
      </c>
      <c r="B17" s="519" t="s">
        <v>157</v>
      </c>
      <c r="C17" s="351">
        <f t="shared" si="0"/>
        <v>454.435349</v>
      </c>
      <c r="F17" s="508">
        <v>454.435349</v>
      </c>
      <c r="H17" s="506">
        <v>0</v>
      </c>
      <c r="K17" s="506">
        <v>0</v>
      </c>
      <c r="M17" s="506">
        <v>0</v>
      </c>
      <c r="XEJ17" s="289"/>
      <c r="XEK17" s="289"/>
      <c r="XEL17" s="289"/>
      <c r="XEM17" s="289"/>
      <c r="XEN17" s="289"/>
      <c r="XEO17" s="289"/>
      <c r="XEP17" s="289"/>
      <c r="XEQ17" s="289"/>
      <c r="XER17" s="289"/>
      <c r="XES17" s="289"/>
      <c r="XET17" s="289"/>
      <c r="XEU17" s="289"/>
      <c r="XEV17" s="289"/>
      <c r="XEW17" s="289"/>
      <c r="XEX17" s="289"/>
      <c r="XEY17" s="289"/>
      <c r="XEZ17" s="289"/>
      <c r="XFA17" s="289"/>
      <c r="XFB17" s="289"/>
    </row>
    <row r="18" s="506" customFormat="1" ht="21" hidden="1" customHeight="1" spans="1:16382">
      <c r="A18" s="508">
        <v>2010199</v>
      </c>
      <c r="B18" s="519" t="s">
        <v>158</v>
      </c>
      <c r="C18" s="351">
        <f t="shared" si="0"/>
        <v>0</v>
      </c>
      <c r="F18" s="506">
        <v>0</v>
      </c>
      <c r="H18" s="506">
        <v>0</v>
      </c>
      <c r="K18" s="506">
        <v>0</v>
      </c>
      <c r="M18" s="506">
        <v>0</v>
      </c>
      <c r="XEJ18" s="289"/>
      <c r="XEK18" s="289"/>
      <c r="XEL18" s="289"/>
      <c r="XEM18" s="289"/>
      <c r="XEN18" s="289"/>
      <c r="XEO18" s="289"/>
      <c r="XEP18" s="289"/>
      <c r="XEQ18" s="289"/>
      <c r="XER18" s="289"/>
      <c r="XES18" s="289"/>
      <c r="XET18" s="289"/>
      <c r="XEU18" s="289"/>
      <c r="XEV18" s="289"/>
      <c r="XEW18" s="289"/>
      <c r="XEX18" s="289"/>
      <c r="XEY18" s="289"/>
      <c r="XEZ18" s="289"/>
      <c r="XFA18" s="289"/>
      <c r="XFB18" s="289"/>
    </row>
    <row r="19" s="506" customFormat="1" ht="21" customHeight="1" spans="1:16382">
      <c r="A19" s="508">
        <v>20102</v>
      </c>
      <c r="B19" s="518" t="s">
        <v>159</v>
      </c>
      <c r="C19" s="351">
        <f t="shared" si="0"/>
        <v>1220.1343</v>
      </c>
      <c r="F19" s="508">
        <v>958.1343</v>
      </c>
      <c r="H19" s="506">
        <v>262</v>
      </c>
      <c r="K19" s="506">
        <v>0</v>
      </c>
      <c r="M19" s="506">
        <v>0</v>
      </c>
      <c r="XEJ19" s="289"/>
      <c r="XEK19" s="289"/>
      <c r="XEL19" s="289"/>
      <c r="XEM19" s="289"/>
      <c r="XEN19" s="289"/>
      <c r="XEO19" s="289"/>
      <c r="XEP19" s="289"/>
      <c r="XEQ19" s="289"/>
      <c r="XER19" s="289"/>
      <c r="XES19" s="289"/>
      <c r="XET19" s="289"/>
      <c r="XEU19" s="289"/>
      <c r="XEV19" s="289"/>
      <c r="XEW19" s="289"/>
      <c r="XEX19" s="289"/>
      <c r="XEY19" s="289"/>
      <c r="XEZ19" s="289"/>
      <c r="XFA19" s="289"/>
      <c r="XFB19" s="289"/>
    </row>
    <row r="20" s="506" customFormat="1" ht="21" customHeight="1" spans="1:16382">
      <c r="A20" s="508">
        <v>2010201</v>
      </c>
      <c r="B20" s="519" t="s">
        <v>148</v>
      </c>
      <c r="C20" s="351">
        <f t="shared" si="0"/>
        <v>879.248482</v>
      </c>
      <c r="F20" s="508">
        <v>879.248482</v>
      </c>
      <c r="H20" s="506">
        <v>0</v>
      </c>
      <c r="K20" s="506">
        <v>0</v>
      </c>
      <c r="M20" s="506">
        <v>0</v>
      </c>
      <c r="XEJ20" s="289"/>
      <c r="XEK20" s="289"/>
      <c r="XEL20" s="289"/>
      <c r="XEM20" s="289"/>
      <c r="XEN20" s="289"/>
      <c r="XEO20" s="289"/>
      <c r="XEP20" s="289"/>
      <c r="XEQ20" s="289"/>
      <c r="XER20" s="289"/>
      <c r="XES20" s="289"/>
      <c r="XET20" s="289"/>
      <c r="XEU20" s="289"/>
      <c r="XEV20" s="289"/>
      <c r="XEW20" s="289"/>
      <c r="XEX20" s="289"/>
      <c r="XEY20" s="289"/>
      <c r="XEZ20" s="289"/>
      <c r="XFA20" s="289"/>
      <c r="XFB20" s="289"/>
    </row>
    <row r="21" s="506" customFormat="1" ht="21" customHeight="1" spans="1:16382">
      <c r="A21" s="508">
        <v>2010202</v>
      </c>
      <c r="B21" s="519" t="s">
        <v>149</v>
      </c>
      <c r="C21" s="351">
        <f t="shared" si="0"/>
        <v>59</v>
      </c>
      <c r="F21" s="506">
        <v>0</v>
      </c>
      <c r="H21" s="506">
        <v>59</v>
      </c>
      <c r="K21" s="506">
        <v>0</v>
      </c>
      <c r="M21" s="506">
        <v>0</v>
      </c>
      <c r="XEJ21" s="289"/>
      <c r="XEK21" s="289"/>
      <c r="XEL21" s="289"/>
      <c r="XEM21" s="289"/>
      <c r="XEN21" s="289"/>
      <c r="XEO21" s="289"/>
      <c r="XEP21" s="289"/>
      <c r="XEQ21" s="289"/>
      <c r="XER21" s="289"/>
      <c r="XES21" s="289"/>
      <c r="XET21" s="289"/>
      <c r="XEU21" s="289"/>
      <c r="XEV21" s="289"/>
      <c r="XEW21" s="289"/>
      <c r="XEX21" s="289"/>
      <c r="XEY21" s="289"/>
      <c r="XEZ21" s="289"/>
      <c r="XFA21" s="289"/>
      <c r="XFB21" s="289"/>
    </row>
    <row r="22" s="506" customFormat="1" ht="21" hidden="1" customHeight="1" spans="1:16382">
      <c r="A22" s="508">
        <v>2010203</v>
      </c>
      <c r="B22" s="519" t="s">
        <v>150</v>
      </c>
      <c r="C22" s="351">
        <f t="shared" si="0"/>
        <v>0</v>
      </c>
      <c r="F22" s="506">
        <v>0</v>
      </c>
      <c r="H22" s="506">
        <v>0</v>
      </c>
      <c r="K22" s="506">
        <v>0</v>
      </c>
      <c r="M22" s="506">
        <v>0</v>
      </c>
      <c r="XEJ22" s="289"/>
      <c r="XEK22" s="289"/>
      <c r="XEL22" s="289"/>
      <c r="XEM22" s="289"/>
      <c r="XEN22" s="289"/>
      <c r="XEO22" s="289"/>
      <c r="XEP22" s="289"/>
      <c r="XEQ22" s="289"/>
      <c r="XER22" s="289"/>
      <c r="XES22" s="289"/>
      <c r="XET22" s="289"/>
      <c r="XEU22" s="289"/>
      <c r="XEV22" s="289"/>
      <c r="XEW22" s="289"/>
      <c r="XEX22" s="289"/>
      <c r="XEY22" s="289"/>
      <c r="XEZ22" s="289"/>
      <c r="XFA22" s="289"/>
      <c r="XFB22" s="289"/>
    </row>
    <row r="23" s="506" customFormat="1" ht="21" customHeight="1" spans="1:16382">
      <c r="A23" s="508">
        <v>2010204</v>
      </c>
      <c r="B23" s="519" t="s">
        <v>160</v>
      </c>
      <c r="C23" s="351">
        <f t="shared" si="0"/>
        <v>40</v>
      </c>
      <c r="F23" s="506">
        <v>0</v>
      </c>
      <c r="H23" s="506">
        <v>40</v>
      </c>
      <c r="K23" s="506">
        <v>0</v>
      </c>
      <c r="M23" s="506">
        <v>0</v>
      </c>
      <c r="XEJ23" s="289"/>
      <c r="XEK23" s="289"/>
      <c r="XEL23" s="289"/>
      <c r="XEM23" s="289"/>
      <c r="XEN23" s="289"/>
      <c r="XEO23" s="289"/>
      <c r="XEP23" s="289"/>
      <c r="XEQ23" s="289"/>
      <c r="XER23" s="289"/>
      <c r="XES23" s="289"/>
      <c r="XET23" s="289"/>
      <c r="XEU23" s="289"/>
      <c r="XEV23" s="289"/>
      <c r="XEW23" s="289"/>
      <c r="XEX23" s="289"/>
      <c r="XEY23" s="289"/>
      <c r="XEZ23" s="289"/>
      <c r="XFA23" s="289"/>
      <c r="XFB23" s="289"/>
    </row>
    <row r="24" s="506" customFormat="1" ht="21" customHeight="1" spans="1:16382">
      <c r="A24" s="508">
        <v>2010205</v>
      </c>
      <c r="B24" s="519" t="s">
        <v>161</v>
      </c>
      <c r="C24" s="351">
        <f t="shared" si="0"/>
        <v>123</v>
      </c>
      <c r="F24" s="506">
        <v>0</v>
      </c>
      <c r="H24" s="506">
        <v>123</v>
      </c>
      <c r="K24" s="506">
        <v>0</v>
      </c>
      <c r="M24" s="506">
        <v>0</v>
      </c>
      <c r="XEJ24" s="289"/>
      <c r="XEK24" s="289"/>
      <c r="XEL24" s="289"/>
      <c r="XEM24" s="289"/>
      <c r="XEN24" s="289"/>
      <c r="XEO24" s="289"/>
      <c r="XEP24" s="289"/>
      <c r="XEQ24" s="289"/>
      <c r="XER24" s="289"/>
      <c r="XES24" s="289"/>
      <c r="XET24" s="289"/>
      <c r="XEU24" s="289"/>
      <c r="XEV24" s="289"/>
      <c r="XEW24" s="289"/>
      <c r="XEX24" s="289"/>
      <c r="XEY24" s="289"/>
      <c r="XEZ24" s="289"/>
      <c r="XFA24" s="289"/>
      <c r="XFB24" s="289"/>
    </row>
    <row r="25" s="506" customFormat="1" ht="21" customHeight="1" spans="1:16382">
      <c r="A25" s="508">
        <v>2010206</v>
      </c>
      <c r="B25" s="519" t="s">
        <v>162</v>
      </c>
      <c r="C25" s="351">
        <f t="shared" si="0"/>
        <v>40</v>
      </c>
      <c r="F25" s="506">
        <v>0</v>
      </c>
      <c r="H25" s="506">
        <v>40</v>
      </c>
      <c r="K25" s="506">
        <v>0</v>
      </c>
      <c r="M25" s="506">
        <v>0</v>
      </c>
      <c r="XEJ25" s="289"/>
      <c r="XEK25" s="289"/>
      <c r="XEL25" s="289"/>
      <c r="XEM25" s="289"/>
      <c r="XEN25" s="289"/>
      <c r="XEO25" s="289"/>
      <c r="XEP25" s="289"/>
      <c r="XEQ25" s="289"/>
      <c r="XER25" s="289"/>
      <c r="XES25" s="289"/>
      <c r="XET25" s="289"/>
      <c r="XEU25" s="289"/>
      <c r="XEV25" s="289"/>
      <c r="XEW25" s="289"/>
      <c r="XEX25" s="289"/>
      <c r="XEY25" s="289"/>
      <c r="XEZ25" s="289"/>
      <c r="XFA25" s="289"/>
      <c r="XFB25" s="289"/>
    </row>
    <row r="26" s="506" customFormat="1" ht="21" customHeight="1" spans="1:16382">
      <c r="A26" s="508">
        <v>2010250</v>
      </c>
      <c r="B26" s="519" t="s">
        <v>157</v>
      </c>
      <c r="C26" s="351">
        <f t="shared" si="0"/>
        <v>78.885818</v>
      </c>
      <c r="F26" s="508">
        <v>78.885818</v>
      </c>
      <c r="H26" s="506">
        <v>0</v>
      </c>
      <c r="K26" s="506">
        <v>0</v>
      </c>
      <c r="M26" s="506">
        <v>0</v>
      </c>
      <c r="XEJ26" s="289"/>
      <c r="XEK26" s="289"/>
      <c r="XEL26" s="289"/>
      <c r="XEM26" s="289"/>
      <c r="XEN26" s="289"/>
      <c r="XEO26" s="289"/>
      <c r="XEP26" s="289"/>
      <c r="XEQ26" s="289"/>
      <c r="XER26" s="289"/>
      <c r="XES26" s="289"/>
      <c r="XET26" s="289"/>
      <c r="XEU26" s="289"/>
      <c r="XEV26" s="289"/>
      <c r="XEW26" s="289"/>
      <c r="XEX26" s="289"/>
      <c r="XEY26" s="289"/>
      <c r="XEZ26" s="289"/>
      <c r="XFA26" s="289"/>
      <c r="XFB26" s="289"/>
    </row>
    <row r="27" s="506" customFormat="1" ht="21" hidden="1" customHeight="1" spans="1:16382">
      <c r="A27" s="508">
        <v>2010299</v>
      </c>
      <c r="B27" s="519" t="s">
        <v>163</v>
      </c>
      <c r="C27" s="351">
        <f t="shared" si="0"/>
        <v>0</v>
      </c>
      <c r="F27" s="506">
        <v>0</v>
      </c>
      <c r="H27" s="506">
        <v>0</v>
      </c>
      <c r="K27" s="506">
        <v>0</v>
      </c>
      <c r="M27" s="506">
        <v>0</v>
      </c>
      <c r="XEJ27" s="289"/>
      <c r="XEK27" s="289"/>
      <c r="XEL27" s="289"/>
      <c r="XEM27" s="289"/>
      <c r="XEN27" s="289"/>
      <c r="XEO27" s="289"/>
      <c r="XEP27" s="289"/>
      <c r="XEQ27" s="289"/>
      <c r="XER27" s="289"/>
      <c r="XES27" s="289"/>
      <c r="XET27" s="289"/>
      <c r="XEU27" s="289"/>
      <c r="XEV27" s="289"/>
      <c r="XEW27" s="289"/>
      <c r="XEX27" s="289"/>
      <c r="XEY27" s="289"/>
      <c r="XEZ27" s="289"/>
      <c r="XFA27" s="289"/>
      <c r="XFB27" s="289"/>
    </row>
    <row r="28" s="506" customFormat="1" ht="21" customHeight="1" spans="1:16382">
      <c r="A28" s="508">
        <v>20103</v>
      </c>
      <c r="B28" s="518" t="s">
        <v>164</v>
      </c>
      <c r="C28" s="351">
        <f t="shared" si="0"/>
        <v>3035.29184</v>
      </c>
      <c r="F28" s="508">
        <v>2083.42184</v>
      </c>
      <c r="H28" s="506">
        <v>741.87</v>
      </c>
      <c r="K28" s="506">
        <v>210</v>
      </c>
      <c r="M28" s="506">
        <v>0</v>
      </c>
      <c r="XEJ28" s="289"/>
      <c r="XEK28" s="289"/>
      <c r="XEL28" s="289"/>
      <c r="XEM28" s="289"/>
      <c r="XEN28" s="289"/>
      <c r="XEO28" s="289"/>
      <c r="XEP28" s="289"/>
      <c r="XEQ28" s="289"/>
      <c r="XER28" s="289"/>
      <c r="XES28" s="289"/>
      <c r="XET28" s="289"/>
      <c r="XEU28" s="289"/>
      <c r="XEV28" s="289"/>
      <c r="XEW28" s="289"/>
      <c r="XEX28" s="289"/>
      <c r="XEY28" s="289"/>
      <c r="XEZ28" s="289"/>
      <c r="XFA28" s="289"/>
      <c r="XFB28" s="289"/>
    </row>
    <row r="29" s="506" customFormat="1" ht="21" customHeight="1" spans="1:16382">
      <c r="A29" s="508">
        <v>2010301</v>
      </c>
      <c r="B29" s="519" t="s">
        <v>148</v>
      </c>
      <c r="C29" s="351">
        <f t="shared" si="0"/>
        <v>1072.18489</v>
      </c>
      <c r="F29" s="508">
        <v>1072.18489</v>
      </c>
      <c r="H29" s="506">
        <v>0</v>
      </c>
      <c r="K29" s="506">
        <v>0</v>
      </c>
      <c r="M29" s="506">
        <v>0</v>
      </c>
      <c r="XEJ29" s="289"/>
      <c r="XEK29" s="289"/>
      <c r="XEL29" s="289"/>
      <c r="XEM29" s="289"/>
      <c r="XEN29" s="289"/>
      <c r="XEO29" s="289"/>
      <c r="XEP29" s="289"/>
      <c r="XEQ29" s="289"/>
      <c r="XER29" s="289"/>
      <c r="XES29" s="289"/>
      <c r="XET29" s="289"/>
      <c r="XEU29" s="289"/>
      <c r="XEV29" s="289"/>
      <c r="XEW29" s="289"/>
      <c r="XEX29" s="289"/>
      <c r="XEY29" s="289"/>
      <c r="XEZ29" s="289"/>
      <c r="XFA29" s="289"/>
      <c r="XFB29" s="289"/>
    </row>
    <row r="30" s="506" customFormat="1" ht="21" customHeight="1" spans="1:16382">
      <c r="A30" s="508">
        <v>2010302</v>
      </c>
      <c r="B30" s="519" t="s">
        <v>149</v>
      </c>
      <c r="C30" s="351">
        <f t="shared" si="0"/>
        <v>310</v>
      </c>
      <c r="F30" s="506">
        <v>0</v>
      </c>
      <c r="H30" s="506">
        <v>310</v>
      </c>
      <c r="K30" s="506">
        <v>0</v>
      </c>
      <c r="M30" s="506">
        <v>0</v>
      </c>
      <c r="XEJ30" s="289"/>
      <c r="XEK30" s="289"/>
      <c r="XEL30" s="289"/>
      <c r="XEM30" s="289"/>
      <c r="XEN30" s="289"/>
      <c r="XEO30" s="289"/>
      <c r="XEP30" s="289"/>
      <c r="XEQ30" s="289"/>
      <c r="XER30" s="289"/>
      <c r="XES30" s="289"/>
      <c r="XET30" s="289"/>
      <c r="XEU30" s="289"/>
      <c r="XEV30" s="289"/>
      <c r="XEW30" s="289"/>
      <c r="XEX30" s="289"/>
      <c r="XEY30" s="289"/>
      <c r="XEZ30" s="289"/>
      <c r="XFA30" s="289"/>
      <c r="XFB30" s="289"/>
    </row>
    <row r="31" s="506" customFormat="1" ht="21" hidden="1" customHeight="1" spans="1:16382">
      <c r="A31" s="508">
        <v>2010303</v>
      </c>
      <c r="B31" s="519" t="s">
        <v>150</v>
      </c>
      <c r="C31" s="351">
        <f t="shared" si="0"/>
        <v>0</v>
      </c>
      <c r="F31" s="506">
        <v>0</v>
      </c>
      <c r="H31" s="506">
        <v>0</v>
      </c>
      <c r="K31" s="506">
        <v>0</v>
      </c>
      <c r="M31" s="506">
        <v>0</v>
      </c>
      <c r="XEJ31" s="289"/>
      <c r="XEK31" s="289"/>
      <c r="XEL31" s="289"/>
      <c r="XEM31" s="289"/>
      <c r="XEN31" s="289"/>
      <c r="XEO31" s="289"/>
      <c r="XEP31" s="289"/>
      <c r="XEQ31" s="289"/>
      <c r="XER31" s="289"/>
      <c r="XES31" s="289"/>
      <c r="XET31" s="289"/>
      <c r="XEU31" s="289"/>
      <c r="XEV31" s="289"/>
      <c r="XEW31" s="289"/>
      <c r="XEX31" s="289"/>
      <c r="XEY31" s="289"/>
      <c r="XEZ31" s="289"/>
      <c r="XFA31" s="289"/>
      <c r="XFB31" s="289"/>
    </row>
    <row r="32" s="506" customFormat="1" ht="21" hidden="1" customHeight="1" spans="1:16382">
      <c r="A32" s="508">
        <v>2010304</v>
      </c>
      <c r="B32" s="519" t="s">
        <v>165</v>
      </c>
      <c r="C32" s="351">
        <f t="shared" si="0"/>
        <v>0</v>
      </c>
      <c r="F32" s="506">
        <v>0</v>
      </c>
      <c r="H32" s="506">
        <v>0</v>
      </c>
      <c r="K32" s="506">
        <v>0</v>
      </c>
      <c r="M32" s="506">
        <v>0</v>
      </c>
      <c r="XEJ32" s="289"/>
      <c r="XEK32" s="289"/>
      <c r="XEL32" s="289"/>
      <c r="XEM32" s="289"/>
      <c r="XEN32" s="289"/>
      <c r="XEO32" s="289"/>
      <c r="XEP32" s="289"/>
      <c r="XEQ32" s="289"/>
      <c r="XER32" s="289"/>
      <c r="XES32" s="289"/>
      <c r="XET32" s="289"/>
      <c r="XEU32" s="289"/>
      <c r="XEV32" s="289"/>
      <c r="XEW32" s="289"/>
      <c r="XEX32" s="289"/>
      <c r="XEY32" s="289"/>
      <c r="XEZ32" s="289"/>
      <c r="XFA32" s="289"/>
      <c r="XFB32" s="289"/>
    </row>
    <row r="33" s="506" customFormat="1" ht="21" hidden="1" customHeight="1" spans="1:16382">
      <c r="A33" s="508">
        <v>2010305</v>
      </c>
      <c r="B33" s="519" t="s">
        <v>166</v>
      </c>
      <c r="C33" s="351">
        <f t="shared" si="0"/>
        <v>0</v>
      </c>
      <c r="F33" s="506">
        <v>0</v>
      </c>
      <c r="H33" s="506">
        <v>0</v>
      </c>
      <c r="K33" s="506">
        <v>0</v>
      </c>
      <c r="M33" s="506">
        <v>0</v>
      </c>
      <c r="XEJ33" s="289"/>
      <c r="XEK33" s="289"/>
      <c r="XEL33" s="289"/>
      <c r="XEM33" s="289"/>
      <c r="XEN33" s="289"/>
      <c r="XEO33" s="289"/>
      <c r="XEP33" s="289"/>
      <c r="XEQ33" s="289"/>
      <c r="XER33" s="289"/>
      <c r="XES33" s="289"/>
      <c r="XET33" s="289"/>
      <c r="XEU33" s="289"/>
      <c r="XEV33" s="289"/>
      <c r="XEW33" s="289"/>
      <c r="XEX33" s="289"/>
      <c r="XEY33" s="289"/>
      <c r="XEZ33" s="289"/>
      <c r="XFA33" s="289"/>
      <c r="XFB33" s="289"/>
    </row>
    <row r="34" s="506" customFormat="1" ht="21" customHeight="1" spans="1:16382">
      <c r="A34" s="508">
        <v>2010306</v>
      </c>
      <c r="B34" s="519" t="s">
        <v>167</v>
      </c>
      <c r="C34" s="351">
        <f t="shared" si="0"/>
        <v>356.47</v>
      </c>
      <c r="F34" s="506">
        <v>0</v>
      </c>
      <c r="H34" s="506">
        <v>356.47</v>
      </c>
      <c r="K34" s="506">
        <v>0</v>
      </c>
      <c r="M34" s="506">
        <v>0</v>
      </c>
      <c r="XEJ34" s="289"/>
      <c r="XEK34" s="289"/>
      <c r="XEL34" s="289"/>
      <c r="XEM34" s="289"/>
      <c r="XEN34" s="289"/>
      <c r="XEO34" s="289"/>
      <c r="XEP34" s="289"/>
      <c r="XEQ34" s="289"/>
      <c r="XER34" s="289"/>
      <c r="XES34" s="289"/>
      <c r="XET34" s="289"/>
      <c r="XEU34" s="289"/>
      <c r="XEV34" s="289"/>
      <c r="XEW34" s="289"/>
      <c r="XEX34" s="289"/>
      <c r="XEY34" s="289"/>
      <c r="XEZ34" s="289"/>
      <c r="XFA34" s="289"/>
      <c r="XFB34" s="289"/>
    </row>
    <row r="35" s="506" customFormat="1" ht="21" hidden="1" customHeight="1" spans="1:16382">
      <c r="A35" s="508">
        <v>2010308</v>
      </c>
      <c r="B35" s="519" t="s">
        <v>168</v>
      </c>
      <c r="C35" s="351">
        <f t="shared" si="0"/>
        <v>0</v>
      </c>
      <c r="F35" s="506">
        <v>0</v>
      </c>
      <c r="H35" s="506">
        <v>0</v>
      </c>
      <c r="K35" s="506">
        <v>0</v>
      </c>
      <c r="M35" s="506">
        <v>0</v>
      </c>
      <c r="XEJ35" s="289"/>
      <c r="XEK35" s="289"/>
      <c r="XEL35" s="289"/>
      <c r="XEM35" s="289"/>
      <c r="XEN35" s="289"/>
      <c r="XEO35" s="289"/>
      <c r="XEP35" s="289"/>
      <c r="XEQ35" s="289"/>
      <c r="XER35" s="289"/>
      <c r="XES35" s="289"/>
      <c r="XET35" s="289"/>
      <c r="XEU35" s="289"/>
      <c r="XEV35" s="289"/>
      <c r="XEW35" s="289"/>
      <c r="XEX35" s="289"/>
      <c r="XEY35" s="289"/>
      <c r="XEZ35" s="289"/>
      <c r="XFA35" s="289"/>
      <c r="XFB35" s="289"/>
    </row>
    <row r="36" s="506" customFormat="1" ht="21" hidden="1" customHeight="1" spans="1:16382">
      <c r="A36" s="508">
        <v>2010309</v>
      </c>
      <c r="B36" s="519" t="s">
        <v>169</v>
      </c>
      <c r="C36" s="351">
        <f t="shared" si="0"/>
        <v>0</v>
      </c>
      <c r="F36" s="506">
        <v>0</v>
      </c>
      <c r="H36" s="506">
        <v>0</v>
      </c>
      <c r="K36" s="506">
        <v>0</v>
      </c>
      <c r="M36" s="506">
        <v>0</v>
      </c>
      <c r="XEJ36" s="289"/>
      <c r="XEK36" s="289"/>
      <c r="XEL36" s="289"/>
      <c r="XEM36" s="289"/>
      <c r="XEN36" s="289"/>
      <c r="XEO36" s="289"/>
      <c r="XEP36" s="289"/>
      <c r="XEQ36" s="289"/>
      <c r="XER36" s="289"/>
      <c r="XES36" s="289"/>
      <c r="XET36" s="289"/>
      <c r="XEU36" s="289"/>
      <c r="XEV36" s="289"/>
      <c r="XEW36" s="289"/>
      <c r="XEX36" s="289"/>
      <c r="XEY36" s="289"/>
      <c r="XEZ36" s="289"/>
      <c r="XFA36" s="289"/>
      <c r="XFB36" s="289"/>
    </row>
    <row r="37" s="506" customFormat="1" ht="21" customHeight="1" spans="1:16382">
      <c r="A37" s="508">
        <v>2010350</v>
      </c>
      <c r="B37" s="519" t="s">
        <v>157</v>
      </c>
      <c r="C37" s="351">
        <f t="shared" si="0"/>
        <v>1011.23695</v>
      </c>
      <c r="F37" s="508">
        <v>1011.23695</v>
      </c>
      <c r="H37" s="506">
        <v>0</v>
      </c>
      <c r="K37" s="506">
        <v>0</v>
      </c>
      <c r="M37" s="506">
        <v>0</v>
      </c>
      <c r="XEJ37" s="289"/>
      <c r="XEK37" s="289"/>
      <c r="XEL37" s="289"/>
      <c r="XEM37" s="289"/>
      <c r="XEN37" s="289"/>
      <c r="XEO37" s="289"/>
      <c r="XEP37" s="289"/>
      <c r="XEQ37" s="289"/>
      <c r="XER37" s="289"/>
      <c r="XES37" s="289"/>
      <c r="XET37" s="289"/>
      <c r="XEU37" s="289"/>
      <c r="XEV37" s="289"/>
      <c r="XEW37" s="289"/>
      <c r="XEX37" s="289"/>
      <c r="XEY37" s="289"/>
      <c r="XEZ37" s="289"/>
      <c r="XFA37" s="289"/>
      <c r="XFB37" s="289"/>
    </row>
    <row r="38" s="506" customFormat="1" ht="21" customHeight="1" spans="1:16382">
      <c r="A38" s="508">
        <v>2010399</v>
      </c>
      <c r="B38" s="519" t="s">
        <v>170</v>
      </c>
      <c r="C38" s="351">
        <f t="shared" si="0"/>
        <v>285.4</v>
      </c>
      <c r="F38" s="506">
        <v>0</v>
      </c>
      <c r="H38" s="506">
        <v>75.4</v>
      </c>
      <c r="K38" s="506">
        <v>210</v>
      </c>
      <c r="M38" s="506">
        <v>0</v>
      </c>
      <c r="XEJ38" s="289"/>
      <c r="XEK38" s="289"/>
      <c r="XEL38" s="289"/>
      <c r="XEM38" s="289"/>
      <c r="XEN38" s="289"/>
      <c r="XEO38" s="289"/>
      <c r="XEP38" s="289"/>
      <c r="XEQ38" s="289"/>
      <c r="XER38" s="289"/>
      <c r="XES38" s="289"/>
      <c r="XET38" s="289"/>
      <c r="XEU38" s="289"/>
      <c r="XEV38" s="289"/>
      <c r="XEW38" s="289"/>
      <c r="XEX38" s="289"/>
      <c r="XEY38" s="289"/>
      <c r="XEZ38" s="289"/>
      <c r="XFA38" s="289"/>
      <c r="XFB38" s="289"/>
    </row>
    <row r="39" s="506" customFormat="1" ht="21" customHeight="1" spans="1:16382">
      <c r="A39" s="508">
        <v>20104</v>
      </c>
      <c r="B39" s="518" t="s">
        <v>171</v>
      </c>
      <c r="C39" s="351">
        <f t="shared" si="0"/>
        <v>1286.711269</v>
      </c>
      <c r="F39" s="508">
        <v>1286.711269</v>
      </c>
      <c r="H39" s="506">
        <v>0</v>
      </c>
      <c r="K39" s="506">
        <v>0</v>
      </c>
      <c r="M39" s="506">
        <v>0</v>
      </c>
      <c r="XEJ39" s="289"/>
      <c r="XEK39" s="289"/>
      <c r="XEL39" s="289"/>
      <c r="XEM39" s="289"/>
      <c r="XEN39" s="289"/>
      <c r="XEO39" s="289"/>
      <c r="XEP39" s="289"/>
      <c r="XEQ39" s="289"/>
      <c r="XER39" s="289"/>
      <c r="XES39" s="289"/>
      <c r="XET39" s="289"/>
      <c r="XEU39" s="289"/>
      <c r="XEV39" s="289"/>
      <c r="XEW39" s="289"/>
      <c r="XEX39" s="289"/>
      <c r="XEY39" s="289"/>
      <c r="XEZ39" s="289"/>
      <c r="XFA39" s="289"/>
      <c r="XFB39" s="289"/>
    </row>
    <row r="40" s="506" customFormat="1" ht="21" customHeight="1" spans="1:16382">
      <c r="A40" s="508">
        <v>2010401</v>
      </c>
      <c r="B40" s="519" t="s">
        <v>148</v>
      </c>
      <c r="C40" s="351">
        <f t="shared" si="0"/>
        <v>767.99832</v>
      </c>
      <c r="F40" s="508">
        <v>767.99832</v>
      </c>
      <c r="H40" s="506">
        <v>0</v>
      </c>
      <c r="K40" s="506">
        <v>0</v>
      </c>
      <c r="M40" s="506">
        <v>0</v>
      </c>
      <c r="XEJ40" s="289"/>
      <c r="XEK40" s="289"/>
      <c r="XEL40" s="289"/>
      <c r="XEM40" s="289"/>
      <c r="XEN40" s="289"/>
      <c r="XEO40" s="289"/>
      <c r="XEP40" s="289"/>
      <c r="XEQ40" s="289"/>
      <c r="XER40" s="289"/>
      <c r="XES40" s="289"/>
      <c r="XET40" s="289"/>
      <c r="XEU40" s="289"/>
      <c r="XEV40" s="289"/>
      <c r="XEW40" s="289"/>
      <c r="XEX40" s="289"/>
      <c r="XEY40" s="289"/>
      <c r="XEZ40" s="289"/>
      <c r="XFA40" s="289"/>
      <c r="XFB40" s="289"/>
    </row>
    <row r="41" s="506" customFormat="1" ht="21" hidden="1" customHeight="1" spans="1:16382">
      <c r="A41" s="508">
        <v>2010402</v>
      </c>
      <c r="B41" s="519" t="s">
        <v>149</v>
      </c>
      <c r="C41" s="351">
        <f t="shared" si="0"/>
        <v>0</v>
      </c>
      <c r="F41" s="506">
        <v>0</v>
      </c>
      <c r="H41" s="506">
        <v>0</v>
      </c>
      <c r="K41" s="506">
        <v>0</v>
      </c>
      <c r="M41" s="506">
        <v>0</v>
      </c>
      <c r="XEJ41" s="289"/>
      <c r="XEK41" s="289"/>
      <c r="XEL41" s="289"/>
      <c r="XEM41" s="289"/>
      <c r="XEN41" s="289"/>
      <c r="XEO41" s="289"/>
      <c r="XEP41" s="289"/>
      <c r="XEQ41" s="289"/>
      <c r="XER41" s="289"/>
      <c r="XES41" s="289"/>
      <c r="XET41" s="289"/>
      <c r="XEU41" s="289"/>
      <c r="XEV41" s="289"/>
      <c r="XEW41" s="289"/>
      <c r="XEX41" s="289"/>
      <c r="XEY41" s="289"/>
      <c r="XEZ41" s="289"/>
      <c r="XFA41" s="289"/>
      <c r="XFB41" s="289"/>
    </row>
    <row r="42" s="506" customFormat="1" ht="21" hidden="1" customHeight="1" spans="1:16382">
      <c r="A42" s="508">
        <v>2010403</v>
      </c>
      <c r="B42" s="519" t="s">
        <v>150</v>
      </c>
      <c r="C42" s="351">
        <f t="shared" si="0"/>
        <v>0</v>
      </c>
      <c r="F42" s="506">
        <v>0</v>
      </c>
      <c r="H42" s="506">
        <v>0</v>
      </c>
      <c r="K42" s="506">
        <v>0</v>
      </c>
      <c r="M42" s="506">
        <v>0</v>
      </c>
      <c r="XEJ42" s="289"/>
      <c r="XEK42" s="289"/>
      <c r="XEL42" s="289"/>
      <c r="XEM42" s="289"/>
      <c r="XEN42" s="289"/>
      <c r="XEO42" s="289"/>
      <c r="XEP42" s="289"/>
      <c r="XEQ42" s="289"/>
      <c r="XER42" s="289"/>
      <c r="XES42" s="289"/>
      <c r="XET42" s="289"/>
      <c r="XEU42" s="289"/>
      <c r="XEV42" s="289"/>
      <c r="XEW42" s="289"/>
      <c r="XEX42" s="289"/>
      <c r="XEY42" s="289"/>
      <c r="XEZ42" s="289"/>
      <c r="XFA42" s="289"/>
      <c r="XFB42" s="289"/>
    </row>
    <row r="43" s="506" customFormat="1" ht="21" hidden="1" customHeight="1" spans="1:16382">
      <c r="A43" s="508">
        <v>2010404</v>
      </c>
      <c r="B43" s="519" t="s">
        <v>172</v>
      </c>
      <c r="C43" s="351">
        <f t="shared" si="0"/>
        <v>0</v>
      </c>
      <c r="F43" s="506">
        <v>0</v>
      </c>
      <c r="H43" s="506">
        <v>0</v>
      </c>
      <c r="K43" s="506">
        <v>0</v>
      </c>
      <c r="M43" s="506">
        <v>0</v>
      </c>
      <c r="XEJ43" s="289"/>
      <c r="XEK43" s="289"/>
      <c r="XEL43" s="289"/>
      <c r="XEM43" s="289"/>
      <c r="XEN43" s="289"/>
      <c r="XEO43" s="289"/>
      <c r="XEP43" s="289"/>
      <c r="XEQ43" s="289"/>
      <c r="XER43" s="289"/>
      <c r="XES43" s="289"/>
      <c r="XET43" s="289"/>
      <c r="XEU43" s="289"/>
      <c r="XEV43" s="289"/>
      <c r="XEW43" s="289"/>
      <c r="XEX43" s="289"/>
      <c r="XEY43" s="289"/>
      <c r="XEZ43" s="289"/>
      <c r="XFA43" s="289"/>
      <c r="XFB43" s="289"/>
    </row>
    <row r="44" s="506" customFormat="1" ht="21" hidden="1" customHeight="1" spans="1:16382">
      <c r="A44" s="508">
        <v>2010405</v>
      </c>
      <c r="B44" s="519" t="s">
        <v>173</v>
      </c>
      <c r="C44" s="351">
        <f t="shared" si="0"/>
        <v>0</v>
      </c>
      <c r="F44" s="506">
        <v>0</v>
      </c>
      <c r="H44" s="506">
        <v>0</v>
      </c>
      <c r="K44" s="506">
        <v>0</v>
      </c>
      <c r="M44" s="506">
        <v>0</v>
      </c>
      <c r="XEJ44" s="289"/>
      <c r="XEK44" s="289"/>
      <c r="XEL44" s="289"/>
      <c r="XEM44" s="289"/>
      <c r="XEN44" s="289"/>
      <c r="XEO44" s="289"/>
      <c r="XEP44" s="289"/>
      <c r="XEQ44" s="289"/>
      <c r="XER44" s="289"/>
      <c r="XES44" s="289"/>
      <c r="XET44" s="289"/>
      <c r="XEU44" s="289"/>
      <c r="XEV44" s="289"/>
      <c r="XEW44" s="289"/>
      <c r="XEX44" s="289"/>
      <c r="XEY44" s="289"/>
      <c r="XEZ44" s="289"/>
      <c r="XFA44" s="289"/>
      <c r="XFB44" s="289"/>
    </row>
    <row r="45" s="506" customFormat="1" ht="21" hidden="1" customHeight="1" spans="1:16382">
      <c r="A45" s="508">
        <v>2010406</v>
      </c>
      <c r="B45" s="519" t="s">
        <v>174</v>
      </c>
      <c r="C45" s="351">
        <f t="shared" si="0"/>
        <v>0</v>
      </c>
      <c r="F45" s="506">
        <v>0</v>
      </c>
      <c r="H45" s="506">
        <v>0</v>
      </c>
      <c r="K45" s="506">
        <v>0</v>
      </c>
      <c r="M45" s="506">
        <v>0</v>
      </c>
      <c r="XEJ45" s="289"/>
      <c r="XEK45" s="289"/>
      <c r="XEL45" s="289"/>
      <c r="XEM45" s="289"/>
      <c r="XEN45" s="289"/>
      <c r="XEO45" s="289"/>
      <c r="XEP45" s="289"/>
      <c r="XEQ45" s="289"/>
      <c r="XER45" s="289"/>
      <c r="XES45" s="289"/>
      <c r="XET45" s="289"/>
      <c r="XEU45" s="289"/>
      <c r="XEV45" s="289"/>
      <c r="XEW45" s="289"/>
      <c r="XEX45" s="289"/>
      <c r="XEY45" s="289"/>
      <c r="XEZ45" s="289"/>
      <c r="XFA45" s="289"/>
      <c r="XFB45" s="289"/>
    </row>
    <row r="46" s="506" customFormat="1" ht="21" hidden="1" customHeight="1" spans="1:16382">
      <c r="A46" s="508">
        <v>2010407</v>
      </c>
      <c r="B46" s="519" t="s">
        <v>175</v>
      </c>
      <c r="C46" s="351">
        <f t="shared" si="0"/>
        <v>0</v>
      </c>
      <c r="F46" s="506">
        <v>0</v>
      </c>
      <c r="H46" s="506">
        <v>0</v>
      </c>
      <c r="K46" s="506">
        <v>0</v>
      </c>
      <c r="M46" s="506">
        <v>0</v>
      </c>
      <c r="XEJ46" s="289"/>
      <c r="XEK46" s="289"/>
      <c r="XEL46" s="289"/>
      <c r="XEM46" s="289"/>
      <c r="XEN46" s="289"/>
      <c r="XEO46" s="289"/>
      <c r="XEP46" s="289"/>
      <c r="XEQ46" s="289"/>
      <c r="XER46" s="289"/>
      <c r="XES46" s="289"/>
      <c r="XET46" s="289"/>
      <c r="XEU46" s="289"/>
      <c r="XEV46" s="289"/>
      <c r="XEW46" s="289"/>
      <c r="XEX46" s="289"/>
      <c r="XEY46" s="289"/>
      <c r="XEZ46" s="289"/>
      <c r="XFA46" s="289"/>
      <c r="XFB46" s="289"/>
    </row>
    <row r="47" s="506" customFormat="1" ht="21" hidden="1" customHeight="1" spans="1:16382">
      <c r="A47" s="508">
        <v>2010408</v>
      </c>
      <c r="B47" s="519" t="s">
        <v>176</v>
      </c>
      <c r="C47" s="351">
        <f t="shared" si="0"/>
        <v>0</v>
      </c>
      <c r="F47" s="506">
        <v>0</v>
      </c>
      <c r="H47" s="506">
        <v>0</v>
      </c>
      <c r="K47" s="506">
        <v>0</v>
      </c>
      <c r="M47" s="506">
        <v>0</v>
      </c>
      <c r="XEJ47" s="289"/>
      <c r="XEK47" s="289"/>
      <c r="XEL47" s="289"/>
      <c r="XEM47" s="289"/>
      <c r="XEN47" s="289"/>
      <c r="XEO47" s="289"/>
      <c r="XEP47" s="289"/>
      <c r="XEQ47" s="289"/>
      <c r="XER47" s="289"/>
      <c r="XES47" s="289"/>
      <c r="XET47" s="289"/>
      <c r="XEU47" s="289"/>
      <c r="XEV47" s="289"/>
      <c r="XEW47" s="289"/>
      <c r="XEX47" s="289"/>
      <c r="XEY47" s="289"/>
      <c r="XEZ47" s="289"/>
      <c r="XFA47" s="289"/>
      <c r="XFB47" s="289"/>
    </row>
    <row r="48" s="506" customFormat="1" ht="21" customHeight="1" spans="1:16382">
      <c r="A48" s="508">
        <v>2010450</v>
      </c>
      <c r="B48" s="519" t="s">
        <v>157</v>
      </c>
      <c r="C48" s="351">
        <f t="shared" si="0"/>
        <v>518.712949</v>
      </c>
      <c r="F48" s="508">
        <v>518.712949</v>
      </c>
      <c r="H48" s="506">
        <v>0</v>
      </c>
      <c r="K48" s="506">
        <v>0</v>
      </c>
      <c r="M48" s="506">
        <v>0</v>
      </c>
      <c r="XEJ48" s="289"/>
      <c r="XEK48" s="289"/>
      <c r="XEL48" s="289"/>
      <c r="XEM48" s="289"/>
      <c r="XEN48" s="289"/>
      <c r="XEO48" s="289"/>
      <c r="XEP48" s="289"/>
      <c r="XEQ48" s="289"/>
      <c r="XER48" s="289"/>
      <c r="XES48" s="289"/>
      <c r="XET48" s="289"/>
      <c r="XEU48" s="289"/>
      <c r="XEV48" s="289"/>
      <c r="XEW48" s="289"/>
      <c r="XEX48" s="289"/>
      <c r="XEY48" s="289"/>
      <c r="XEZ48" s="289"/>
      <c r="XFA48" s="289"/>
      <c r="XFB48" s="289"/>
    </row>
    <row r="49" s="506" customFormat="1" ht="21" hidden="1" customHeight="1" spans="1:16382">
      <c r="A49" s="508">
        <v>2010499</v>
      </c>
      <c r="B49" s="519" t="s">
        <v>177</v>
      </c>
      <c r="C49" s="351">
        <f t="shared" si="0"/>
        <v>0</v>
      </c>
      <c r="F49" s="506">
        <v>0</v>
      </c>
      <c r="H49" s="506">
        <v>0</v>
      </c>
      <c r="K49" s="506">
        <v>0</v>
      </c>
      <c r="M49" s="506">
        <v>0</v>
      </c>
      <c r="XEJ49" s="289"/>
      <c r="XEK49" s="289"/>
      <c r="XEL49" s="289"/>
      <c r="XEM49" s="289"/>
      <c r="XEN49" s="289"/>
      <c r="XEO49" s="289"/>
      <c r="XEP49" s="289"/>
      <c r="XEQ49" s="289"/>
      <c r="XER49" s="289"/>
      <c r="XES49" s="289"/>
      <c r="XET49" s="289"/>
      <c r="XEU49" s="289"/>
      <c r="XEV49" s="289"/>
      <c r="XEW49" s="289"/>
      <c r="XEX49" s="289"/>
      <c r="XEY49" s="289"/>
      <c r="XEZ49" s="289"/>
      <c r="XFA49" s="289"/>
      <c r="XFB49" s="289"/>
    </row>
    <row r="50" s="506" customFormat="1" ht="21" customHeight="1" spans="1:16382">
      <c r="A50" s="508">
        <v>20105</v>
      </c>
      <c r="B50" s="519" t="s">
        <v>178</v>
      </c>
      <c r="C50" s="351">
        <f t="shared" si="0"/>
        <v>557.484675</v>
      </c>
      <c r="F50" s="508">
        <v>333.114675</v>
      </c>
      <c r="H50" s="506">
        <v>168</v>
      </c>
      <c r="K50" s="506">
        <v>56.37</v>
      </c>
      <c r="M50" s="506">
        <v>0</v>
      </c>
      <c r="XEJ50" s="289"/>
      <c r="XEK50" s="289"/>
      <c r="XEL50" s="289"/>
      <c r="XEM50" s="289"/>
      <c r="XEN50" s="289"/>
      <c r="XEO50" s="289"/>
      <c r="XEP50" s="289"/>
      <c r="XEQ50" s="289"/>
      <c r="XER50" s="289"/>
      <c r="XES50" s="289"/>
      <c r="XET50" s="289"/>
      <c r="XEU50" s="289"/>
      <c r="XEV50" s="289"/>
      <c r="XEW50" s="289"/>
      <c r="XEX50" s="289"/>
      <c r="XEY50" s="289"/>
      <c r="XEZ50" s="289"/>
      <c r="XFA50" s="289"/>
      <c r="XFB50" s="289"/>
    </row>
    <row r="51" s="506" customFormat="1" ht="21" customHeight="1" spans="1:16382">
      <c r="A51" s="508">
        <v>2010501</v>
      </c>
      <c r="B51" s="518" t="s">
        <v>148</v>
      </c>
      <c r="C51" s="351">
        <f t="shared" si="0"/>
        <v>303.469991</v>
      </c>
      <c r="F51" s="508">
        <v>303.469991</v>
      </c>
      <c r="H51" s="506">
        <v>0</v>
      </c>
      <c r="K51" s="506">
        <v>0</v>
      </c>
      <c r="M51" s="506">
        <v>0</v>
      </c>
      <c r="XEJ51" s="289"/>
      <c r="XEK51" s="289"/>
      <c r="XEL51" s="289"/>
      <c r="XEM51" s="289"/>
      <c r="XEN51" s="289"/>
      <c r="XEO51" s="289"/>
      <c r="XEP51" s="289"/>
      <c r="XEQ51" s="289"/>
      <c r="XER51" s="289"/>
      <c r="XES51" s="289"/>
      <c r="XET51" s="289"/>
      <c r="XEU51" s="289"/>
      <c r="XEV51" s="289"/>
      <c r="XEW51" s="289"/>
      <c r="XEX51" s="289"/>
      <c r="XEY51" s="289"/>
      <c r="XEZ51" s="289"/>
      <c r="XFA51" s="289"/>
      <c r="XFB51" s="289"/>
    </row>
    <row r="52" s="506" customFormat="1" ht="21" hidden="1" customHeight="1" spans="1:16382">
      <c r="A52" s="508">
        <v>2010502</v>
      </c>
      <c r="B52" s="519" t="s">
        <v>149</v>
      </c>
      <c r="C52" s="351">
        <f t="shared" si="0"/>
        <v>0</v>
      </c>
      <c r="F52" s="506">
        <v>0</v>
      </c>
      <c r="H52" s="506">
        <v>0</v>
      </c>
      <c r="K52" s="506">
        <v>0</v>
      </c>
      <c r="M52" s="506">
        <v>0</v>
      </c>
      <c r="XEJ52" s="289"/>
      <c r="XEK52" s="289"/>
      <c r="XEL52" s="289"/>
      <c r="XEM52" s="289"/>
      <c r="XEN52" s="289"/>
      <c r="XEO52" s="289"/>
      <c r="XEP52" s="289"/>
      <c r="XEQ52" s="289"/>
      <c r="XER52" s="289"/>
      <c r="XES52" s="289"/>
      <c r="XET52" s="289"/>
      <c r="XEU52" s="289"/>
      <c r="XEV52" s="289"/>
      <c r="XEW52" s="289"/>
      <c r="XEX52" s="289"/>
      <c r="XEY52" s="289"/>
      <c r="XEZ52" s="289"/>
      <c r="XFA52" s="289"/>
      <c r="XFB52" s="289"/>
    </row>
    <row r="53" s="506" customFormat="1" ht="21" hidden="1" customHeight="1" spans="1:16382">
      <c r="A53" s="508">
        <v>2010503</v>
      </c>
      <c r="B53" s="519" t="s">
        <v>150</v>
      </c>
      <c r="C53" s="351">
        <f t="shared" si="0"/>
        <v>0</v>
      </c>
      <c r="F53" s="506">
        <v>0</v>
      </c>
      <c r="H53" s="506">
        <v>0</v>
      </c>
      <c r="K53" s="506">
        <v>0</v>
      </c>
      <c r="M53" s="506">
        <v>0</v>
      </c>
      <c r="XEJ53" s="289"/>
      <c r="XEK53" s="289"/>
      <c r="XEL53" s="289"/>
      <c r="XEM53" s="289"/>
      <c r="XEN53" s="289"/>
      <c r="XEO53" s="289"/>
      <c r="XEP53" s="289"/>
      <c r="XEQ53" s="289"/>
      <c r="XER53" s="289"/>
      <c r="XES53" s="289"/>
      <c r="XET53" s="289"/>
      <c r="XEU53" s="289"/>
      <c r="XEV53" s="289"/>
      <c r="XEW53" s="289"/>
      <c r="XEX53" s="289"/>
      <c r="XEY53" s="289"/>
      <c r="XEZ53" s="289"/>
      <c r="XFA53" s="289"/>
      <c r="XFB53" s="289"/>
    </row>
    <row r="54" s="506" customFormat="1" ht="21" hidden="1" customHeight="1" spans="1:16382">
      <c r="A54" s="508">
        <v>2010504</v>
      </c>
      <c r="B54" s="519" t="s">
        <v>179</v>
      </c>
      <c r="C54" s="351">
        <f t="shared" si="0"/>
        <v>0</v>
      </c>
      <c r="F54" s="506">
        <v>0</v>
      </c>
      <c r="H54" s="506">
        <v>0</v>
      </c>
      <c r="K54" s="506">
        <v>0</v>
      </c>
      <c r="M54" s="506">
        <v>0</v>
      </c>
      <c r="XEJ54" s="289"/>
      <c r="XEK54" s="289"/>
      <c r="XEL54" s="289"/>
      <c r="XEM54" s="289"/>
      <c r="XEN54" s="289"/>
      <c r="XEO54" s="289"/>
      <c r="XEP54" s="289"/>
      <c r="XEQ54" s="289"/>
      <c r="XER54" s="289"/>
      <c r="XES54" s="289"/>
      <c r="XET54" s="289"/>
      <c r="XEU54" s="289"/>
      <c r="XEV54" s="289"/>
      <c r="XEW54" s="289"/>
      <c r="XEX54" s="289"/>
      <c r="XEY54" s="289"/>
      <c r="XEZ54" s="289"/>
      <c r="XFA54" s="289"/>
      <c r="XFB54" s="289"/>
    </row>
    <row r="55" s="506" customFormat="1" ht="21" hidden="1" customHeight="1" spans="1:16382">
      <c r="A55" s="508">
        <v>2010505</v>
      </c>
      <c r="B55" s="519" t="s">
        <v>180</v>
      </c>
      <c r="C55" s="351">
        <f t="shared" si="0"/>
        <v>0</v>
      </c>
      <c r="F55" s="506">
        <v>0</v>
      </c>
      <c r="H55" s="506">
        <v>0</v>
      </c>
      <c r="K55" s="506">
        <v>0</v>
      </c>
      <c r="M55" s="506">
        <v>0</v>
      </c>
      <c r="XEJ55" s="289"/>
      <c r="XEK55" s="289"/>
      <c r="XEL55" s="289"/>
      <c r="XEM55" s="289"/>
      <c r="XEN55" s="289"/>
      <c r="XEO55" s="289"/>
      <c r="XEP55" s="289"/>
      <c r="XEQ55" s="289"/>
      <c r="XER55" s="289"/>
      <c r="XES55" s="289"/>
      <c r="XET55" s="289"/>
      <c r="XEU55" s="289"/>
      <c r="XEV55" s="289"/>
      <c r="XEW55" s="289"/>
      <c r="XEX55" s="289"/>
      <c r="XEY55" s="289"/>
      <c r="XEZ55" s="289"/>
      <c r="XFA55" s="289"/>
      <c r="XFB55" s="289"/>
    </row>
    <row r="56" s="506" customFormat="1" ht="21" hidden="1" customHeight="1" spans="1:16382">
      <c r="A56" s="508">
        <v>2010506</v>
      </c>
      <c r="B56" s="519" t="s">
        <v>181</v>
      </c>
      <c r="C56" s="351">
        <f t="shared" si="0"/>
        <v>0</v>
      </c>
      <c r="F56" s="506">
        <v>0</v>
      </c>
      <c r="H56" s="506">
        <v>0</v>
      </c>
      <c r="K56" s="506">
        <v>0</v>
      </c>
      <c r="M56" s="506">
        <v>0</v>
      </c>
      <c r="XEJ56" s="289"/>
      <c r="XEK56" s="289"/>
      <c r="XEL56" s="289"/>
      <c r="XEM56" s="289"/>
      <c r="XEN56" s="289"/>
      <c r="XEO56" s="289"/>
      <c r="XEP56" s="289"/>
      <c r="XEQ56" s="289"/>
      <c r="XER56" s="289"/>
      <c r="XES56" s="289"/>
      <c r="XET56" s="289"/>
      <c r="XEU56" s="289"/>
      <c r="XEV56" s="289"/>
      <c r="XEW56" s="289"/>
      <c r="XEX56" s="289"/>
      <c r="XEY56" s="289"/>
      <c r="XEZ56" s="289"/>
      <c r="XFA56" s="289"/>
      <c r="XFB56" s="289"/>
    </row>
    <row r="57" s="506" customFormat="1" ht="21" customHeight="1" spans="1:16382">
      <c r="A57" s="508">
        <v>2010507</v>
      </c>
      <c r="B57" s="519" t="s">
        <v>182</v>
      </c>
      <c r="C57" s="351">
        <f t="shared" si="0"/>
        <v>23.53</v>
      </c>
      <c r="F57" s="506">
        <v>0</v>
      </c>
      <c r="H57" s="506">
        <v>0</v>
      </c>
      <c r="K57" s="506">
        <v>23.53</v>
      </c>
      <c r="M57" s="506">
        <v>0</v>
      </c>
      <c r="XEJ57" s="289"/>
      <c r="XEK57" s="289"/>
      <c r="XEL57" s="289"/>
      <c r="XEM57" s="289"/>
      <c r="XEN57" s="289"/>
      <c r="XEO57" s="289"/>
      <c r="XEP57" s="289"/>
      <c r="XEQ57" s="289"/>
      <c r="XER57" s="289"/>
      <c r="XES57" s="289"/>
      <c r="XET57" s="289"/>
      <c r="XEU57" s="289"/>
      <c r="XEV57" s="289"/>
      <c r="XEW57" s="289"/>
      <c r="XEX57" s="289"/>
      <c r="XEY57" s="289"/>
      <c r="XEZ57" s="289"/>
      <c r="XFA57" s="289"/>
      <c r="XFB57" s="289"/>
    </row>
    <row r="58" s="506" customFormat="1" ht="21" customHeight="1" spans="1:16382">
      <c r="A58" s="508">
        <v>2010508</v>
      </c>
      <c r="B58" s="519" t="s">
        <v>183</v>
      </c>
      <c r="C58" s="351">
        <f t="shared" si="0"/>
        <v>200.84</v>
      </c>
      <c r="F58" s="506">
        <v>0</v>
      </c>
      <c r="H58" s="506">
        <v>168</v>
      </c>
      <c r="K58" s="506">
        <v>32.84</v>
      </c>
      <c r="M58" s="506">
        <v>0</v>
      </c>
      <c r="XEJ58" s="289"/>
      <c r="XEK58" s="289"/>
      <c r="XEL58" s="289"/>
      <c r="XEM58" s="289"/>
      <c r="XEN58" s="289"/>
      <c r="XEO58" s="289"/>
      <c r="XEP58" s="289"/>
      <c r="XEQ58" s="289"/>
      <c r="XER58" s="289"/>
      <c r="XES58" s="289"/>
      <c r="XET58" s="289"/>
      <c r="XEU58" s="289"/>
      <c r="XEV58" s="289"/>
      <c r="XEW58" s="289"/>
      <c r="XEX58" s="289"/>
      <c r="XEY58" s="289"/>
      <c r="XEZ58" s="289"/>
      <c r="XFA58" s="289"/>
      <c r="XFB58" s="289"/>
    </row>
    <row r="59" s="506" customFormat="1" ht="21" customHeight="1" spans="1:16382">
      <c r="A59" s="508">
        <v>2010550</v>
      </c>
      <c r="B59" s="519" t="s">
        <v>157</v>
      </c>
      <c r="C59" s="351">
        <f t="shared" si="0"/>
        <v>29.644684</v>
      </c>
      <c r="F59" s="508">
        <v>29.644684</v>
      </c>
      <c r="H59" s="506">
        <v>0</v>
      </c>
      <c r="K59" s="506">
        <v>0</v>
      </c>
      <c r="M59" s="506">
        <v>0</v>
      </c>
      <c r="XEJ59" s="289"/>
      <c r="XEK59" s="289"/>
      <c r="XEL59" s="289"/>
      <c r="XEM59" s="289"/>
      <c r="XEN59" s="289"/>
      <c r="XEO59" s="289"/>
      <c r="XEP59" s="289"/>
      <c r="XEQ59" s="289"/>
      <c r="XER59" s="289"/>
      <c r="XES59" s="289"/>
      <c r="XET59" s="289"/>
      <c r="XEU59" s="289"/>
      <c r="XEV59" s="289"/>
      <c r="XEW59" s="289"/>
      <c r="XEX59" s="289"/>
      <c r="XEY59" s="289"/>
      <c r="XEZ59" s="289"/>
      <c r="XFA59" s="289"/>
      <c r="XFB59" s="289"/>
    </row>
    <row r="60" s="506" customFormat="1" ht="21" hidden="1" customHeight="1" spans="1:16382">
      <c r="A60" s="508">
        <v>2010599</v>
      </c>
      <c r="B60" s="519" t="s">
        <v>184</v>
      </c>
      <c r="C60" s="351">
        <f t="shared" si="0"/>
        <v>0</v>
      </c>
      <c r="F60" s="506">
        <v>0</v>
      </c>
      <c r="H60" s="506">
        <v>0</v>
      </c>
      <c r="K60" s="506">
        <v>0</v>
      </c>
      <c r="M60" s="506">
        <v>0</v>
      </c>
      <c r="XEJ60" s="289"/>
      <c r="XEK60" s="289"/>
      <c r="XEL60" s="289"/>
      <c r="XEM60" s="289"/>
      <c r="XEN60" s="289"/>
      <c r="XEO60" s="289"/>
      <c r="XEP60" s="289"/>
      <c r="XEQ60" s="289"/>
      <c r="XER60" s="289"/>
      <c r="XES60" s="289"/>
      <c r="XET60" s="289"/>
      <c r="XEU60" s="289"/>
      <c r="XEV60" s="289"/>
      <c r="XEW60" s="289"/>
      <c r="XEX60" s="289"/>
      <c r="XEY60" s="289"/>
      <c r="XEZ60" s="289"/>
      <c r="XFA60" s="289"/>
      <c r="XFB60" s="289"/>
    </row>
    <row r="61" s="506" customFormat="1" ht="21" customHeight="1" spans="1:16382">
      <c r="A61" s="508">
        <v>20106</v>
      </c>
      <c r="B61" s="519" t="s">
        <v>185</v>
      </c>
      <c r="C61" s="351">
        <f t="shared" si="0"/>
        <v>2917.966058</v>
      </c>
      <c r="F61" s="508">
        <v>1236.478058</v>
      </c>
      <c r="H61" s="506">
        <v>16.488</v>
      </c>
      <c r="I61" s="506">
        <v>1462</v>
      </c>
      <c r="K61" s="506">
        <v>173</v>
      </c>
      <c r="M61" s="506">
        <v>30</v>
      </c>
      <c r="XEJ61" s="289"/>
      <c r="XEK61" s="289"/>
      <c r="XEL61" s="289"/>
      <c r="XEM61" s="289"/>
      <c r="XEN61" s="289"/>
      <c r="XEO61" s="289"/>
      <c r="XEP61" s="289"/>
      <c r="XEQ61" s="289"/>
      <c r="XER61" s="289"/>
      <c r="XES61" s="289"/>
      <c r="XET61" s="289"/>
      <c r="XEU61" s="289"/>
      <c r="XEV61" s="289"/>
      <c r="XEW61" s="289"/>
      <c r="XEX61" s="289"/>
      <c r="XEY61" s="289"/>
      <c r="XEZ61" s="289"/>
      <c r="XFA61" s="289"/>
      <c r="XFB61" s="289"/>
    </row>
    <row r="62" s="506" customFormat="1" ht="21" customHeight="1" spans="1:16382">
      <c r="A62" s="508">
        <v>2010601</v>
      </c>
      <c r="B62" s="518" t="s">
        <v>148</v>
      </c>
      <c r="C62" s="351">
        <f t="shared" si="0"/>
        <v>902.289517</v>
      </c>
      <c r="F62" s="508">
        <v>902.289517</v>
      </c>
      <c r="H62" s="506">
        <v>0</v>
      </c>
      <c r="K62" s="506">
        <v>0</v>
      </c>
      <c r="M62" s="506">
        <v>0</v>
      </c>
      <c r="XEJ62" s="289"/>
      <c r="XEK62" s="289"/>
      <c r="XEL62" s="289"/>
      <c r="XEM62" s="289"/>
      <c r="XEN62" s="289"/>
      <c r="XEO62" s="289"/>
      <c r="XEP62" s="289"/>
      <c r="XEQ62" s="289"/>
      <c r="XER62" s="289"/>
      <c r="XES62" s="289"/>
      <c r="XET62" s="289"/>
      <c r="XEU62" s="289"/>
      <c r="XEV62" s="289"/>
      <c r="XEW62" s="289"/>
      <c r="XEX62" s="289"/>
      <c r="XEY62" s="289"/>
      <c r="XEZ62" s="289"/>
      <c r="XFA62" s="289"/>
      <c r="XFB62" s="289"/>
    </row>
    <row r="63" s="506" customFormat="1" ht="21" customHeight="1" spans="1:16382">
      <c r="A63" s="508">
        <v>2010602</v>
      </c>
      <c r="B63" s="519" t="s">
        <v>149</v>
      </c>
      <c r="C63" s="351">
        <f t="shared" si="0"/>
        <v>665</v>
      </c>
      <c r="F63" s="506">
        <v>0</v>
      </c>
      <c r="H63" s="506">
        <v>0</v>
      </c>
      <c r="I63" s="506">
        <v>462</v>
      </c>
      <c r="K63" s="506">
        <v>173</v>
      </c>
      <c r="M63" s="506">
        <v>30</v>
      </c>
      <c r="XEJ63" s="289"/>
      <c r="XEK63" s="289"/>
      <c r="XEL63" s="289"/>
      <c r="XEM63" s="289"/>
      <c r="XEN63" s="289"/>
      <c r="XEO63" s="289"/>
      <c r="XEP63" s="289"/>
      <c r="XEQ63" s="289"/>
      <c r="XER63" s="289"/>
      <c r="XES63" s="289"/>
      <c r="XET63" s="289"/>
      <c r="XEU63" s="289"/>
      <c r="XEV63" s="289"/>
      <c r="XEW63" s="289"/>
      <c r="XEX63" s="289"/>
      <c r="XEY63" s="289"/>
      <c r="XEZ63" s="289"/>
      <c r="XFA63" s="289"/>
      <c r="XFB63" s="289"/>
    </row>
    <row r="64" s="506" customFormat="1" ht="21" hidden="1" customHeight="1" spans="1:16382">
      <c r="A64" s="508">
        <v>2010603</v>
      </c>
      <c r="B64" s="519" t="s">
        <v>150</v>
      </c>
      <c r="C64" s="351">
        <f t="shared" si="0"/>
        <v>0</v>
      </c>
      <c r="F64" s="506">
        <v>0</v>
      </c>
      <c r="H64" s="506">
        <v>0</v>
      </c>
      <c r="K64" s="506">
        <v>0</v>
      </c>
      <c r="M64" s="506">
        <v>0</v>
      </c>
      <c r="XEJ64" s="289"/>
      <c r="XEK64" s="289"/>
      <c r="XEL64" s="289"/>
      <c r="XEM64" s="289"/>
      <c r="XEN64" s="289"/>
      <c r="XEO64" s="289"/>
      <c r="XEP64" s="289"/>
      <c r="XEQ64" s="289"/>
      <c r="XER64" s="289"/>
      <c r="XES64" s="289"/>
      <c r="XET64" s="289"/>
      <c r="XEU64" s="289"/>
      <c r="XEV64" s="289"/>
      <c r="XEW64" s="289"/>
      <c r="XEX64" s="289"/>
      <c r="XEY64" s="289"/>
      <c r="XEZ64" s="289"/>
      <c r="XFA64" s="289"/>
      <c r="XFB64" s="289"/>
    </row>
    <row r="65" s="506" customFormat="1" ht="21" hidden="1" customHeight="1" spans="1:16382">
      <c r="A65" s="508">
        <v>2010604</v>
      </c>
      <c r="B65" s="519" t="s">
        <v>186</v>
      </c>
      <c r="C65" s="351">
        <f t="shared" si="0"/>
        <v>0</v>
      </c>
      <c r="F65" s="506">
        <v>0</v>
      </c>
      <c r="H65" s="506">
        <v>0</v>
      </c>
      <c r="K65" s="506">
        <v>0</v>
      </c>
      <c r="M65" s="506">
        <v>0</v>
      </c>
      <c r="XEJ65" s="289"/>
      <c r="XEK65" s="289"/>
      <c r="XEL65" s="289"/>
      <c r="XEM65" s="289"/>
      <c r="XEN65" s="289"/>
      <c r="XEO65" s="289"/>
      <c r="XEP65" s="289"/>
      <c r="XEQ65" s="289"/>
      <c r="XER65" s="289"/>
      <c r="XES65" s="289"/>
      <c r="XET65" s="289"/>
      <c r="XEU65" s="289"/>
      <c r="XEV65" s="289"/>
      <c r="XEW65" s="289"/>
      <c r="XEX65" s="289"/>
      <c r="XEY65" s="289"/>
      <c r="XEZ65" s="289"/>
      <c r="XFA65" s="289"/>
      <c r="XFB65" s="289"/>
    </row>
    <row r="66" s="506" customFormat="1" ht="21" hidden="1" customHeight="1" spans="1:16382">
      <c r="A66" s="508">
        <v>2010605</v>
      </c>
      <c r="B66" s="519" t="s">
        <v>187</v>
      </c>
      <c r="C66" s="351">
        <f t="shared" si="0"/>
        <v>0</v>
      </c>
      <c r="F66" s="506">
        <v>0</v>
      </c>
      <c r="H66" s="506">
        <v>0</v>
      </c>
      <c r="K66" s="506">
        <v>0</v>
      </c>
      <c r="M66" s="506">
        <v>0</v>
      </c>
      <c r="XEJ66" s="289"/>
      <c r="XEK66" s="289"/>
      <c r="XEL66" s="289"/>
      <c r="XEM66" s="289"/>
      <c r="XEN66" s="289"/>
      <c r="XEO66" s="289"/>
      <c r="XEP66" s="289"/>
      <c r="XEQ66" s="289"/>
      <c r="XER66" s="289"/>
      <c r="XES66" s="289"/>
      <c r="XET66" s="289"/>
      <c r="XEU66" s="289"/>
      <c r="XEV66" s="289"/>
      <c r="XEW66" s="289"/>
      <c r="XEX66" s="289"/>
      <c r="XEY66" s="289"/>
      <c r="XEZ66" s="289"/>
      <c r="XFA66" s="289"/>
      <c r="XFB66" s="289"/>
    </row>
    <row r="67" s="506" customFormat="1" ht="21" hidden="1" customHeight="1" spans="1:16382">
      <c r="A67" s="508">
        <v>2010606</v>
      </c>
      <c r="B67" s="519" t="s">
        <v>188</v>
      </c>
      <c r="C67" s="351">
        <f t="shared" si="0"/>
        <v>0</v>
      </c>
      <c r="F67" s="506">
        <v>0</v>
      </c>
      <c r="H67" s="506">
        <v>0</v>
      </c>
      <c r="K67" s="506">
        <v>0</v>
      </c>
      <c r="M67" s="506">
        <v>0</v>
      </c>
      <c r="XEJ67" s="289"/>
      <c r="XEK67" s="289"/>
      <c r="XEL67" s="289"/>
      <c r="XEM67" s="289"/>
      <c r="XEN67" s="289"/>
      <c r="XEO67" s="289"/>
      <c r="XEP67" s="289"/>
      <c r="XEQ67" s="289"/>
      <c r="XER67" s="289"/>
      <c r="XES67" s="289"/>
      <c r="XET67" s="289"/>
      <c r="XEU67" s="289"/>
      <c r="XEV67" s="289"/>
      <c r="XEW67" s="289"/>
      <c r="XEX67" s="289"/>
      <c r="XEY67" s="289"/>
      <c r="XEZ67" s="289"/>
      <c r="XFA67" s="289"/>
      <c r="XFB67" s="289"/>
    </row>
    <row r="68" s="506" customFormat="1" ht="21" hidden="1" customHeight="1" spans="1:16382">
      <c r="A68" s="508">
        <v>2010607</v>
      </c>
      <c r="B68" s="519" t="s">
        <v>189</v>
      </c>
      <c r="C68" s="351">
        <f t="shared" si="0"/>
        <v>0</v>
      </c>
      <c r="F68" s="506">
        <v>0</v>
      </c>
      <c r="H68" s="506">
        <v>0</v>
      </c>
      <c r="K68" s="506">
        <v>0</v>
      </c>
      <c r="M68" s="506">
        <v>0</v>
      </c>
      <c r="XEJ68" s="289"/>
      <c r="XEK68" s="289"/>
      <c r="XEL68" s="289"/>
      <c r="XEM68" s="289"/>
      <c r="XEN68" s="289"/>
      <c r="XEO68" s="289"/>
      <c r="XEP68" s="289"/>
      <c r="XEQ68" s="289"/>
      <c r="XER68" s="289"/>
      <c r="XES68" s="289"/>
      <c r="XET68" s="289"/>
      <c r="XEU68" s="289"/>
      <c r="XEV68" s="289"/>
      <c r="XEW68" s="289"/>
      <c r="XEX68" s="289"/>
      <c r="XEY68" s="289"/>
      <c r="XEZ68" s="289"/>
      <c r="XFA68" s="289"/>
      <c r="XFB68" s="289"/>
    </row>
    <row r="69" s="506" customFormat="1" ht="21" customHeight="1" spans="1:16382">
      <c r="A69" s="508">
        <v>2010608</v>
      </c>
      <c r="B69" s="519" t="s">
        <v>190</v>
      </c>
      <c r="C69" s="351">
        <f t="shared" si="0"/>
        <v>1000</v>
      </c>
      <c r="F69" s="506">
        <v>0</v>
      </c>
      <c r="H69" s="506">
        <v>0</v>
      </c>
      <c r="I69" s="506">
        <v>1000</v>
      </c>
      <c r="K69" s="506">
        <v>0</v>
      </c>
      <c r="M69" s="506">
        <v>0</v>
      </c>
      <c r="XEJ69" s="289"/>
      <c r="XEK69" s="289"/>
      <c r="XEL69" s="289"/>
      <c r="XEM69" s="289"/>
      <c r="XEN69" s="289"/>
      <c r="XEO69" s="289"/>
      <c r="XEP69" s="289"/>
      <c r="XEQ69" s="289"/>
      <c r="XER69" s="289"/>
      <c r="XES69" s="289"/>
      <c r="XET69" s="289"/>
      <c r="XEU69" s="289"/>
      <c r="XEV69" s="289"/>
      <c r="XEW69" s="289"/>
      <c r="XEX69" s="289"/>
      <c r="XEY69" s="289"/>
      <c r="XEZ69" s="289"/>
      <c r="XFA69" s="289"/>
      <c r="XFB69" s="289"/>
    </row>
    <row r="70" s="506" customFormat="1" ht="21" customHeight="1" spans="1:16382">
      <c r="A70" s="508">
        <v>2010650</v>
      </c>
      <c r="B70" s="519" t="s">
        <v>157</v>
      </c>
      <c r="C70" s="351">
        <f t="shared" ref="C70:C133" si="1">D70+E70+F70+G70+H70+I70+J70+K70+L70+M70</f>
        <v>334.188541</v>
      </c>
      <c r="F70" s="508">
        <v>334.188541</v>
      </c>
      <c r="H70" s="506">
        <v>0</v>
      </c>
      <c r="K70" s="506">
        <v>0</v>
      </c>
      <c r="M70" s="506">
        <v>0</v>
      </c>
      <c r="XEJ70" s="289"/>
      <c r="XEK70" s="289"/>
      <c r="XEL70" s="289"/>
      <c r="XEM70" s="289"/>
      <c r="XEN70" s="289"/>
      <c r="XEO70" s="289"/>
      <c r="XEP70" s="289"/>
      <c r="XEQ70" s="289"/>
      <c r="XER70" s="289"/>
      <c r="XES70" s="289"/>
      <c r="XET70" s="289"/>
      <c r="XEU70" s="289"/>
      <c r="XEV70" s="289"/>
      <c r="XEW70" s="289"/>
      <c r="XEX70" s="289"/>
      <c r="XEY70" s="289"/>
      <c r="XEZ70" s="289"/>
      <c r="XFA70" s="289"/>
      <c r="XFB70" s="289"/>
    </row>
    <row r="71" s="506" customFormat="1" ht="21" customHeight="1" spans="1:16382">
      <c r="A71" s="508">
        <v>2010699</v>
      </c>
      <c r="B71" s="519" t="s">
        <v>191</v>
      </c>
      <c r="C71" s="351">
        <f t="shared" si="1"/>
        <v>16.488</v>
      </c>
      <c r="F71" s="506">
        <v>0</v>
      </c>
      <c r="H71" s="506">
        <v>16.488</v>
      </c>
      <c r="K71" s="506">
        <v>0</v>
      </c>
      <c r="M71" s="506">
        <v>0</v>
      </c>
      <c r="XEJ71" s="289"/>
      <c r="XEK71" s="289"/>
      <c r="XEL71" s="289"/>
      <c r="XEM71" s="289"/>
      <c r="XEN71" s="289"/>
      <c r="XEO71" s="289"/>
      <c r="XEP71" s="289"/>
      <c r="XEQ71" s="289"/>
      <c r="XER71" s="289"/>
      <c r="XES71" s="289"/>
      <c r="XET71" s="289"/>
      <c r="XEU71" s="289"/>
      <c r="XEV71" s="289"/>
      <c r="XEW71" s="289"/>
      <c r="XEX71" s="289"/>
      <c r="XEY71" s="289"/>
      <c r="XEZ71" s="289"/>
      <c r="XFA71" s="289"/>
      <c r="XFB71" s="289"/>
    </row>
    <row r="72" s="506" customFormat="1" ht="21" customHeight="1" spans="1:16382">
      <c r="A72" s="508">
        <v>20107</v>
      </c>
      <c r="B72" s="519" t="s">
        <v>192</v>
      </c>
      <c r="C72" s="351">
        <f t="shared" si="1"/>
        <v>1076.18</v>
      </c>
      <c r="F72" s="508">
        <v>1076.18</v>
      </c>
      <c r="H72" s="506">
        <v>0</v>
      </c>
      <c r="K72" s="506">
        <v>0</v>
      </c>
      <c r="M72" s="506">
        <v>0</v>
      </c>
      <c r="XEJ72" s="289"/>
      <c r="XEK72" s="289"/>
      <c r="XEL72" s="289"/>
      <c r="XEM72" s="289"/>
      <c r="XEN72" s="289"/>
      <c r="XEO72" s="289"/>
      <c r="XEP72" s="289"/>
      <c r="XEQ72" s="289"/>
      <c r="XER72" s="289"/>
      <c r="XES72" s="289"/>
      <c r="XET72" s="289"/>
      <c r="XEU72" s="289"/>
      <c r="XEV72" s="289"/>
      <c r="XEW72" s="289"/>
      <c r="XEX72" s="289"/>
      <c r="XEY72" s="289"/>
      <c r="XEZ72" s="289"/>
      <c r="XFA72" s="289"/>
      <c r="XFB72" s="289"/>
    </row>
    <row r="73" s="506" customFormat="1" ht="21" customHeight="1" spans="1:16382">
      <c r="A73" s="508">
        <v>2010701</v>
      </c>
      <c r="B73" s="518" t="s">
        <v>148</v>
      </c>
      <c r="C73" s="351">
        <f t="shared" si="1"/>
        <v>1062.38</v>
      </c>
      <c r="F73" s="508">
        <v>1062.38</v>
      </c>
      <c r="H73" s="506">
        <v>0</v>
      </c>
      <c r="K73" s="506">
        <v>0</v>
      </c>
      <c r="M73" s="506">
        <v>0</v>
      </c>
      <c r="XEJ73" s="289"/>
      <c r="XEK73" s="289"/>
      <c r="XEL73" s="289"/>
      <c r="XEM73" s="289"/>
      <c r="XEN73" s="289"/>
      <c r="XEO73" s="289"/>
      <c r="XEP73" s="289"/>
      <c r="XEQ73" s="289"/>
      <c r="XER73" s="289"/>
      <c r="XES73" s="289"/>
      <c r="XET73" s="289"/>
      <c r="XEU73" s="289"/>
      <c r="XEV73" s="289"/>
      <c r="XEW73" s="289"/>
      <c r="XEX73" s="289"/>
      <c r="XEY73" s="289"/>
      <c r="XEZ73" s="289"/>
      <c r="XFA73" s="289"/>
      <c r="XFB73" s="289"/>
    </row>
    <row r="74" s="506" customFormat="1" ht="21" hidden="1" customHeight="1" spans="1:16382">
      <c r="A74" s="508">
        <v>2010702</v>
      </c>
      <c r="B74" s="519" t="s">
        <v>149</v>
      </c>
      <c r="C74" s="351">
        <f t="shared" si="1"/>
        <v>0</v>
      </c>
      <c r="F74" s="506">
        <v>0</v>
      </c>
      <c r="H74" s="506">
        <v>0</v>
      </c>
      <c r="K74" s="506">
        <v>0</v>
      </c>
      <c r="M74" s="506">
        <v>0</v>
      </c>
      <c r="XEJ74" s="289"/>
      <c r="XEK74" s="289"/>
      <c r="XEL74" s="289"/>
      <c r="XEM74" s="289"/>
      <c r="XEN74" s="289"/>
      <c r="XEO74" s="289"/>
      <c r="XEP74" s="289"/>
      <c r="XEQ74" s="289"/>
      <c r="XER74" s="289"/>
      <c r="XES74" s="289"/>
      <c r="XET74" s="289"/>
      <c r="XEU74" s="289"/>
      <c r="XEV74" s="289"/>
      <c r="XEW74" s="289"/>
      <c r="XEX74" s="289"/>
      <c r="XEY74" s="289"/>
      <c r="XEZ74" s="289"/>
      <c r="XFA74" s="289"/>
      <c r="XFB74" s="289"/>
    </row>
    <row r="75" s="506" customFormat="1" ht="21" hidden="1" customHeight="1" spans="1:16382">
      <c r="A75" s="508">
        <v>2010703</v>
      </c>
      <c r="B75" s="519" t="s">
        <v>150</v>
      </c>
      <c r="C75" s="351">
        <f t="shared" si="1"/>
        <v>0</v>
      </c>
      <c r="F75" s="506">
        <v>0</v>
      </c>
      <c r="H75" s="506">
        <v>0</v>
      </c>
      <c r="K75" s="506">
        <v>0</v>
      </c>
      <c r="M75" s="506">
        <v>0</v>
      </c>
      <c r="XEJ75" s="289"/>
      <c r="XEK75" s="289"/>
      <c r="XEL75" s="289"/>
      <c r="XEM75" s="289"/>
      <c r="XEN75" s="289"/>
      <c r="XEO75" s="289"/>
      <c r="XEP75" s="289"/>
      <c r="XEQ75" s="289"/>
      <c r="XER75" s="289"/>
      <c r="XES75" s="289"/>
      <c r="XET75" s="289"/>
      <c r="XEU75" s="289"/>
      <c r="XEV75" s="289"/>
      <c r="XEW75" s="289"/>
      <c r="XEX75" s="289"/>
      <c r="XEY75" s="289"/>
      <c r="XEZ75" s="289"/>
      <c r="XFA75" s="289"/>
      <c r="XFB75" s="289"/>
    </row>
    <row r="76" s="506" customFormat="1" ht="21" hidden="1" customHeight="1" spans="1:16382">
      <c r="A76" s="508">
        <v>2010709</v>
      </c>
      <c r="B76" s="519" t="s">
        <v>189</v>
      </c>
      <c r="C76" s="351">
        <f t="shared" si="1"/>
        <v>0</v>
      </c>
      <c r="F76" s="506">
        <v>0</v>
      </c>
      <c r="H76" s="506">
        <v>0</v>
      </c>
      <c r="K76" s="506">
        <v>0</v>
      </c>
      <c r="M76" s="506">
        <v>0</v>
      </c>
      <c r="XEJ76" s="289"/>
      <c r="XEK76" s="289"/>
      <c r="XEL76" s="289"/>
      <c r="XEM76" s="289"/>
      <c r="XEN76" s="289"/>
      <c r="XEO76" s="289"/>
      <c r="XEP76" s="289"/>
      <c r="XEQ76" s="289"/>
      <c r="XER76" s="289"/>
      <c r="XES76" s="289"/>
      <c r="XET76" s="289"/>
      <c r="XEU76" s="289"/>
      <c r="XEV76" s="289"/>
      <c r="XEW76" s="289"/>
      <c r="XEX76" s="289"/>
      <c r="XEY76" s="289"/>
      <c r="XEZ76" s="289"/>
      <c r="XFA76" s="289"/>
      <c r="XFB76" s="289"/>
    </row>
    <row r="77" s="506" customFormat="1" ht="21" hidden="1" customHeight="1" spans="1:16382">
      <c r="A77" s="508">
        <v>2010710</v>
      </c>
      <c r="B77" s="519" t="s">
        <v>193</v>
      </c>
      <c r="C77" s="351">
        <f t="shared" si="1"/>
        <v>0</v>
      </c>
      <c r="F77" s="506">
        <v>0</v>
      </c>
      <c r="H77" s="506">
        <v>0</v>
      </c>
      <c r="K77" s="506">
        <v>0</v>
      </c>
      <c r="M77" s="506">
        <v>0</v>
      </c>
      <c r="XEJ77" s="289"/>
      <c r="XEK77" s="289"/>
      <c r="XEL77" s="289"/>
      <c r="XEM77" s="289"/>
      <c r="XEN77" s="289"/>
      <c r="XEO77" s="289"/>
      <c r="XEP77" s="289"/>
      <c r="XEQ77" s="289"/>
      <c r="XER77" s="289"/>
      <c r="XES77" s="289"/>
      <c r="XET77" s="289"/>
      <c r="XEU77" s="289"/>
      <c r="XEV77" s="289"/>
      <c r="XEW77" s="289"/>
      <c r="XEX77" s="289"/>
      <c r="XEY77" s="289"/>
      <c r="XEZ77" s="289"/>
      <c r="XFA77" s="289"/>
      <c r="XFB77" s="289"/>
    </row>
    <row r="78" s="506" customFormat="1" ht="21" customHeight="1" spans="1:16382">
      <c r="A78" s="508">
        <v>2010750</v>
      </c>
      <c r="B78" s="519" t="s">
        <v>157</v>
      </c>
      <c r="C78" s="351">
        <f t="shared" si="1"/>
        <v>13.8</v>
      </c>
      <c r="F78" s="508">
        <v>13.8</v>
      </c>
      <c r="H78" s="506">
        <v>0</v>
      </c>
      <c r="K78" s="506">
        <v>0</v>
      </c>
      <c r="M78" s="506">
        <v>0</v>
      </c>
      <c r="XEJ78" s="289"/>
      <c r="XEK78" s="289"/>
      <c r="XEL78" s="289"/>
      <c r="XEM78" s="289"/>
      <c r="XEN78" s="289"/>
      <c r="XEO78" s="289"/>
      <c r="XEP78" s="289"/>
      <c r="XEQ78" s="289"/>
      <c r="XER78" s="289"/>
      <c r="XES78" s="289"/>
      <c r="XET78" s="289"/>
      <c r="XEU78" s="289"/>
      <c r="XEV78" s="289"/>
      <c r="XEW78" s="289"/>
      <c r="XEX78" s="289"/>
      <c r="XEY78" s="289"/>
      <c r="XEZ78" s="289"/>
      <c r="XFA78" s="289"/>
      <c r="XFB78" s="289"/>
    </row>
    <row r="79" s="506" customFormat="1" ht="21" hidden="1" customHeight="1" spans="1:16382">
      <c r="A79" s="508">
        <v>2010799</v>
      </c>
      <c r="B79" s="519" t="s">
        <v>194</v>
      </c>
      <c r="C79" s="351">
        <f t="shared" si="1"/>
        <v>0</v>
      </c>
      <c r="F79" s="506">
        <v>0</v>
      </c>
      <c r="H79" s="506">
        <v>0</v>
      </c>
      <c r="K79" s="506">
        <v>0</v>
      </c>
      <c r="M79" s="506">
        <v>0</v>
      </c>
      <c r="XEJ79" s="289"/>
      <c r="XEK79" s="289"/>
      <c r="XEL79" s="289"/>
      <c r="XEM79" s="289"/>
      <c r="XEN79" s="289"/>
      <c r="XEO79" s="289"/>
      <c r="XEP79" s="289"/>
      <c r="XEQ79" s="289"/>
      <c r="XER79" s="289"/>
      <c r="XES79" s="289"/>
      <c r="XET79" s="289"/>
      <c r="XEU79" s="289"/>
      <c r="XEV79" s="289"/>
      <c r="XEW79" s="289"/>
      <c r="XEX79" s="289"/>
      <c r="XEY79" s="289"/>
      <c r="XEZ79" s="289"/>
      <c r="XFA79" s="289"/>
      <c r="XFB79" s="289"/>
    </row>
    <row r="80" s="506" customFormat="1" ht="21" hidden="1" customHeight="1" spans="1:16382">
      <c r="A80" s="508">
        <v>20108</v>
      </c>
      <c r="B80" s="519" t="s">
        <v>195</v>
      </c>
      <c r="C80" s="351">
        <f t="shared" si="1"/>
        <v>0</v>
      </c>
      <c r="F80" s="506">
        <v>0</v>
      </c>
      <c r="H80" s="506">
        <v>0</v>
      </c>
      <c r="K80" s="506">
        <v>0</v>
      </c>
      <c r="M80" s="506">
        <v>0</v>
      </c>
      <c r="XEJ80" s="289"/>
      <c r="XEK80" s="289"/>
      <c r="XEL80" s="289"/>
      <c r="XEM80" s="289"/>
      <c r="XEN80" s="289"/>
      <c r="XEO80" s="289"/>
      <c r="XEP80" s="289"/>
      <c r="XEQ80" s="289"/>
      <c r="XER80" s="289"/>
      <c r="XES80" s="289"/>
      <c r="XET80" s="289"/>
      <c r="XEU80" s="289"/>
      <c r="XEV80" s="289"/>
      <c r="XEW80" s="289"/>
      <c r="XEX80" s="289"/>
      <c r="XEY80" s="289"/>
      <c r="XEZ80" s="289"/>
      <c r="XFA80" s="289"/>
      <c r="XFB80" s="289"/>
    </row>
    <row r="81" s="506" customFormat="1" ht="21" hidden="1" customHeight="1" spans="1:16382">
      <c r="A81" s="508">
        <v>2010801</v>
      </c>
      <c r="B81" s="519" t="s">
        <v>148</v>
      </c>
      <c r="C81" s="351">
        <f t="shared" si="1"/>
        <v>0</v>
      </c>
      <c r="F81" s="506">
        <v>0</v>
      </c>
      <c r="H81" s="506">
        <v>0</v>
      </c>
      <c r="K81" s="506">
        <v>0</v>
      </c>
      <c r="M81" s="506">
        <v>0</v>
      </c>
      <c r="XEJ81" s="289"/>
      <c r="XEK81" s="289"/>
      <c r="XEL81" s="289"/>
      <c r="XEM81" s="289"/>
      <c r="XEN81" s="289"/>
      <c r="XEO81" s="289"/>
      <c r="XEP81" s="289"/>
      <c r="XEQ81" s="289"/>
      <c r="XER81" s="289"/>
      <c r="XES81" s="289"/>
      <c r="XET81" s="289"/>
      <c r="XEU81" s="289"/>
      <c r="XEV81" s="289"/>
      <c r="XEW81" s="289"/>
      <c r="XEX81" s="289"/>
      <c r="XEY81" s="289"/>
      <c r="XEZ81" s="289"/>
      <c r="XFA81" s="289"/>
      <c r="XFB81" s="289"/>
    </row>
    <row r="82" s="506" customFormat="1" ht="21" hidden="1" customHeight="1" spans="1:16382">
      <c r="A82" s="508">
        <v>2010802</v>
      </c>
      <c r="B82" s="519" t="s">
        <v>149</v>
      </c>
      <c r="C82" s="351">
        <f t="shared" si="1"/>
        <v>0</v>
      </c>
      <c r="F82" s="506">
        <v>0</v>
      </c>
      <c r="H82" s="506">
        <v>0</v>
      </c>
      <c r="K82" s="506">
        <v>0</v>
      </c>
      <c r="M82" s="506">
        <v>0</v>
      </c>
      <c r="XEJ82" s="289"/>
      <c r="XEK82" s="289"/>
      <c r="XEL82" s="289"/>
      <c r="XEM82" s="289"/>
      <c r="XEN82" s="289"/>
      <c r="XEO82" s="289"/>
      <c r="XEP82" s="289"/>
      <c r="XEQ82" s="289"/>
      <c r="XER82" s="289"/>
      <c r="XES82" s="289"/>
      <c r="XET82" s="289"/>
      <c r="XEU82" s="289"/>
      <c r="XEV82" s="289"/>
      <c r="XEW82" s="289"/>
      <c r="XEX82" s="289"/>
      <c r="XEY82" s="289"/>
      <c r="XEZ82" s="289"/>
      <c r="XFA82" s="289"/>
      <c r="XFB82" s="289"/>
    </row>
    <row r="83" s="506" customFormat="1" ht="21" hidden="1" customHeight="1" spans="1:16382">
      <c r="A83" s="508">
        <v>2010803</v>
      </c>
      <c r="B83" s="519" t="s">
        <v>150</v>
      </c>
      <c r="C83" s="351">
        <f t="shared" si="1"/>
        <v>0</v>
      </c>
      <c r="F83" s="506">
        <v>0</v>
      </c>
      <c r="H83" s="506">
        <v>0</v>
      </c>
      <c r="K83" s="506">
        <v>0</v>
      </c>
      <c r="M83" s="506">
        <v>0</v>
      </c>
      <c r="XEJ83" s="289"/>
      <c r="XEK83" s="289"/>
      <c r="XEL83" s="289"/>
      <c r="XEM83" s="289"/>
      <c r="XEN83" s="289"/>
      <c r="XEO83" s="289"/>
      <c r="XEP83" s="289"/>
      <c r="XEQ83" s="289"/>
      <c r="XER83" s="289"/>
      <c r="XES83" s="289"/>
      <c r="XET83" s="289"/>
      <c r="XEU83" s="289"/>
      <c r="XEV83" s="289"/>
      <c r="XEW83" s="289"/>
      <c r="XEX83" s="289"/>
      <c r="XEY83" s="289"/>
      <c r="XEZ83" s="289"/>
      <c r="XFA83" s="289"/>
      <c r="XFB83" s="289"/>
    </row>
    <row r="84" s="506" customFormat="1" ht="21" hidden="1" customHeight="1" spans="1:16382">
      <c r="A84" s="508">
        <v>2010804</v>
      </c>
      <c r="B84" s="519" t="s">
        <v>196</v>
      </c>
      <c r="C84" s="351">
        <f t="shared" si="1"/>
        <v>0</v>
      </c>
      <c r="F84" s="506">
        <v>0</v>
      </c>
      <c r="H84" s="506">
        <v>0</v>
      </c>
      <c r="K84" s="506">
        <v>0</v>
      </c>
      <c r="M84" s="506">
        <v>0</v>
      </c>
      <c r="XEJ84" s="289"/>
      <c r="XEK84" s="289"/>
      <c r="XEL84" s="289"/>
      <c r="XEM84" s="289"/>
      <c r="XEN84" s="289"/>
      <c r="XEO84" s="289"/>
      <c r="XEP84" s="289"/>
      <c r="XEQ84" s="289"/>
      <c r="XER84" s="289"/>
      <c r="XES84" s="289"/>
      <c r="XET84" s="289"/>
      <c r="XEU84" s="289"/>
      <c r="XEV84" s="289"/>
      <c r="XEW84" s="289"/>
      <c r="XEX84" s="289"/>
      <c r="XEY84" s="289"/>
      <c r="XEZ84" s="289"/>
      <c r="XFA84" s="289"/>
      <c r="XFB84" s="289"/>
    </row>
    <row r="85" s="506" customFormat="1" ht="21" hidden="1" customHeight="1" spans="1:16382">
      <c r="A85" s="508">
        <v>2010805</v>
      </c>
      <c r="B85" s="518" t="s">
        <v>197</v>
      </c>
      <c r="C85" s="351">
        <f t="shared" si="1"/>
        <v>0</v>
      </c>
      <c r="F85" s="506">
        <v>0</v>
      </c>
      <c r="H85" s="506">
        <v>0</v>
      </c>
      <c r="K85" s="506">
        <v>0</v>
      </c>
      <c r="M85" s="506">
        <v>0</v>
      </c>
      <c r="XEJ85" s="289"/>
      <c r="XEK85" s="289"/>
      <c r="XEL85" s="289"/>
      <c r="XEM85" s="289"/>
      <c r="XEN85" s="289"/>
      <c r="XEO85" s="289"/>
      <c r="XEP85" s="289"/>
      <c r="XEQ85" s="289"/>
      <c r="XER85" s="289"/>
      <c r="XES85" s="289"/>
      <c r="XET85" s="289"/>
      <c r="XEU85" s="289"/>
      <c r="XEV85" s="289"/>
      <c r="XEW85" s="289"/>
      <c r="XEX85" s="289"/>
      <c r="XEY85" s="289"/>
      <c r="XEZ85" s="289"/>
      <c r="XFA85" s="289"/>
      <c r="XFB85" s="289"/>
    </row>
    <row r="86" s="506" customFormat="1" ht="21" hidden="1" customHeight="1" spans="1:16382">
      <c r="A86" s="508">
        <v>2010806</v>
      </c>
      <c r="B86" s="519" t="s">
        <v>189</v>
      </c>
      <c r="C86" s="351">
        <f t="shared" si="1"/>
        <v>0</v>
      </c>
      <c r="F86" s="506">
        <v>0</v>
      </c>
      <c r="H86" s="506">
        <v>0</v>
      </c>
      <c r="K86" s="506">
        <v>0</v>
      </c>
      <c r="M86" s="506">
        <v>0</v>
      </c>
      <c r="XEJ86" s="289"/>
      <c r="XEK86" s="289"/>
      <c r="XEL86" s="289"/>
      <c r="XEM86" s="289"/>
      <c r="XEN86" s="289"/>
      <c r="XEO86" s="289"/>
      <c r="XEP86" s="289"/>
      <c r="XEQ86" s="289"/>
      <c r="XER86" s="289"/>
      <c r="XES86" s="289"/>
      <c r="XET86" s="289"/>
      <c r="XEU86" s="289"/>
      <c r="XEV86" s="289"/>
      <c r="XEW86" s="289"/>
      <c r="XEX86" s="289"/>
      <c r="XEY86" s="289"/>
      <c r="XEZ86" s="289"/>
      <c r="XFA86" s="289"/>
      <c r="XFB86" s="289"/>
    </row>
    <row r="87" s="506" customFormat="1" ht="21" hidden="1" customHeight="1" spans="1:16382">
      <c r="A87" s="508">
        <v>2010850</v>
      </c>
      <c r="B87" s="519" t="s">
        <v>157</v>
      </c>
      <c r="C87" s="351">
        <f t="shared" si="1"/>
        <v>0</v>
      </c>
      <c r="F87" s="506">
        <v>0</v>
      </c>
      <c r="H87" s="506">
        <v>0</v>
      </c>
      <c r="K87" s="506">
        <v>0</v>
      </c>
      <c r="M87" s="506">
        <v>0</v>
      </c>
      <c r="XEJ87" s="289"/>
      <c r="XEK87" s="289"/>
      <c r="XEL87" s="289"/>
      <c r="XEM87" s="289"/>
      <c r="XEN87" s="289"/>
      <c r="XEO87" s="289"/>
      <c r="XEP87" s="289"/>
      <c r="XEQ87" s="289"/>
      <c r="XER87" s="289"/>
      <c r="XES87" s="289"/>
      <c r="XET87" s="289"/>
      <c r="XEU87" s="289"/>
      <c r="XEV87" s="289"/>
      <c r="XEW87" s="289"/>
      <c r="XEX87" s="289"/>
      <c r="XEY87" s="289"/>
      <c r="XEZ87" s="289"/>
      <c r="XFA87" s="289"/>
      <c r="XFB87" s="289"/>
    </row>
    <row r="88" s="506" customFormat="1" ht="21" hidden="1" customHeight="1" spans="1:16382">
      <c r="A88" s="508">
        <v>2010899</v>
      </c>
      <c r="B88" s="519" t="s">
        <v>198</v>
      </c>
      <c r="C88" s="351">
        <f t="shared" si="1"/>
        <v>0</v>
      </c>
      <c r="F88" s="506">
        <v>0</v>
      </c>
      <c r="H88" s="506">
        <v>0</v>
      </c>
      <c r="K88" s="506">
        <v>0</v>
      </c>
      <c r="M88" s="506">
        <v>0</v>
      </c>
      <c r="XEJ88" s="289"/>
      <c r="XEK88" s="289"/>
      <c r="XEL88" s="289"/>
      <c r="XEM88" s="289"/>
      <c r="XEN88" s="289"/>
      <c r="XEO88" s="289"/>
      <c r="XEP88" s="289"/>
      <c r="XEQ88" s="289"/>
      <c r="XER88" s="289"/>
      <c r="XES88" s="289"/>
      <c r="XET88" s="289"/>
      <c r="XEU88" s="289"/>
      <c r="XEV88" s="289"/>
      <c r="XEW88" s="289"/>
      <c r="XEX88" s="289"/>
      <c r="XEY88" s="289"/>
      <c r="XEZ88" s="289"/>
      <c r="XFA88" s="289"/>
      <c r="XFB88" s="289"/>
    </row>
    <row r="89" s="506" customFormat="1" ht="21" hidden="1" customHeight="1" spans="1:16382">
      <c r="A89" s="508">
        <v>20109</v>
      </c>
      <c r="B89" s="519" t="s">
        <v>199</v>
      </c>
      <c r="C89" s="351">
        <f t="shared" si="1"/>
        <v>0</v>
      </c>
      <c r="F89" s="506">
        <v>0</v>
      </c>
      <c r="H89" s="506">
        <v>0</v>
      </c>
      <c r="K89" s="506">
        <v>0</v>
      </c>
      <c r="M89" s="506">
        <v>0</v>
      </c>
      <c r="XEJ89" s="289"/>
      <c r="XEK89" s="289"/>
      <c r="XEL89" s="289"/>
      <c r="XEM89" s="289"/>
      <c r="XEN89" s="289"/>
      <c r="XEO89" s="289"/>
      <c r="XEP89" s="289"/>
      <c r="XEQ89" s="289"/>
      <c r="XER89" s="289"/>
      <c r="XES89" s="289"/>
      <c r="XET89" s="289"/>
      <c r="XEU89" s="289"/>
      <c r="XEV89" s="289"/>
      <c r="XEW89" s="289"/>
      <c r="XEX89" s="289"/>
      <c r="XEY89" s="289"/>
      <c r="XEZ89" s="289"/>
      <c r="XFA89" s="289"/>
      <c r="XFB89" s="289"/>
    </row>
    <row r="90" s="506" customFormat="1" ht="21" hidden="1" customHeight="1" spans="1:16382">
      <c r="A90" s="508">
        <v>2010901</v>
      </c>
      <c r="B90" s="519" t="s">
        <v>148</v>
      </c>
      <c r="C90" s="351">
        <f t="shared" si="1"/>
        <v>0</v>
      </c>
      <c r="F90" s="506">
        <v>0</v>
      </c>
      <c r="H90" s="506">
        <v>0</v>
      </c>
      <c r="K90" s="506">
        <v>0</v>
      </c>
      <c r="M90" s="506">
        <v>0</v>
      </c>
      <c r="XEJ90" s="289"/>
      <c r="XEK90" s="289"/>
      <c r="XEL90" s="289"/>
      <c r="XEM90" s="289"/>
      <c r="XEN90" s="289"/>
      <c r="XEO90" s="289"/>
      <c r="XEP90" s="289"/>
      <c r="XEQ90" s="289"/>
      <c r="XER90" s="289"/>
      <c r="XES90" s="289"/>
      <c r="XET90" s="289"/>
      <c r="XEU90" s="289"/>
      <c r="XEV90" s="289"/>
      <c r="XEW90" s="289"/>
      <c r="XEX90" s="289"/>
      <c r="XEY90" s="289"/>
      <c r="XEZ90" s="289"/>
      <c r="XFA90" s="289"/>
      <c r="XFB90" s="289"/>
    </row>
    <row r="91" s="506" customFormat="1" ht="21" hidden="1" customHeight="1" spans="1:16382">
      <c r="A91" s="508">
        <v>2010902</v>
      </c>
      <c r="B91" s="519" t="s">
        <v>149</v>
      </c>
      <c r="C91" s="351">
        <f t="shared" si="1"/>
        <v>0</v>
      </c>
      <c r="F91" s="506">
        <v>0</v>
      </c>
      <c r="H91" s="506">
        <v>0</v>
      </c>
      <c r="K91" s="506">
        <v>0</v>
      </c>
      <c r="M91" s="506">
        <v>0</v>
      </c>
      <c r="XEJ91" s="289"/>
      <c r="XEK91" s="289"/>
      <c r="XEL91" s="289"/>
      <c r="XEM91" s="289"/>
      <c r="XEN91" s="289"/>
      <c r="XEO91" s="289"/>
      <c r="XEP91" s="289"/>
      <c r="XEQ91" s="289"/>
      <c r="XER91" s="289"/>
      <c r="XES91" s="289"/>
      <c r="XET91" s="289"/>
      <c r="XEU91" s="289"/>
      <c r="XEV91" s="289"/>
      <c r="XEW91" s="289"/>
      <c r="XEX91" s="289"/>
      <c r="XEY91" s="289"/>
      <c r="XEZ91" s="289"/>
      <c r="XFA91" s="289"/>
      <c r="XFB91" s="289"/>
    </row>
    <row r="92" s="506" customFormat="1" ht="21" hidden="1" customHeight="1" spans="1:16382">
      <c r="A92" s="508">
        <v>2010903</v>
      </c>
      <c r="B92" s="519" t="s">
        <v>150</v>
      </c>
      <c r="C92" s="351">
        <f t="shared" si="1"/>
        <v>0</v>
      </c>
      <c r="F92" s="506">
        <v>0</v>
      </c>
      <c r="H92" s="506">
        <v>0</v>
      </c>
      <c r="K92" s="506">
        <v>0</v>
      </c>
      <c r="M92" s="506">
        <v>0</v>
      </c>
      <c r="XEJ92" s="289"/>
      <c r="XEK92" s="289"/>
      <c r="XEL92" s="289"/>
      <c r="XEM92" s="289"/>
      <c r="XEN92" s="289"/>
      <c r="XEO92" s="289"/>
      <c r="XEP92" s="289"/>
      <c r="XEQ92" s="289"/>
      <c r="XER92" s="289"/>
      <c r="XES92" s="289"/>
      <c r="XET92" s="289"/>
      <c r="XEU92" s="289"/>
      <c r="XEV92" s="289"/>
      <c r="XEW92" s="289"/>
      <c r="XEX92" s="289"/>
      <c r="XEY92" s="289"/>
      <c r="XEZ92" s="289"/>
      <c r="XFA92" s="289"/>
      <c r="XFB92" s="289"/>
    </row>
    <row r="93" s="506" customFormat="1" ht="21" hidden="1" customHeight="1" spans="1:16382">
      <c r="A93" s="508">
        <v>2010905</v>
      </c>
      <c r="B93" s="519" t="s">
        <v>200</v>
      </c>
      <c r="C93" s="351">
        <f t="shared" si="1"/>
        <v>0</v>
      </c>
      <c r="F93" s="506">
        <v>0</v>
      </c>
      <c r="H93" s="506">
        <v>0</v>
      </c>
      <c r="K93" s="506">
        <v>0</v>
      </c>
      <c r="M93" s="506">
        <v>0</v>
      </c>
      <c r="XEJ93" s="289"/>
      <c r="XEK93" s="289"/>
      <c r="XEL93" s="289"/>
      <c r="XEM93" s="289"/>
      <c r="XEN93" s="289"/>
      <c r="XEO93" s="289"/>
      <c r="XEP93" s="289"/>
      <c r="XEQ93" s="289"/>
      <c r="XER93" s="289"/>
      <c r="XES93" s="289"/>
      <c r="XET93" s="289"/>
      <c r="XEU93" s="289"/>
      <c r="XEV93" s="289"/>
      <c r="XEW93" s="289"/>
      <c r="XEX93" s="289"/>
      <c r="XEY93" s="289"/>
      <c r="XEZ93" s="289"/>
      <c r="XFA93" s="289"/>
      <c r="XFB93" s="289"/>
    </row>
    <row r="94" s="506" customFormat="1" ht="21" hidden="1" customHeight="1" spans="1:16382">
      <c r="A94" s="508">
        <v>2010907</v>
      </c>
      <c r="B94" s="518" t="s">
        <v>201</v>
      </c>
      <c r="C94" s="351">
        <f t="shared" si="1"/>
        <v>0</v>
      </c>
      <c r="F94" s="506">
        <v>0</v>
      </c>
      <c r="H94" s="506">
        <v>0</v>
      </c>
      <c r="K94" s="506">
        <v>0</v>
      </c>
      <c r="M94" s="506">
        <v>0</v>
      </c>
      <c r="XEJ94" s="289"/>
      <c r="XEK94" s="289"/>
      <c r="XEL94" s="289"/>
      <c r="XEM94" s="289"/>
      <c r="XEN94" s="289"/>
      <c r="XEO94" s="289"/>
      <c r="XEP94" s="289"/>
      <c r="XEQ94" s="289"/>
      <c r="XER94" s="289"/>
      <c r="XES94" s="289"/>
      <c r="XET94" s="289"/>
      <c r="XEU94" s="289"/>
      <c r="XEV94" s="289"/>
      <c r="XEW94" s="289"/>
      <c r="XEX94" s="289"/>
      <c r="XEY94" s="289"/>
      <c r="XEZ94" s="289"/>
      <c r="XFA94" s="289"/>
      <c r="XFB94" s="289"/>
    </row>
    <row r="95" s="506" customFormat="1" ht="21" hidden="1" customHeight="1" spans="1:16382">
      <c r="A95" s="508">
        <v>2010908</v>
      </c>
      <c r="B95" s="519" t="s">
        <v>189</v>
      </c>
      <c r="C95" s="351">
        <f t="shared" si="1"/>
        <v>0</v>
      </c>
      <c r="F95" s="506">
        <v>0</v>
      </c>
      <c r="H95" s="506">
        <v>0</v>
      </c>
      <c r="K95" s="506">
        <v>0</v>
      </c>
      <c r="M95" s="506">
        <v>0</v>
      </c>
      <c r="XEJ95" s="289"/>
      <c r="XEK95" s="289"/>
      <c r="XEL95" s="289"/>
      <c r="XEM95" s="289"/>
      <c r="XEN95" s="289"/>
      <c r="XEO95" s="289"/>
      <c r="XEP95" s="289"/>
      <c r="XEQ95" s="289"/>
      <c r="XER95" s="289"/>
      <c r="XES95" s="289"/>
      <c r="XET95" s="289"/>
      <c r="XEU95" s="289"/>
      <c r="XEV95" s="289"/>
      <c r="XEW95" s="289"/>
      <c r="XEX95" s="289"/>
      <c r="XEY95" s="289"/>
      <c r="XEZ95" s="289"/>
      <c r="XFA95" s="289"/>
      <c r="XFB95" s="289"/>
    </row>
    <row r="96" s="506" customFormat="1" ht="21" hidden="1" customHeight="1" spans="1:16382">
      <c r="A96" s="508">
        <v>2010909</v>
      </c>
      <c r="B96" s="519" t="s">
        <v>202</v>
      </c>
      <c r="C96" s="351">
        <f t="shared" si="1"/>
        <v>0</v>
      </c>
      <c r="F96" s="506">
        <v>0</v>
      </c>
      <c r="H96" s="506">
        <v>0</v>
      </c>
      <c r="K96" s="506">
        <v>0</v>
      </c>
      <c r="M96" s="506">
        <v>0</v>
      </c>
      <c r="XEJ96" s="289"/>
      <c r="XEK96" s="289"/>
      <c r="XEL96" s="289"/>
      <c r="XEM96" s="289"/>
      <c r="XEN96" s="289"/>
      <c r="XEO96" s="289"/>
      <c r="XEP96" s="289"/>
      <c r="XEQ96" s="289"/>
      <c r="XER96" s="289"/>
      <c r="XES96" s="289"/>
      <c r="XET96" s="289"/>
      <c r="XEU96" s="289"/>
      <c r="XEV96" s="289"/>
      <c r="XEW96" s="289"/>
      <c r="XEX96" s="289"/>
      <c r="XEY96" s="289"/>
      <c r="XEZ96" s="289"/>
      <c r="XFA96" s="289"/>
      <c r="XFB96" s="289"/>
    </row>
    <row r="97" s="506" customFormat="1" ht="21" hidden="1" customHeight="1" spans="1:16382">
      <c r="A97" s="508">
        <v>2010910</v>
      </c>
      <c r="B97" s="519" t="s">
        <v>203</v>
      </c>
      <c r="C97" s="351">
        <f t="shared" si="1"/>
        <v>0</v>
      </c>
      <c r="F97" s="506">
        <v>0</v>
      </c>
      <c r="H97" s="506">
        <v>0</v>
      </c>
      <c r="K97" s="506">
        <v>0</v>
      </c>
      <c r="M97" s="506">
        <v>0</v>
      </c>
      <c r="XEJ97" s="289"/>
      <c r="XEK97" s="289"/>
      <c r="XEL97" s="289"/>
      <c r="XEM97" s="289"/>
      <c r="XEN97" s="289"/>
      <c r="XEO97" s="289"/>
      <c r="XEP97" s="289"/>
      <c r="XEQ97" s="289"/>
      <c r="XER97" s="289"/>
      <c r="XES97" s="289"/>
      <c r="XET97" s="289"/>
      <c r="XEU97" s="289"/>
      <c r="XEV97" s="289"/>
      <c r="XEW97" s="289"/>
      <c r="XEX97" s="289"/>
      <c r="XEY97" s="289"/>
      <c r="XEZ97" s="289"/>
      <c r="XFA97" s="289"/>
      <c r="XFB97" s="289"/>
    </row>
    <row r="98" s="506" customFormat="1" ht="21" hidden="1" customHeight="1" spans="1:16382">
      <c r="A98" s="508">
        <v>2010911</v>
      </c>
      <c r="B98" s="519" t="s">
        <v>204</v>
      </c>
      <c r="C98" s="351">
        <f t="shared" si="1"/>
        <v>0</v>
      </c>
      <c r="F98" s="506">
        <v>0</v>
      </c>
      <c r="H98" s="506">
        <v>0</v>
      </c>
      <c r="K98" s="506">
        <v>0</v>
      </c>
      <c r="M98" s="506">
        <v>0</v>
      </c>
      <c r="XEJ98" s="289"/>
      <c r="XEK98" s="289"/>
      <c r="XEL98" s="289"/>
      <c r="XEM98" s="289"/>
      <c r="XEN98" s="289"/>
      <c r="XEO98" s="289"/>
      <c r="XEP98" s="289"/>
      <c r="XEQ98" s="289"/>
      <c r="XER98" s="289"/>
      <c r="XES98" s="289"/>
      <c r="XET98" s="289"/>
      <c r="XEU98" s="289"/>
      <c r="XEV98" s="289"/>
      <c r="XEW98" s="289"/>
      <c r="XEX98" s="289"/>
      <c r="XEY98" s="289"/>
      <c r="XEZ98" s="289"/>
      <c r="XFA98" s="289"/>
      <c r="XFB98" s="289"/>
    </row>
    <row r="99" s="506" customFormat="1" ht="21" hidden="1" customHeight="1" spans="1:16382">
      <c r="A99" s="508">
        <v>2010912</v>
      </c>
      <c r="B99" s="519" t="s">
        <v>205</v>
      </c>
      <c r="C99" s="351">
        <f t="shared" si="1"/>
        <v>0</v>
      </c>
      <c r="F99" s="506">
        <v>0</v>
      </c>
      <c r="H99" s="506">
        <v>0</v>
      </c>
      <c r="K99" s="506">
        <v>0</v>
      </c>
      <c r="M99" s="506">
        <v>0</v>
      </c>
      <c r="XEJ99" s="289"/>
      <c r="XEK99" s="289"/>
      <c r="XEL99" s="289"/>
      <c r="XEM99" s="289"/>
      <c r="XEN99" s="289"/>
      <c r="XEO99" s="289"/>
      <c r="XEP99" s="289"/>
      <c r="XEQ99" s="289"/>
      <c r="XER99" s="289"/>
      <c r="XES99" s="289"/>
      <c r="XET99" s="289"/>
      <c r="XEU99" s="289"/>
      <c r="XEV99" s="289"/>
      <c r="XEW99" s="289"/>
      <c r="XEX99" s="289"/>
      <c r="XEY99" s="289"/>
      <c r="XEZ99" s="289"/>
      <c r="XFA99" s="289"/>
      <c r="XFB99" s="289"/>
    </row>
    <row r="100" s="506" customFormat="1" ht="21" hidden="1" customHeight="1" spans="1:16382">
      <c r="A100" s="508">
        <v>2010950</v>
      </c>
      <c r="B100" s="519" t="s">
        <v>157</v>
      </c>
      <c r="C100" s="351">
        <f t="shared" si="1"/>
        <v>0</v>
      </c>
      <c r="F100" s="506">
        <v>0</v>
      </c>
      <c r="H100" s="506">
        <v>0</v>
      </c>
      <c r="K100" s="506">
        <v>0</v>
      </c>
      <c r="M100" s="506">
        <v>0</v>
      </c>
      <c r="XEJ100" s="289"/>
      <c r="XEK100" s="289"/>
      <c r="XEL100" s="289"/>
      <c r="XEM100" s="289"/>
      <c r="XEN100" s="289"/>
      <c r="XEO100" s="289"/>
      <c r="XEP100" s="289"/>
      <c r="XEQ100" s="289"/>
      <c r="XER100" s="289"/>
      <c r="XES100" s="289"/>
      <c r="XET100" s="289"/>
      <c r="XEU100" s="289"/>
      <c r="XEV100" s="289"/>
      <c r="XEW100" s="289"/>
      <c r="XEX100" s="289"/>
      <c r="XEY100" s="289"/>
      <c r="XEZ100" s="289"/>
      <c r="XFA100" s="289"/>
      <c r="XFB100" s="289"/>
    </row>
    <row r="101" s="506" customFormat="1" ht="21" hidden="1" customHeight="1" spans="1:16382">
      <c r="A101" s="508">
        <v>2010999</v>
      </c>
      <c r="B101" s="519" t="s">
        <v>206</v>
      </c>
      <c r="C101" s="351">
        <f t="shared" si="1"/>
        <v>0</v>
      </c>
      <c r="F101" s="506">
        <v>0</v>
      </c>
      <c r="H101" s="506">
        <v>0</v>
      </c>
      <c r="K101" s="506">
        <v>0</v>
      </c>
      <c r="M101" s="506">
        <v>0</v>
      </c>
      <c r="XEJ101" s="289"/>
      <c r="XEK101" s="289"/>
      <c r="XEL101" s="289"/>
      <c r="XEM101" s="289"/>
      <c r="XEN101" s="289"/>
      <c r="XEO101" s="289"/>
      <c r="XEP101" s="289"/>
      <c r="XEQ101" s="289"/>
      <c r="XER101" s="289"/>
      <c r="XES101" s="289"/>
      <c r="XET101" s="289"/>
      <c r="XEU101" s="289"/>
      <c r="XEV101" s="289"/>
      <c r="XEW101" s="289"/>
      <c r="XEX101" s="289"/>
      <c r="XEY101" s="289"/>
      <c r="XEZ101" s="289"/>
      <c r="XFA101" s="289"/>
      <c r="XFB101" s="289"/>
    </row>
    <row r="102" s="506" customFormat="1" ht="21" customHeight="1" spans="1:16382">
      <c r="A102" s="508">
        <v>20111</v>
      </c>
      <c r="B102" s="519" t="s">
        <v>207</v>
      </c>
      <c r="C102" s="351">
        <f t="shared" si="1"/>
        <v>3525.47344</v>
      </c>
      <c r="F102" s="508">
        <v>3045.47344</v>
      </c>
      <c r="H102" s="506">
        <v>480</v>
      </c>
      <c r="K102" s="506">
        <v>0</v>
      </c>
      <c r="M102" s="506">
        <v>0</v>
      </c>
      <c r="XEJ102" s="289"/>
      <c r="XEK102" s="289"/>
      <c r="XEL102" s="289"/>
      <c r="XEM102" s="289"/>
      <c r="XEN102" s="289"/>
      <c r="XEO102" s="289"/>
      <c r="XEP102" s="289"/>
      <c r="XEQ102" s="289"/>
      <c r="XER102" s="289"/>
      <c r="XES102" s="289"/>
      <c r="XET102" s="289"/>
      <c r="XEU102" s="289"/>
      <c r="XEV102" s="289"/>
      <c r="XEW102" s="289"/>
      <c r="XEX102" s="289"/>
      <c r="XEY102" s="289"/>
      <c r="XEZ102" s="289"/>
      <c r="XFA102" s="289"/>
      <c r="XFB102" s="289"/>
    </row>
    <row r="103" s="506" customFormat="1" ht="21" customHeight="1" spans="1:16382">
      <c r="A103" s="508">
        <v>2011101</v>
      </c>
      <c r="B103" s="519" t="s">
        <v>148</v>
      </c>
      <c r="C103" s="351">
        <f t="shared" si="1"/>
        <v>2815.268558</v>
      </c>
      <c r="F103" s="508">
        <v>2815.268558</v>
      </c>
      <c r="H103" s="506">
        <v>0</v>
      </c>
      <c r="K103" s="506">
        <v>0</v>
      </c>
      <c r="M103" s="506">
        <v>0</v>
      </c>
      <c r="XEJ103" s="289"/>
      <c r="XEK103" s="289"/>
      <c r="XEL103" s="289"/>
      <c r="XEM103" s="289"/>
      <c r="XEN103" s="289"/>
      <c r="XEO103" s="289"/>
      <c r="XEP103" s="289"/>
      <c r="XEQ103" s="289"/>
      <c r="XER103" s="289"/>
      <c r="XES103" s="289"/>
      <c r="XET103" s="289"/>
      <c r="XEU103" s="289"/>
      <c r="XEV103" s="289"/>
      <c r="XEW103" s="289"/>
      <c r="XEX103" s="289"/>
      <c r="XEY103" s="289"/>
      <c r="XEZ103" s="289"/>
      <c r="XFA103" s="289"/>
      <c r="XFB103" s="289"/>
    </row>
    <row r="104" s="506" customFormat="1" ht="21" customHeight="1" spans="1:16382">
      <c r="A104" s="508">
        <v>2011102</v>
      </c>
      <c r="B104" s="519" t="s">
        <v>149</v>
      </c>
      <c r="C104" s="351">
        <f t="shared" si="1"/>
        <v>185</v>
      </c>
      <c r="F104" s="506">
        <v>0</v>
      </c>
      <c r="H104" s="506">
        <v>185</v>
      </c>
      <c r="K104" s="506">
        <v>0</v>
      </c>
      <c r="M104" s="506">
        <v>0</v>
      </c>
      <c r="XEJ104" s="289"/>
      <c r="XEK104" s="289"/>
      <c r="XEL104" s="289"/>
      <c r="XEM104" s="289"/>
      <c r="XEN104" s="289"/>
      <c r="XEO104" s="289"/>
      <c r="XEP104" s="289"/>
      <c r="XEQ104" s="289"/>
      <c r="XER104" s="289"/>
      <c r="XES104" s="289"/>
      <c r="XET104" s="289"/>
      <c r="XEU104" s="289"/>
      <c r="XEV104" s="289"/>
      <c r="XEW104" s="289"/>
      <c r="XEX104" s="289"/>
      <c r="XEY104" s="289"/>
      <c r="XEZ104" s="289"/>
      <c r="XFA104" s="289"/>
      <c r="XFB104" s="289"/>
    </row>
    <row r="105" s="506" customFormat="1" ht="21" hidden="1" customHeight="1" spans="1:16382">
      <c r="A105" s="508">
        <v>2011103</v>
      </c>
      <c r="B105" s="519" t="s">
        <v>150</v>
      </c>
      <c r="C105" s="351">
        <f t="shared" si="1"/>
        <v>0</v>
      </c>
      <c r="F105" s="506">
        <v>0</v>
      </c>
      <c r="H105" s="506">
        <v>0</v>
      </c>
      <c r="K105" s="506">
        <v>0</v>
      </c>
      <c r="M105" s="506">
        <v>0</v>
      </c>
      <c r="XEJ105" s="289"/>
      <c r="XEK105" s="289"/>
      <c r="XEL105" s="289"/>
      <c r="XEM105" s="289"/>
      <c r="XEN105" s="289"/>
      <c r="XEO105" s="289"/>
      <c r="XEP105" s="289"/>
      <c r="XEQ105" s="289"/>
      <c r="XER105" s="289"/>
      <c r="XES105" s="289"/>
      <c r="XET105" s="289"/>
      <c r="XEU105" s="289"/>
      <c r="XEV105" s="289"/>
      <c r="XEW105" s="289"/>
      <c r="XEX105" s="289"/>
      <c r="XEY105" s="289"/>
      <c r="XEZ105" s="289"/>
      <c r="XFA105" s="289"/>
      <c r="XFB105" s="289"/>
    </row>
    <row r="106" s="506" customFormat="1" ht="21" customHeight="1" spans="1:16382">
      <c r="A106" s="508">
        <v>2011104</v>
      </c>
      <c r="B106" s="519" t="s">
        <v>208</v>
      </c>
      <c r="C106" s="351">
        <f t="shared" si="1"/>
        <v>295</v>
      </c>
      <c r="F106" s="506">
        <v>0</v>
      </c>
      <c r="H106" s="506">
        <v>295</v>
      </c>
      <c r="K106" s="506">
        <v>0</v>
      </c>
      <c r="M106" s="506">
        <v>0</v>
      </c>
      <c r="XEJ106" s="289"/>
      <c r="XEK106" s="289"/>
      <c r="XEL106" s="289"/>
      <c r="XEM106" s="289"/>
      <c r="XEN106" s="289"/>
      <c r="XEO106" s="289"/>
      <c r="XEP106" s="289"/>
      <c r="XEQ106" s="289"/>
      <c r="XER106" s="289"/>
      <c r="XES106" s="289"/>
      <c r="XET106" s="289"/>
      <c r="XEU106" s="289"/>
      <c r="XEV106" s="289"/>
      <c r="XEW106" s="289"/>
      <c r="XEX106" s="289"/>
      <c r="XEY106" s="289"/>
      <c r="XEZ106" s="289"/>
      <c r="XFA106" s="289"/>
      <c r="XFB106" s="289"/>
    </row>
    <row r="107" s="506" customFormat="1" ht="21" hidden="1" customHeight="1" spans="1:16382">
      <c r="A107" s="508">
        <v>2011105</v>
      </c>
      <c r="B107" s="518" t="s">
        <v>209</v>
      </c>
      <c r="C107" s="351">
        <f t="shared" si="1"/>
        <v>0</v>
      </c>
      <c r="F107" s="506">
        <v>0</v>
      </c>
      <c r="H107" s="506">
        <v>0</v>
      </c>
      <c r="K107" s="506">
        <v>0</v>
      </c>
      <c r="M107" s="506">
        <v>0</v>
      </c>
      <c r="XEJ107" s="289"/>
      <c r="XEK107" s="289"/>
      <c r="XEL107" s="289"/>
      <c r="XEM107" s="289"/>
      <c r="XEN107" s="289"/>
      <c r="XEO107" s="289"/>
      <c r="XEP107" s="289"/>
      <c r="XEQ107" s="289"/>
      <c r="XER107" s="289"/>
      <c r="XES107" s="289"/>
      <c r="XET107" s="289"/>
      <c r="XEU107" s="289"/>
      <c r="XEV107" s="289"/>
      <c r="XEW107" s="289"/>
      <c r="XEX107" s="289"/>
      <c r="XEY107" s="289"/>
      <c r="XEZ107" s="289"/>
      <c r="XFA107" s="289"/>
      <c r="XFB107" s="289"/>
    </row>
    <row r="108" s="506" customFormat="1" ht="21" hidden="1" customHeight="1" spans="1:16382">
      <c r="A108" s="508">
        <v>2011106</v>
      </c>
      <c r="B108" s="519" t="s">
        <v>210</v>
      </c>
      <c r="C108" s="351">
        <f t="shared" si="1"/>
        <v>0</v>
      </c>
      <c r="F108" s="506">
        <v>0</v>
      </c>
      <c r="H108" s="506">
        <v>0</v>
      </c>
      <c r="K108" s="506">
        <v>0</v>
      </c>
      <c r="M108" s="506">
        <v>0</v>
      </c>
      <c r="XEJ108" s="289"/>
      <c r="XEK108" s="289"/>
      <c r="XEL108" s="289"/>
      <c r="XEM108" s="289"/>
      <c r="XEN108" s="289"/>
      <c r="XEO108" s="289"/>
      <c r="XEP108" s="289"/>
      <c r="XEQ108" s="289"/>
      <c r="XER108" s="289"/>
      <c r="XES108" s="289"/>
      <c r="XET108" s="289"/>
      <c r="XEU108" s="289"/>
      <c r="XEV108" s="289"/>
      <c r="XEW108" s="289"/>
      <c r="XEX108" s="289"/>
      <c r="XEY108" s="289"/>
      <c r="XEZ108" s="289"/>
      <c r="XFA108" s="289"/>
      <c r="XFB108" s="289"/>
    </row>
    <row r="109" s="506" customFormat="1" ht="21" customHeight="1" spans="1:16382">
      <c r="A109" s="508">
        <v>2011150</v>
      </c>
      <c r="B109" s="519" t="s">
        <v>157</v>
      </c>
      <c r="C109" s="351">
        <f t="shared" si="1"/>
        <v>230.204882</v>
      </c>
      <c r="F109" s="508">
        <v>230.204882</v>
      </c>
      <c r="H109" s="506">
        <v>0</v>
      </c>
      <c r="K109" s="506">
        <v>0</v>
      </c>
      <c r="M109" s="506">
        <v>0</v>
      </c>
      <c r="XEJ109" s="289"/>
      <c r="XEK109" s="289"/>
      <c r="XEL109" s="289"/>
      <c r="XEM109" s="289"/>
      <c r="XEN109" s="289"/>
      <c r="XEO109" s="289"/>
      <c r="XEP109" s="289"/>
      <c r="XEQ109" s="289"/>
      <c r="XER109" s="289"/>
      <c r="XES109" s="289"/>
      <c r="XET109" s="289"/>
      <c r="XEU109" s="289"/>
      <c r="XEV109" s="289"/>
      <c r="XEW109" s="289"/>
      <c r="XEX109" s="289"/>
      <c r="XEY109" s="289"/>
      <c r="XEZ109" s="289"/>
      <c r="XFA109" s="289"/>
      <c r="XFB109" s="289"/>
    </row>
    <row r="110" s="506" customFormat="1" ht="21" hidden="1" customHeight="1" spans="1:16382">
      <c r="A110" s="508">
        <v>2011199</v>
      </c>
      <c r="B110" s="519" t="s">
        <v>211</v>
      </c>
      <c r="C110" s="351">
        <f t="shared" si="1"/>
        <v>0</v>
      </c>
      <c r="F110" s="506">
        <v>0</v>
      </c>
      <c r="H110" s="506">
        <v>0</v>
      </c>
      <c r="K110" s="506">
        <v>0</v>
      </c>
      <c r="M110" s="506">
        <v>0</v>
      </c>
      <c r="XEJ110" s="289"/>
      <c r="XEK110" s="289"/>
      <c r="XEL110" s="289"/>
      <c r="XEM110" s="289"/>
      <c r="XEN110" s="289"/>
      <c r="XEO110" s="289"/>
      <c r="XEP110" s="289"/>
      <c r="XEQ110" s="289"/>
      <c r="XER110" s="289"/>
      <c r="XES110" s="289"/>
      <c r="XET110" s="289"/>
      <c r="XEU110" s="289"/>
      <c r="XEV110" s="289"/>
      <c r="XEW110" s="289"/>
      <c r="XEX110" s="289"/>
      <c r="XEY110" s="289"/>
      <c r="XEZ110" s="289"/>
      <c r="XFA110" s="289"/>
      <c r="XFB110" s="289"/>
    </row>
    <row r="111" s="506" customFormat="1" ht="21" customHeight="1" spans="1:16382">
      <c r="A111" s="508">
        <v>20113</v>
      </c>
      <c r="B111" s="519" t="s">
        <v>212</v>
      </c>
      <c r="C111" s="351">
        <f t="shared" si="1"/>
        <v>917.568174</v>
      </c>
      <c r="F111" s="508">
        <v>917.568174</v>
      </c>
      <c r="H111" s="506">
        <v>0</v>
      </c>
      <c r="K111" s="506">
        <v>0</v>
      </c>
      <c r="M111" s="506">
        <v>0</v>
      </c>
      <c r="XEJ111" s="289"/>
      <c r="XEK111" s="289"/>
      <c r="XEL111" s="289"/>
      <c r="XEM111" s="289"/>
      <c r="XEN111" s="289"/>
      <c r="XEO111" s="289"/>
      <c r="XEP111" s="289"/>
      <c r="XEQ111" s="289"/>
      <c r="XER111" s="289"/>
      <c r="XES111" s="289"/>
      <c r="XET111" s="289"/>
      <c r="XEU111" s="289"/>
      <c r="XEV111" s="289"/>
      <c r="XEW111" s="289"/>
      <c r="XEX111" s="289"/>
      <c r="XEY111" s="289"/>
      <c r="XEZ111" s="289"/>
      <c r="XFA111" s="289"/>
      <c r="XFB111" s="289"/>
    </row>
    <row r="112" s="506" customFormat="1" ht="21" customHeight="1" spans="1:16382">
      <c r="A112" s="508">
        <v>2011301</v>
      </c>
      <c r="B112" s="519" t="s">
        <v>148</v>
      </c>
      <c r="C112" s="351">
        <f t="shared" si="1"/>
        <v>461.904804</v>
      </c>
      <c r="F112" s="508">
        <v>461.904804</v>
      </c>
      <c r="H112" s="506">
        <v>0</v>
      </c>
      <c r="K112" s="506">
        <v>0</v>
      </c>
      <c r="M112" s="506">
        <v>0</v>
      </c>
      <c r="XEJ112" s="289"/>
      <c r="XEK112" s="289"/>
      <c r="XEL112" s="289"/>
      <c r="XEM112" s="289"/>
      <c r="XEN112" s="289"/>
      <c r="XEO112" s="289"/>
      <c r="XEP112" s="289"/>
      <c r="XEQ112" s="289"/>
      <c r="XER112" s="289"/>
      <c r="XES112" s="289"/>
      <c r="XET112" s="289"/>
      <c r="XEU112" s="289"/>
      <c r="XEV112" s="289"/>
      <c r="XEW112" s="289"/>
      <c r="XEX112" s="289"/>
      <c r="XEY112" s="289"/>
      <c r="XEZ112" s="289"/>
      <c r="XFA112" s="289"/>
      <c r="XFB112" s="289"/>
    </row>
    <row r="113" s="506" customFormat="1" ht="21" hidden="1" customHeight="1" spans="1:16382">
      <c r="A113" s="508">
        <v>2011302</v>
      </c>
      <c r="B113" s="519" t="s">
        <v>149</v>
      </c>
      <c r="C113" s="351">
        <f t="shared" si="1"/>
        <v>0</v>
      </c>
      <c r="F113" s="506">
        <v>0</v>
      </c>
      <c r="H113" s="506">
        <v>0</v>
      </c>
      <c r="K113" s="506">
        <v>0</v>
      </c>
      <c r="M113" s="506">
        <v>0</v>
      </c>
      <c r="XEJ113" s="289"/>
      <c r="XEK113" s="289"/>
      <c r="XEL113" s="289"/>
      <c r="XEM113" s="289"/>
      <c r="XEN113" s="289"/>
      <c r="XEO113" s="289"/>
      <c r="XEP113" s="289"/>
      <c r="XEQ113" s="289"/>
      <c r="XER113" s="289"/>
      <c r="XES113" s="289"/>
      <c r="XET113" s="289"/>
      <c r="XEU113" s="289"/>
      <c r="XEV113" s="289"/>
      <c r="XEW113" s="289"/>
      <c r="XEX113" s="289"/>
      <c r="XEY113" s="289"/>
      <c r="XEZ113" s="289"/>
      <c r="XFA113" s="289"/>
      <c r="XFB113" s="289"/>
    </row>
    <row r="114" s="506" customFormat="1" ht="21" hidden="1" customHeight="1" spans="1:16382">
      <c r="A114" s="508">
        <v>2011303</v>
      </c>
      <c r="B114" s="519" t="s">
        <v>150</v>
      </c>
      <c r="C114" s="351">
        <f t="shared" si="1"/>
        <v>0</v>
      </c>
      <c r="F114" s="506">
        <v>0</v>
      </c>
      <c r="H114" s="506">
        <v>0</v>
      </c>
      <c r="K114" s="506">
        <v>0</v>
      </c>
      <c r="M114" s="506">
        <v>0</v>
      </c>
      <c r="XEJ114" s="289"/>
      <c r="XEK114" s="289"/>
      <c r="XEL114" s="289"/>
      <c r="XEM114" s="289"/>
      <c r="XEN114" s="289"/>
      <c r="XEO114" s="289"/>
      <c r="XEP114" s="289"/>
      <c r="XEQ114" s="289"/>
      <c r="XER114" s="289"/>
      <c r="XES114" s="289"/>
      <c r="XET114" s="289"/>
      <c r="XEU114" s="289"/>
      <c r="XEV114" s="289"/>
      <c r="XEW114" s="289"/>
      <c r="XEX114" s="289"/>
      <c r="XEY114" s="289"/>
      <c r="XEZ114" s="289"/>
      <c r="XFA114" s="289"/>
      <c r="XFB114" s="289"/>
    </row>
    <row r="115" s="506" customFormat="1" ht="21" hidden="1" customHeight="1" spans="1:16382">
      <c r="A115" s="508">
        <v>2011304</v>
      </c>
      <c r="B115" s="519" t="s">
        <v>213</v>
      </c>
      <c r="C115" s="351">
        <f t="shared" si="1"/>
        <v>0</v>
      </c>
      <c r="F115" s="506">
        <v>0</v>
      </c>
      <c r="H115" s="506">
        <v>0</v>
      </c>
      <c r="K115" s="506">
        <v>0</v>
      </c>
      <c r="M115" s="506">
        <v>0</v>
      </c>
      <c r="XEJ115" s="289"/>
      <c r="XEK115" s="289"/>
      <c r="XEL115" s="289"/>
      <c r="XEM115" s="289"/>
      <c r="XEN115" s="289"/>
      <c r="XEO115" s="289"/>
      <c r="XEP115" s="289"/>
      <c r="XEQ115" s="289"/>
      <c r="XER115" s="289"/>
      <c r="XES115" s="289"/>
      <c r="XET115" s="289"/>
      <c r="XEU115" s="289"/>
      <c r="XEV115" s="289"/>
      <c r="XEW115" s="289"/>
      <c r="XEX115" s="289"/>
      <c r="XEY115" s="289"/>
      <c r="XEZ115" s="289"/>
      <c r="XFA115" s="289"/>
      <c r="XFB115" s="289"/>
    </row>
    <row r="116" s="506" customFormat="1" ht="21" hidden="1" customHeight="1" spans="1:16382">
      <c r="A116" s="508">
        <v>2011305</v>
      </c>
      <c r="B116" s="519" t="s">
        <v>214</v>
      </c>
      <c r="C116" s="351">
        <f t="shared" si="1"/>
        <v>0</v>
      </c>
      <c r="F116" s="506">
        <v>0</v>
      </c>
      <c r="H116" s="506">
        <v>0</v>
      </c>
      <c r="K116" s="506">
        <v>0</v>
      </c>
      <c r="M116" s="506">
        <v>0</v>
      </c>
      <c r="XEJ116" s="289"/>
      <c r="XEK116" s="289"/>
      <c r="XEL116" s="289"/>
      <c r="XEM116" s="289"/>
      <c r="XEN116" s="289"/>
      <c r="XEO116" s="289"/>
      <c r="XEP116" s="289"/>
      <c r="XEQ116" s="289"/>
      <c r="XER116" s="289"/>
      <c r="XES116" s="289"/>
      <c r="XET116" s="289"/>
      <c r="XEU116" s="289"/>
      <c r="XEV116" s="289"/>
      <c r="XEW116" s="289"/>
      <c r="XEX116" s="289"/>
      <c r="XEY116" s="289"/>
      <c r="XEZ116" s="289"/>
      <c r="XFA116" s="289"/>
      <c r="XFB116" s="289"/>
    </row>
    <row r="117" s="506" customFormat="1" ht="21" hidden="1" customHeight="1" spans="1:16382">
      <c r="A117" s="508">
        <v>2011306</v>
      </c>
      <c r="B117" s="518" t="s">
        <v>215</v>
      </c>
      <c r="C117" s="351">
        <f t="shared" si="1"/>
        <v>0</v>
      </c>
      <c r="F117" s="506">
        <v>0</v>
      </c>
      <c r="H117" s="506">
        <v>0</v>
      </c>
      <c r="K117" s="506">
        <v>0</v>
      </c>
      <c r="M117" s="506">
        <v>0</v>
      </c>
      <c r="XEJ117" s="289"/>
      <c r="XEK117" s="289"/>
      <c r="XEL117" s="289"/>
      <c r="XEM117" s="289"/>
      <c r="XEN117" s="289"/>
      <c r="XEO117" s="289"/>
      <c r="XEP117" s="289"/>
      <c r="XEQ117" s="289"/>
      <c r="XER117" s="289"/>
      <c r="XES117" s="289"/>
      <c r="XET117" s="289"/>
      <c r="XEU117" s="289"/>
      <c r="XEV117" s="289"/>
      <c r="XEW117" s="289"/>
      <c r="XEX117" s="289"/>
      <c r="XEY117" s="289"/>
      <c r="XEZ117" s="289"/>
      <c r="XFA117" s="289"/>
      <c r="XFB117" s="289"/>
    </row>
    <row r="118" s="506" customFormat="1" ht="21" hidden="1" customHeight="1" spans="1:16382">
      <c r="A118" s="508">
        <v>2011307</v>
      </c>
      <c r="B118" s="519" t="s">
        <v>216</v>
      </c>
      <c r="C118" s="351">
        <f t="shared" si="1"/>
        <v>0</v>
      </c>
      <c r="F118" s="506">
        <v>0</v>
      </c>
      <c r="H118" s="506">
        <v>0</v>
      </c>
      <c r="K118" s="506">
        <v>0</v>
      </c>
      <c r="M118" s="506">
        <v>0</v>
      </c>
      <c r="XEJ118" s="289"/>
      <c r="XEK118" s="289"/>
      <c r="XEL118" s="289"/>
      <c r="XEM118" s="289"/>
      <c r="XEN118" s="289"/>
      <c r="XEO118" s="289"/>
      <c r="XEP118" s="289"/>
      <c r="XEQ118" s="289"/>
      <c r="XER118" s="289"/>
      <c r="XES118" s="289"/>
      <c r="XET118" s="289"/>
      <c r="XEU118" s="289"/>
      <c r="XEV118" s="289"/>
      <c r="XEW118" s="289"/>
      <c r="XEX118" s="289"/>
      <c r="XEY118" s="289"/>
      <c r="XEZ118" s="289"/>
      <c r="XFA118" s="289"/>
      <c r="XFB118" s="289"/>
    </row>
    <row r="119" s="506" customFormat="1" ht="21" hidden="1" customHeight="1" spans="1:16382">
      <c r="A119" s="508">
        <v>2011308</v>
      </c>
      <c r="B119" s="519" t="s">
        <v>217</v>
      </c>
      <c r="C119" s="351">
        <f t="shared" si="1"/>
        <v>0</v>
      </c>
      <c r="F119" s="506">
        <v>0</v>
      </c>
      <c r="H119" s="506">
        <v>0</v>
      </c>
      <c r="K119" s="506">
        <v>0</v>
      </c>
      <c r="M119" s="506">
        <v>0</v>
      </c>
      <c r="XEJ119" s="289"/>
      <c r="XEK119" s="289"/>
      <c r="XEL119" s="289"/>
      <c r="XEM119" s="289"/>
      <c r="XEN119" s="289"/>
      <c r="XEO119" s="289"/>
      <c r="XEP119" s="289"/>
      <c r="XEQ119" s="289"/>
      <c r="XER119" s="289"/>
      <c r="XES119" s="289"/>
      <c r="XET119" s="289"/>
      <c r="XEU119" s="289"/>
      <c r="XEV119" s="289"/>
      <c r="XEW119" s="289"/>
      <c r="XEX119" s="289"/>
      <c r="XEY119" s="289"/>
      <c r="XEZ119" s="289"/>
      <c r="XFA119" s="289"/>
      <c r="XFB119" s="289"/>
    </row>
    <row r="120" s="506" customFormat="1" ht="21" customHeight="1" spans="1:16382">
      <c r="A120" s="508">
        <v>2011350</v>
      </c>
      <c r="B120" s="519" t="s">
        <v>157</v>
      </c>
      <c r="C120" s="351">
        <f t="shared" si="1"/>
        <v>455.66337</v>
      </c>
      <c r="F120" s="508">
        <v>455.66337</v>
      </c>
      <c r="H120" s="506">
        <v>0</v>
      </c>
      <c r="K120" s="506">
        <v>0</v>
      </c>
      <c r="M120" s="506">
        <v>0</v>
      </c>
      <c r="XEJ120" s="289"/>
      <c r="XEK120" s="289"/>
      <c r="XEL120" s="289"/>
      <c r="XEM120" s="289"/>
      <c r="XEN120" s="289"/>
      <c r="XEO120" s="289"/>
      <c r="XEP120" s="289"/>
      <c r="XEQ120" s="289"/>
      <c r="XER120" s="289"/>
      <c r="XES120" s="289"/>
      <c r="XET120" s="289"/>
      <c r="XEU120" s="289"/>
      <c r="XEV120" s="289"/>
      <c r="XEW120" s="289"/>
      <c r="XEX120" s="289"/>
      <c r="XEY120" s="289"/>
      <c r="XEZ120" s="289"/>
      <c r="XFA120" s="289"/>
      <c r="XFB120" s="289"/>
    </row>
    <row r="121" s="506" customFormat="1" ht="21" hidden="1" customHeight="1" spans="1:16382">
      <c r="A121" s="508">
        <v>2011399</v>
      </c>
      <c r="B121" s="519" t="s">
        <v>218</v>
      </c>
      <c r="C121" s="351">
        <f t="shared" si="1"/>
        <v>0</v>
      </c>
      <c r="F121" s="506">
        <v>0</v>
      </c>
      <c r="H121" s="506">
        <v>0</v>
      </c>
      <c r="K121" s="506">
        <v>0</v>
      </c>
      <c r="M121" s="506">
        <v>0</v>
      </c>
      <c r="XEJ121" s="289"/>
      <c r="XEK121" s="289"/>
      <c r="XEL121" s="289"/>
      <c r="XEM121" s="289"/>
      <c r="XEN121" s="289"/>
      <c r="XEO121" s="289"/>
      <c r="XEP121" s="289"/>
      <c r="XEQ121" s="289"/>
      <c r="XER121" s="289"/>
      <c r="XES121" s="289"/>
      <c r="XET121" s="289"/>
      <c r="XEU121" s="289"/>
      <c r="XEV121" s="289"/>
      <c r="XEW121" s="289"/>
      <c r="XEX121" s="289"/>
      <c r="XEY121" s="289"/>
      <c r="XEZ121" s="289"/>
      <c r="XFA121" s="289"/>
      <c r="XFB121" s="289"/>
    </row>
    <row r="122" s="506" customFormat="1" ht="21" hidden="1" customHeight="1" spans="1:16382">
      <c r="A122" s="508">
        <v>20114</v>
      </c>
      <c r="B122" s="519" t="s">
        <v>219</v>
      </c>
      <c r="C122" s="351">
        <f t="shared" si="1"/>
        <v>0</v>
      </c>
      <c r="F122" s="506">
        <v>0</v>
      </c>
      <c r="H122" s="506">
        <v>0</v>
      </c>
      <c r="K122" s="506">
        <v>0</v>
      </c>
      <c r="M122" s="506">
        <v>0</v>
      </c>
      <c r="XEJ122" s="289"/>
      <c r="XEK122" s="289"/>
      <c r="XEL122" s="289"/>
      <c r="XEM122" s="289"/>
      <c r="XEN122" s="289"/>
      <c r="XEO122" s="289"/>
      <c r="XEP122" s="289"/>
      <c r="XEQ122" s="289"/>
      <c r="XER122" s="289"/>
      <c r="XES122" s="289"/>
      <c r="XET122" s="289"/>
      <c r="XEU122" s="289"/>
      <c r="XEV122" s="289"/>
      <c r="XEW122" s="289"/>
      <c r="XEX122" s="289"/>
      <c r="XEY122" s="289"/>
      <c r="XEZ122" s="289"/>
      <c r="XFA122" s="289"/>
      <c r="XFB122" s="289"/>
    </row>
    <row r="123" s="506" customFormat="1" ht="21" hidden="1" customHeight="1" spans="1:16382">
      <c r="A123" s="508">
        <v>2011401</v>
      </c>
      <c r="B123" s="519" t="s">
        <v>148</v>
      </c>
      <c r="C123" s="351">
        <f t="shared" si="1"/>
        <v>0</v>
      </c>
      <c r="F123" s="506">
        <v>0</v>
      </c>
      <c r="H123" s="506">
        <v>0</v>
      </c>
      <c r="K123" s="506">
        <v>0</v>
      </c>
      <c r="M123" s="506">
        <v>0</v>
      </c>
      <c r="XEJ123" s="289"/>
      <c r="XEK123" s="289"/>
      <c r="XEL123" s="289"/>
      <c r="XEM123" s="289"/>
      <c r="XEN123" s="289"/>
      <c r="XEO123" s="289"/>
      <c r="XEP123" s="289"/>
      <c r="XEQ123" s="289"/>
      <c r="XER123" s="289"/>
      <c r="XES123" s="289"/>
      <c r="XET123" s="289"/>
      <c r="XEU123" s="289"/>
      <c r="XEV123" s="289"/>
      <c r="XEW123" s="289"/>
      <c r="XEX123" s="289"/>
      <c r="XEY123" s="289"/>
      <c r="XEZ123" s="289"/>
      <c r="XFA123" s="289"/>
      <c r="XFB123" s="289"/>
    </row>
    <row r="124" s="506" customFormat="1" ht="21" hidden="1" customHeight="1" spans="1:16382">
      <c r="A124" s="508">
        <v>2011402</v>
      </c>
      <c r="B124" s="519" t="s">
        <v>149</v>
      </c>
      <c r="C124" s="351">
        <f t="shared" si="1"/>
        <v>0</v>
      </c>
      <c r="F124" s="506">
        <v>0</v>
      </c>
      <c r="H124" s="506">
        <v>0</v>
      </c>
      <c r="K124" s="506">
        <v>0</v>
      </c>
      <c r="M124" s="506">
        <v>0</v>
      </c>
      <c r="XEJ124" s="289"/>
      <c r="XEK124" s="289"/>
      <c r="XEL124" s="289"/>
      <c r="XEM124" s="289"/>
      <c r="XEN124" s="289"/>
      <c r="XEO124" s="289"/>
      <c r="XEP124" s="289"/>
      <c r="XEQ124" s="289"/>
      <c r="XER124" s="289"/>
      <c r="XES124" s="289"/>
      <c r="XET124" s="289"/>
      <c r="XEU124" s="289"/>
      <c r="XEV124" s="289"/>
      <c r="XEW124" s="289"/>
      <c r="XEX124" s="289"/>
      <c r="XEY124" s="289"/>
      <c r="XEZ124" s="289"/>
      <c r="XFA124" s="289"/>
      <c r="XFB124" s="289"/>
    </row>
    <row r="125" s="506" customFormat="1" ht="21" hidden="1" customHeight="1" spans="1:16382">
      <c r="A125" s="508">
        <v>2011403</v>
      </c>
      <c r="B125" s="519" t="s">
        <v>150</v>
      </c>
      <c r="C125" s="351">
        <f t="shared" si="1"/>
        <v>0</v>
      </c>
      <c r="F125" s="506">
        <v>0</v>
      </c>
      <c r="H125" s="506">
        <v>0</v>
      </c>
      <c r="K125" s="506">
        <v>0</v>
      </c>
      <c r="M125" s="506">
        <v>0</v>
      </c>
      <c r="XEJ125" s="289"/>
      <c r="XEK125" s="289"/>
      <c r="XEL125" s="289"/>
      <c r="XEM125" s="289"/>
      <c r="XEN125" s="289"/>
      <c r="XEO125" s="289"/>
      <c r="XEP125" s="289"/>
      <c r="XEQ125" s="289"/>
      <c r="XER125" s="289"/>
      <c r="XES125" s="289"/>
      <c r="XET125" s="289"/>
      <c r="XEU125" s="289"/>
      <c r="XEV125" s="289"/>
      <c r="XEW125" s="289"/>
      <c r="XEX125" s="289"/>
      <c r="XEY125" s="289"/>
      <c r="XEZ125" s="289"/>
      <c r="XFA125" s="289"/>
      <c r="XFB125" s="289"/>
    </row>
    <row r="126" s="506" customFormat="1" ht="21" hidden="1" customHeight="1" spans="1:16382">
      <c r="A126" s="508">
        <v>2011404</v>
      </c>
      <c r="B126" s="518" t="s">
        <v>220</v>
      </c>
      <c r="C126" s="351">
        <f t="shared" si="1"/>
        <v>0</v>
      </c>
      <c r="F126" s="506">
        <v>0</v>
      </c>
      <c r="H126" s="506">
        <v>0</v>
      </c>
      <c r="K126" s="506">
        <v>0</v>
      </c>
      <c r="M126" s="506">
        <v>0</v>
      </c>
      <c r="XEJ126" s="289"/>
      <c r="XEK126" s="289"/>
      <c r="XEL126" s="289"/>
      <c r="XEM126" s="289"/>
      <c r="XEN126" s="289"/>
      <c r="XEO126" s="289"/>
      <c r="XEP126" s="289"/>
      <c r="XEQ126" s="289"/>
      <c r="XER126" s="289"/>
      <c r="XES126" s="289"/>
      <c r="XET126" s="289"/>
      <c r="XEU126" s="289"/>
      <c r="XEV126" s="289"/>
      <c r="XEW126" s="289"/>
      <c r="XEX126" s="289"/>
      <c r="XEY126" s="289"/>
      <c r="XEZ126" s="289"/>
      <c r="XFA126" s="289"/>
      <c r="XFB126" s="289"/>
    </row>
    <row r="127" s="506" customFormat="1" ht="21" hidden="1" customHeight="1" spans="1:16382">
      <c r="A127" s="508">
        <v>2011405</v>
      </c>
      <c r="B127" s="519" t="s">
        <v>221</v>
      </c>
      <c r="C127" s="351">
        <f t="shared" si="1"/>
        <v>0</v>
      </c>
      <c r="F127" s="506">
        <v>0</v>
      </c>
      <c r="H127" s="506">
        <v>0</v>
      </c>
      <c r="K127" s="506">
        <v>0</v>
      </c>
      <c r="M127" s="506">
        <v>0</v>
      </c>
      <c r="XEJ127" s="289"/>
      <c r="XEK127" s="289"/>
      <c r="XEL127" s="289"/>
      <c r="XEM127" s="289"/>
      <c r="XEN127" s="289"/>
      <c r="XEO127" s="289"/>
      <c r="XEP127" s="289"/>
      <c r="XEQ127" s="289"/>
      <c r="XER127" s="289"/>
      <c r="XES127" s="289"/>
      <c r="XET127" s="289"/>
      <c r="XEU127" s="289"/>
      <c r="XEV127" s="289"/>
      <c r="XEW127" s="289"/>
      <c r="XEX127" s="289"/>
      <c r="XEY127" s="289"/>
      <c r="XEZ127" s="289"/>
      <c r="XFA127" s="289"/>
      <c r="XFB127" s="289"/>
    </row>
    <row r="128" s="506" customFormat="1" ht="21" hidden="1" customHeight="1" spans="1:16382">
      <c r="A128" s="508">
        <v>2011408</v>
      </c>
      <c r="B128" s="519" t="s">
        <v>222</v>
      </c>
      <c r="C128" s="351">
        <f t="shared" si="1"/>
        <v>0</v>
      </c>
      <c r="F128" s="506">
        <v>0</v>
      </c>
      <c r="H128" s="506">
        <v>0</v>
      </c>
      <c r="K128" s="506">
        <v>0</v>
      </c>
      <c r="M128" s="506">
        <v>0</v>
      </c>
      <c r="XEJ128" s="289"/>
      <c r="XEK128" s="289"/>
      <c r="XEL128" s="289"/>
      <c r="XEM128" s="289"/>
      <c r="XEN128" s="289"/>
      <c r="XEO128" s="289"/>
      <c r="XEP128" s="289"/>
      <c r="XEQ128" s="289"/>
      <c r="XER128" s="289"/>
      <c r="XES128" s="289"/>
      <c r="XET128" s="289"/>
      <c r="XEU128" s="289"/>
      <c r="XEV128" s="289"/>
      <c r="XEW128" s="289"/>
      <c r="XEX128" s="289"/>
      <c r="XEY128" s="289"/>
      <c r="XEZ128" s="289"/>
      <c r="XFA128" s="289"/>
      <c r="XFB128" s="289"/>
    </row>
    <row r="129" s="506" customFormat="1" ht="21" hidden="1" customHeight="1" spans="1:16382">
      <c r="A129" s="508">
        <v>2011409</v>
      </c>
      <c r="B129" s="519" t="s">
        <v>223</v>
      </c>
      <c r="C129" s="351">
        <f t="shared" si="1"/>
        <v>0</v>
      </c>
      <c r="F129" s="506">
        <v>0</v>
      </c>
      <c r="H129" s="506">
        <v>0</v>
      </c>
      <c r="K129" s="506">
        <v>0</v>
      </c>
      <c r="M129" s="506">
        <v>0</v>
      </c>
      <c r="XEJ129" s="289"/>
      <c r="XEK129" s="289"/>
      <c r="XEL129" s="289"/>
      <c r="XEM129" s="289"/>
      <c r="XEN129" s="289"/>
      <c r="XEO129" s="289"/>
      <c r="XEP129" s="289"/>
      <c r="XEQ129" s="289"/>
      <c r="XER129" s="289"/>
      <c r="XES129" s="289"/>
      <c r="XET129" s="289"/>
      <c r="XEU129" s="289"/>
      <c r="XEV129" s="289"/>
      <c r="XEW129" s="289"/>
      <c r="XEX129" s="289"/>
      <c r="XEY129" s="289"/>
      <c r="XEZ129" s="289"/>
      <c r="XFA129" s="289"/>
      <c r="XFB129" s="289"/>
    </row>
    <row r="130" s="506" customFormat="1" ht="21" hidden="1" customHeight="1" spans="1:16382">
      <c r="A130" s="508">
        <v>2011410</v>
      </c>
      <c r="B130" s="519" t="s">
        <v>224</v>
      </c>
      <c r="C130" s="351">
        <f t="shared" si="1"/>
        <v>0</v>
      </c>
      <c r="F130" s="506">
        <v>0</v>
      </c>
      <c r="H130" s="506">
        <v>0</v>
      </c>
      <c r="K130" s="506">
        <v>0</v>
      </c>
      <c r="M130" s="506">
        <v>0</v>
      </c>
      <c r="XEJ130" s="289"/>
      <c r="XEK130" s="289"/>
      <c r="XEL130" s="289"/>
      <c r="XEM130" s="289"/>
      <c r="XEN130" s="289"/>
      <c r="XEO130" s="289"/>
      <c r="XEP130" s="289"/>
      <c r="XEQ130" s="289"/>
      <c r="XER130" s="289"/>
      <c r="XES130" s="289"/>
      <c r="XET130" s="289"/>
      <c r="XEU130" s="289"/>
      <c r="XEV130" s="289"/>
      <c r="XEW130" s="289"/>
      <c r="XEX130" s="289"/>
      <c r="XEY130" s="289"/>
      <c r="XEZ130" s="289"/>
      <c r="XFA130" s="289"/>
      <c r="XFB130" s="289"/>
    </row>
    <row r="131" s="506" customFormat="1" ht="21" hidden="1" customHeight="1" spans="1:16382">
      <c r="A131" s="508">
        <v>2011411</v>
      </c>
      <c r="B131" s="519" t="s">
        <v>225</v>
      </c>
      <c r="C131" s="351">
        <f t="shared" si="1"/>
        <v>0</v>
      </c>
      <c r="F131" s="506">
        <v>0</v>
      </c>
      <c r="H131" s="506">
        <v>0</v>
      </c>
      <c r="K131" s="506">
        <v>0</v>
      </c>
      <c r="M131" s="506">
        <v>0</v>
      </c>
      <c r="XEJ131" s="289"/>
      <c r="XEK131" s="289"/>
      <c r="XEL131" s="289"/>
      <c r="XEM131" s="289"/>
      <c r="XEN131" s="289"/>
      <c r="XEO131" s="289"/>
      <c r="XEP131" s="289"/>
      <c r="XEQ131" s="289"/>
      <c r="XER131" s="289"/>
      <c r="XES131" s="289"/>
      <c r="XET131" s="289"/>
      <c r="XEU131" s="289"/>
      <c r="XEV131" s="289"/>
      <c r="XEW131" s="289"/>
      <c r="XEX131" s="289"/>
      <c r="XEY131" s="289"/>
      <c r="XEZ131" s="289"/>
      <c r="XFA131" s="289"/>
      <c r="XFB131" s="289"/>
    </row>
    <row r="132" s="506" customFormat="1" ht="21" hidden="1" customHeight="1" spans="1:16382">
      <c r="A132" s="508">
        <v>2011450</v>
      </c>
      <c r="B132" s="519" t="s">
        <v>157</v>
      </c>
      <c r="C132" s="351">
        <f t="shared" si="1"/>
        <v>0</v>
      </c>
      <c r="F132" s="506">
        <v>0</v>
      </c>
      <c r="H132" s="506">
        <v>0</v>
      </c>
      <c r="K132" s="506">
        <v>0</v>
      </c>
      <c r="M132" s="506">
        <v>0</v>
      </c>
      <c r="XEJ132" s="289"/>
      <c r="XEK132" s="289"/>
      <c r="XEL132" s="289"/>
      <c r="XEM132" s="289"/>
      <c r="XEN132" s="289"/>
      <c r="XEO132" s="289"/>
      <c r="XEP132" s="289"/>
      <c r="XEQ132" s="289"/>
      <c r="XER132" s="289"/>
      <c r="XES132" s="289"/>
      <c r="XET132" s="289"/>
      <c r="XEU132" s="289"/>
      <c r="XEV132" s="289"/>
      <c r="XEW132" s="289"/>
      <c r="XEX132" s="289"/>
      <c r="XEY132" s="289"/>
      <c r="XEZ132" s="289"/>
      <c r="XFA132" s="289"/>
      <c r="XFB132" s="289"/>
    </row>
    <row r="133" s="506" customFormat="1" ht="21" hidden="1" customHeight="1" spans="1:16382">
      <c r="A133" s="508">
        <v>2011499</v>
      </c>
      <c r="B133" s="519" t="s">
        <v>226</v>
      </c>
      <c r="C133" s="351">
        <f t="shared" si="1"/>
        <v>0</v>
      </c>
      <c r="F133" s="506">
        <v>0</v>
      </c>
      <c r="H133" s="506">
        <v>0</v>
      </c>
      <c r="K133" s="506">
        <v>0</v>
      </c>
      <c r="M133" s="506">
        <v>0</v>
      </c>
      <c r="XEJ133" s="289"/>
      <c r="XEK133" s="289"/>
      <c r="XEL133" s="289"/>
      <c r="XEM133" s="289"/>
      <c r="XEN133" s="289"/>
      <c r="XEO133" s="289"/>
      <c r="XEP133" s="289"/>
      <c r="XEQ133" s="289"/>
      <c r="XER133" s="289"/>
      <c r="XES133" s="289"/>
      <c r="XET133" s="289"/>
      <c r="XEU133" s="289"/>
      <c r="XEV133" s="289"/>
      <c r="XEW133" s="289"/>
      <c r="XEX133" s="289"/>
      <c r="XEY133" s="289"/>
      <c r="XEZ133" s="289"/>
      <c r="XFA133" s="289"/>
      <c r="XFB133" s="289"/>
    </row>
    <row r="134" s="506" customFormat="1" ht="21" hidden="1" customHeight="1" spans="1:16382">
      <c r="A134" s="508">
        <v>20123</v>
      </c>
      <c r="B134" s="519" t="s">
        <v>227</v>
      </c>
      <c r="C134" s="351">
        <f t="shared" ref="C134:C197" si="2">D134+E134+F134+G134+H134+I134+J134+K134+L134+M134</f>
        <v>0</v>
      </c>
      <c r="F134" s="506">
        <v>0</v>
      </c>
      <c r="H134" s="506">
        <v>0</v>
      </c>
      <c r="K134" s="506">
        <v>0</v>
      </c>
      <c r="M134" s="506">
        <v>0</v>
      </c>
      <c r="XEJ134" s="289"/>
      <c r="XEK134" s="289"/>
      <c r="XEL134" s="289"/>
      <c r="XEM134" s="289"/>
      <c r="XEN134" s="289"/>
      <c r="XEO134" s="289"/>
      <c r="XEP134" s="289"/>
      <c r="XEQ134" s="289"/>
      <c r="XER134" s="289"/>
      <c r="XES134" s="289"/>
      <c r="XET134" s="289"/>
      <c r="XEU134" s="289"/>
      <c r="XEV134" s="289"/>
      <c r="XEW134" s="289"/>
      <c r="XEX134" s="289"/>
      <c r="XEY134" s="289"/>
      <c r="XEZ134" s="289"/>
      <c r="XFA134" s="289"/>
      <c r="XFB134" s="289"/>
    </row>
    <row r="135" s="506" customFormat="1" ht="21" hidden="1" customHeight="1" spans="1:16382">
      <c r="A135" s="508">
        <v>2012301</v>
      </c>
      <c r="B135" s="519" t="s">
        <v>148</v>
      </c>
      <c r="C135" s="351">
        <f t="shared" si="2"/>
        <v>0</v>
      </c>
      <c r="F135" s="506">
        <v>0</v>
      </c>
      <c r="H135" s="506">
        <v>0</v>
      </c>
      <c r="K135" s="506">
        <v>0</v>
      </c>
      <c r="M135" s="506">
        <v>0</v>
      </c>
      <c r="XEJ135" s="289"/>
      <c r="XEK135" s="289"/>
      <c r="XEL135" s="289"/>
      <c r="XEM135" s="289"/>
      <c r="XEN135" s="289"/>
      <c r="XEO135" s="289"/>
      <c r="XEP135" s="289"/>
      <c r="XEQ135" s="289"/>
      <c r="XER135" s="289"/>
      <c r="XES135" s="289"/>
      <c r="XET135" s="289"/>
      <c r="XEU135" s="289"/>
      <c r="XEV135" s="289"/>
      <c r="XEW135" s="289"/>
      <c r="XEX135" s="289"/>
      <c r="XEY135" s="289"/>
      <c r="XEZ135" s="289"/>
      <c r="XFA135" s="289"/>
      <c r="XFB135" s="289"/>
    </row>
    <row r="136" s="506" customFormat="1" ht="21" hidden="1" customHeight="1" spans="1:16382">
      <c r="A136" s="508">
        <v>2012302</v>
      </c>
      <c r="B136" s="519" t="s">
        <v>149</v>
      </c>
      <c r="C136" s="351">
        <f t="shared" si="2"/>
        <v>0</v>
      </c>
      <c r="F136" s="506">
        <v>0</v>
      </c>
      <c r="H136" s="506">
        <v>0</v>
      </c>
      <c r="K136" s="506">
        <v>0</v>
      </c>
      <c r="M136" s="506">
        <v>0</v>
      </c>
      <c r="XEJ136" s="289"/>
      <c r="XEK136" s="289"/>
      <c r="XEL136" s="289"/>
      <c r="XEM136" s="289"/>
      <c r="XEN136" s="289"/>
      <c r="XEO136" s="289"/>
      <c r="XEP136" s="289"/>
      <c r="XEQ136" s="289"/>
      <c r="XER136" s="289"/>
      <c r="XES136" s="289"/>
      <c r="XET136" s="289"/>
      <c r="XEU136" s="289"/>
      <c r="XEV136" s="289"/>
      <c r="XEW136" s="289"/>
      <c r="XEX136" s="289"/>
      <c r="XEY136" s="289"/>
      <c r="XEZ136" s="289"/>
      <c r="XFA136" s="289"/>
      <c r="XFB136" s="289"/>
    </row>
    <row r="137" s="506" customFormat="1" ht="21" hidden="1" customHeight="1" spans="1:16382">
      <c r="A137" s="508">
        <v>2012303</v>
      </c>
      <c r="B137" s="518" t="s">
        <v>150</v>
      </c>
      <c r="C137" s="351">
        <f t="shared" si="2"/>
        <v>0</v>
      </c>
      <c r="F137" s="506">
        <v>0</v>
      </c>
      <c r="H137" s="506">
        <v>0</v>
      </c>
      <c r="K137" s="506">
        <v>0</v>
      </c>
      <c r="M137" s="506">
        <v>0</v>
      </c>
      <c r="XEJ137" s="289"/>
      <c r="XEK137" s="289"/>
      <c r="XEL137" s="289"/>
      <c r="XEM137" s="289"/>
      <c r="XEN137" s="289"/>
      <c r="XEO137" s="289"/>
      <c r="XEP137" s="289"/>
      <c r="XEQ137" s="289"/>
      <c r="XER137" s="289"/>
      <c r="XES137" s="289"/>
      <c r="XET137" s="289"/>
      <c r="XEU137" s="289"/>
      <c r="XEV137" s="289"/>
      <c r="XEW137" s="289"/>
      <c r="XEX137" s="289"/>
      <c r="XEY137" s="289"/>
      <c r="XEZ137" s="289"/>
      <c r="XFA137" s="289"/>
      <c r="XFB137" s="289"/>
    </row>
    <row r="138" s="506" customFormat="1" ht="21" hidden="1" customHeight="1" spans="1:16382">
      <c r="A138" s="508">
        <v>2012304</v>
      </c>
      <c r="B138" s="519" t="s">
        <v>228</v>
      </c>
      <c r="C138" s="351">
        <f t="shared" si="2"/>
        <v>0</v>
      </c>
      <c r="F138" s="506">
        <v>0</v>
      </c>
      <c r="H138" s="506">
        <v>0</v>
      </c>
      <c r="K138" s="506">
        <v>0</v>
      </c>
      <c r="M138" s="506">
        <v>0</v>
      </c>
      <c r="XEJ138" s="289"/>
      <c r="XEK138" s="289"/>
      <c r="XEL138" s="289"/>
      <c r="XEM138" s="289"/>
      <c r="XEN138" s="289"/>
      <c r="XEO138" s="289"/>
      <c r="XEP138" s="289"/>
      <c r="XEQ138" s="289"/>
      <c r="XER138" s="289"/>
      <c r="XES138" s="289"/>
      <c r="XET138" s="289"/>
      <c r="XEU138" s="289"/>
      <c r="XEV138" s="289"/>
      <c r="XEW138" s="289"/>
      <c r="XEX138" s="289"/>
      <c r="XEY138" s="289"/>
      <c r="XEZ138" s="289"/>
      <c r="XFA138" s="289"/>
      <c r="XFB138" s="289"/>
    </row>
    <row r="139" s="506" customFormat="1" ht="21" hidden="1" customHeight="1" spans="1:16382">
      <c r="A139" s="508">
        <v>2012350</v>
      </c>
      <c r="B139" s="519" t="s">
        <v>157</v>
      </c>
      <c r="C139" s="351">
        <f t="shared" si="2"/>
        <v>0</v>
      </c>
      <c r="F139" s="506">
        <v>0</v>
      </c>
      <c r="H139" s="506">
        <v>0</v>
      </c>
      <c r="K139" s="506">
        <v>0</v>
      </c>
      <c r="M139" s="506">
        <v>0</v>
      </c>
      <c r="XEJ139" s="289"/>
      <c r="XEK139" s="289"/>
      <c r="XEL139" s="289"/>
      <c r="XEM139" s="289"/>
      <c r="XEN139" s="289"/>
      <c r="XEO139" s="289"/>
      <c r="XEP139" s="289"/>
      <c r="XEQ139" s="289"/>
      <c r="XER139" s="289"/>
      <c r="XES139" s="289"/>
      <c r="XET139" s="289"/>
      <c r="XEU139" s="289"/>
      <c r="XEV139" s="289"/>
      <c r="XEW139" s="289"/>
      <c r="XEX139" s="289"/>
      <c r="XEY139" s="289"/>
      <c r="XEZ139" s="289"/>
      <c r="XFA139" s="289"/>
      <c r="XFB139" s="289"/>
    </row>
    <row r="140" s="506" customFormat="1" ht="21" hidden="1" customHeight="1" spans="1:16382">
      <c r="A140" s="508">
        <v>2012399</v>
      </c>
      <c r="B140" s="519" t="s">
        <v>229</v>
      </c>
      <c r="C140" s="351">
        <f t="shared" si="2"/>
        <v>0</v>
      </c>
      <c r="F140" s="506">
        <v>0</v>
      </c>
      <c r="H140" s="506">
        <v>0</v>
      </c>
      <c r="K140" s="506">
        <v>0</v>
      </c>
      <c r="M140" s="506">
        <v>0</v>
      </c>
      <c r="XEJ140" s="289"/>
      <c r="XEK140" s="289"/>
      <c r="XEL140" s="289"/>
      <c r="XEM140" s="289"/>
      <c r="XEN140" s="289"/>
      <c r="XEO140" s="289"/>
      <c r="XEP140" s="289"/>
      <c r="XEQ140" s="289"/>
      <c r="XER140" s="289"/>
      <c r="XES140" s="289"/>
      <c r="XET140" s="289"/>
      <c r="XEU140" s="289"/>
      <c r="XEV140" s="289"/>
      <c r="XEW140" s="289"/>
      <c r="XEX140" s="289"/>
      <c r="XEY140" s="289"/>
      <c r="XEZ140" s="289"/>
      <c r="XFA140" s="289"/>
      <c r="XFB140" s="289"/>
    </row>
    <row r="141" s="506" customFormat="1" ht="21" hidden="1" customHeight="1" spans="1:16382">
      <c r="A141" s="508">
        <v>20125</v>
      </c>
      <c r="B141" s="519" t="s">
        <v>230</v>
      </c>
      <c r="C141" s="351">
        <f t="shared" si="2"/>
        <v>0</v>
      </c>
      <c r="F141" s="506">
        <v>0</v>
      </c>
      <c r="H141" s="506">
        <v>0</v>
      </c>
      <c r="K141" s="506">
        <v>0</v>
      </c>
      <c r="M141" s="506">
        <v>0</v>
      </c>
      <c r="XEJ141" s="289"/>
      <c r="XEK141" s="289"/>
      <c r="XEL141" s="289"/>
      <c r="XEM141" s="289"/>
      <c r="XEN141" s="289"/>
      <c r="XEO141" s="289"/>
      <c r="XEP141" s="289"/>
      <c r="XEQ141" s="289"/>
      <c r="XER141" s="289"/>
      <c r="XES141" s="289"/>
      <c r="XET141" s="289"/>
      <c r="XEU141" s="289"/>
      <c r="XEV141" s="289"/>
      <c r="XEW141" s="289"/>
      <c r="XEX141" s="289"/>
      <c r="XEY141" s="289"/>
      <c r="XEZ141" s="289"/>
      <c r="XFA141" s="289"/>
      <c r="XFB141" s="289"/>
    </row>
    <row r="142" s="506" customFormat="1" ht="21" hidden="1" customHeight="1" spans="1:16382">
      <c r="A142" s="508">
        <v>2012501</v>
      </c>
      <c r="B142" s="519" t="s">
        <v>148</v>
      </c>
      <c r="C142" s="351">
        <f t="shared" si="2"/>
        <v>0</v>
      </c>
      <c r="F142" s="506">
        <v>0</v>
      </c>
      <c r="H142" s="506">
        <v>0</v>
      </c>
      <c r="K142" s="506">
        <v>0</v>
      </c>
      <c r="M142" s="506">
        <v>0</v>
      </c>
      <c r="XEJ142" s="289"/>
      <c r="XEK142" s="289"/>
      <c r="XEL142" s="289"/>
      <c r="XEM142" s="289"/>
      <c r="XEN142" s="289"/>
      <c r="XEO142" s="289"/>
      <c r="XEP142" s="289"/>
      <c r="XEQ142" s="289"/>
      <c r="XER142" s="289"/>
      <c r="XES142" s="289"/>
      <c r="XET142" s="289"/>
      <c r="XEU142" s="289"/>
      <c r="XEV142" s="289"/>
      <c r="XEW142" s="289"/>
      <c r="XEX142" s="289"/>
      <c r="XEY142" s="289"/>
      <c r="XEZ142" s="289"/>
      <c r="XFA142" s="289"/>
      <c r="XFB142" s="289"/>
    </row>
    <row r="143" s="506" customFormat="1" ht="21" hidden="1" customHeight="1" spans="1:16382">
      <c r="A143" s="508">
        <v>2012502</v>
      </c>
      <c r="B143" s="519" t="s">
        <v>149</v>
      </c>
      <c r="C143" s="351">
        <f t="shared" si="2"/>
        <v>0</v>
      </c>
      <c r="F143" s="506">
        <v>0</v>
      </c>
      <c r="H143" s="506">
        <v>0</v>
      </c>
      <c r="K143" s="506">
        <v>0</v>
      </c>
      <c r="M143" s="506">
        <v>0</v>
      </c>
      <c r="XEJ143" s="289"/>
      <c r="XEK143" s="289"/>
      <c r="XEL143" s="289"/>
      <c r="XEM143" s="289"/>
      <c r="XEN143" s="289"/>
      <c r="XEO143" s="289"/>
      <c r="XEP143" s="289"/>
      <c r="XEQ143" s="289"/>
      <c r="XER143" s="289"/>
      <c r="XES143" s="289"/>
      <c r="XET143" s="289"/>
      <c r="XEU143" s="289"/>
      <c r="XEV143" s="289"/>
      <c r="XEW143" s="289"/>
      <c r="XEX143" s="289"/>
      <c r="XEY143" s="289"/>
      <c r="XEZ143" s="289"/>
      <c r="XFA143" s="289"/>
      <c r="XFB143" s="289"/>
    </row>
    <row r="144" s="506" customFormat="1" ht="21" hidden="1" customHeight="1" spans="1:16382">
      <c r="A144" s="508">
        <v>2012503</v>
      </c>
      <c r="B144" s="519" t="s">
        <v>150</v>
      </c>
      <c r="C144" s="351">
        <f t="shared" si="2"/>
        <v>0</v>
      </c>
      <c r="F144" s="506">
        <v>0</v>
      </c>
      <c r="H144" s="506">
        <v>0</v>
      </c>
      <c r="K144" s="506">
        <v>0</v>
      </c>
      <c r="M144" s="506">
        <v>0</v>
      </c>
      <c r="XEJ144" s="289"/>
      <c r="XEK144" s="289"/>
      <c r="XEL144" s="289"/>
      <c r="XEM144" s="289"/>
      <c r="XEN144" s="289"/>
      <c r="XEO144" s="289"/>
      <c r="XEP144" s="289"/>
      <c r="XEQ144" s="289"/>
      <c r="XER144" s="289"/>
      <c r="XES144" s="289"/>
      <c r="XET144" s="289"/>
      <c r="XEU144" s="289"/>
      <c r="XEV144" s="289"/>
      <c r="XEW144" s="289"/>
      <c r="XEX144" s="289"/>
      <c r="XEY144" s="289"/>
      <c r="XEZ144" s="289"/>
      <c r="XFA144" s="289"/>
      <c r="XFB144" s="289"/>
    </row>
    <row r="145" s="506" customFormat="1" ht="21" hidden="1" customHeight="1" spans="1:16382">
      <c r="A145" s="508">
        <v>2012504</v>
      </c>
      <c r="B145" s="519" t="s">
        <v>231</v>
      </c>
      <c r="C145" s="351">
        <f t="shared" si="2"/>
        <v>0</v>
      </c>
      <c r="F145" s="506">
        <v>0</v>
      </c>
      <c r="H145" s="506">
        <v>0</v>
      </c>
      <c r="K145" s="506">
        <v>0</v>
      </c>
      <c r="M145" s="506">
        <v>0</v>
      </c>
      <c r="XEJ145" s="289"/>
      <c r="XEK145" s="289"/>
      <c r="XEL145" s="289"/>
      <c r="XEM145" s="289"/>
      <c r="XEN145" s="289"/>
      <c r="XEO145" s="289"/>
      <c r="XEP145" s="289"/>
      <c r="XEQ145" s="289"/>
      <c r="XER145" s="289"/>
      <c r="XES145" s="289"/>
      <c r="XET145" s="289"/>
      <c r="XEU145" s="289"/>
      <c r="XEV145" s="289"/>
      <c r="XEW145" s="289"/>
      <c r="XEX145" s="289"/>
      <c r="XEY145" s="289"/>
      <c r="XEZ145" s="289"/>
      <c r="XFA145" s="289"/>
      <c r="XFB145" s="289"/>
    </row>
    <row r="146" s="506" customFormat="1" ht="21" hidden="1" customHeight="1" spans="1:16382">
      <c r="A146" s="508">
        <v>2012505</v>
      </c>
      <c r="B146" s="519" t="s">
        <v>232</v>
      </c>
      <c r="C146" s="351">
        <f t="shared" si="2"/>
        <v>0</v>
      </c>
      <c r="F146" s="506">
        <v>0</v>
      </c>
      <c r="H146" s="506">
        <v>0</v>
      </c>
      <c r="K146" s="506">
        <v>0</v>
      </c>
      <c r="M146" s="506">
        <v>0</v>
      </c>
      <c r="XEJ146" s="289"/>
      <c r="XEK146" s="289"/>
      <c r="XEL146" s="289"/>
      <c r="XEM146" s="289"/>
      <c r="XEN146" s="289"/>
      <c r="XEO146" s="289"/>
      <c r="XEP146" s="289"/>
      <c r="XEQ146" s="289"/>
      <c r="XER146" s="289"/>
      <c r="XES146" s="289"/>
      <c r="XET146" s="289"/>
      <c r="XEU146" s="289"/>
      <c r="XEV146" s="289"/>
      <c r="XEW146" s="289"/>
      <c r="XEX146" s="289"/>
      <c r="XEY146" s="289"/>
      <c r="XEZ146" s="289"/>
      <c r="XFA146" s="289"/>
      <c r="XFB146" s="289"/>
    </row>
    <row r="147" s="506" customFormat="1" ht="21" hidden="1" customHeight="1" spans="1:16382">
      <c r="A147" s="508">
        <v>2012550</v>
      </c>
      <c r="B147" s="519" t="s">
        <v>157</v>
      </c>
      <c r="C147" s="351">
        <f t="shared" si="2"/>
        <v>0</v>
      </c>
      <c r="F147" s="506">
        <v>0</v>
      </c>
      <c r="H147" s="506">
        <v>0</v>
      </c>
      <c r="K147" s="506">
        <v>0</v>
      </c>
      <c r="M147" s="506">
        <v>0</v>
      </c>
      <c r="XEJ147" s="289"/>
      <c r="XEK147" s="289"/>
      <c r="XEL147" s="289"/>
      <c r="XEM147" s="289"/>
      <c r="XEN147" s="289"/>
      <c r="XEO147" s="289"/>
      <c r="XEP147" s="289"/>
      <c r="XEQ147" s="289"/>
      <c r="XER147" s="289"/>
      <c r="XES147" s="289"/>
      <c r="XET147" s="289"/>
      <c r="XEU147" s="289"/>
      <c r="XEV147" s="289"/>
      <c r="XEW147" s="289"/>
      <c r="XEX147" s="289"/>
      <c r="XEY147" s="289"/>
      <c r="XEZ147" s="289"/>
      <c r="XFA147" s="289"/>
      <c r="XFB147" s="289"/>
    </row>
    <row r="148" s="506" customFormat="1" ht="21" hidden="1" customHeight="1" spans="1:16382">
      <c r="A148" s="508">
        <v>2012599</v>
      </c>
      <c r="B148" s="519" t="s">
        <v>233</v>
      </c>
      <c r="C148" s="351">
        <f t="shared" si="2"/>
        <v>0</v>
      </c>
      <c r="F148" s="506">
        <v>0</v>
      </c>
      <c r="H148" s="506">
        <v>0</v>
      </c>
      <c r="K148" s="506">
        <v>0</v>
      </c>
      <c r="M148" s="506">
        <v>0</v>
      </c>
      <c r="XEJ148" s="289"/>
      <c r="XEK148" s="289"/>
      <c r="XEL148" s="289"/>
      <c r="XEM148" s="289"/>
      <c r="XEN148" s="289"/>
      <c r="XEO148" s="289"/>
      <c r="XEP148" s="289"/>
      <c r="XEQ148" s="289"/>
      <c r="XER148" s="289"/>
      <c r="XES148" s="289"/>
      <c r="XET148" s="289"/>
      <c r="XEU148" s="289"/>
      <c r="XEV148" s="289"/>
      <c r="XEW148" s="289"/>
      <c r="XEX148" s="289"/>
      <c r="XEY148" s="289"/>
      <c r="XEZ148" s="289"/>
      <c r="XFA148" s="289"/>
      <c r="XFB148" s="289"/>
    </row>
    <row r="149" s="506" customFormat="1" ht="21" customHeight="1" spans="1:16382">
      <c r="A149" s="508">
        <v>20126</v>
      </c>
      <c r="B149" s="519" t="s">
        <v>234</v>
      </c>
      <c r="C149" s="351">
        <f t="shared" si="2"/>
        <v>227.251323</v>
      </c>
      <c r="F149" s="508">
        <v>227.251323</v>
      </c>
      <c r="H149" s="506">
        <v>0</v>
      </c>
      <c r="K149" s="506">
        <v>0</v>
      </c>
      <c r="M149" s="506">
        <v>0</v>
      </c>
      <c r="XEJ149" s="289"/>
      <c r="XEK149" s="289"/>
      <c r="XEL149" s="289"/>
      <c r="XEM149" s="289"/>
      <c r="XEN149" s="289"/>
      <c r="XEO149" s="289"/>
      <c r="XEP149" s="289"/>
      <c r="XEQ149" s="289"/>
      <c r="XER149" s="289"/>
      <c r="XES149" s="289"/>
      <c r="XET149" s="289"/>
      <c r="XEU149" s="289"/>
      <c r="XEV149" s="289"/>
      <c r="XEW149" s="289"/>
      <c r="XEX149" s="289"/>
      <c r="XEY149" s="289"/>
      <c r="XEZ149" s="289"/>
      <c r="XFA149" s="289"/>
      <c r="XFB149" s="289"/>
    </row>
    <row r="150" s="506" customFormat="1" ht="21" customHeight="1" spans="1:16382">
      <c r="A150" s="508">
        <v>2012601</v>
      </c>
      <c r="B150" s="518" t="s">
        <v>148</v>
      </c>
      <c r="C150" s="351">
        <f t="shared" si="2"/>
        <v>227.251323</v>
      </c>
      <c r="F150" s="508">
        <v>227.251323</v>
      </c>
      <c r="H150" s="506">
        <v>0</v>
      </c>
      <c r="K150" s="506">
        <v>0</v>
      </c>
      <c r="M150" s="506">
        <v>0</v>
      </c>
      <c r="XEJ150" s="289"/>
      <c r="XEK150" s="289"/>
      <c r="XEL150" s="289"/>
      <c r="XEM150" s="289"/>
      <c r="XEN150" s="289"/>
      <c r="XEO150" s="289"/>
      <c r="XEP150" s="289"/>
      <c r="XEQ150" s="289"/>
      <c r="XER150" s="289"/>
      <c r="XES150" s="289"/>
      <c r="XET150" s="289"/>
      <c r="XEU150" s="289"/>
      <c r="XEV150" s="289"/>
      <c r="XEW150" s="289"/>
      <c r="XEX150" s="289"/>
      <c r="XEY150" s="289"/>
      <c r="XEZ150" s="289"/>
      <c r="XFA150" s="289"/>
      <c r="XFB150" s="289"/>
    </row>
    <row r="151" s="506" customFormat="1" ht="21" hidden="1" customHeight="1" spans="1:16382">
      <c r="A151" s="508">
        <v>2012602</v>
      </c>
      <c r="B151" s="519" t="s">
        <v>149</v>
      </c>
      <c r="C151" s="351">
        <f t="shared" si="2"/>
        <v>0</v>
      </c>
      <c r="F151" s="506">
        <v>0</v>
      </c>
      <c r="H151" s="506">
        <v>0</v>
      </c>
      <c r="K151" s="506">
        <v>0</v>
      </c>
      <c r="M151" s="506">
        <v>0</v>
      </c>
      <c r="XEJ151" s="289"/>
      <c r="XEK151" s="289"/>
      <c r="XEL151" s="289"/>
      <c r="XEM151" s="289"/>
      <c r="XEN151" s="289"/>
      <c r="XEO151" s="289"/>
      <c r="XEP151" s="289"/>
      <c r="XEQ151" s="289"/>
      <c r="XER151" s="289"/>
      <c r="XES151" s="289"/>
      <c r="XET151" s="289"/>
      <c r="XEU151" s="289"/>
      <c r="XEV151" s="289"/>
      <c r="XEW151" s="289"/>
      <c r="XEX151" s="289"/>
      <c r="XEY151" s="289"/>
      <c r="XEZ151" s="289"/>
      <c r="XFA151" s="289"/>
      <c r="XFB151" s="289"/>
    </row>
    <row r="152" s="506" customFormat="1" ht="21" hidden="1" customHeight="1" spans="1:16382">
      <c r="A152" s="508">
        <v>2012603</v>
      </c>
      <c r="B152" s="519" t="s">
        <v>150</v>
      </c>
      <c r="C152" s="351">
        <f t="shared" si="2"/>
        <v>0</v>
      </c>
      <c r="F152" s="506">
        <v>0</v>
      </c>
      <c r="H152" s="506">
        <v>0</v>
      </c>
      <c r="K152" s="506">
        <v>0</v>
      </c>
      <c r="M152" s="506">
        <v>0</v>
      </c>
      <c r="XEJ152" s="289"/>
      <c r="XEK152" s="289"/>
      <c r="XEL152" s="289"/>
      <c r="XEM152" s="289"/>
      <c r="XEN152" s="289"/>
      <c r="XEO152" s="289"/>
      <c r="XEP152" s="289"/>
      <c r="XEQ152" s="289"/>
      <c r="XER152" s="289"/>
      <c r="XES152" s="289"/>
      <c r="XET152" s="289"/>
      <c r="XEU152" s="289"/>
      <c r="XEV152" s="289"/>
      <c r="XEW152" s="289"/>
      <c r="XEX152" s="289"/>
      <c r="XEY152" s="289"/>
      <c r="XEZ152" s="289"/>
      <c r="XFA152" s="289"/>
      <c r="XFB152" s="289"/>
    </row>
    <row r="153" s="506" customFormat="1" ht="21" hidden="1" customHeight="1" spans="1:16382">
      <c r="A153" s="508">
        <v>2012604</v>
      </c>
      <c r="B153" s="519" t="s">
        <v>235</v>
      </c>
      <c r="C153" s="351">
        <f t="shared" si="2"/>
        <v>0</v>
      </c>
      <c r="F153" s="506">
        <v>0</v>
      </c>
      <c r="H153" s="506">
        <v>0</v>
      </c>
      <c r="K153" s="506">
        <v>0</v>
      </c>
      <c r="M153" s="506">
        <v>0</v>
      </c>
      <c r="XEJ153" s="289"/>
      <c r="XEK153" s="289"/>
      <c r="XEL153" s="289"/>
      <c r="XEM153" s="289"/>
      <c r="XEN153" s="289"/>
      <c r="XEO153" s="289"/>
      <c r="XEP153" s="289"/>
      <c r="XEQ153" s="289"/>
      <c r="XER153" s="289"/>
      <c r="XES153" s="289"/>
      <c r="XET153" s="289"/>
      <c r="XEU153" s="289"/>
      <c r="XEV153" s="289"/>
      <c r="XEW153" s="289"/>
      <c r="XEX153" s="289"/>
      <c r="XEY153" s="289"/>
      <c r="XEZ153" s="289"/>
      <c r="XFA153" s="289"/>
      <c r="XFB153" s="289"/>
    </row>
    <row r="154" s="506" customFormat="1" ht="21" hidden="1" customHeight="1" spans="1:16382">
      <c r="A154" s="508">
        <v>2012699</v>
      </c>
      <c r="B154" s="519" t="s">
        <v>236</v>
      </c>
      <c r="C154" s="351">
        <f t="shared" si="2"/>
        <v>0</v>
      </c>
      <c r="F154" s="506">
        <v>0</v>
      </c>
      <c r="H154" s="506">
        <v>0</v>
      </c>
      <c r="K154" s="506">
        <v>0</v>
      </c>
      <c r="M154" s="506">
        <v>0</v>
      </c>
      <c r="XEJ154" s="289"/>
      <c r="XEK154" s="289"/>
      <c r="XEL154" s="289"/>
      <c r="XEM154" s="289"/>
      <c r="XEN154" s="289"/>
      <c r="XEO154" s="289"/>
      <c r="XEP154" s="289"/>
      <c r="XEQ154" s="289"/>
      <c r="XER154" s="289"/>
      <c r="XES154" s="289"/>
      <c r="XET154" s="289"/>
      <c r="XEU154" s="289"/>
      <c r="XEV154" s="289"/>
      <c r="XEW154" s="289"/>
      <c r="XEX154" s="289"/>
      <c r="XEY154" s="289"/>
      <c r="XEZ154" s="289"/>
      <c r="XFA154" s="289"/>
      <c r="XFB154" s="289"/>
    </row>
    <row r="155" s="506" customFormat="1" ht="21" customHeight="1" spans="1:16382">
      <c r="A155" s="508">
        <v>20128</v>
      </c>
      <c r="B155" s="519" t="s">
        <v>237</v>
      </c>
      <c r="C155" s="351">
        <f t="shared" si="2"/>
        <v>118.703287</v>
      </c>
      <c r="F155" s="508">
        <v>118.703287</v>
      </c>
      <c r="H155" s="506">
        <v>0</v>
      </c>
      <c r="K155" s="506">
        <v>0</v>
      </c>
      <c r="M155" s="506">
        <v>0</v>
      </c>
      <c r="XEJ155" s="289"/>
      <c r="XEK155" s="289"/>
      <c r="XEL155" s="289"/>
      <c r="XEM155" s="289"/>
      <c r="XEN155" s="289"/>
      <c r="XEO155" s="289"/>
      <c r="XEP155" s="289"/>
      <c r="XEQ155" s="289"/>
      <c r="XER155" s="289"/>
      <c r="XES155" s="289"/>
      <c r="XET155" s="289"/>
      <c r="XEU155" s="289"/>
      <c r="XEV155" s="289"/>
      <c r="XEW155" s="289"/>
      <c r="XEX155" s="289"/>
      <c r="XEY155" s="289"/>
      <c r="XEZ155" s="289"/>
      <c r="XFA155" s="289"/>
      <c r="XFB155" s="289"/>
    </row>
    <row r="156" s="506" customFormat="1" ht="21" customHeight="1" spans="1:16382">
      <c r="A156" s="508">
        <v>2012801</v>
      </c>
      <c r="B156" s="519" t="s">
        <v>148</v>
      </c>
      <c r="C156" s="351">
        <f t="shared" si="2"/>
        <v>118.703287</v>
      </c>
      <c r="F156" s="508">
        <v>118.703287</v>
      </c>
      <c r="H156" s="506">
        <v>0</v>
      </c>
      <c r="K156" s="506">
        <v>0</v>
      </c>
      <c r="M156" s="506">
        <v>0</v>
      </c>
      <c r="XEJ156" s="289"/>
      <c r="XEK156" s="289"/>
      <c r="XEL156" s="289"/>
      <c r="XEM156" s="289"/>
      <c r="XEN156" s="289"/>
      <c r="XEO156" s="289"/>
      <c r="XEP156" s="289"/>
      <c r="XEQ156" s="289"/>
      <c r="XER156" s="289"/>
      <c r="XES156" s="289"/>
      <c r="XET156" s="289"/>
      <c r="XEU156" s="289"/>
      <c r="XEV156" s="289"/>
      <c r="XEW156" s="289"/>
      <c r="XEX156" s="289"/>
      <c r="XEY156" s="289"/>
      <c r="XEZ156" s="289"/>
      <c r="XFA156" s="289"/>
      <c r="XFB156" s="289"/>
    </row>
    <row r="157" s="506" customFormat="1" ht="21" hidden="1" customHeight="1" spans="1:16382">
      <c r="A157" s="508">
        <v>2012802</v>
      </c>
      <c r="B157" s="518" t="s">
        <v>149</v>
      </c>
      <c r="C157" s="351">
        <f t="shared" si="2"/>
        <v>0</v>
      </c>
      <c r="F157" s="506">
        <v>0</v>
      </c>
      <c r="H157" s="506">
        <v>0</v>
      </c>
      <c r="K157" s="506">
        <v>0</v>
      </c>
      <c r="M157" s="506">
        <v>0</v>
      </c>
      <c r="XEJ157" s="289"/>
      <c r="XEK157" s="289"/>
      <c r="XEL157" s="289"/>
      <c r="XEM157" s="289"/>
      <c r="XEN157" s="289"/>
      <c r="XEO157" s="289"/>
      <c r="XEP157" s="289"/>
      <c r="XEQ157" s="289"/>
      <c r="XER157" s="289"/>
      <c r="XES157" s="289"/>
      <c r="XET157" s="289"/>
      <c r="XEU157" s="289"/>
      <c r="XEV157" s="289"/>
      <c r="XEW157" s="289"/>
      <c r="XEX157" s="289"/>
      <c r="XEY157" s="289"/>
      <c r="XEZ157" s="289"/>
      <c r="XFA157" s="289"/>
      <c r="XFB157" s="289"/>
    </row>
    <row r="158" s="506" customFormat="1" ht="21" hidden="1" customHeight="1" spans="1:16382">
      <c r="A158" s="508">
        <v>2012803</v>
      </c>
      <c r="B158" s="519" t="s">
        <v>150</v>
      </c>
      <c r="C158" s="351">
        <f t="shared" si="2"/>
        <v>0</v>
      </c>
      <c r="F158" s="506">
        <v>0</v>
      </c>
      <c r="H158" s="506">
        <v>0</v>
      </c>
      <c r="K158" s="506">
        <v>0</v>
      </c>
      <c r="M158" s="506">
        <v>0</v>
      </c>
      <c r="XEJ158" s="289"/>
      <c r="XEK158" s="289"/>
      <c r="XEL158" s="289"/>
      <c r="XEM158" s="289"/>
      <c r="XEN158" s="289"/>
      <c r="XEO158" s="289"/>
      <c r="XEP158" s="289"/>
      <c r="XEQ158" s="289"/>
      <c r="XER158" s="289"/>
      <c r="XES158" s="289"/>
      <c r="XET158" s="289"/>
      <c r="XEU158" s="289"/>
      <c r="XEV158" s="289"/>
      <c r="XEW158" s="289"/>
      <c r="XEX158" s="289"/>
      <c r="XEY158" s="289"/>
      <c r="XEZ158" s="289"/>
      <c r="XFA158" s="289"/>
      <c r="XFB158" s="289"/>
    </row>
    <row r="159" s="506" customFormat="1" ht="21" hidden="1" customHeight="1" spans="1:16382">
      <c r="A159" s="508">
        <v>2012804</v>
      </c>
      <c r="B159" s="519" t="s">
        <v>162</v>
      </c>
      <c r="C159" s="351">
        <f t="shared" si="2"/>
        <v>0</v>
      </c>
      <c r="F159" s="506">
        <v>0</v>
      </c>
      <c r="H159" s="506">
        <v>0</v>
      </c>
      <c r="K159" s="506">
        <v>0</v>
      </c>
      <c r="M159" s="506">
        <v>0</v>
      </c>
      <c r="XEJ159" s="289"/>
      <c r="XEK159" s="289"/>
      <c r="XEL159" s="289"/>
      <c r="XEM159" s="289"/>
      <c r="XEN159" s="289"/>
      <c r="XEO159" s="289"/>
      <c r="XEP159" s="289"/>
      <c r="XEQ159" s="289"/>
      <c r="XER159" s="289"/>
      <c r="XES159" s="289"/>
      <c r="XET159" s="289"/>
      <c r="XEU159" s="289"/>
      <c r="XEV159" s="289"/>
      <c r="XEW159" s="289"/>
      <c r="XEX159" s="289"/>
      <c r="XEY159" s="289"/>
      <c r="XEZ159" s="289"/>
      <c r="XFA159" s="289"/>
      <c r="XFB159" s="289"/>
    </row>
    <row r="160" s="506" customFormat="1" ht="21" hidden="1" customHeight="1" spans="1:16382">
      <c r="A160" s="508">
        <v>2012850</v>
      </c>
      <c r="B160" s="519" t="s">
        <v>157</v>
      </c>
      <c r="C160" s="351">
        <f t="shared" si="2"/>
        <v>0</v>
      </c>
      <c r="F160" s="506">
        <v>0</v>
      </c>
      <c r="H160" s="506">
        <v>0</v>
      </c>
      <c r="K160" s="506">
        <v>0</v>
      </c>
      <c r="M160" s="506">
        <v>0</v>
      </c>
      <c r="XEJ160" s="289"/>
      <c r="XEK160" s="289"/>
      <c r="XEL160" s="289"/>
      <c r="XEM160" s="289"/>
      <c r="XEN160" s="289"/>
      <c r="XEO160" s="289"/>
      <c r="XEP160" s="289"/>
      <c r="XEQ160" s="289"/>
      <c r="XER160" s="289"/>
      <c r="XES160" s="289"/>
      <c r="XET160" s="289"/>
      <c r="XEU160" s="289"/>
      <c r="XEV160" s="289"/>
      <c r="XEW160" s="289"/>
      <c r="XEX160" s="289"/>
      <c r="XEY160" s="289"/>
      <c r="XEZ160" s="289"/>
      <c r="XFA160" s="289"/>
      <c r="XFB160" s="289"/>
    </row>
    <row r="161" s="506" customFormat="1" ht="21" hidden="1" customHeight="1" spans="1:16382">
      <c r="A161" s="508">
        <v>2012899</v>
      </c>
      <c r="B161" s="519" t="s">
        <v>238</v>
      </c>
      <c r="C161" s="351">
        <f t="shared" si="2"/>
        <v>0</v>
      </c>
      <c r="F161" s="506">
        <v>0</v>
      </c>
      <c r="H161" s="506">
        <v>0</v>
      </c>
      <c r="K161" s="506">
        <v>0</v>
      </c>
      <c r="M161" s="506">
        <v>0</v>
      </c>
      <c r="XEJ161" s="289"/>
      <c r="XEK161" s="289"/>
      <c r="XEL161" s="289"/>
      <c r="XEM161" s="289"/>
      <c r="XEN161" s="289"/>
      <c r="XEO161" s="289"/>
      <c r="XEP161" s="289"/>
      <c r="XEQ161" s="289"/>
      <c r="XER161" s="289"/>
      <c r="XES161" s="289"/>
      <c r="XET161" s="289"/>
      <c r="XEU161" s="289"/>
      <c r="XEV161" s="289"/>
      <c r="XEW161" s="289"/>
      <c r="XEX161" s="289"/>
      <c r="XEY161" s="289"/>
      <c r="XEZ161" s="289"/>
      <c r="XFA161" s="289"/>
      <c r="XFB161" s="289"/>
    </row>
    <row r="162" s="506" customFormat="1" ht="21" customHeight="1" spans="1:16382">
      <c r="A162" s="508">
        <v>20129</v>
      </c>
      <c r="B162" s="519" t="s">
        <v>239</v>
      </c>
      <c r="C162" s="351">
        <f t="shared" si="2"/>
        <v>1031.380632</v>
      </c>
      <c r="F162" s="508">
        <v>624.470632</v>
      </c>
      <c r="H162" s="506">
        <v>228.66</v>
      </c>
      <c r="K162" s="506">
        <v>147.25</v>
      </c>
      <c r="M162" s="506">
        <v>31</v>
      </c>
      <c r="XEJ162" s="289"/>
      <c r="XEK162" s="289"/>
      <c r="XEL162" s="289"/>
      <c r="XEM162" s="289"/>
      <c r="XEN162" s="289"/>
      <c r="XEO162" s="289"/>
      <c r="XEP162" s="289"/>
      <c r="XEQ162" s="289"/>
      <c r="XER162" s="289"/>
      <c r="XES162" s="289"/>
      <c r="XET162" s="289"/>
      <c r="XEU162" s="289"/>
      <c r="XEV162" s="289"/>
      <c r="XEW162" s="289"/>
      <c r="XEX162" s="289"/>
      <c r="XEY162" s="289"/>
      <c r="XEZ162" s="289"/>
      <c r="XFA162" s="289"/>
      <c r="XFB162" s="289"/>
    </row>
    <row r="163" s="506" customFormat="1" ht="21" customHeight="1" spans="1:16382">
      <c r="A163" s="508">
        <v>2012901</v>
      </c>
      <c r="B163" s="519" t="s">
        <v>148</v>
      </c>
      <c r="C163" s="351">
        <f t="shared" si="2"/>
        <v>375.132128</v>
      </c>
      <c r="F163" s="508">
        <v>375.132128</v>
      </c>
      <c r="H163" s="506">
        <v>0</v>
      </c>
      <c r="K163" s="506">
        <v>0</v>
      </c>
      <c r="M163" s="506">
        <v>0</v>
      </c>
      <c r="XEJ163" s="289"/>
      <c r="XEK163" s="289"/>
      <c r="XEL163" s="289"/>
      <c r="XEM163" s="289"/>
      <c r="XEN163" s="289"/>
      <c r="XEO163" s="289"/>
      <c r="XEP163" s="289"/>
      <c r="XEQ163" s="289"/>
      <c r="XER163" s="289"/>
      <c r="XES163" s="289"/>
      <c r="XET163" s="289"/>
      <c r="XEU163" s="289"/>
      <c r="XEV163" s="289"/>
      <c r="XEW163" s="289"/>
      <c r="XEX163" s="289"/>
      <c r="XEY163" s="289"/>
      <c r="XEZ163" s="289"/>
      <c r="XFA163" s="289"/>
      <c r="XFB163" s="289"/>
    </row>
    <row r="164" s="506" customFormat="1" ht="21" customHeight="1" spans="1:16382">
      <c r="A164" s="508">
        <v>2012902</v>
      </c>
      <c r="B164" s="519" t="s">
        <v>149</v>
      </c>
      <c r="C164" s="351">
        <f t="shared" si="2"/>
        <v>54.6</v>
      </c>
      <c r="F164" s="506">
        <v>0</v>
      </c>
      <c r="H164" s="506">
        <v>0</v>
      </c>
      <c r="K164" s="506">
        <v>54.6</v>
      </c>
      <c r="M164" s="506">
        <v>0</v>
      </c>
      <c r="XEJ164" s="289"/>
      <c r="XEK164" s="289"/>
      <c r="XEL164" s="289"/>
      <c r="XEM164" s="289"/>
      <c r="XEN164" s="289"/>
      <c r="XEO164" s="289"/>
      <c r="XEP164" s="289"/>
      <c r="XEQ164" s="289"/>
      <c r="XER164" s="289"/>
      <c r="XES164" s="289"/>
      <c r="XET164" s="289"/>
      <c r="XEU164" s="289"/>
      <c r="XEV164" s="289"/>
      <c r="XEW164" s="289"/>
      <c r="XEX164" s="289"/>
      <c r="XEY164" s="289"/>
      <c r="XEZ164" s="289"/>
      <c r="XFA164" s="289"/>
      <c r="XFB164" s="289"/>
    </row>
    <row r="165" s="506" customFormat="1" ht="21" hidden="1" customHeight="1" spans="1:16382">
      <c r="A165" s="508">
        <v>2012903</v>
      </c>
      <c r="B165" s="518" t="s">
        <v>150</v>
      </c>
      <c r="C165" s="351">
        <f t="shared" si="2"/>
        <v>0</v>
      </c>
      <c r="F165" s="506">
        <v>0</v>
      </c>
      <c r="H165" s="506">
        <v>0</v>
      </c>
      <c r="K165" s="506">
        <v>0</v>
      </c>
      <c r="M165" s="506">
        <v>0</v>
      </c>
      <c r="XEJ165" s="289"/>
      <c r="XEK165" s="289"/>
      <c r="XEL165" s="289"/>
      <c r="XEM165" s="289"/>
      <c r="XEN165" s="289"/>
      <c r="XEO165" s="289"/>
      <c r="XEP165" s="289"/>
      <c r="XEQ165" s="289"/>
      <c r="XER165" s="289"/>
      <c r="XES165" s="289"/>
      <c r="XET165" s="289"/>
      <c r="XEU165" s="289"/>
      <c r="XEV165" s="289"/>
      <c r="XEW165" s="289"/>
      <c r="XEX165" s="289"/>
      <c r="XEY165" s="289"/>
      <c r="XEZ165" s="289"/>
      <c r="XFA165" s="289"/>
      <c r="XFB165" s="289"/>
    </row>
    <row r="166" s="506" customFormat="1" ht="21" hidden="1" customHeight="1" spans="1:16382">
      <c r="A166" s="508">
        <v>2012906</v>
      </c>
      <c r="B166" s="519" t="s">
        <v>240</v>
      </c>
      <c r="C166" s="351">
        <f t="shared" si="2"/>
        <v>0</v>
      </c>
      <c r="F166" s="506">
        <v>0</v>
      </c>
      <c r="H166" s="506">
        <v>0</v>
      </c>
      <c r="K166" s="506">
        <v>0</v>
      </c>
      <c r="M166" s="506">
        <v>0</v>
      </c>
      <c r="XEJ166" s="289"/>
      <c r="XEK166" s="289"/>
      <c r="XEL166" s="289"/>
      <c r="XEM166" s="289"/>
      <c r="XEN166" s="289"/>
      <c r="XEO166" s="289"/>
      <c r="XEP166" s="289"/>
      <c r="XEQ166" s="289"/>
      <c r="XER166" s="289"/>
      <c r="XES166" s="289"/>
      <c r="XET166" s="289"/>
      <c r="XEU166" s="289"/>
      <c r="XEV166" s="289"/>
      <c r="XEW166" s="289"/>
      <c r="XEX166" s="289"/>
      <c r="XEY166" s="289"/>
      <c r="XEZ166" s="289"/>
      <c r="XFA166" s="289"/>
      <c r="XFB166" s="289"/>
    </row>
    <row r="167" s="506" customFormat="1" ht="21" customHeight="1" spans="1:16382">
      <c r="A167" s="508">
        <v>2012950</v>
      </c>
      <c r="B167" s="519" t="s">
        <v>157</v>
      </c>
      <c r="C167" s="351">
        <f t="shared" si="2"/>
        <v>249.338504</v>
      </c>
      <c r="F167" s="508">
        <v>249.338504</v>
      </c>
      <c r="H167" s="506">
        <v>0</v>
      </c>
      <c r="K167" s="506">
        <v>0</v>
      </c>
      <c r="M167" s="506">
        <v>0</v>
      </c>
      <c r="XEJ167" s="289"/>
      <c r="XEK167" s="289"/>
      <c r="XEL167" s="289"/>
      <c r="XEM167" s="289"/>
      <c r="XEN167" s="289"/>
      <c r="XEO167" s="289"/>
      <c r="XEP167" s="289"/>
      <c r="XEQ167" s="289"/>
      <c r="XER167" s="289"/>
      <c r="XES167" s="289"/>
      <c r="XET167" s="289"/>
      <c r="XEU167" s="289"/>
      <c r="XEV167" s="289"/>
      <c r="XEW167" s="289"/>
      <c r="XEX167" s="289"/>
      <c r="XEY167" s="289"/>
      <c r="XEZ167" s="289"/>
      <c r="XFA167" s="289"/>
      <c r="XFB167" s="289"/>
    </row>
    <row r="168" s="506" customFormat="1" ht="21" customHeight="1" spans="1:16382">
      <c r="A168" s="508">
        <v>2012999</v>
      </c>
      <c r="B168" s="519" t="s">
        <v>241</v>
      </c>
      <c r="C168" s="351">
        <f t="shared" si="2"/>
        <v>352.31</v>
      </c>
      <c r="F168" s="506">
        <v>0</v>
      </c>
      <c r="H168" s="506">
        <v>228.66</v>
      </c>
      <c r="K168" s="506">
        <v>92.65</v>
      </c>
      <c r="M168" s="506">
        <v>31</v>
      </c>
      <c r="XEJ168" s="289"/>
      <c r="XEK168" s="289"/>
      <c r="XEL168" s="289"/>
      <c r="XEM168" s="289"/>
      <c r="XEN168" s="289"/>
      <c r="XEO168" s="289"/>
      <c r="XEP168" s="289"/>
      <c r="XEQ168" s="289"/>
      <c r="XER168" s="289"/>
      <c r="XES168" s="289"/>
      <c r="XET168" s="289"/>
      <c r="XEU168" s="289"/>
      <c r="XEV168" s="289"/>
      <c r="XEW168" s="289"/>
      <c r="XEX168" s="289"/>
      <c r="XEY168" s="289"/>
      <c r="XEZ168" s="289"/>
      <c r="XFA168" s="289"/>
      <c r="XFB168" s="289"/>
    </row>
    <row r="169" s="506" customFormat="1" ht="21" customHeight="1" spans="1:16382">
      <c r="A169" s="508">
        <v>20131</v>
      </c>
      <c r="B169" s="519" t="s">
        <v>242</v>
      </c>
      <c r="C169" s="351">
        <f t="shared" si="2"/>
        <v>1738.508938</v>
      </c>
      <c r="F169" s="508">
        <v>1180.217738</v>
      </c>
      <c r="H169" s="506">
        <v>558.2912</v>
      </c>
      <c r="K169" s="506">
        <v>0</v>
      </c>
      <c r="M169" s="506">
        <v>0</v>
      </c>
      <c r="XEJ169" s="289"/>
      <c r="XEK169" s="289"/>
      <c r="XEL169" s="289"/>
      <c r="XEM169" s="289"/>
      <c r="XEN169" s="289"/>
      <c r="XEO169" s="289"/>
      <c r="XEP169" s="289"/>
      <c r="XEQ169" s="289"/>
      <c r="XER169" s="289"/>
      <c r="XES169" s="289"/>
      <c r="XET169" s="289"/>
      <c r="XEU169" s="289"/>
      <c r="XEV169" s="289"/>
      <c r="XEW169" s="289"/>
      <c r="XEX169" s="289"/>
      <c r="XEY169" s="289"/>
      <c r="XEZ169" s="289"/>
      <c r="XFA169" s="289"/>
      <c r="XFB169" s="289"/>
    </row>
    <row r="170" s="506" customFormat="1" ht="21" customHeight="1" spans="1:16382">
      <c r="A170" s="508">
        <v>2013101</v>
      </c>
      <c r="B170" s="519" t="s">
        <v>148</v>
      </c>
      <c r="C170" s="351">
        <f t="shared" si="2"/>
        <v>847.199387</v>
      </c>
      <c r="F170" s="508">
        <v>836.199387</v>
      </c>
      <c r="H170" s="506">
        <v>11</v>
      </c>
      <c r="K170" s="506">
        <v>0</v>
      </c>
      <c r="M170" s="506">
        <v>0</v>
      </c>
      <c r="XEJ170" s="289"/>
      <c r="XEK170" s="289"/>
      <c r="XEL170" s="289"/>
      <c r="XEM170" s="289"/>
      <c r="XEN170" s="289"/>
      <c r="XEO170" s="289"/>
      <c r="XEP170" s="289"/>
      <c r="XEQ170" s="289"/>
      <c r="XER170" s="289"/>
      <c r="XES170" s="289"/>
      <c r="XET170" s="289"/>
      <c r="XEU170" s="289"/>
      <c r="XEV170" s="289"/>
      <c r="XEW170" s="289"/>
      <c r="XEX170" s="289"/>
      <c r="XEY170" s="289"/>
      <c r="XEZ170" s="289"/>
      <c r="XFA170" s="289"/>
      <c r="XFB170" s="289"/>
    </row>
    <row r="171" s="506" customFormat="1" ht="21" customHeight="1" spans="1:16382">
      <c r="A171" s="508">
        <v>2013102</v>
      </c>
      <c r="B171" s="518" t="s">
        <v>149</v>
      </c>
      <c r="C171" s="351">
        <f t="shared" si="2"/>
        <v>141.2912</v>
      </c>
      <c r="F171" s="506">
        <v>0</v>
      </c>
      <c r="H171" s="506">
        <v>141.2912</v>
      </c>
      <c r="K171" s="506">
        <v>0</v>
      </c>
      <c r="M171" s="506">
        <v>0</v>
      </c>
      <c r="XEJ171" s="289"/>
      <c r="XEK171" s="289"/>
      <c r="XEL171" s="289"/>
      <c r="XEM171" s="289"/>
      <c r="XEN171" s="289"/>
      <c r="XEO171" s="289"/>
      <c r="XEP171" s="289"/>
      <c r="XEQ171" s="289"/>
      <c r="XER171" s="289"/>
      <c r="XES171" s="289"/>
      <c r="XET171" s="289"/>
      <c r="XEU171" s="289"/>
      <c r="XEV171" s="289"/>
      <c r="XEW171" s="289"/>
      <c r="XEX171" s="289"/>
      <c r="XEY171" s="289"/>
      <c r="XEZ171" s="289"/>
      <c r="XFA171" s="289"/>
      <c r="XFB171" s="289"/>
    </row>
    <row r="172" s="506" customFormat="1" ht="21" customHeight="1" spans="1:16382">
      <c r="A172" s="508">
        <v>2013103</v>
      </c>
      <c r="B172" s="519" t="s">
        <v>150</v>
      </c>
      <c r="C172" s="351">
        <f t="shared" si="2"/>
        <v>406</v>
      </c>
      <c r="F172" s="506">
        <v>0</v>
      </c>
      <c r="H172" s="506">
        <v>406</v>
      </c>
      <c r="K172" s="506">
        <v>0</v>
      </c>
      <c r="M172" s="506">
        <v>0</v>
      </c>
      <c r="XEJ172" s="289"/>
      <c r="XEK172" s="289"/>
      <c r="XEL172" s="289"/>
      <c r="XEM172" s="289"/>
      <c r="XEN172" s="289"/>
      <c r="XEO172" s="289"/>
      <c r="XEP172" s="289"/>
      <c r="XEQ172" s="289"/>
      <c r="XER172" s="289"/>
      <c r="XES172" s="289"/>
      <c r="XET172" s="289"/>
      <c r="XEU172" s="289"/>
      <c r="XEV172" s="289"/>
      <c r="XEW172" s="289"/>
      <c r="XEX172" s="289"/>
      <c r="XEY172" s="289"/>
      <c r="XEZ172" s="289"/>
      <c r="XFA172" s="289"/>
      <c r="XFB172" s="289"/>
    </row>
    <row r="173" s="506" customFormat="1" ht="21" hidden="1" customHeight="1" spans="1:16382">
      <c r="A173" s="508">
        <v>2013105</v>
      </c>
      <c r="B173" s="519" t="s">
        <v>243</v>
      </c>
      <c r="C173" s="351">
        <f t="shared" si="2"/>
        <v>0</v>
      </c>
      <c r="F173" s="506">
        <v>0</v>
      </c>
      <c r="H173" s="506">
        <v>0</v>
      </c>
      <c r="K173" s="506">
        <v>0</v>
      </c>
      <c r="M173" s="506">
        <v>0</v>
      </c>
      <c r="XEJ173" s="289"/>
      <c r="XEK173" s="289"/>
      <c r="XEL173" s="289"/>
      <c r="XEM173" s="289"/>
      <c r="XEN173" s="289"/>
      <c r="XEO173" s="289"/>
      <c r="XEP173" s="289"/>
      <c r="XEQ173" s="289"/>
      <c r="XER173" s="289"/>
      <c r="XES173" s="289"/>
      <c r="XET173" s="289"/>
      <c r="XEU173" s="289"/>
      <c r="XEV173" s="289"/>
      <c r="XEW173" s="289"/>
      <c r="XEX173" s="289"/>
      <c r="XEY173" s="289"/>
      <c r="XEZ173" s="289"/>
      <c r="XFA173" s="289"/>
      <c r="XFB173" s="289"/>
    </row>
    <row r="174" s="506" customFormat="1" ht="21" customHeight="1" spans="1:16382">
      <c r="A174" s="508">
        <v>2013150</v>
      </c>
      <c r="B174" s="519" t="s">
        <v>157</v>
      </c>
      <c r="C174" s="351">
        <f t="shared" si="2"/>
        <v>344.018351</v>
      </c>
      <c r="F174" s="508">
        <v>344.018351</v>
      </c>
      <c r="H174" s="506">
        <v>0</v>
      </c>
      <c r="K174" s="506">
        <v>0</v>
      </c>
      <c r="M174" s="506">
        <v>0</v>
      </c>
      <c r="XEJ174" s="289"/>
      <c r="XEK174" s="289"/>
      <c r="XEL174" s="289"/>
      <c r="XEM174" s="289"/>
      <c r="XEN174" s="289"/>
      <c r="XEO174" s="289"/>
      <c r="XEP174" s="289"/>
      <c r="XEQ174" s="289"/>
      <c r="XER174" s="289"/>
      <c r="XES174" s="289"/>
      <c r="XET174" s="289"/>
      <c r="XEU174" s="289"/>
      <c r="XEV174" s="289"/>
      <c r="XEW174" s="289"/>
      <c r="XEX174" s="289"/>
      <c r="XEY174" s="289"/>
      <c r="XEZ174" s="289"/>
      <c r="XFA174" s="289"/>
      <c r="XFB174" s="289"/>
    </row>
    <row r="175" s="506" customFormat="1" ht="21" hidden="1" customHeight="1" spans="1:16382">
      <c r="A175" s="508">
        <v>2013199</v>
      </c>
      <c r="B175" s="519" t="s">
        <v>244</v>
      </c>
      <c r="C175" s="351">
        <f t="shared" si="2"/>
        <v>0</v>
      </c>
      <c r="F175" s="506">
        <v>0</v>
      </c>
      <c r="H175" s="506">
        <v>0</v>
      </c>
      <c r="K175" s="506">
        <v>0</v>
      </c>
      <c r="M175" s="506">
        <v>0</v>
      </c>
      <c r="XEJ175" s="289"/>
      <c r="XEK175" s="289"/>
      <c r="XEL175" s="289"/>
      <c r="XEM175" s="289"/>
      <c r="XEN175" s="289"/>
      <c r="XEO175" s="289"/>
      <c r="XEP175" s="289"/>
      <c r="XEQ175" s="289"/>
      <c r="XER175" s="289"/>
      <c r="XES175" s="289"/>
      <c r="XET175" s="289"/>
      <c r="XEU175" s="289"/>
      <c r="XEV175" s="289"/>
      <c r="XEW175" s="289"/>
      <c r="XEX175" s="289"/>
      <c r="XEY175" s="289"/>
      <c r="XEZ175" s="289"/>
      <c r="XFA175" s="289"/>
      <c r="XFB175" s="289"/>
    </row>
    <row r="176" s="506" customFormat="1" ht="21" customHeight="1" spans="1:16382">
      <c r="A176" s="508">
        <v>20132</v>
      </c>
      <c r="B176" s="519" t="s">
        <v>245</v>
      </c>
      <c r="C176" s="351">
        <f t="shared" si="2"/>
        <v>1768.642222</v>
      </c>
      <c r="F176" s="508">
        <v>777.542222</v>
      </c>
      <c r="H176" s="506">
        <v>885.93</v>
      </c>
      <c r="K176" s="506">
        <v>105.17</v>
      </c>
      <c r="M176" s="506">
        <v>0</v>
      </c>
      <c r="XEJ176" s="289"/>
      <c r="XEK176" s="289"/>
      <c r="XEL176" s="289"/>
      <c r="XEM176" s="289"/>
      <c r="XEN176" s="289"/>
      <c r="XEO176" s="289"/>
      <c r="XEP176" s="289"/>
      <c r="XEQ176" s="289"/>
      <c r="XER176" s="289"/>
      <c r="XES176" s="289"/>
      <c r="XET176" s="289"/>
      <c r="XEU176" s="289"/>
      <c r="XEV176" s="289"/>
      <c r="XEW176" s="289"/>
      <c r="XEX176" s="289"/>
      <c r="XEY176" s="289"/>
      <c r="XEZ176" s="289"/>
      <c r="XFA176" s="289"/>
      <c r="XFB176" s="289"/>
    </row>
    <row r="177" s="506" customFormat="1" ht="21" customHeight="1" spans="1:16382">
      <c r="A177" s="508">
        <v>2013201</v>
      </c>
      <c r="B177" s="519" t="s">
        <v>148</v>
      </c>
      <c r="C177" s="351">
        <f t="shared" si="2"/>
        <v>588.328736</v>
      </c>
      <c r="F177" s="508">
        <v>588.328736</v>
      </c>
      <c r="H177" s="506">
        <v>0</v>
      </c>
      <c r="K177" s="506">
        <v>0</v>
      </c>
      <c r="M177" s="506">
        <v>0</v>
      </c>
      <c r="XEJ177" s="289"/>
      <c r="XEK177" s="289"/>
      <c r="XEL177" s="289"/>
      <c r="XEM177" s="289"/>
      <c r="XEN177" s="289"/>
      <c r="XEO177" s="289"/>
      <c r="XEP177" s="289"/>
      <c r="XEQ177" s="289"/>
      <c r="XER177" s="289"/>
      <c r="XES177" s="289"/>
      <c r="XET177" s="289"/>
      <c r="XEU177" s="289"/>
      <c r="XEV177" s="289"/>
      <c r="XEW177" s="289"/>
      <c r="XEX177" s="289"/>
      <c r="XEY177" s="289"/>
      <c r="XEZ177" s="289"/>
      <c r="XFA177" s="289"/>
      <c r="XFB177" s="289"/>
    </row>
    <row r="178" s="506" customFormat="1" ht="21" customHeight="1" spans="1:16382">
      <c r="A178" s="508">
        <v>2013202</v>
      </c>
      <c r="B178" s="518" t="s">
        <v>149</v>
      </c>
      <c r="C178" s="351">
        <f t="shared" si="2"/>
        <v>991.1</v>
      </c>
      <c r="F178" s="506">
        <v>0</v>
      </c>
      <c r="H178" s="506">
        <v>885.93</v>
      </c>
      <c r="K178" s="506">
        <v>105.17</v>
      </c>
      <c r="M178" s="506">
        <v>0</v>
      </c>
      <c r="XEJ178" s="289"/>
      <c r="XEK178" s="289"/>
      <c r="XEL178" s="289"/>
      <c r="XEM178" s="289"/>
      <c r="XEN178" s="289"/>
      <c r="XEO178" s="289"/>
      <c r="XEP178" s="289"/>
      <c r="XEQ178" s="289"/>
      <c r="XER178" s="289"/>
      <c r="XES178" s="289"/>
      <c r="XET178" s="289"/>
      <c r="XEU178" s="289"/>
      <c r="XEV178" s="289"/>
      <c r="XEW178" s="289"/>
      <c r="XEX178" s="289"/>
      <c r="XEY178" s="289"/>
      <c r="XEZ178" s="289"/>
      <c r="XFA178" s="289"/>
      <c r="XFB178" s="289"/>
    </row>
    <row r="179" s="506" customFormat="1" ht="21" hidden="1" customHeight="1" spans="1:16382">
      <c r="A179" s="508">
        <v>2013203</v>
      </c>
      <c r="B179" s="519" t="s">
        <v>150</v>
      </c>
      <c r="C179" s="351">
        <f t="shared" si="2"/>
        <v>0</v>
      </c>
      <c r="F179" s="506">
        <v>0</v>
      </c>
      <c r="H179" s="506">
        <v>0</v>
      </c>
      <c r="K179" s="506">
        <v>0</v>
      </c>
      <c r="M179" s="506">
        <v>0</v>
      </c>
      <c r="XEJ179" s="289"/>
      <c r="XEK179" s="289"/>
      <c r="XEL179" s="289"/>
      <c r="XEM179" s="289"/>
      <c r="XEN179" s="289"/>
      <c r="XEO179" s="289"/>
      <c r="XEP179" s="289"/>
      <c r="XEQ179" s="289"/>
      <c r="XER179" s="289"/>
      <c r="XES179" s="289"/>
      <c r="XET179" s="289"/>
      <c r="XEU179" s="289"/>
      <c r="XEV179" s="289"/>
      <c r="XEW179" s="289"/>
      <c r="XEX179" s="289"/>
      <c r="XEY179" s="289"/>
      <c r="XEZ179" s="289"/>
      <c r="XFA179" s="289"/>
      <c r="XFB179" s="289"/>
    </row>
    <row r="180" s="506" customFormat="1" ht="21" hidden="1" customHeight="1" spans="1:16382">
      <c r="A180" s="508">
        <v>2013204</v>
      </c>
      <c r="B180" s="519" t="s">
        <v>246</v>
      </c>
      <c r="C180" s="351">
        <f t="shared" si="2"/>
        <v>0</v>
      </c>
      <c r="F180" s="506">
        <v>0</v>
      </c>
      <c r="H180" s="506">
        <v>0</v>
      </c>
      <c r="K180" s="506">
        <v>0</v>
      </c>
      <c r="M180" s="506">
        <v>0</v>
      </c>
      <c r="XEJ180" s="289"/>
      <c r="XEK180" s="289"/>
      <c r="XEL180" s="289"/>
      <c r="XEM180" s="289"/>
      <c r="XEN180" s="289"/>
      <c r="XEO180" s="289"/>
      <c r="XEP180" s="289"/>
      <c r="XEQ180" s="289"/>
      <c r="XER180" s="289"/>
      <c r="XES180" s="289"/>
      <c r="XET180" s="289"/>
      <c r="XEU180" s="289"/>
      <c r="XEV180" s="289"/>
      <c r="XEW180" s="289"/>
      <c r="XEX180" s="289"/>
      <c r="XEY180" s="289"/>
      <c r="XEZ180" s="289"/>
      <c r="XFA180" s="289"/>
      <c r="XFB180" s="289"/>
    </row>
    <row r="181" s="506" customFormat="1" ht="21" customHeight="1" spans="1:16382">
      <c r="A181" s="508">
        <v>2013250</v>
      </c>
      <c r="B181" s="519" t="s">
        <v>157</v>
      </c>
      <c r="C181" s="351">
        <f t="shared" si="2"/>
        <v>189.213486</v>
      </c>
      <c r="F181" s="508">
        <v>189.213486</v>
      </c>
      <c r="H181" s="506">
        <v>0</v>
      </c>
      <c r="K181" s="506">
        <v>0</v>
      </c>
      <c r="M181" s="506">
        <v>0</v>
      </c>
      <c r="XEJ181" s="289"/>
      <c r="XEK181" s="289"/>
      <c r="XEL181" s="289"/>
      <c r="XEM181" s="289"/>
      <c r="XEN181" s="289"/>
      <c r="XEO181" s="289"/>
      <c r="XEP181" s="289"/>
      <c r="XEQ181" s="289"/>
      <c r="XER181" s="289"/>
      <c r="XES181" s="289"/>
      <c r="XET181" s="289"/>
      <c r="XEU181" s="289"/>
      <c r="XEV181" s="289"/>
      <c r="XEW181" s="289"/>
      <c r="XEX181" s="289"/>
      <c r="XEY181" s="289"/>
      <c r="XEZ181" s="289"/>
      <c r="XFA181" s="289"/>
      <c r="XFB181" s="289"/>
    </row>
    <row r="182" s="506" customFormat="1" ht="21" hidden="1" customHeight="1" spans="1:16382">
      <c r="A182" s="508">
        <v>2013299</v>
      </c>
      <c r="B182" s="519" t="s">
        <v>247</v>
      </c>
      <c r="C182" s="351">
        <f t="shared" si="2"/>
        <v>0</v>
      </c>
      <c r="F182" s="506">
        <v>0</v>
      </c>
      <c r="H182" s="506">
        <v>0</v>
      </c>
      <c r="K182" s="506">
        <v>0</v>
      </c>
      <c r="M182" s="506">
        <v>0</v>
      </c>
      <c r="XEJ182" s="289"/>
      <c r="XEK182" s="289"/>
      <c r="XEL182" s="289"/>
      <c r="XEM182" s="289"/>
      <c r="XEN182" s="289"/>
      <c r="XEO182" s="289"/>
      <c r="XEP182" s="289"/>
      <c r="XEQ182" s="289"/>
      <c r="XER182" s="289"/>
      <c r="XES182" s="289"/>
      <c r="XET182" s="289"/>
      <c r="XEU182" s="289"/>
      <c r="XEV182" s="289"/>
      <c r="XEW182" s="289"/>
      <c r="XEX182" s="289"/>
      <c r="XEY182" s="289"/>
      <c r="XEZ182" s="289"/>
      <c r="XFA182" s="289"/>
      <c r="XFB182" s="289"/>
    </row>
    <row r="183" s="506" customFormat="1" ht="21" customHeight="1" spans="1:16382">
      <c r="A183" s="508">
        <v>20133</v>
      </c>
      <c r="B183" s="519" t="s">
        <v>248</v>
      </c>
      <c r="C183" s="351">
        <f t="shared" si="2"/>
        <v>1433.146679</v>
      </c>
      <c r="F183" s="508">
        <v>646.806679</v>
      </c>
      <c r="H183" s="506">
        <v>786.34</v>
      </c>
      <c r="K183" s="506">
        <v>0</v>
      </c>
      <c r="M183" s="506">
        <v>0</v>
      </c>
      <c r="XEJ183" s="289"/>
      <c r="XEK183" s="289"/>
      <c r="XEL183" s="289"/>
      <c r="XEM183" s="289"/>
      <c r="XEN183" s="289"/>
      <c r="XEO183" s="289"/>
      <c r="XEP183" s="289"/>
      <c r="XEQ183" s="289"/>
      <c r="XER183" s="289"/>
      <c r="XES183" s="289"/>
      <c r="XET183" s="289"/>
      <c r="XEU183" s="289"/>
      <c r="XEV183" s="289"/>
      <c r="XEW183" s="289"/>
      <c r="XEX183" s="289"/>
      <c r="XEY183" s="289"/>
      <c r="XEZ183" s="289"/>
      <c r="XFA183" s="289"/>
      <c r="XFB183" s="289"/>
    </row>
    <row r="184" s="506" customFormat="1" ht="21" customHeight="1" spans="1:16382">
      <c r="A184" s="508">
        <v>2013301</v>
      </c>
      <c r="B184" s="519" t="s">
        <v>148</v>
      </c>
      <c r="C184" s="351">
        <f t="shared" si="2"/>
        <v>531.912112</v>
      </c>
      <c r="F184" s="508">
        <v>531.912112</v>
      </c>
      <c r="H184" s="506">
        <v>0</v>
      </c>
      <c r="K184" s="506">
        <v>0</v>
      </c>
      <c r="M184" s="506">
        <v>0</v>
      </c>
      <c r="XEJ184" s="289"/>
      <c r="XEK184" s="289"/>
      <c r="XEL184" s="289"/>
      <c r="XEM184" s="289"/>
      <c r="XEN184" s="289"/>
      <c r="XEO184" s="289"/>
      <c r="XEP184" s="289"/>
      <c r="XEQ184" s="289"/>
      <c r="XER184" s="289"/>
      <c r="XES184" s="289"/>
      <c r="XET184" s="289"/>
      <c r="XEU184" s="289"/>
      <c r="XEV184" s="289"/>
      <c r="XEW184" s="289"/>
      <c r="XEX184" s="289"/>
      <c r="XEY184" s="289"/>
      <c r="XEZ184" s="289"/>
      <c r="XFA184" s="289"/>
      <c r="XFB184" s="289"/>
    </row>
    <row r="185" s="506" customFormat="1" ht="21" customHeight="1" spans="1:16382">
      <c r="A185" s="508">
        <v>2013302</v>
      </c>
      <c r="B185" s="518" t="s">
        <v>149</v>
      </c>
      <c r="C185" s="351">
        <f t="shared" si="2"/>
        <v>786.34</v>
      </c>
      <c r="F185" s="506">
        <v>0</v>
      </c>
      <c r="H185" s="506">
        <v>786.34</v>
      </c>
      <c r="K185" s="506">
        <v>0</v>
      </c>
      <c r="M185" s="506">
        <v>0</v>
      </c>
      <c r="XEJ185" s="289"/>
      <c r="XEK185" s="289"/>
      <c r="XEL185" s="289"/>
      <c r="XEM185" s="289"/>
      <c r="XEN185" s="289"/>
      <c r="XEO185" s="289"/>
      <c r="XEP185" s="289"/>
      <c r="XEQ185" s="289"/>
      <c r="XER185" s="289"/>
      <c r="XES185" s="289"/>
      <c r="XET185" s="289"/>
      <c r="XEU185" s="289"/>
      <c r="XEV185" s="289"/>
      <c r="XEW185" s="289"/>
      <c r="XEX185" s="289"/>
      <c r="XEY185" s="289"/>
      <c r="XEZ185" s="289"/>
      <c r="XFA185" s="289"/>
      <c r="XFB185" s="289"/>
    </row>
    <row r="186" s="506" customFormat="1" ht="21" hidden="1" customHeight="1" spans="1:16382">
      <c r="A186" s="508">
        <v>2013303</v>
      </c>
      <c r="B186" s="519" t="s">
        <v>150</v>
      </c>
      <c r="C186" s="351">
        <f t="shared" si="2"/>
        <v>0</v>
      </c>
      <c r="F186" s="506">
        <v>0</v>
      </c>
      <c r="H186" s="506">
        <v>0</v>
      </c>
      <c r="K186" s="506">
        <v>0</v>
      </c>
      <c r="M186" s="506">
        <v>0</v>
      </c>
      <c r="XEJ186" s="289"/>
      <c r="XEK186" s="289"/>
      <c r="XEL186" s="289"/>
      <c r="XEM186" s="289"/>
      <c r="XEN186" s="289"/>
      <c r="XEO186" s="289"/>
      <c r="XEP186" s="289"/>
      <c r="XEQ186" s="289"/>
      <c r="XER186" s="289"/>
      <c r="XES186" s="289"/>
      <c r="XET186" s="289"/>
      <c r="XEU186" s="289"/>
      <c r="XEV186" s="289"/>
      <c r="XEW186" s="289"/>
      <c r="XEX186" s="289"/>
      <c r="XEY186" s="289"/>
      <c r="XEZ186" s="289"/>
      <c r="XFA186" s="289"/>
      <c r="XFB186" s="289"/>
    </row>
    <row r="187" s="506" customFormat="1" ht="21" hidden="1" customHeight="1" spans="1:16382">
      <c r="A187" s="508">
        <v>2013304</v>
      </c>
      <c r="B187" s="519" t="s">
        <v>249</v>
      </c>
      <c r="C187" s="351">
        <f t="shared" si="2"/>
        <v>0</v>
      </c>
      <c r="F187" s="506">
        <v>0</v>
      </c>
      <c r="H187" s="506">
        <v>0</v>
      </c>
      <c r="K187" s="506">
        <v>0</v>
      </c>
      <c r="M187" s="506">
        <v>0</v>
      </c>
      <c r="XEJ187" s="289"/>
      <c r="XEK187" s="289"/>
      <c r="XEL187" s="289"/>
      <c r="XEM187" s="289"/>
      <c r="XEN187" s="289"/>
      <c r="XEO187" s="289"/>
      <c r="XEP187" s="289"/>
      <c r="XEQ187" s="289"/>
      <c r="XER187" s="289"/>
      <c r="XES187" s="289"/>
      <c r="XET187" s="289"/>
      <c r="XEU187" s="289"/>
      <c r="XEV187" s="289"/>
      <c r="XEW187" s="289"/>
      <c r="XEX187" s="289"/>
      <c r="XEY187" s="289"/>
      <c r="XEZ187" s="289"/>
      <c r="XFA187" s="289"/>
      <c r="XFB187" s="289"/>
    </row>
    <row r="188" s="506" customFormat="1" ht="21" customHeight="1" spans="1:16382">
      <c r="A188" s="508">
        <v>2013350</v>
      </c>
      <c r="B188" s="519" t="s">
        <v>157</v>
      </c>
      <c r="C188" s="351">
        <f t="shared" si="2"/>
        <v>114.894567</v>
      </c>
      <c r="F188" s="508">
        <v>114.894567</v>
      </c>
      <c r="H188" s="506">
        <v>0</v>
      </c>
      <c r="K188" s="506">
        <v>0</v>
      </c>
      <c r="M188" s="506">
        <v>0</v>
      </c>
      <c r="XEJ188" s="289"/>
      <c r="XEK188" s="289"/>
      <c r="XEL188" s="289"/>
      <c r="XEM188" s="289"/>
      <c r="XEN188" s="289"/>
      <c r="XEO188" s="289"/>
      <c r="XEP188" s="289"/>
      <c r="XEQ188" s="289"/>
      <c r="XER188" s="289"/>
      <c r="XES188" s="289"/>
      <c r="XET188" s="289"/>
      <c r="XEU188" s="289"/>
      <c r="XEV188" s="289"/>
      <c r="XEW188" s="289"/>
      <c r="XEX188" s="289"/>
      <c r="XEY188" s="289"/>
      <c r="XEZ188" s="289"/>
      <c r="XFA188" s="289"/>
      <c r="XFB188" s="289"/>
    </row>
    <row r="189" s="506" customFormat="1" ht="21" hidden="1" customHeight="1" spans="1:16382">
      <c r="A189" s="508">
        <v>2013399</v>
      </c>
      <c r="B189" s="519" t="s">
        <v>250</v>
      </c>
      <c r="C189" s="351">
        <f t="shared" si="2"/>
        <v>0</v>
      </c>
      <c r="F189" s="506">
        <v>0</v>
      </c>
      <c r="H189" s="506">
        <v>0</v>
      </c>
      <c r="K189" s="506">
        <v>0</v>
      </c>
      <c r="M189" s="506">
        <v>0</v>
      </c>
      <c r="XEJ189" s="289"/>
      <c r="XEK189" s="289"/>
      <c r="XEL189" s="289"/>
      <c r="XEM189" s="289"/>
      <c r="XEN189" s="289"/>
      <c r="XEO189" s="289"/>
      <c r="XEP189" s="289"/>
      <c r="XEQ189" s="289"/>
      <c r="XER189" s="289"/>
      <c r="XES189" s="289"/>
      <c r="XET189" s="289"/>
      <c r="XEU189" s="289"/>
      <c r="XEV189" s="289"/>
      <c r="XEW189" s="289"/>
      <c r="XEX189" s="289"/>
      <c r="XEY189" s="289"/>
      <c r="XEZ189" s="289"/>
      <c r="XFA189" s="289"/>
      <c r="XFB189" s="289"/>
    </row>
    <row r="190" s="506" customFormat="1" ht="21" customHeight="1" spans="1:16382">
      <c r="A190" s="508">
        <v>20134</v>
      </c>
      <c r="B190" s="519" t="s">
        <v>251</v>
      </c>
      <c r="C190" s="351">
        <f t="shared" si="2"/>
        <v>713.875279</v>
      </c>
      <c r="F190" s="508">
        <v>423.675279</v>
      </c>
      <c r="H190" s="506">
        <v>290.2</v>
      </c>
      <c r="K190" s="506">
        <v>0</v>
      </c>
      <c r="M190" s="506">
        <v>0</v>
      </c>
      <c r="XEJ190" s="289"/>
      <c r="XEK190" s="289"/>
      <c r="XEL190" s="289"/>
      <c r="XEM190" s="289"/>
      <c r="XEN190" s="289"/>
      <c r="XEO190" s="289"/>
      <c r="XEP190" s="289"/>
      <c r="XEQ190" s="289"/>
      <c r="XER190" s="289"/>
      <c r="XES190" s="289"/>
      <c r="XET190" s="289"/>
      <c r="XEU190" s="289"/>
      <c r="XEV190" s="289"/>
      <c r="XEW190" s="289"/>
      <c r="XEX190" s="289"/>
      <c r="XEY190" s="289"/>
      <c r="XEZ190" s="289"/>
      <c r="XFA190" s="289"/>
      <c r="XFB190" s="289"/>
    </row>
    <row r="191" s="506" customFormat="1" ht="21" customHeight="1" spans="1:16382">
      <c r="A191" s="508">
        <v>2013401</v>
      </c>
      <c r="B191" s="519" t="s">
        <v>148</v>
      </c>
      <c r="C191" s="351">
        <f t="shared" si="2"/>
        <v>336.882226</v>
      </c>
      <c r="F191" s="508">
        <v>336.882226</v>
      </c>
      <c r="H191" s="506">
        <v>0</v>
      </c>
      <c r="K191" s="506">
        <v>0</v>
      </c>
      <c r="M191" s="506">
        <v>0</v>
      </c>
      <c r="XEJ191" s="289"/>
      <c r="XEK191" s="289"/>
      <c r="XEL191" s="289"/>
      <c r="XEM191" s="289"/>
      <c r="XEN191" s="289"/>
      <c r="XEO191" s="289"/>
      <c r="XEP191" s="289"/>
      <c r="XEQ191" s="289"/>
      <c r="XER191" s="289"/>
      <c r="XES191" s="289"/>
      <c r="XET191" s="289"/>
      <c r="XEU191" s="289"/>
      <c r="XEV191" s="289"/>
      <c r="XEW191" s="289"/>
      <c r="XEX191" s="289"/>
      <c r="XEY191" s="289"/>
      <c r="XEZ191" s="289"/>
      <c r="XFA191" s="289"/>
      <c r="XFB191" s="289"/>
    </row>
    <row r="192" s="506" customFormat="1" ht="21" customHeight="1" spans="1:16382">
      <c r="A192" s="508">
        <v>2013402</v>
      </c>
      <c r="B192" s="518" t="s">
        <v>149</v>
      </c>
      <c r="C192" s="351">
        <f t="shared" si="2"/>
        <v>140</v>
      </c>
      <c r="F192" s="506">
        <v>0</v>
      </c>
      <c r="H192" s="506">
        <v>140</v>
      </c>
      <c r="K192" s="506">
        <v>0</v>
      </c>
      <c r="M192" s="506">
        <v>0</v>
      </c>
      <c r="XEJ192" s="289"/>
      <c r="XEK192" s="289"/>
      <c r="XEL192" s="289"/>
      <c r="XEM192" s="289"/>
      <c r="XEN192" s="289"/>
      <c r="XEO192" s="289"/>
      <c r="XEP192" s="289"/>
      <c r="XEQ192" s="289"/>
      <c r="XER192" s="289"/>
      <c r="XES192" s="289"/>
      <c r="XET192" s="289"/>
      <c r="XEU192" s="289"/>
      <c r="XEV192" s="289"/>
      <c r="XEW192" s="289"/>
      <c r="XEX192" s="289"/>
      <c r="XEY192" s="289"/>
      <c r="XEZ192" s="289"/>
      <c r="XFA192" s="289"/>
      <c r="XFB192" s="289"/>
    </row>
    <row r="193" s="506" customFormat="1" ht="21" hidden="1" customHeight="1" spans="1:16382">
      <c r="A193" s="508">
        <v>2013403</v>
      </c>
      <c r="B193" s="519" t="s">
        <v>150</v>
      </c>
      <c r="C193" s="351">
        <f t="shared" si="2"/>
        <v>0</v>
      </c>
      <c r="F193" s="506">
        <v>0</v>
      </c>
      <c r="H193" s="506">
        <v>0</v>
      </c>
      <c r="K193" s="506">
        <v>0</v>
      </c>
      <c r="M193" s="506">
        <v>0</v>
      </c>
      <c r="XEJ193" s="289"/>
      <c r="XEK193" s="289"/>
      <c r="XEL193" s="289"/>
      <c r="XEM193" s="289"/>
      <c r="XEN193" s="289"/>
      <c r="XEO193" s="289"/>
      <c r="XEP193" s="289"/>
      <c r="XEQ193" s="289"/>
      <c r="XER193" s="289"/>
      <c r="XES193" s="289"/>
      <c r="XET193" s="289"/>
      <c r="XEU193" s="289"/>
      <c r="XEV193" s="289"/>
      <c r="XEW193" s="289"/>
      <c r="XEX193" s="289"/>
      <c r="XEY193" s="289"/>
      <c r="XEZ193" s="289"/>
      <c r="XFA193" s="289"/>
      <c r="XFB193" s="289"/>
    </row>
    <row r="194" s="506" customFormat="1" ht="21" customHeight="1" spans="1:16382">
      <c r="A194" s="508">
        <v>2013404</v>
      </c>
      <c r="B194" s="519" t="s">
        <v>252</v>
      </c>
      <c r="C194" s="351">
        <f t="shared" si="2"/>
        <v>130.2</v>
      </c>
      <c r="F194" s="506">
        <v>0</v>
      </c>
      <c r="H194" s="506">
        <v>130.2</v>
      </c>
      <c r="K194" s="506">
        <v>0</v>
      </c>
      <c r="M194" s="506">
        <v>0</v>
      </c>
      <c r="XEJ194" s="289"/>
      <c r="XEK194" s="289"/>
      <c r="XEL194" s="289"/>
      <c r="XEM194" s="289"/>
      <c r="XEN194" s="289"/>
      <c r="XEO194" s="289"/>
      <c r="XEP194" s="289"/>
      <c r="XEQ194" s="289"/>
      <c r="XER194" s="289"/>
      <c r="XES194" s="289"/>
      <c r="XET194" s="289"/>
      <c r="XEU194" s="289"/>
      <c r="XEV194" s="289"/>
      <c r="XEW194" s="289"/>
      <c r="XEX194" s="289"/>
      <c r="XEY194" s="289"/>
      <c r="XEZ194" s="289"/>
      <c r="XFA194" s="289"/>
      <c r="XFB194" s="289"/>
    </row>
    <row r="195" s="506" customFormat="1" ht="21" customHeight="1" spans="1:16382">
      <c r="A195" s="508">
        <v>2013405</v>
      </c>
      <c r="B195" s="519" t="s">
        <v>253</v>
      </c>
      <c r="C195" s="351">
        <f t="shared" si="2"/>
        <v>20</v>
      </c>
      <c r="F195" s="506">
        <v>0</v>
      </c>
      <c r="H195" s="506">
        <v>20</v>
      </c>
      <c r="K195" s="506">
        <v>0</v>
      </c>
      <c r="M195" s="506">
        <v>0</v>
      </c>
      <c r="XEJ195" s="289"/>
      <c r="XEK195" s="289"/>
      <c r="XEL195" s="289"/>
      <c r="XEM195" s="289"/>
      <c r="XEN195" s="289"/>
      <c r="XEO195" s="289"/>
      <c r="XEP195" s="289"/>
      <c r="XEQ195" s="289"/>
      <c r="XER195" s="289"/>
      <c r="XES195" s="289"/>
      <c r="XET195" s="289"/>
      <c r="XEU195" s="289"/>
      <c r="XEV195" s="289"/>
      <c r="XEW195" s="289"/>
      <c r="XEX195" s="289"/>
      <c r="XEY195" s="289"/>
      <c r="XEZ195" s="289"/>
      <c r="XFA195" s="289"/>
      <c r="XFB195" s="289"/>
    </row>
    <row r="196" s="506" customFormat="1" ht="21" customHeight="1" spans="1:16382">
      <c r="A196" s="508">
        <v>2013450</v>
      </c>
      <c r="B196" s="519" t="s">
        <v>157</v>
      </c>
      <c r="C196" s="351">
        <f t="shared" si="2"/>
        <v>86.793053</v>
      </c>
      <c r="F196" s="508">
        <v>86.793053</v>
      </c>
      <c r="H196" s="506">
        <v>0</v>
      </c>
      <c r="K196" s="506">
        <v>0</v>
      </c>
      <c r="M196" s="506">
        <v>0</v>
      </c>
      <c r="XEJ196" s="289"/>
      <c r="XEK196" s="289"/>
      <c r="XEL196" s="289"/>
      <c r="XEM196" s="289"/>
      <c r="XEN196" s="289"/>
      <c r="XEO196" s="289"/>
      <c r="XEP196" s="289"/>
      <c r="XEQ196" s="289"/>
      <c r="XER196" s="289"/>
      <c r="XES196" s="289"/>
      <c r="XET196" s="289"/>
      <c r="XEU196" s="289"/>
      <c r="XEV196" s="289"/>
      <c r="XEW196" s="289"/>
      <c r="XEX196" s="289"/>
      <c r="XEY196" s="289"/>
      <c r="XEZ196" s="289"/>
      <c r="XFA196" s="289"/>
      <c r="XFB196" s="289"/>
    </row>
    <row r="197" s="506" customFormat="1" ht="21" hidden="1" customHeight="1" spans="1:16382">
      <c r="A197" s="508">
        <v>2013499</v>
      </c>
      <c r="B197" s="519" t="s">
        <v>254</v>
      </c>
      <c r="C197" s="351">
        <f t="shared" si="2"/>
        <v>0</v>
      </c>
      <c r="F197" s="506">
        <v>0</v>
      </c>
      <c r="H197" s="506">
        <v>0</v>
      </c>
      <c r="K197" s="506">
        <v>0</v>
      </c>
      <c r="M197" s="506">
        <v>0</v>
      </c>
      <c r="XEJ197" s="289"/>
      <c r="XEK197" s="289"/>
      <c r="XEL197" s="289"/>
      <c r="XEM197" s="289"/>
      <c r="XEN197" s="289"/>
      <c r="XEO197" s="289"/>
      <c r="XEP197" s="289"/>
      <c r="XEQ197" s="289"/>
      <c r="XER197" s="289"/>
      <c r="XES197" s="289"/>
      <c r="XET197" s="289"/>
      <c r="XEU197" s="289"/>
      <c r="XEV197" s="289"/>
      <c r="XEW197" s="289"/>
      <c r="XEX197" s="289"/>
      <c r="XEY197" s="289"/>
      <c r="XEZ197" s="289"/>
      <c r="XFA197" s="289"/>
      <c r="XFB197" s="289"/>
    </row>
    <row r="198" s="506" customFormat="1" ht="21" hidden="1" customHeight="1" spans="1:16382">
      <c r="A198" s="508">
        <v>20135</v>
      </c>
      <c r="B198" s="519" t="s">
        <v>255</v>
      </c>
      <c r="C198" s="351">
        <f t="shared" ref="C198:C261" si="3">D198+E198+F198+G198+H198+I198+J198+K198+L198+M198</f>
        <v>0</v>
      </c>
      <c r="F198" s="506">
        <v>0</v>
      </c>
      <c r="H198" s="506">
        <v>0</v>
      </c>
      <c r="K198" s="506">
        <v>0</v>
      </c>
      <c r="M198" s="506">
        <v>0</v>
      </c>
      <c r="XEJ198" s="289"/>
      <c r="XEK198" s="289"/>
      <c r="XEL198" s="289"/>
      <c r="XEM198" s="289"/>
      <c r="XEN198" s="289"/>
      <c r="XEO198" s="289"/>
      <c r="XEP198" s="289"/>
      <c r="XEQ198" s="289"/>
      <c r="XER198" s="289"/>
      <c r="XES198" s="289"/>
      <c r="XET198" s="289"/>
      <c r="XEU198" s="289"/>
      <c r="XEV198" s="289"/>
      <c r="XEW198" s="289"/>
      <c r="XEX198" s="289"/>
      <c r="XEY198" s="289"/>
      <c r="XEZ198" s="289"/>
      <c r="XFA198" s="289"/>
      <c r="XFB198" s="289"/>
    </row>
    <row r="199" s="506" customFormat="1" ht="21" hidden="1" customHeight="1" spans="1:16382">
      <c r="A199" s="508">
        <v>2013501</v>
      </c>
      <c r="B199" s="518" t="s">
        <v>148</v>
      </c>
      <c r="C199" s="351">
        <f t="shared" si="3"/>
        <v>0</v>
      </c>
      <c r="F199" s="506">
        <v>0</v>
      </c>
      <c r="H199" s="506">
        <v>0</v>
      </c>
      <c r="K199" s="506">
        <v>0</v>
      </c>
      <c r="M199" s="506">
        <v>0</v>
      </c>
      <c r="XEJ199" s="289"/>
      <c r="XEK199" s="289"/>
      <c r="XEL199" s="289"/>
      <c r="XEM199" s="289"/>
      <c r="XEN199" s="289"/>
      <c r="XEO199" s="289"/>
      <c r="XEP199" s="289"/>
      <c r="XEQ199" s="289"/>
      <c r="XER199" s="289"/>
      <c r="XES199" s="289"/>
      <c r="XET199" s="289"/>
      <c r="XEU199" s="289"/>
      <c r="XEV199" s="289"/>
      <c r="XEW199" s="289"/>
      <c r="XEX199" s="289"/>
      <c r="XEY199" s="289"/>
      <c r="XEZ199" s="289"/>
      <c r="XFA199" s="289"/>
      <c r="XFB199" s="289"/>
    </row>
    <row r="200" s="506" customFormat="1" ht="21" hidden="1" customHeight="1" spans="1:16382">
      <c r="A200" s="508">
        <v>2013502</v>
      </c>
      <c r="B200" s="519" t="s">
        <v>149</v>
      </c>
      <c r="C200" s="351">
        <f t="shared" si="3"/>
        <v>0</v>
      </c>
      <c r="F200" s="506">
        <v>0</v>
      </c>
      <c r="H200" s="506">
        <v>0</v>
      </c>
      <c r="K200" s="506">
        <v>0</v>
      </c>
      <c r="M200" s="506">
        <v>0</v>
      </c>
      <c r="XEJ200" s="289"/>
      <c r="XEK200" s="289"/>
      <c r="XEL200" s="289"/>
      <c r="XEM200" s="289"/>
      <c r="XEN200" s="289"/>
      <c r="XEO200" s="289"/>
      <c r="XEP200" s="289"/>
      <c r="XEQ200" s="289"/>
      <c r="XER200" s="289"/>
      <c r="XES200" s="289"/>
      <c r="XET200" s="289"/>
      <c r="XEU200" s="289"/>
      <c r="XEV200" s="289"/>
      <c r="XEW200" s="289"/>
      <c r="XEX200" s="289"/>
      <c r="XEY200" s="289"/>
      <c r="XEZ200" s="289"/>
      <c r="XFA200" s="289"/>
      <c r="XFB200" s="289"/>
    </row>
    <row r="201" s="506" customFormat="1" ht="21" hidden="1" customHeight="1" spans="1:16382">
      <c r="A201" s="508">
        <v>2013503</v>
      </c>
      <c r="B201" s="519" t="s">
        <v>150</v>
      </c>
      <c r="C201" s="351">
        <f t="shared" si="3"/>
        <v>0</v>
      </c>
      <c r="F201" s="506">
        <v>0</v>
      </c>
      <c r="H201" s="506">
        <v>0</v>
      </c>
      <c r="K201" s="506">
        <v>0</v>
      </c>
      <c r="M201" s="506">
        <v>0</v>
      </c>
      <c r="XEJ201" s="289"/>
      <c r="XEK201" s="289"/>
      <c r="XEL201" s="289"/>
      <c r="XEM201" s="289"/>
      <c r="XEN201" s="289"/>
      <c r="XEO201" s="289"/>
      <c r="XEP201" s="289"/>
      <c r="XEQ201" s="289"/>
      <c r="XER201" s="289"/>
      <c r="XES201" s="289"/>
      <c r="XET201" s="289"/>
      <c r="XEU201" s="289"/>
      <c r="XEV201" s="289"/>
      <c r="XEW201" s="289"/>
      <c r="XEX201" s="289"/>
      <c r="XEY201" s="289"/>
      <c r="XEZ201" s="289"/>
      <c r="XFA201" s="289"/>
      <c r="XFB201" s="289"/>
    </row>
    <row r="202" s="506" customFormat="1" ht="21" hidden="1" customHeight="1" spans="1:16382">
      <c r="A202" s="508">
        <v>2013550</v>
      </c>
      <c r="B202" s="519" t="s">
        <v>157</v>
      </c>
      <c r="C202" s="351">
        <f t="shared" si="3"/>
        <v>0</v>
      </c>
      <c r="F202" s="506">
        <v>0</v>
      </c>
      <c r="H202" s="506">
        <v>0</v>
      </c>
      <c r="K202" s="506">
        <v>0</v>
      </c>
      <c r="M202" s="506">
        <v>0</v>
      </c>
      <c r="XEJ202" s="289"/>
      <c r="XEK202" s="289"/>
      <c r="XEL202" s="289"/>
      <c r="XEM202" s="289"/>
      <c r="XEN202" s="289"/>
      <c r="XEO202" s="289"/>
      <c r="XEP202" s="289"/>
      <c r="XEQ202" s="289"/>
      <c r="XER202" s="289"/>
      <c r="XES202" s="289"/>
      <c r="XET202" s="289"/>
      <c r="XEU202" s="289"/>
      <c r="XEV202" s="289"/>
      <c r="XEW202" s="289"/>
      <c r="XEX202" s="289"/>
      <c r="XEY202" s="289"/>
      <c r="XEZ202" s="289"/>
      <c r="XFA202" s="289"/>
      <c r="XFB202" s="289"/>
    </row>
    <row r="203" s="506" customFormat="1" ht="21" hidden="1" customHeight="1" spans="1:16382">
      <c r="A203" s="508">
        <v>2013599</v>
      </c>
      <c r="B203" s="519" t="s">
        <v>256</v>
      </c>
      <c r="C203" s="351">
        <f t="shared" si="3"/>
        <v>0</v>
      </c>
      <c r="F203" s="506">
        <v>0</v>
      </c>
      <c r="H203" s="506">
        <v>0</v>
      </c>
      <c r="K203" s="506">
        <v>0</v>
      </c>
      <c r="M203" s="506">
        <v>0</v>
      </c>
      <c r="XEJ203" s="289"/>
      <c r="XEK203" s="289"/>
      <c r="XEL203" s="289"/>
      <c r="XEM203" s="289"/>
      <c r="XEN203" s="289"/>
      <c r="XEO203" s="289"/>
      <c r="XEP203" s="289"/>
      <c r="XEQ203" s="289"/>
      <c r="XER203" s="289"/>
      <c r="XES203" s="289"/>
      <c r="XET203" s="289"/>
      <c r="XEU203" s="289"/>
      <c r="XEV203" s="289"/>
      <c r="XEW203" s="289"/>
      <c r="XEX203" s="289"/>
      <c r="XEY203" s="289"/>
      <c r="XEZ203" s="289"/>
      <c r="XFA203" s="289"/>
      <c r="XFB203" s="289"/>
    </row>
    <row r="204" s="506" customFormat="1" ht="21" customHeight="1" spans="1:16382">
      <c r="A204" s="508">
        <v>20136</v>
      </c>
      <c r="B204" s="519" t="s">
        <v>257</v>
      </c>
      <c r="C204" s="351">
        <f t="shared" si="3"/>
        <v>2061.175614</v>
      </c>
      <c r="F204" s="508">
        <v>928.085614</v>
      </c>
      <c r="H204" s="506">
        <v>1133.09</v>
      </c>
      <c r="K204" s="506">
        <v>0</v>
      </c>
      <c r="M204" s="506">
        <v>0</v>
      </c>
      <c r="XEJ204" s="289"/>
      <c r="XEK204" s="289"/>
      <c r="XEL204" s="289"/>
      <c r="XEM204" s="289"/>
      <c r="XEN204" s="289"/>
      <c r="XEO204" s="289"/>
      <c r="XEP204" s="289"/>
      <c r="XEQ204" s="289"/>
      <c r="XER204" s="289"/>
      <c r="XES204" s="289"/>
      <c r="XET204" s="289"/>
      <c r="XEU204" s="289"/>
      <c r="XEV204" s="289"/>
      <c r="XEW204" s="289"/>
      <c r="XEX204" s="289"/>
      <c r="XEY204" s="289"/>
      <c r="XEZ204" s="289"/>
      <c r="XFA204" s="289"/>
      <c r="XFB204" s="289"/>
    </row>
    <row r="205" s="506" customFormat="1" ht="21" customHeight="1" spans="1:16382">
      <c r="A205" s="508">
        <v>2013601</v>
      </c>
      <c r="B205" s="518" t="s">
        <v>148</v>
      </c>
      <c r="C205" s="351">
        <f t="shared" si="3"/>
        <v>718.239492</v>
      </c>
      <c r="F205" s="508">
        <v>718.239492</v>
      </c>
      <c r="H205" s="506">
        <v>0</v>
      </c>
      <c r="K205" s="506">
        <v>0</v>
      </c>
      <c r="M205" s="506">
        <v>0</v>
      </c>
      <c r="XEJ205" s="289"/>
      <c r="XEK205" s="289"/>
      <c r="XEL205" s="289"/>
      <c r="XEM205" s="289"/>
      <c r="XEN205" s="289"/>
      <c r="XEO205" s="289"/>
      <c r="XEP205" s="289"/>
      <c r="XEQ205" s="289"/>
      <c r="XER205" s="289"/>
      <c r="XES205" s="289"/>
      <c r="XET205" s="289"/>
      <c r="XEU205" s="289"/>
      <c r="XEV205" s="289"/>
      <c r="XEW205" s="289"/>
      <c r="XEX205" s="289"/>
      <c r="XEY205" s="289"/>
      <c r="XEZ205" s="289"/>
      <c r="XFA205" s="289"/>
      <c r="XFB205" s="289"/>
    </row>
    <row r="206" s="506" customFormat="1" ht="21" customHeight="1" spans="1:16382">
      <c r="A206" s="508">
        <v>2013602</v>
      </c>
      <c r="B206" s="519" t="s">
        <v>149</v>
      </c>
      <c r="C206" s="351">
        <f t="shared" si="3"/>
        <v>327</v>
      </c>
      <c r="F206" s="506">
        <v>0</v>
      </c>
      <c r="H206" s="506">
        <v>327</v>
      </c>
      <c r="K206" s="506">
        <v>0</v>
      </c>
      <c r="M206" s="506">
        <v>0</v>
      </c>
      <c r="XEJ206" s="289"/>
      <c r="XEK206" s="289"/>
      <c r="XEL206" s="289"/>
      <c r="XEM206" s="289"/>
      <c r="XEN206" s="289"/>
      <c r="XEO206" s="289"/>
      <c r="XEP206" s="289"/>
      <c r="XEQ206" s="289"/>
      <c r="XER206" s="289"/>
      <c r="XES206" s="289"/>
      <c r="XET206" s="289"/>
      <c r="XEU206" s="289"/>
      <c r="XEV206" s="289"/>
      <c r="XEW206" s="289"/>
      <c r="XEX206" s="289"/>
      <c r="XEY206" s="289"/>
      <c r="XEZ206" s="289"/>
      <c r="XFA206" s="289"/>
      <c r="XFB206" s="289"/>
    </row>
    <row r="207" s="506" customFormat="1" ht="21" hidden="1" customHeight="1" spans="1:16382">
      <c r="A207" s="508">
        <v>2013603</v>
      </c>
      <c r="B207" s="519" t="s">
        <v>150</v>
      </c>
      <c r="C207" s="351">
        <f t="shared" si="3"/>
        <v>0</v>
      </c>
      <c r="F207" s="506">
        <v>0</v>
      </c>
      <c r="H207" s="506">
        <v>0</v>
      </c>
      <c r="K207" s="506">
        <v>0</v>
      </c>
      <c r="M207" s="506">
        <v>0</v>
      </c>
      <c r="XEJ207" s="289"/>
      <c r="XEK207" s="289"/>
      <c r="XEL207" s="289"/>
      <c r="XEM207" s="289"/>
      <c r="XEN207" s="289"/>
      <c r="XEO207" s="289"/>
      <c r="XEP207" s="289"/>
      <c r="XEQ207" s="289"/>
      <c r="XER207" s="289"/>
      <c r="XES207" s="289"/>
      <c r="XET207" s="289"/>
      <c r="XEU207" s="289"/>
      <c r="XEV207" s="289"/>
      <c r="XEW207" s="289"/>
      <c r="XEX207" s="289"/>
      <c r="XEY207" s="289"/>
      <c r="XEZ207" s="289"/>
      <c r="XFA207" s="289"/>
      <c r="XFB207" s="289"/>
    </row>
    <row r="208" s="506" customFormat="1" ht="21" customHeight="1" spans="1:16382">
      <c r="A208" s="508">
        <v>2013650</v>
      </c>
      <c r="B208" s="519" t="s">
        <v>157</v>
      </c>
      <c r="C208" s="351">
        <f t="shared" si="3"/>
        <v>209.846122</v>
      </c>
      <c r="F208" s="508">
        <v>209.846122</v>
      </c>
      <c r="H208" s="506">
        <v>0</v>
      </c>
      <c r="K208" s="506">
        <v>0</v>
      </c>
      <c r="M208" s="506">
        <v>0</v>
      </c>
      <c r="XEJ208" s="289"/>
      <c r="XEK208" s="289"/>
      <c r="XEL208" s="289"/>
      <c r="XEM208" s="289"/>
      <c r="XEN208" s="289"/>
      <c r="XEO208" s="289"/>
      <c r="XEP208" s="289"/>
      <c r="XEQ208" s="289"/>
      <c r="XER208" s="289"/>
      <c r="XES208" s="289"/>
      <c r="XET208" s="289"/>
      <c r="XEU208" s="289"/>
      <c r="XEV208" s="289"/>
      <c r="XEW208" s="289"/>
      <c r="XEX208" s="289"/>
      <c r="XEY208" s="289"/>
      <c r="XEZ208" s="289"/>
      <c r="XFA208" s="289"/>
      <c r="XFB208" s="289"/>
    </row>
    <row r="209" s="506" customFormat="1" ht="21" customHeight="1" spans="1:16382">
      <c r="A209" s="508">
        <v>2013699</v>
      </c>
      <c r="B209" s="519" t="s">
        <v>258</v>
      </c>
      <c r="C209" s="351">
        <f t="shared" si="3"/>
        <v>806.09</v>
      </c>
      <c r="F209" s="506">
        <v>0</v>
      </c>
      <c r="H209" s="506">
        <v>806.09</v>
      </c>
      <c r="K209" s="506">
        <v>0</v>
      </c>
      <c r="M209" s="506">
        <v>0</v>
      </c>
      <c r="XEJ209" s="289"/>
      <c r="XEK209" s="289"/>
      <c r="XEL209" s="289"/>
      <c r="XEM209" s="289"/>
      <c r="XEN209" s="289"/>
      <c r="XEO209" s="289"/>
      <c r="XEP209" s="289"/>
      <c r="XEQ209" s="289"/>
      <c r="XER209" s="289"/>
      <c r="XES209" s="289"/>
      <c r="XET209" s="289"/>
      <c r="XEU209" s="289"/>
      <c r="XEV209" s="289"/>
      <c r="XEW209" s="289"/>
      <c r="XEX209" s="289"/>
      <c r="XEY209" s="289"/>
      <c r="XEZ209" s="289"/>
      <c r="XFA209" s="289"/>
      <c r="XFB209" s="289"/>
    </row>
    <row r="210" s="506" customFormat="1" ht="21" customHeight="1" spans="1:16382">
      <c r="A210" s="508">
        <v>20137</v>
      </c>
      <c r="B210" s="519" t="s">
        <v>259</v>
      </c>
      <c r="C210" s="351">
        <f t="shared" si="3"/>
        <v>294.495773</v>
      </c>
      <c r="F210" s="508">
        <v>224.495773</v>
      </c>
      <c r="H210" s="506">
        <v>70</v>
      </c>
      <c r="K210" s="506">
        <v>0</v>
      </c>
      <c r="M210" s="506">
        <v>0</v>
      </c>
      <c r="XEJ210" s="289"/>
      <c r="XEK210" s="289"/>
      <c r="XEL210" s="289"/>
      <c r="XEM210" s="289"/>
      <c r="XEN210" s="289"/>
      <c r="XEO210" s="289"/>
      <c r="XEP210" s="289"/>
      <c r="XEQ210" s="289"/>
      <c r="XER210" s="289"/>
      <c r="XES210" s="289"/>
      <c r="XET210" s="289"/>
      <c r="XEU210" s="289"/>
      <c r="XEV210" s="289"/>
      <c r="XEW210" s="289"/>
      <c r="XEX210" s="289"/>
      <c r="XEY210" s="289"/>
      <c r="XEZ210" s="289"/>
      <c r="XFA210" s="289"/>
      <c r="XFB210" s="289"/>
    </row>
    <row r="211" s="506" customFormat="1" ht="21" customHeight="1" spans="1:16382">
      <c r="A211" s="508">
        <v>2013701</v>
      </c>
      <c r="B211" s="519" t="s">
        <v>148</v>
      </c>
      <c r="C211" s="351">
        <f t="shared" si="3"/>
        <v>109.272316</v>
      </c>
      <c r="F211" s="508">
        <v>109.272316</v>
      </c>
      <c r="H211" s="506">
        <v>0</v>
      </c>
      <c r="K211" s="506">
        <v>0</v>
      </c>
      <c r="M211" s="506">
        <v>0</v>
      </c>
      <c r="XEJ211" s="289"/>
      <c r="XEK211" s="289"/>
      <c r="XEL211" s="289"/>
      <c r="XEM211" s="289"/>
      <c r="XEN211" s="289"/>
      <c r="XEO211" s="289"/>
      <c r="XEP211" s="289"/>
      <c r="XEQ211" s="289"/>
      <c r="XER211" s="289"/>
      <c r="XES211" s="289"/>
      <c r="XET211" s="289"/>
      <c r="XEU211" s="289"/>
      <c r="XEV211" s="289"/>
      <c r="XEW211" s="289"/>
      <c r="XEX211" s="289"/>
      <c r="XEY211" s="289"/>
      <c r="XEZ211" s="289"/>
      <c r="XFA211" s="289"/>
      <c r="XFB211" s="289"/>
    </row>
    <row r="212" s="506" customFormat="1" ht="21" customHeight="1" spans="1:16382">
      <c r="A212" s="508">
        <v>2013702</v>
      </c>
      <c r="B212" s="519" t="s">
        <v>149</v>
      </c>
      <c r="C212" s="351">
        <f t="shared" si="3"/>
        <v>70</v>
      </c>
      <c r="F212" s="506">
        <v>0</v>
      </c>
      <c r="H212" s="506">
        <v>70</v>
      </c>
      <c r="K212" s="506">
        <v>0</v>
      </c>
      <c r="M212" s="506">
        <v>0</v>
      </c>
      <c r="XEJ212" s="289"/>
      <c r="XEK212" s="289"/>
      <c r="XEL212" s="289"/>
      <c r="XEM212" s="289"/>
      <c r="XEN212" s="289"/>
      <c r="XEO212" s="289"/>
      <c r="XEP212" s="289"/>
      <c r="XEQ212" s="289"/>
      <c r="XER212" s="289"/>
      <c r="XES212" s="289"/>
      <c r="XET212" s="289"/>
      <c r="XEU212" s="289"/>
      <c r="XEV212" s="289"/>
      <c r="XEW212" s="289"/>
      <c r="XEX212" s="289"/>
      <c r="XEY212" s="289"/>
      <c r="XEZ212" s="289"/>
      <c r="XFA212" s="289"/>
      <c r="XFB212" s="289"/>
    </row>
    <row r="213" s="506" customFormat="1" ht="21" hidden="1" customHeight="1" spans="1:16382">
      <c r="A213" s="508">
        <v>2013703</v>
      </c>
      <c r="B213" s="518" t="s">
        <v>150</v>
      </c>
      <c r="C213" s="351">
        <f t="shared" si="3"/>
        <v>0</v>
      </c>
      <c r="F213" s="506">
        <v>0</v>
      </c>
      <c r="H213" s="506">
        <v>0</v>
      </c>
      <c r="K213" s="506">
        <v>0</v>
      </c>
      <c r="M213" s="506">
        <v>0</v>
      </c>
      <c r="XEJ213" s="289"/>
      <c r="XEK213" s="289"/>
      <c r="XEL213" s="289"/>
      <c r="XEM213" s="289"/>
      <c r="XEN213" s="289"/>
      <c r="XEO213" s="289"/>
      <c r="XEP213" s="289"/>
      <c r="XEQ213" s="289"/>
      <c r="XER213" s="289"/>
      <c r="XES213" s="289"/>
      <c r="XET213" s="289"/>
      <c r="XEU213" s="289"/>
      <c r="XEV213" s="289"/>
      <c r="XEW213" s="289"/>
      <c r="XEX213" s="289"/>
      <c r="XEY213" s="289"/>
      <c r="XEZ213" s="289"/>
      <c r="XFA213" s="289"/>
      <c r="XFB213" s="289"/>
    </row>
    <row r="214" s="506" customFormat="1" ht="21" hidden="1" customHeight="1" spans="1:16382">
      <c r="A214" s="508">
        <v>2013704</v>
      </c>
      <c r="B214" s="519" t="s">
        <v>260</v>
      </c>
      <c r="C214" s="351">
        <f t="shared" si="3"/>
        <v>0</v>
      </c>
      <c r="F214" s="506">
        <v>0</v>
      </c>
      <c r="H214" s="506">
        <v>0</v>
      </c>
      <c r="K214" s="506">
        <v>0</v>
      </c>
      <c r="M214" s="506">
        <v>0</v>
      </c>
      <c r="XEJ214" s="289"/>
      <c r="XEK214" s="289"/>
      <c r="XEL214" s="289"/>
      <c r="XEM214" s="289"/>
      <c r="XEN214" s="289"/>
      <c r="XEO214" s="289"/>
      <c r="XEP214" s="289"/>
      <c r="XEQ214" s="289"/>
      <c r="XER214" s="289"/>
      <c r="XES214" s="289"/>
      <c r="XET214" s="289"/>
      <c r="XEU214" s="289"/>
      <c r="XEV214" s="289"/>
      <c r="XEW214" s="289"/>
      <c r="XEX214" s="289"/>
      <c r="XEY214" s="289"/>
      <c r="XEZ214" s="289"/>
      <c r="XFA214" s="289"/>
      <c r="XFB214" s="289"/>
    </row>
    <row r="215" s="506" customFormat="1" ht="21" customHeight="1" spans="1:16382">
      <c r="A215" s="508">
        <v>2013750</v>
      </c>
      <c r="B215" s="519" t="s">
        <v>157</v>
      </c>
      <c r="C215" s="351">
        <f t="shared" si="3"/>
        <v>115.223457</v>
      </c>
      <c r="F215" s="508">
        <v>115.223457</v>
      </c>
      <c r="H215" s="506">
        <v>0</v>
      </c>
      <c r="K215" s="506">
        <v>0</v>
      </c>
      <c r="M215" s="506">
        <v>0</v>
      </c>
      <c r="XEJ215" s="289"/>
      <c r="XEK215" s="289"/>
      <c r="XEL215" s="289"/>
      <c r="XEM215" s="289"/>
      <c r="XEN215" s="289"/>
      <c r="XEO215" s="289"/>
      <c r="XEP215" s="289"/>
      <c r="XEQ215" s="289"/>
      <c r="XER215" s="289"/>
      <c r="XES215" s="289"/>
      <c r="XET215" s="289"/>
      <c r="XEU215" s="289"/>
      <c r="XEV215" s="289"/>
      <c r="XEW215" s="289"/>
      <c r="XEX215" s="289"/>
      <c r="XEY215" s="289"/>
      <c r="XEZ215" s="289"/>
      <c r="XFA215" s="289"/>
      <c r="XFB215" s="289"/>
    </row>
    <row r="216" s="506" customFormat="1" ht="21" hidden="1" customHeight="1" spans="1:16382">
      <c r="A216" s="508">
        <v>2013799</v>
      </c>
      <c r="B216" s="519" t="s">
        <v>261</v>
      </c>
      <c r="C216" s="351">
        <f t="shared" si="3"/>
        <v>0</v>
      </c>
      <c r="F216" s="506">
        <v>0</v>
      </c>
      <c r="H216" s="506">
        <v>0</v>
      </c>
      <c r="K216" s="506">
        <v>0</v>
      </c>
      <c r="M216" s="506">
        <v>0</v>
      </c>
      <c r="XEJ216" s="289"/>
      <c r="XEK216" s="289"/>
      <c r="XEL216" s="289"/>
      <c r="XEM216" s="289"/>
      <c r="XEN216" s="289"/>
      <c r="XEO216" s="289"/>
      <c r="XEP216" s="289"/>
      <c r="XEQ216" s="289"/>
      <c r="XER216" s="289"/>
      <c r="XES216" s="289"/>
      <c r="XET216" s="289"/>
      <c r="XEU216" s="289"/>
      <c r="XEV216" s="289"/>
      <c r="XEW216" s="289"/>
      <c r="XEX216" s="289"/>
      <c r="XEY216" s="289"/>
      <c r="XEZ216" s="289"/>
      <c r="XFA216" s="289"/>
      <c r="XFB216" s="289"/>
    </row>
    <row r="217" s="506" customFormat="1" ht="21" customHeight="1" spans="1:16382">
      <c r="A217" s="508">
        <v>20138</v>
      </c>
      <c r="B217" s="519" t="s">
        <v>262</v>
      </c>
      <c r="C217" s="351">
        <f t="shared" si="3"/>
        <v>4021.405704</v>
      </c>
      <c r="F217" s="508">
        <v>3770.905704</v>
      </c>
      <c r="H217" s="506">
        <v>0</v>
      </c>
      <c r="K217" s="506">
        <v>250.5</v>
      </c>
      <c r="M217" s="506">
        <v>0</v>
      </c>
      <c r="XEJ217" s="289"/>
      <c r="XEK217" s="289"/>
      <c r="XEL217" s="289"/>
      <c r="XEM217" s="289"/>
      <c r="XEN217" s="289"/>
      <c r="XEO217" s="289"/>
      <c r="XEP217" s="289"/>
      <c r="XEQ217" s="289"/>
      <c r="XER217" s="289"/>
      <c r="XES217" s="289"/>
      <c r="XET217" s="289"/>
      <c r="XEU217" s="289"/>
      <c r="XEV217" s="289"/>
      <c r="XEW217" s="289"/>
      <c r="XEX217" s="289"/>
      <c r="XEY217" s="289"/>
      <c r="XEZ217" s="289"/>
      <c r="XFA217" s="289"/>
      <c r="XFB217" s="289"/>
    </row>
    <row r="218" s="506" customFormat="1" ht="21" customHeight="1" spans="1:16382">
      <c r="A218" s="508">
        <v>2013801</v>
      </c>
      <c r="B218" s="519" t="s">
        <v>148</v>
      </c>
      <c r="C218" s="351">
        <f t="shared" si="3"/>
        <v>3518.531883</v>
      </c>
      <c r="F218" s="508">
        <v>3518.531883</v>
      </c>
      <c r="H218" s="506">
        <v>0</v>
      </c>
      <c r="K218" s="506">
        <v>0</v>
      </c>
      <c r="M218" s="506">
        <v>0</v>
      </c>
      <c r="XEJ218" s="289"/>
      <c r="XEK218" s="289"/>
      <c r="XEL218" s="289"/>
      <c r="XEM218" s="289"/>
      <c r="XEN218" s="289"/>
      <c r="XEO218" s="289"/>
      <c r="XEP218" s="289"/>
      <c r="XEQ218" s="289"/>
      <c r="XER218" s="289"/>
      <c r="XES218" s="289"/>
      <c r="XET218" s="289"/>
      <c r="XEU218" s="289"/>
      <c r="XEV218" s="289"/>
      <c r="XEW218" s="289"/>
      <c r="XEX218" s="289"/>
      <c r="XEY218" s="289"/>
      <c r="XEZ218" s="289"/>
      <c r="XFA218" s="289"/>
      <c r="XFB218" s="289"/>
    </row>
    <row r="219" s="506" customFormat="1" ht="21" hidden="1" customHeight="1" spans="1:16382">
      <c r="A219" s="508">
        <v>2013802</v>
      </c>
      <c r="B219" s="518" t="s">
        <v>149</v>
      </c>
      <c r="C219" s="351">
        <f t="shared" si="3"/>
        <v>0</v>
      </c>
      <c r="F219" s="506">
        <v>0</v>
      </c>
      <c r="H219" s="506">
        <v>0</v>
      </c>
      <c r="K219" s="506">
        <v>0</v>
      </c>
      <c r="M219" s="506">
        <v>0</v>
      </c>
      <c r="XEJ219" s="289"/>
      <c r="XEK219" s="289"/>
      <c r="XEL219" s="289"/>
      <c r="XEM219" s="289"/>
      <c r="XEN219" s="289"/>
      <c r="XEO219" s="289"/>
      <c r="XEP219" s="289"/>
      <c r="XEQ219" s="289"/>
      <c r="XER219" s="289"/>
      <c r="XES219" s="289"/>
      <c r="XET219" s="289"/>
      <c r="XEU219" s="289"/>
      <c r="XEV219" s="289"/>
      <c r="XEW219" s="289"/>
      <c r="XEX219" s="289"/>
      <c r="XEY219" s="289"/>
      <c r="XEZ219" s="289"/>
      <c r="XFA219" s="289"/>
      <c r="XFB219" s="289"/>
    </row>
    <row r="220" s="506" customFormat="1" ht="21" hidden="1" customHeight="1" spans="1:16382">
      <c r="A220" s="508">
        <v>2013803</v>
      </c>
      <c r="B220" s="519" t="s">
        <v>150</v>
      </c>
      <c r="C220" s="351">
        <f t="shared" si="3"/>
        <v>0</v>
      </c>
      <c r="F220" s="506">
        <v>0</v>
      </c>
      <c r="H220" s="506">
        <v>0</v>
      </c>
      <c r="K220" s="506">
        <v>0</v>
      </c>
      <c r="M220" s="506">
        <v>0</v>
      </c>
      <c r="XEJ220" s="289"/>
      <c r="XEK220" s="289"/>
      <c r="XEL220" s="289"/>
      <c r="XEM220" s="289"/>
      <c r="XEN220" s="289"/>
      <c r="XEO220" s="289"/>
      <c r="XEP220" s="289"/>
      <c r="XEQ220" s="289"/>
      <c r="XER220" s="289"/>
      <c r="XES220" s="289"/>
      <c r="XET220" s="289"/>
      <c r="XEU220" s="289"/>
      <c r="XEV220" s="289"/>
      <c r="XEW220" s="289"/>
      <c r="XEX220" s="289"/>
      <c r="XEY220" s="289"/>
      <c r="XEZ220" s="289"/>
      <c r="XFA220" s="289"/>
      <c r="XFB220" s="289"/>
    </row>
    <row r="221" s="506" customFormat="1" ht="21" hidden="1" customHeight="1" spans="1:16382">
      <c r="A221" s="508">
        <v>2013804</v>
      </c>
      <c r="B221" s="519" t="s">
        <v>263</v>
      </c>
      <c r="C221" s="351">
        <f t="shared" si="3"/>
        <v>0</v>
      </c>
      <c r="F221" s="506">
        <v>0</v>
      </c>
      <c r="H221" s="506">
        <v>0</v>
      </c>
      <c r="K221" s="506">
        <v>0</v>
      </c>
      <c r="M221" s="506">
        <v>0</v>
      </c>
      <c r="XEJ221" s="289"/>
      <c r="XEK221" s="289"/>
      <c r="XEL221" s="289"/>
      <c r="XEM221" s="289"/>
      <c r="XEN221" s="289"/>
      <c r="XEO221" s="289"/>
      <c r="XEP221" s="289"/>
      <c r="XEQ221" s="289"/>
      <c r="XER221" s="289"/>
      <c r="XES221" s="289"/>
      <c r="XET221" s="289"/>
      <c r="XEU221" s="289"/>
      <c r="XEV221" s="289"/>
      <c r="XEW221" s="289"/>
      <c r="XEX221" s="289"/>
      <c r="XEY221" s="289"/>
      <c r="XEZ221" s="289"/>
      <c r="XFA221" s="289"/>
      <c r="XFB221" s="289"/>
    </row>
    <row r="222" s="506" customFormat="1" ht="21" hidden="1" customHeight="1" spans="1:16382">
      <c r="A222" s="508">
        <v>2013805</v>
      </c>
      <c r="B222" s="519" t="s">
        <v>264</v>
      </c>
      <c r="C222" s="351">
        <f t="shared" si="3"/>
        <v>0</v>
      </c>
      <c r="F222" s="506">
        <v>0</v>
      </c>
      <c r="H222" s="506">
        <v>0</v>
      </c>
      <c r="K222" s="506">
        <v>0</v>
      </c>
      <c r="M222" s="506">
        <v>0</v>
      </c>
      <c r="XEJ222" s="289"/>
      <c r="XEK222" s="289"/>
      <c r="XEL222" s="289"/>
      <c r="XEM222" s="289"/>
      <c r="XEN222" s="289"/>
      <c r="XEO222" s="289"/>
      <c r="XEP222" s="289"/>
      <c r="XEQ222" s="289"/>
      <c r="XER222" s="289"/>
      <c r="XES222" s="289"/>
      <c r="XET222" s="289"/>
      <c r="XEU222" s="289"/>
      <c r="XEV222" s="289"/>
      <c r="XEW222" s="289"/>
      <c r="XEX222" s="289"/>
      <c r="XEY222" s="289"/>
      <c r="XEZ222" s="289"/>
      <c r="XFA222" s="289"/>
      <c r="XFB222" s="289"/>
    </row>
    <row r="223" s="506" customFormat="1" ht="21" hidden="1" customHeight="1" spans="1:16382">
      <c r="A223" s="508">
        <v>2013808</v>
      </c>
      <c r="B223" s="519" t="s">
        <v>189</v>
      </c>
      <c r="C223" s="351">
        <f t="shared" si="3"/>
        <v>0</v>
      </c>
      <c r="F223" s="506">
        <v>0</v>
      </c>
      <c r="H223" s="506">
        <v>0</v>
      </c>
      <c r="K223" s="506">
        <v>0</v>
      </c>
      <c r="M223" s="506">
        <v>0</v>
      </c>
      <c r="XEJ223" s="289"/>
      <c r="XEK223" s="289"/>
      <c r="XEL223" s="289"/>
      <c r="XEM223" s="289"/>
      <c r="XEN223" s="289"/>
      <c r="XEO223" s="289"/>
      <c r="XEP223" s="289"/>
      <c r="XEQ223" s="289"/>
      <c r="XER223" s="289"/>
      <c r="XES223" s="289"/>
      <c r="XET223" s="289"/>
      <c r="XEU223" s="289"/>
      <c r="XEV223" s="289"/>
      <c r="XEW223" s="289"/>
      <c r="XEX223" s="289"/>
      <c r="XEY223" s="289"/>
      <c r="XEZ223" s="289"/>
      <c r="XFA223" s="289"/>
      <c r="XFB223" s="289"/>
    </row>
    <row r="224" s="506" customFormat="1" ht="21" customHeight="1" spans="1:16382">
      <c r="A224" s="508">
        <v>2013810</v>
      </c>
      <c r="B224" s="519" t="s">
        <v>265</v>
      </c>
      <c r="C224" s="351">
        <f t="shared" si="3"/>
        <v>4</v>
      </c>
      <c r="F224" s="506">
        <v>0</v>
      </c>
      <c r="H224" s="506">
        <v>0</v>
      </c>
      <c r="K224" s="506">
        <v>4</v>
      </c>
      <c r="M224" s="506">
        <v>0</v>
      </c>
      <c r="XEJ224" s="289"/>
      <c r="XEK224" s="289"/>
      <c r="XEL224" s="289"/>
      <c r="XEM224" s="289"/>
      <c r="XEN224" s="289"/>
      <c r="XEO224" s="289"/>
      <c r="XEP224" s="289"/>
      <c r="XEQ224" s="289"/>
      <c r="XER224" s="289"/>
      <c r="XES224" s="289"/>
      <c r="XET224" s="289"/>
      <c r="XEU224" s="289"/>
      <c r="XEV224" s="289"/>
      <c r="XEW224" s="289"/>
      <c r="XEX224" s="289"/>
      <c r="XEY224" s="289"/>
      <c r="XEZ224" s="289"/>
      <c r="XFA224" s="289"/>
      <c r="XFB224" s="289"/>
    </row>
    <row r="225" s="506" customFormat="1" ht="21" customHeight="1" spans="1:16382">
      <c r="A225" s="508">
        <v>2013812</v>
      </c>
      <c r="B225" s="518" t="s">
        <v>266</v>
      </c>
      <c r="C225" s="351">
        <f t="shared" si="3"/>
        <v>24.5</v>
      </c>
      <c r="F225" s="506">
        <v>0</v>
      </c>
      <c r="H225" s="506">
        <v>0</v>
      </c>
      <c r="K225" s="506">
        <v>24.5</v>
      </c>
      <c r="M225" s="506">
        <v>0</v>
      </c>
      <c r="XEJ225" s="289"/>
      <c r="XEK225" s="289"/>
      <c r="XEL225" s="289"/>
      <c r="XEM225" s="289"/>
      <c r="XEN225" s="289"/>
      <c r="XEO225" s="289"/>
      <c r="XEP225" s="289"/>
      <c r="XEQ225" s="289"/>
      <c r="XER225" s="289"/>
      <c r="XES225" s="289"/>
      <c r="XET225" s="289"/>
      <c r="XEU225" s="289"/>
      <c r="XEV225" s="289"/>
      <c r="XEW225" s="289"/>
      <c r="XEX225" s="289"/>
      <c r="XEY225" s="289"/>
      <c r="XEZ225" s="289"/>
      <c r="XFA225" s="289"/>
      <c r="XFB225" s="289"/>
    </row>
    <row r="226" s="506" customFormat="1" ht="21" hidden="1" customHeight="1" spans="1:16382">
      <c r="A226" s="508">
        <v>2013813</v>
      </c>
      <c r="B226" s="519" t="s">
        <v>267</v>
      </c>
      <c r="C226" s="351">
        <f t="shared" si="3"/>
        <v>0</v>
      </c>
      <c r="F226" s="506">
        <v>0</v>
      </c>
      <c r="H226" s="506">
        <v>0</v>
      </c>
      <c r="K226" s="506">
        <v>0</v>
      </c>
      <c r="M226" s="506">
        <v>0</v>
      </c>
      <c r="XEJ226" s="289"/>
      <c r="XEK226" s="289"/>
      <c r="XEL226" s="289"/>
      <c r="XEM226" s="289"/>
      <c r="XEN226" s="289"/>
      <c r="XEO226" s="289"/>
      <c r="XEP226" s="289"/>
      <c r="XEQ226" s="289"/>
      <c r="XER226" s="289"/>
      <c r="XES226" s="289"/>
      <c r="XET226" s="289"/>
      <c r="XEU226" s="289"/>
      <c r="XEV226" s="289"/>
      <c r="XEW226" s="289"/>
      <c r="XEX226" s="289"/>
      <c r="XEY226" s="289"/>
      <c r="XEZ226" s="289"/>
      <c r="XFA226" s="289"/>
      <c r="XFB226" s="289"/>
    </row>
    <row r="227" s="506" customFormat="1" ht="21" customHeight="1" spans="1:16382">
      <c r="A227" s="508">
        <v>2013814</v>
      </c>
      <c r="B227" s="519" t="s">
        <v>268</v>
      </c>
      <c r="C227" s="351">
        <f t="shared" si="3"/>
        <v>4</v>
      </c>
      <c r="F227" s="506">
        <v>0</v>
      </c>
      <c r="H227" s="506">
        <v>0</v>
      </c>
      <c r="K227" s="506">
        <v>4</v>
      </c>
      <c r="M227" s="506">
        <v>0</v>
      </c>
      <c r="XEJ227" s="289"/>
      <c r="XEK227" s="289"/>
      <c r="XEL227" s="289"/>
      <c r="XEM227" s="289"/>
      <c r="XEN227" s="289"/>
      <c r="XEO227" s="289"/>
      <c r="XEP227" s="289"/>
      <c r="XEQ227" s="289"/>
      <c r="XER227" s="289"/>
      <c r="XES227" s="289"/>
      <c r="XET227" s="289"/>
      <c r="XEU227" s="289"/>
      <c r="XEV227" s="289"/>
      <c r="XEW227" s="289"/>
      <c r="XEX227" s="289"/>
      <c r="XEY227" s="289"/>
      <c r="XEZ227" s="289"/>
      <c r="XFA227" s="289"/>
      <c r="XFB227" s="289"/>
    </row>
    <row r="228" s="506" customFormat="1" ht="21" hidden="1" customHeight="1" spans="1:16382">
      <c r="A228" s="508">
        <v>2013815</v>
      </c>
      <c r="B228" s="519" t="s">
        <v>269</v>
      </c>
      <c r="C228" s="351">
        <f t="shared" si="3"/>
        <v>0</v>
      </c>
      <c r="F228" s="506">
        <v>0</v>
      </c>
      <c r="H228" s="506">
        <v>0</v>
      </c>
      <c r="K228" s="506">
        <v>0</v>
      </c>
      <c r="M228" s="506">
        <v>0</v>
      </c>
      <c r="XEJ228" s="289"/>
      <c r="XEK228" s="289"/>
      <c r="XEL228" s="289"/>
      <c r="XEM228" s="289"/>
      <c r="XEN228" s="289"/>
      <c r="XEO228" s="289"/>
      <c r="XEP228" s="289"/>
      <c r="XEQ228" s="289"/>
      <c r="XER228" s="289"/>
      <c r="XES228" s="289"/>
      <c r="XET228" s="289"/>
      <c r="XEU228" s="289"/>
      <c r="XEV228" s="289"/>
      <c r="XEW228" s="289"/>
      <c r="XEX228" s="289"/>
      <c r="XEY228" s="289"/>
      <c r="XEZ228" s="289"/>
      <c r="XFA228" s="289"/>
      <c r="XFB228" s="289"/>
    </row>
    <row r="229" s="506" customFormat="1" ht="21" customHeight="1" spans="1:16382">
      <c r="A229" s="508">
        <v>2013816</v>
      </c>
      <c r="B229" s="519" t="s">
        <v>270</v>
      </c>
      <c r="C229" s="351">
        <f t="shared" si="3"/>
        <v>218</v>
      </c>
      <c r="F229" s="506">
        <v>0</v>
      </c>
      <c r="H229" s="506">
        <v>0</v>
      </c>
      <c r="K229" s="506">
        <v>218</v>
      </c>
      <c r="M229" s="506">
        <v>0</v>
      </c>
      <c r="XEJ229" s="289"/>
      <c r="XEK229" s="289"/>
      <c r="XEL229" s="289"/>
      <c r="XEM229" s="289"/>
      <c r="XEN229" s="289"/>
      <c r="XEO229" s="289"/>
      <c r="XEP229" s="289"/>
      <c r="XEQ229" s="289"/>
      <c r="XER229" s="289"/>
      <c r="XES229" s="289"/>
      <c r="XET229" s="289"/>
      <c r="XEU229" s="289"/>
      <c r="XEV229" s="289"/>
      <c r="XEW229" s="289"/>
      <c r="XEX229" s="289"/>
      <c r="XEY229" s="289"/>
      <c r="XEZ229" s="289"/>
      <c r="XFA229" s="289"/>
      <c r="XFB229" s="289"/>
    </row>
    <row r="230" s="506" customFormat="1" ht="21" customHeight="1" spans="1:16382">
      <c r="A230" s="508">
        <v>2013850</v>
      </c>
      <c r="B230" s="519" t="s">
        <v>157</v>
      </c>
      <c r="C230" s="351">
        <f t="shared" si="3"/>
        <v>252.373821</v>
      </c>
      <c r="F230" s="508">
        <v>252.373821</v>
      </c>
      <c r="H230" s="506">
        <v>0</v>
      </c>
      <c r="K230" s="506">
        <v>0</v>
      </c>
      <c r="M230" s="506">
        <v>0</v>
      </c>
      <c r="XEJ230" s="289"/>
      <c r="XEK230" s="289"/>
      <c r="XEL230" s="289"/>
      <c r="XEM230" s="289"/>
      <c r="XEN230" s="289"/>
      <c r="XEO230" s="289"/>
      <c r="XEP230" s="289"/>
      <c r="XEQ230" s="289"/>
      <c r="XER230" s="289"/>
      <c r="XES230" s="289"/>
      <c r="XET230" s="289"/>
      <c r="XEU230" s="289"/>
      <c r="XEV230" s="289"/>
      <c r="XEW230" s="289"/>
      <c r="XEX230" s="289"/>
      <c r="XEY230" s="289"/>
      <c r="XEZ230" s="289"/>
      <c r="XFA230" s="289"/>
      <c r="XFB230" s="289"/>
    </row>
    <row r="231" s="506" customFormat="1" ht="21" hidden="1" customHeight="1" spans="1:16382">
      <c r="A231" s="508">
        <v>2013899</v>
      </c>
      <c r="B231" s="518" t="s">
        <v>271</v>
      </c>
      <c r="C231" s="351">
        <f t="shared" si="3"/>
        <v>0</v>
      </c>
      <c r="F231" s="506">
        <v>0</v>
      </c>
      <c r="H231" s="506">
        <v>0</v>
      </c>
      <c r="K231" s="506">
        <v>0</v>
      </c>
      <c r="M231" s="506">
        <v>0</v>
      </c>
      <c r="XEJ231" s="289"/>
      <c r="XEK231" s="289"/>
      <c r="XEL231" s="289"/>
      <c r="XEM231" s="289"/>
      <c r="XEN231" s="289"/>
      <c r="XEO231" s="289"/>
      <c r="XEP231" s="289"/>
      <c r="XEQ231" s="289"/>
      <c r="XER231" s="289"/>
      <c r="XES231" s="289"/>
      <c r="XET231" s="289"/>
      <c r="XEU231" s="289"/>
      <c r="XEV231" s="289"/>
      <c r="XEW231" s="289"/>
      <c r="XEX231" s="289"/>
      <c r="XEY231" s="289"/>
      <c r="XEZ231" s="289"/>
      <c r="XFA231" s="289"/>
      <c r="XFB231" s="289"/>
    </row>
    <row r="232" s="506" customFormat="1" ht="21" customHeight="1" spans="1:16382">
      <c r="A232" s="508">
        <v>20140</v>
      </c>
      <c r="B232" s="519" t="s">
        <v>1652</v>
      </c>
      <c r="C232" s="351">
        <f t="shared" si="3"/>
        <v>329.393342</v>
      </c>
      <c r="F232" s="508">
        <v>316.393342</v>
      </c>
      <c r="K232" s="506">
        <v>10</v>
      </c>
      <c r="M232" s="506">
        <v>3</v>
      </c>
      <c r="XEJ232" s="289"/>
      <c r="XEK232" s="289"/>
      <c r="XEL232" s="289"/>
      <c r="XEM232" s="289"/>
      <c r="XEN232" s="289"/>
      <c r="XEO232" s="289"/>
      <c r="XEP232" s="289"/>
      <c r="XEQ232" s="289"/>
      <c r="XER232" s="289"/>
      <c r="XES232" s="289"/>
      <c r="XET232" s="289"/>
      <c r="XEU232" s="289"/>
      <c r="XEV232" s="289"/>
      <c r="XEW232" s="289"/>
      <c r="XEX232" s="289"/>
      <c r="XEY232" s="289"/>
      <c r="XEZ232" s="289"/>
      <c r="XFA232" s="289"/>
      <c r="XFB232" s="289"/>
    </row>
    <row r="233" s="506" customFormat="1" ht="21" customHeight="1" spans="1:16382">
      <c r="A233" s="508">
        <v>2014001</v>
      </c>
      <c r="B233" s="519" t="s">
        <v>148</v>
      </c>
      <c r="C233" s="351">
        <f t="shared" si="3"/>
        <v>316.393342</v>
      </c>
      <c r="F233" s="508">
        <v>316.393342</v>
      </c>
      <c r="M233" s="506">
        <v>0</v>
      </c>
      <c r="XEJ233" s="289"/>
      <c r="XEK233" s="289"/>
      <c r="XEL233" s="289"/>
      <c r="XEM233" s="289"/>
      <c r="XEN233" s="289"/>
      <c r="XEO233" s="289"/>
      <c r="XEP233" s="289"/>
      <c r="XEQ233" s="289"/>
      <c r="XER233" s="289"/>
      <c r="XES233" s="289"/>
      <c r="XET233" s="289"/>
      <c r="XEU233" s="289"/>
      <c r="XEV233" s="289"/>
      <c r="XEW233" s="289"/>
      <c r="XEX233" s="289"/>
      <c r="XEY233" s="289"/>
      <c r="XEZ233" s="289"/>
      <c r="XFA233" s="289"/>
      <c r="XFB233" s="289"/>
    </row>
    <row r="234" s="506" customFormat="1" ht="21" customHeight="1" spans="1:16382">
      <c r="A234" s="508">
        <v>2014004</v>
      </c>
      <c r="B234" s="519" t="s">
        <v>1653</v>
      </c>
      <c r="C234" s="351">
        <f t="shared" si="3"/>
        <v>13</v>
      </c>
      <c r="F234" s="506">
        <v>0</v>
      </c>
      <c r="K234" s="506">
        <v>10</v>
      </c>
      <c r="M234" s="506">
        <v>3</v>
      </c>
      <c r="XEJ234" s="289"/>
      <c r="XEK234" s="289"/>
      <c r="XEL234" s="289"/>
      <c r="XEM234" s="289"/>
      <c r="XEN234" s="289"/>
      <c r="XEO234" s="289"/>
      <c r="XEP234" s="289"/>
      <c r="XEQ234" s="289"/>
      <c r="XER234" s="289"/>
      <c r="XES234" s="289"/>
      <c r="XET234" s="289"/>
      <c r="XEU234" s="289"/>
      <c r="XEV234" s="289"/>
      <c r="XEW234" s="289"/>
      <c r="XEX234" s="289"/>
      <c r="XEY234" s="289"/>
      <c r="XEZ234" s="289"/>
      <c r="XFA234" s="289"/>
      <c r="XFB234" s="289"/>
    </row>
    <row r="235" s="506" customFormat="1" ht="21" customHeight="1" spans="1:16382">
      <c r="A235" s="508">
        <v>20199</v>
      </c>
      <c r="B235" s="519" t="s">
        <v>272</v>
      </c>
      <c r="C235" s="351">
        <f t="shared" si="3"/>
        <v>6150.56972</v>
      </c>
      <c r="F235" s="508">
        <v>150.56972</v>
      </c>
      <c r="G235" s="506">
        <v>6000</v>
      </c>
      <c r="H235" s="506">
        <v>0</v>
      </c>
      <c r="K235" s="506">
        <v>0</v>
      </c>
      <c r="M235" s="506">
        <v>0</v>
      </c>
      <c r="XEJ235" s="289"/>
      <c r="XEK235" s="289"/>
      <c r="XEL235" s="289"/>
      <c r="XEM235" s="289"/>
      <c r="XEN235" s="289"/>
      <c r="XEO235" s="289"/>
      <c r="XEP235" s="289"/>
      <c r="XEQ235" s="289"/>
      <c r="XER235" s="289"/>
      <c r="XES235" s="289"/>
      <c r="XET235" s="289"/>
      <c r="XEU235" s="289"/>
      <c r="XEV235" s="289"/>
      <c r="XEW235" s="289"/>
      <c r="XEX235" s="289"/>
      <c r="XEY235" s="289"/>
      <c r="XEZ235" s="289"/>
      <c r="XFA235" s="289"/>
      <c r="XFB235" s="289"/>
    </row>
    <row r="236" s="506" customFormat="1" ht="21" hidden="1" customHeight="1" spans="1:16382">
      <c r="A236" s="508">
        <v>2019901</v>
      </c>
      <c r="B236" s="519" t="s">
        <v>273</v>
      </c>
      <c r="C236" s="351">
        <f t="shared" si="3"/>
        <v>0</v>
      </c>
      <c r="F236" s="506">
        <v>0</v>
      </c>
      <c r="H236" s="506">
        <v>0</v>
      </c>
      <c r="K236" s="506">
        <v>0</v>
      </c>
      <c r="M236" s="506">
        <v>0</v>
      </c>
      <c r="XEJ236" s="289"/>
      <c r="XEK236" s="289"/>
      <c r="XEL236" s="289"/>
      <c r="XEM236" s="289"/>
      <c r="XEN236" s="289"/>
      <c r="XEO236" s="289"/>
      <c r="XEP236" s="289"/>
      <c r="XEQ236" s="289"/>
      <c r="XER236" s="289"/>
      <c r="XES236" s="289"/>
      <c r="XET236" s="289"/>
      <c r="XEU236" s="289"/>
      <c r="XEV236" s="289"/>
      <c r="XEW236" s="289"/>
      <c r="XEX236" s="289"/>
      <c r="XEY236" s="289"/>
      <c r="XEZ236" s="289"/>
      <c r="XFA236" s="289"/>
      <c r="XFB236" s="289"/>
    </row>
    <row r="237" s="506" customFormat="1" ht="21" customHeight="1" spans="1:16382">
      <c r="A237" s="508">
        <v>2019999</v>
      </c>
      <c r="B237" s="519" t="s">
        <v>274</v>
      </c>
      <c r="C237" s="351">
        <f t="shared" si="3"/>
        <v>6150.56972</v>
      </c>
      <c r="F237" s="508">
        <v>150.56972</v>
      </c>
      <c r="G237" s="506">
        <v>6000</v>
      </c>
      <c r="H237" s="506">
        <v>0</v>
      </c>
      <c r="K237" s="506">
        <v>0</v>
      </c>
      <c r="M237" s="506">
        <v>0</v>
      </c>
      <c r="XEJ237" s="289"/>
      <c r="XEK237" s="289"/>
      <c r="XEL237" s="289"/>
      <c r="XEM237" s="289"/>
      <c r="XEN237" s="289"/>
      <c r="XEO237" s="289"/>
      <c r="XEP237" s="289"/>
      <c r="XEQ237" s="289"/>
      <c r="XER237" s="289"/>
      <c r="XES237" s="289"/>
      <c r="XET237" s="289"/>
      <c r="XEU237" s="289"/>
      <c r="XEV237" s="289"/>
      <c r="XEW237" s="289"/>
      <c r="XEX237" s="289"/>
      <c r="XEY237" s="289"/>
      <c r="XEZ237" s="289"/>
      <c r="XFA237" s="289"/>
      <c r="XFB237" s="289"/>
    </row>
    <row r="238" s="506" customFormat="1" ht="21" hidden="1" customHeight="1" spans="1:16382">
      <c r="A238" s="508">
        <v>202</v>
      </c>
      <c r="B238" s="517" t="s">
        <v>275</v>
      </c>
      <c r="C238" s="351">
        <f t="shared" si="3"/>
        <v>0</v>
      </c>
      <c r="F238" s="506">
        <v>0</v>
      </c>
      <c r="H238" s="506">
        <v>0</v>
      </c>
      <c r="K238" s="506">
        <v>0</v>
      </c>
      <c r="M238" s="506">
        <v>0</v>
      </c>
      <c r="XEJ238" s="289"/>
      <c r="XEK238" s="289"/>
      <c r="XEL238" s="289"/>
      <c r="XEM238" s="289"/>
      <c r="XEN238" s="289"/>
      <c r="XEO238" s="289"/>
      <c r="XEP238" s="289"/>
      <c r="XEQ238" s="289"/>
      <c r="XER238" s="289"/>
      <c r="XES238" s="289"/>
      <c r="XET238" s="289"/>
      <c r="XEU238" s="289"/>
      <c r="XEV238" s="289"/>
      <c r="XEW238" s="289"/>
      <c r="XEX238" s="289"/>
      <c r="XEY238" s="289"/>
      <c r="XEZ238" s="289"/>
      <c r="XFA238" s="289"/>
      <c r="XFB238" s="289"/>
    </row>
    <row r="239" s="506" customFormat="1" ht="21" hidden="1" customHeight="1" spans="1:16382">
      <c r="A239" s="508">
        <v>20201</v>
      </c>
      <c r="B239" s="519" t="s">
        <v>276</v>
      </c>
      <c r="C239" s="351">
        <f t="shared" si="3"/>
        <v>0</v>
      </c>
      <c r="F239" s="506">
        <v>0</v>
      </c>
      <c r="H239" s="506">
        <v>0</v>
      </c>
      <c r="K239" s="506">
        <v>0</v>
      </c>
      <c r="M239" s="506">
        <v>0</v>
      </c>
      <c r="XEJ239" s="289"/>
      <c r="XEK239" s="289"/>
      <c r="XEL239" s="289"/>
      <c r="XEM239" s="289"/>
      <c r="XEN239" s="289"/>
      <c r="XEO239" s="289"/>
      <c r="XEP239" s="289"/>
      <c r="XEQ239" s="289"/>
      <c r="XER239" s="289"/>
      <c r="XES239" s="289"/>
      <c r="XET239" s="289"/>
      <c r="XEU239" s="289"/>
      <c r="XEV239" s="289"/>
      <c r="XEW239" s="289"/>
      <c r="XEX239" s="289"/>
      <c r="XEY239" s="289"/>
      <c r="XEZ239" s="289"/>
      <c r="XFA239" s="289"/>
      <c r="XFB239" s="289"/>
    </row>
    <row r="240" s="506" customFormat="1" ht="21" hidden="1" customHeight="1" spans="1:16382">
      <c r="A240" s="508">
        <v>2020101</v>
      </c>
      <c r="B240" s="519" t="s">
        <v>148</v>
      </c>
      <c r="C240" s="351">
        <f t="shared" si="3"/>
        <v>0</v>
      </c>
      <c r="F240" s="506">
        <v>0</v>
      </c>
      <c r="H240" s="506">
        <v>0</v>
      </c>
      <c r="K240" s="506">
        <v>0</v>
      </c>
      <c r="M240" s="506">
        <v>0</v>
      </c>
      <c r="XEJ240" s="289"/>
      <c r="XEK240" s="289"/>
      <c r="XEL240" s="289"/>
      <c r="XEM240" s="289"/>
      <c r="XEN240" s="289"/>
      <c r="XEO240" s="289"/>
      <c r="XEP240" s="289"/>
      <c r="XEQ240" s="289"/>
      <c r="XER240" s="289"/>
      <c r="XES240" s="289"/>
      <c r="XET240" s="289"/>
      <c r="XEU240" s="289"/>
      <c r="XEV240" s="289"/>
      <c r="XEW240" s="289"/>
      <c r="XEX240" s="289"/>
      <c r="XEY240" s="289"/>
      <c r="XEZ240" s="289"/>
      <c r="XFA240" s="289"/>
      <c r="XFB240" s="289"/>
    </row>
    <row r="241" s="506" customFormat="1" ht="21" hidden="1" customHeight="1" spans="1:16382">
      <c r="A241" s="508">
        <v>2020102</v>
      </c>
      <c r="B241" s="519" t="s">
        <v>149</v>
      </c>
      <c r="C241" s="351">
        <f t="shared" si="3"/>
        <v>0</v>
      </c>
      <c r="F241" s="506">
        <v>0</v>
      </c>
      <c r="H241" s="506">
        <v>0</v>
      </c>
      <c r="K241" s="506">
        <v>0</v>
      </c>
      <c r="M241" s="506">
        <v>0</v>
      </c>
      <c r="XEJ241" s="289"/>
      <c r="XEK241" s="289"/>
      <c r="XEL241" s="289"/>
      <c r="XEM241" s="289"/>
      <c r="XEN241" s="289"/>
      <c r="XEO241" s="289"/>
      <c r="XEP241" s="289"/>
      <c r="XEQ241" s="289"/>
      <c r="XER241" s="289"/>
      <c r="XES241" s="289"/>
      <c r="XET241" s="289"/>
      <c r="XEU241" s="289"/>
      <c r="XEV241" s="289"/>
      <c r="XEW241" s="289"/>
      <c r="XEX241" s="289"/>
      <c r="XEY241" s="289"/>
      <c r="XEZ241" s="289"/>
      <c r="XFA241" s="289"/>
      <c r="XFB241" s="289"/>
    </row>
    <row r="242" s="506" customFormat="1" ht="21" hidden="1" customHeight="1" spans="1:16382">
      <c r="A242" s="508">
        <v>2020103</v>
      </c>
      <c r="B242" s="519" t="s">
        <v>150</v>
      </c>
      <c r="C242" s="351">
        <f t="shared" si="3"/>
        <v>0</v>
      </c>
      <c r="F242" s="506">
        <v>0</v>
      </c>
      <c r="H242" s="506">
        <v>0</v>
      </c>
      <c r="K242" s="506">
        <v>0</v>
      </c>
      <c r="M242" s="506">
        <v>0</v>
      </c>
      <c r="XEJ242" s="289"/>
      <c r="XEK242" s="289"/>
      <c r="XEL242" s="289"/>
      <c r="XEM242" s="289"/>
      <c r="XEN242" s="289"/>
      <c r="XEO242" s="289"/>
      <c r="XEP242" s="289"/>
      <c r="XEQ242" s="289"/>
      <c r="XER242" s="289"/>
      <c r="XES242" s="289"/>
      <c r="XET242" s="289"/>
      <c r="XEU242" s="289"/>
      <c r="XEV242" s="289"/>
      <c r="XEW242" s="289"/>
      <c r="XEX242" s="289"/>
      <c r="XEY242" s="289"/>
      <c r="XEZ242" s="289"/>
      <c r="XFA242" s="289"/>
      <c r="XFB242" s="289"/>
    </row>
    <row r="243" s="506" customFormat="1" ht="21" hidden="1" customHeight="1" spans="1:16382">
      <c r="A243" s="508">
        <v>2020104</v>
      </c>
      <c r="B243" s="519" t="s">
        <v>243</v>
      </c>
      <c r="C243" s="351">
        <f t="shared" si="3"/>
        <v>0</v>
      </c>
      <c r="F243" s="506">
        <v>0</v>
      </c>
      <c r="H243" s="506">
        <v>0</v>
      </c>
      <c r="K243" s="506">
        <v>0</v>
      </c>
      <c r="M243" s="506">
        <v>0</v>
      </c>
      <c r="XEJ243" s="289"/>
      <c r="XEK243" s="289"/>
      <c r="XEL243" s="289"/>
      <c r="XEM243" s="289"/>
      <c r="XEN243" s="289"/>
      <c r="XEO243" s="289"/>
      <c r="XEP243" s="289"/>
      <c r="XEQ243" s="289"/>
      <c r="XER243" s="289"/>
      <c r="XES243" s="289"/>
      <c r="XET243" s="289"/>
      <c r="XEU243" s="289"/>
      <c r="XEV243" s="289"/>
      <c r="XEW243" s="289"/>
      <c r="XEX243" s="289"/>
      <c r="XEY243" s="289"/>
      <c r="XEZ243" s="289"/>
      <c r="XFA243" s="289"/>
      <c r="XFB243" s="289"/>
    </row>
    <row r="244" s="506" customFormat="1" ht="21" hidden="1" customHeight="1" spans="1:16382">
      <c r="A244" s="508">
        <v>2020150</v>
      </c>
      <c r="B244" s="519" t="s">
        <v>157</v>
      </c>
      <c r="C244" s="351">
        <f t="shared" si="3"/>
        <v>0</v>
      </c>
      <c r="F244" s="506">
        <v>0</v>
      </c>
      <c r="H244" s="506">
        <v>0</v>
      </c>
      <c r="K244" s="506">
        <v>0</v>
      </c>
      <c r="M244" s="506">
        <v>0</v>
      </c>
      <c r="XEJ244" s="289"/>
      <c r="XEK244" s="289"/>
      <c r="XEL244" s="289"/>
      <c r="XEM244" s="289"/>
      <c r="XEN244" s="289"/>
      <c r="XEO244" s="289"/>
      <c r="XEP244" s="289"/>
      <c r="XEQ244" s="289"/>
      <c r="XER244" s="289"/>
      <c r="XES244" s="289"/>
      <c r="XET244" s="289"/>
      <c r="XEU244" s="289"/>
      <c r="XEV244" s="289"/>
      <c r="XEW244" s="289"/>
      <c r="XEX244" s="289"/>
      <c r="XEY244" s="289"/>
      <c r="XEZ244" s="289"/>
      <c r="XFA244" s="289"/>
      <c r="XFB244" s="289"/>
    </row>
    <row r="245" s="506" customFormat="1" ht="21" hidden="1" customHeight="1" spans="1:16382">
      <c r="A245" s="508">
        <v>2020199</v>
      </c>
      <c r="B245" s="519" t="s">
        <v>277</v>
      </c>
      <c r="C245" s="351">
        <f t="shared" si="3"/>
        <v>0</v>
      </c>
      <c r="F245" s="506">
        <v>0</v>
      </c>
      <c r="H245" s="506">
        <v>0</v>
      </c>
      <c r="K245" s="506">
        <v>0</v>
      </c>
      <c r="M245" s="506">
        <v>0</v>
      </c>
      <c r="XEJ245" s="289"/>
      <c r="XEK245" s="289"/>
      <c r="XEL245" s="289"/>
      <c r="XEM245" s="289"/>
      <c r="XEN245" s="289"/>
      <c r="XEO245" s="289"/>
      <c r="XEP245" s="289"/>
      <c r="XEQ245" s="289"/>
      <c r="XER245" s="289"/>
      <c r="XES245" s="289"/>
      <c r="XET245" s="289"/>
      <c r="XEU245" s="289"/>
      <c r="XEV245" s="289"/>
      <c r="XEW245" s="289"/>
      <c r="XEX245" s="289"/>
      <c r="XEY245" s="289"/>
      <c r="XEZ245" s="289"/>
      <c r="XFA245" s="289"/>
      <c r="XFB245" s="289"/>
    </row>
    <row r="246" s="506" customFormat="1" ht="21" hidden="1" customHeight="1" spans="1:16382">
      <c r="A246" s="508">
        <v>20202</v>
      </c>
      <c r="B246" s="519" t="s">
        <v>278</v>
      </c>
      <c r="C246" s="351">
        <f t="shared" si="3"/>
        <v>0</v>
      </c>
      <c r="F246" s="506">
        <v>0</v>
      </c>
      <c r="H246" s="506">
        <v>0</v>
      </c>
      <c r="K246" s="506">
        <v>0</v>
      </c>
      <c r="M246" s="506">
        <v>0</v>
      </c>
      <c r="XEJ246" s="289"/>
      <c r="XEK246" s="289"/>
      <c r="XEL246" s="289"/>
      <c r="XEM246" s="289"/>
      <c r="XEN246" s="289"/>
      <c r="XEO246" s="289"/>
      <c r="XEP246" s="289"/>
      <c r="XEQ246" s="289"/>
      <c r="XER246" s="289"/>
      <c r="XES246" s="289"/>
      <c r="XET246" s="289"/>
      <c r="XEU246" s="289"/>
      <c r="XEV246" s="289"/>
      <c r="XEW246" s="289"/>
      <c r="XEX246" s="289"/>
      <c r="XEY246" s="289"/>
      <c r="XEZ246" s="289"/>
      <c r="XFA246" s="289"/>
      <c r="XFB246" s="289"/>
    </row>
    <row r="247" s="506" customFormat="1" ht="21" hidden="1" customHeight="1" spans="1:16382">
      <c r="A247" s="508">
        <v>2020201</v>
      </c>
      <c r="B247" s="518" t="s">
        <v>279</v>
      </c>
      <c r="C247" s="351">
        <f t="shared" si="3"/>
        <v>0</v>
      </c>
      <c r="F247" s="506">
        <v>0</v>
      </c>
      <c r="H247" s="506">
        <v>0</v>
      </c>
      <c r="K247" s="506">
        <v>0</v>
      </c>
      <c r="M247" s="506">
        <v>0</v>
      </c>
      <c r="XEJ247" s="289"/>
      <c r="XEK247" s="289"/>
      <c r="XEL247" s="289"/>
      <c r="XEM247" s="289"/>
      <c r="XEN247" s="289"/>
      <c r="XEO247" s="289"/>
      <c r="XEP247" s="289"/>
      <c r="XEQ247" s="289"/>
      <c r="XER247" s="289"/>
      <c r="XES247" s="289"/>
      <c r="XET247" s="289"/>
      <c r="XEU247" s="289"/>
      <c r="XEV247" s="289"/>
      <c r="XEW247" s="289"/>
      <c r="XEX247" s="289"/>
      <c r="XEY247" s="289"/>
      <c r="XEZ247" s="289"/>
      <c r="XFA247" s="289"/>
      <c r="XFB247" s="289"/>
    </row>
    <row r="248" s="506" customFormat="1" ht="21" hidden="1" customHeight="1" spans="1:16382">
      <c r="A248" s="508">
        <v>2020202</v>
      </c>
      <c r="B248" s="519" t="s">
        <v>280</v>
      </c>
      <c r="C248" s="351">
        <f t="shared" si="3"/>
        <v>0</v>
      </c>
      <c r="F248" s="506">
        <v>0</v>
      </c>
      <c r="H248" s="506">
        <v>0</v>
      </c>
      <c r="K248" s="506">
        <v>0</v>
      </c>
      <c r="M248" s="506">
        <v>0</v>
      </c>
      <c r="XEJ248" s="289"/>
      <c r="XEK248" s="289"/>
      <c r="XEL248" s="289"/>
      <c r="XEM248" s="289"/>
      <c r="XEN248" s="289"/>
      <c r="XEO248" s="289"/>
      <c r="XEP248" s="289"/>
      <c r="XEQ248" s="289"/>
      <c r="XER248" s="289"/>
      <c r="XES248" s="289"/>
      <c r="XET248" s="289"/>
      <c r="XEU248" s="289"/>
      <c r="XEV248" s="289"/>
      <c r="XEW248" s="289"/>
      <c r="XEX248" s="289"/>
      <c r="XEY248" s="289"/>
      <c r="XEZ248" s="289"/>
      <c r="XFA248" s="289"/>
      <c r="XFB248" s="289"/>
    </row>
    <row r="249" s="506" customFormat="1" ht="21" hidden="1" customHeight="1" spans="1:16382">
      <c r="A249" s="508">
        <v>20203</v>
      </c>
      <c r="B249" s="519" t="s">
        <v>281</v>
      </c>
      <c r="C249" s="351">
        <f t="shared" si="3"/>
        <v>0</v>
      </c>
      <c r="F249" s="506">
        <v>0</v>
      </c>
      <c r="H249" s="506">
        <v>0</v>
      </c>
      <c r="K249" s="506">
        <v>0</v>
      </c>
      <c r="M249" s="506">
        <v>0</v>
      </c>
      <c r="XEJ249" s="289"/>
      <c r="XEK249" s="289"/>
      <c r="XEL249" s="289"/>
      <c r="XEM249" s="289"/>
      <c r="XEN249" s="289"/>
      <c r="XEO249" s="289"/>
      <c r="XEP249" s="289"/>
      <c r="XEQ249" s="289"/>
      <c r="XER249" s="289"/>
      <c r="XES249" s="289"/>
      <c r="XET249" s="289"/>
      <c r="XEU249" s="289"/>
      <c r="XEV249" s="289"/>
      <c r="XEW249" s="289"/>
      <c r="XEX249" s="289"/>
      <c r="XEY249" s="289"/>
      <c r="XEZ249" s="289"/>
      <c r="XFA249" s="289"/>
      <c r="XFB249" s="289"/>
    </row>
    <row r="250" s="506" customFormat="1" ht="21" hidden="1" customHeight="1" spans="1:16382">
      <c r="A250" s="508">
        <v>2020304</v>
      </c>
      <c r="B250" s="520" t="s">
        <v>282</v>
      </c>
      <c r="C250" s="351">
        <f t="shared" si="3"/>
        <v>0</v>
      </c>
      <c r="F250" s="506">
        <v>0</v>
      </c>
      <c r="H250" s="506">
        <v>0</v>
      </c>
      <c r="K250" s="506">
        <v>0</v>
      </c>
      <c r="M250" s="506">
        <v>0</v>
      </c>
      <c r="XEJ250" s="289"/>
      <c r="XEK250" s="289"/>
      <c r="XEL250" s="289"/>
      <c r="XEM250" s="289"/>
      <c r="XEN250" s="289"/>
      <c r="XEO250" s="289"/>
      <c r="XEP250" s="289"/>
      <c r="XEQ250" s="289"/>
      <c r="XER250" s="289"/>
      <c r="XES250" s="289"/>
      <c r="XET250" s="289"/>
      <c r="XEU250" s="289"/>
      <c r="XEV250" s="289"/>
      <c r="XEW250" s="289"/>
      <c r="XEX250" s="289"/>
      <c r="XEY250" s="289"/>
      <c r="XEZ250" s="289"/>
      <c r="XFA250" s="289"/>
      <c r="XFB250" s="289"/>
    </row>
    <row r="251" s="506" customFormat="1" ht="21" hidden="1" customHeight="1" spans="1:16382">
      <c r="A251" s="508">
        <v>2020306</v>
      </c>
      <c r="B251" s="518" t="s">
        <v>283</v>
      </c>
      <c r="C251" s="351">
        <f t="shared" si="3"/>
        <v>0</v>
      </c>
      <c r="F251" s="506">
        <v>0</v>
      </c>
      <c r="H251" s="506">
        <v>0</v>
      </c>
      <c r="K251" s="506">
        <v>0</v>
      </c>
      <c r="M251" s="506">
        <v>0</v>
      </c>
      <c r="XEJ251" s="289"/>
      <c r="XEK251" s="289"/>
      <c r="XEL251" s="289"/>
      <c r="XEM251" s="289"/>
      <c r="XEN251" s="289"/>
      <c r="XEO251" s="289"/>
      <c r="XEP251" s="289"/>
      <c r="XEQ251" s="289"/>
      <c r="XER251" s="289"/>
      <c r="XES251" s="289"/>
      <c r="XET251" s="289"/>
      <c r="XEU251" s="289"/>
      <c r="XEV251" s="289"/>
      <c r="XEW251" s="289"/>
      <c r="XEX251" s="289"/>
      <c r="XEY251" s="289"/>
      <c r="XEZ251" s="289"/>
      <c r="XFA251" s="289"/>
      <c r="XFB251" s="289"/>
    </row>
    <row r="252" s="506" customFormat="1" ht="21" hidden="1" customHeight="1" spans="1:16382">
      <c r="A252" s="508">
        <v>20204</v>
      </c>
      <c r="B252" s="519" t="s">
        <v>284</v>
      </c>
      <c r="C252" s="351">
        <f t="shared" si="3"/>
        <v>0</v>
      </c>
      <c r="F252" s="506">
        <v>0</v>
      </c>
      <c r="H252" s="506">
        <v>0</v>
      </c>
      <c r="K252" s="506">
        <v>0</v>
      </c>
      <c r="M252" s="506">
        <v>0</v>
      </c>
      <c r="XEJ252" s="289"/>
      <c r="XEK252" s="289"/>
      <c r="XEL252" s="289"/>
      <c r="XEM252" s="289"/>
      <c r="XEN252" s="289"/>
      <c r="XEO252" s="289"/>
      <c r="XEP252" s="289"/>
      <c r="XEQ252" s="289"/>
      <c r="XER252" s="289"/>
      <c r="XES252" s="289"/>
      <c r="XET252" s="289"/>
      <c r="XEU252" s="289"/>
      <c r="XEV252" s="289"/>
      <c r="XEW252" s="289"/>
      <c r="XEX252" s="289"/>
      <c r="XEY252" s="289"/>
      <c r="XEZ252" s="289"/>
      <c r="XFA252" s="289"/>
      <c r="XFB252" s="289"/>
    </row>
    <row r="253" s="506" customFormat="1" ht="21" hidden="1" customHeight="1" spans="1:16382">
      <c r="A253" s="508">
        <v>2020401</v>
      </c>
      <c r="B253" s="519" t="s">
        <v>285</v>
      </c>
      <c r="C253" s="351">
        <f t="shared" si="3"/>
        <v>0</v>
      </c>
      <c r="F253" s="506">
        <v>0</v>
      </c>
      <c r="H253" s="506">
        <v>0</v>
      </c>
      <c r="K253" s="506">
        <v>0</v>
      </c>
      <c r="M253" s="506">
        <v>0</v>
      </c>
      <c r="XEJ253" s="289"/>
      <c r="XEK253" s="289"/>
      <c r="XEL253" s="289"/>
      <c r="XEM253" s="289"/>
      <c r="XEN253" s="289"/>
      <c r="XEO253" s="289"/>
      <c r="XEP253" s="289"/>
      <c r="XEQ253" s="289"/>
      <c r="XER253" s="289"/>
      <c r="XES253" s="289"/>
      <c r="XET253" s="289"/>
      <c r="XEU253" s="289"/>
      <c r="XEV253" s="289"/>
      <c r="XEW253" s="289"/>
      <c r="XEX253" s="289"/>
      <c r="XEY253" s="289"/>
      <c r="XEZ253" s="289"/>
      <c r="XFA253" s="289"/>
      <c r="XFB253" s="289"/>
    </row>
    <row r="254" s="506" customFormat="1" ht="21" hidden="1" customHeight="1" spans="1:16382">
      <c r="A254" s="508">
        <v>2020402</v>
      </c>
      <c r="B254" s="519" t="s">
        <v>286</v>
      </c>
      <c r="C254" s="351">
        <f t="shared" si="3"/>
        <v>0</v>
      </c>
      <c r="F254" s="506">
        <v>0</v>
      </c>
      <c r="H254" s="506">
        <v>0</v>
      </c>
      <c r="K254" s="506">
        <v>0</v>
      </c>
      <c r="M254" s="506">
        <v>0</v>
      </c>
      <c r="XEJ254" s="289"/>
      <c r="XEK254" s="289"/>
      <c r="XEL254" s="289"/>
      <c r="XEM254" s="289"/>
      <c r="XEN254" s="289"/>
      <c r="XEO254" s="289"/>
      <c r="XEP254" s="289"/>
      <c r="XEQ254" s="289"/>
      <c r="XER254" s="289"/>
      <c r="XES254" s="289"/>
      <c r="XET254" s="289"/>
      <c r="XEU254" s="289"/>
      <c r="XEV254" s="289"/>
      <c r="XEW254" s="289"/>
      <c r="XEX254" s="289"/>
      <c r="XEY254" s="289"/>
      <c r="XEZ254" s="289"/>
      <c r="XFA254" s="289"/>
      <c r="XFB254" s="289"/>
    </row>
    <row r="255" s="506" customFormat="1" ht="21" hidden="1" customHeight="1" spans="1:16382">
      <c r="A255" s="508">
        <v>2020403</v>
      </c>
      <c r="B255" s="519" t="s">
        <v>287</v>
      </c>
      <c r="C255" s="351">
        <f t="shared" si="3"/>
        <v>0</v>
      </c>
      <c r="F255" s="506">
        <v>0</v>
      </c>
      <c r="H255" s="506">
        <v>0</v>
      </c>
      <c r="K255" s="506">
        <v>0</v>
      </c>
      <c r="M255" s="506">
        <v>0</v>
      </c>
      <c r="XEJ255" s="289"/>
      <c r="XEK255" s="289"/>
      <c r="XEL255" s="289"/>
      <c r="XEM255" s="289"/>
      <c r="XEN255" s="289"/>
      <c r="XEO255" s="289"/>
      <c r="XEP255" s="289"/>
      <c r="XEQ255" s="289"/>
      <c r="XER255" s="289"/>
      <c r="XES255" s="289"/>
      <c r="XET255" s="289"/>
      <c r="XEU255" s="289"/>
      <c r="XEV255" s="289"/>
      <c r="XEW255" s="289"/>
      <c r="XEX255" s="289"/>
      <c r="XEY255" s="289"/>
      <c r="XEZ255" s="289"/>
      <c r="XFA255" s="289"/>
      <c r="XFB255" s="289"/>
    </row>
    <row r="256" s="506" customFormat="1" ht="21" hidden="1" customHeight="1" spans="1:16382">
      <c r="A256" s="508">
        <v>2020404</v>
      </c>
      <c r="B256" s="519" t="s">
        <v>288</v>
      </c>
      <c r="C256" s="351">
        <f t="shared" si="3"/>
        <v>0</v>
      </c>
      <c r="F256" s="506">
        <v>0</v>
      </c>
      <c r="H256" s="506">
        <v>0</v>
      </c>
      <c r="K256" s="506">
        <v>0</v>
      </c>
      <c r="M256" s="506">
        <v>0</v>
      </c>
      <c r="XEJ256" s="289"/>
      <c r="XEK256" s="289"/>
      <c r="XEL256" s="289"/>
      <c r="XEM256" s="289"/>
      <c r="XEN256" s="289"/>
      <c r="XEO256" s="289"/>
      <c r="XEP256" s="289"/>
      <c r="XEQ256" s="289"/>
      <c r="XER256" s="289"/>
      <c r="XES256" s="289"/>
      <c r="XET256" s="289"/>
      <c r="XEU256" s="289"/>
      <c r="XEV256" s="289"/>
      <c r="XEW256" s="289"/>
      <c r="XEX256" s="289"/>
      <c r="XEY256" s="289"/>
      <c r="XEZ256" s="289"/>
      <c r="XFA256" s="289"/>
      <c r="XFB256" s="289"/>
    </row>
    <row r="257" s="506" customFormat="1" ht="21" hidden="1" customHeight="1" spans="1:16382">
      <c r="A257" s="508">
        <v>2020499</v>
      </c>
      <c r="B257" s="519" t="s">
        <v>289</v>
      </c>
      <c r="C257" s="351">
        <f t="shared" si="3"/>
        <v>0</v>
      </c>
      <c r="F257" s="506">
        <v>0</v>
      </c>
      <c r="H257" s="506">
        <v>0</v>
      </c>
      <c r="K257" s="506">
        <v>0</v>
      </c>
      <c r="M257" s="506">
        <v>0</v>
      </c>
      <c r="XEJ257" s="289"/>
      <c r="XEK257" s="289"/>
      <c r="XEL257" s="289"/>
      <c r="XEM257" s="289"/>
      <c r="XEN257" s="289"/>
      <c r="XEO257" s="289"/>
      <c r="XEP257" s="289"/>
      <c r="XEQ257" s="289"/>
      <c r="XER257" s="289"/>
      <c r="XES257" s="289"/>
      <c r="XET257" s="289"/>
      <c r="XEU257" s="289"/>
      <c r="XEV257" s="289"/>
      <c r="XEW257" s="289"/>
      <c r="XEX257" s="289"/>
      <c r="XEY257" s="289"/>
      <c r="XEZ257" s="289"/>
      <c r="XFA257" s="289"/>
      <c r="XFB257" s="289"/>
    </row>
    <row r="258" s="506" customFormat="1" ht="21" hidden="1" customHeight="1" spans="1:16382">
      <c r="A258" s="508">
        <v>20205</v>
      </c>
      <c r="B258" s="518" t="s">
        <v>290</v>
      </c>
      <c r="C258" s="351">
        <f t="shared" si="3"/>
        <v>0</v>
      </c>
      <c r="F258" s="506">
        <v>0</v>
      </c>
      <c r="H258" s="506">
        <v>0</v>
      </c>
      <c r="K258" s="506">
        <v>0</v>
      </c>
      <c r="M258" s="506">
        <v>0</v>
      </c>
      <c r="XEJ258" s="289"/>
      <c r="XEK258" s="289"/>
      <c r="XEL258" s="289"/>
      <c r="XEM258" s="289"/>
      <c r="XEN258" s="289"/>
      <c r="XEO258" s="289"/>
      <c r="XEP258" s="289"/>
      <c r="XEQ258" s="289"/>
      <c r="XER258" s="289"/>
      <c r="XES258" s="289"/>
      <c r="XET258" s="289"/>
      <c r="XEU258" s="289"/>
      <c r="XEV258" s="289"/>
      <c r="XEW258" s="289"/>
      <c r="XEX258" s="289"/>
      <c r="XEY258" s="289"/>
      <c r="XEZ258" s="289"/>
      <c r="XFA258" s="289"/>
      <c r="XFB258" s="289"/>
    </row>
    <row r="259" s="506" customFormat="1" ht="21" hidden="1" customHeight="1" spans="1:16382">
      <c r="A259" s="508">
        <v>2020503</v>
      </c>
      <c r="B259" s="519" t="s">
        <v>291</v>
      </c>
      <c r="C259" s="351">
        <f t="shared" si="3"/>
        <v>0</v>
      </c>
      <c r="F259" s="506">
        <v>0</v>
      </c>
      <c r="H259" s="506">
        <v>0</v>
      </c>
      <c r="K259" s="506">
        <v>0</v>
      </c>
      <c r="M259" s="506">
        <v>0</v>
      </c>
      <c r="XEJ259" s="289"/>
      <c r="XEK259" s="289"/>
      <c r="XEL259" s="289"/>
      <c r="XEM259" s="289"/>
      <c r="XEN259" s="289"/>
      <c r="XEO259" s="289"/>
      <c r="XEP259" s="289"/>
      <c r="XEQ259" s="289"/>
      <c r="XER259" s="289"/>
      <c r="XES259" s="289"/>
      <c r="XET259" s="289"/>
      <c r="XEU259" s="289"/>
      <c r="XEV259" s="289"/>
      <c r="XEW259" s="289"/>
      <c r="XEX259" s="289"/>
      <c r="XEY259" s="289"/>
      <c r="XEZ259" s="289"/>
      <c r="XFA259" s="289"/>
      <c r="XFB259" s="289"/>
    </row>
    <row r="260" s="506" customFormat="1" ht="21" hidden="1" customHeight="1" spans="1:16382">
      <c r="A260" s="508">
        <v>2020504</v>
      </c>
      <c r="B260" s="519" t="s">
        <v>292</v>
      </c>
      <c r="C260" s="351">
        <f t="shared" si="3"/>
        <v>0</v>
      </c>
      <c r="F260" s="506">
        <v>0</v>
      </c>
      <c r="H260" s="506">
        <v>0</v>
      </c>
      <c r="K260" s="506">
        <v>0</v>
      </c>
      <c r="M260" s="506">
        <v>0</v>
      </c>
      <c r="XEJ260" s="289"/>
      <c r="XEK260" s="289"/>
      <c r="XEL260" s="289"/>
      <c r="XEM260" s="289"/>
      <c r="XEN260" s="289"/>
      <c r="XEO260" s="289"/>
      <c r="XEP260" s="289"/>
      <c r="XEQ260" s="289"/>
      <c r="XER260" s="289"/>
      <c r="XES260" s="289"/>
      <c r="XET260" s="289"/>
      <c r="XEU260" s="289"/>
      <c r="XEV260" s="289"/>
      <c r="XEW260" s="289"/>
      <c r="XEX260" s="289"/>
      <c r="XEY260" s="289"/>
      <c r="XEZ260" s="289"/>
      <c r="XFA260" s="289"/>
      <c r="XFB260" s="289"/>
    </row>
    <row r="261" s="506" customFormat="1" ht="21" hidden="1" customHeight="1" spans="1:16382">
      <c r="A261" s="508">
        <v>2020505</v>
      </c>
      <c r="B261" s="518" t="s">
        <v>293</v>
      </c>
      <c r="C261" s="351">
        <f t="shared" si="3"/>
        <v>0</v>
      </c>
      <c r="F261" s="506">
        <v>0</v>
      </c>
      <c r="H261" s="506">
        <v>0</v>
      </c>
      <c r="K261" s="506">
        <v>0</v>
      </c>
      <c r="M261" s="506">
        <v>0</v>
      </c>
      <c r="XEJ261" s="289"/>
      <c r="XEK261" s="289"/>
      <c r="XEL261" s="289"/>
      <c r="XEM261" s="289"/>
      <c r="XEN261" s="289"/>
      <c r="XEO261" s="289"/>
      <c r="XEP261" s="289"/>
      <c r="XEQ261" s="289"/>
      <c r="XER261" s="289"/>
      <c r="XES261" s="289"/>
      <c r="XET261" s="289"/>
      <c r="XEU261" s="289"/>
      <c r="XEV261" s="289"/>
      <c r="XEW261" s="289"/>
      <c r="XEX261" s="289"/>
      <c r="XEY261" s="289"/>
      <c r="XEZ261" s="289"/>
      <c r="XFA261" s="289"/>
      <c r="XFB261" s="289"/>
    </row>
    <row r="262" s="506" customFormat="1" ht="21" hidden="1" customHeight="1" spans="1:16382">
      <c r="A262" s="508">
        <v>2020599</v>
      </c>
      <c r="B262" s="519" t="s">
        <v>294</v>
      </c>
      <c r="C262" s="351">
        <f t="shared" ref="C262:C325" si="4">D262+E262+F262+G262+H262+I262+J262+K262+L262+M262</f>
        <v>0</v>
      </c>
      <c r="F262" s="506">
        <v>0</v>
      </c>
      <c r="H262" s="506">
        <v>0</v>
      </c>
      <c r="K262" s="506">
        <v>0</v>
      </c>
      <c r="M262" s="506">
        <v>0</v>
      </c>
      <c r="XEJ262" s="289"/>
      <c r="XEK262" s="289"/>
      <c r="XEL262" s="289"/>
      <c r="XEM262" s="289"/>
      <c r="XEN262" s="289"/>
      <c r="XEO262" s="289"/>
      <c r="XEP262" s="289"/>
      <c r="XEQ262" s="289"/>
      <c r="XER262" s="289"/>
      <c r="XES262" s="289"/>
      <c r="XET262" s="289"/>
      <c r="XEU262" s="289"/>
      <c r="XEV262" s="289"/>
      <c r="XEW262" s="289"/>
      <c r="XEX262" s="289"/>
      <c r="XEY262" s="289"/>
      <c r="XEZ262" s="289"/>
      <c r="XFA262" s="289"/>
      <c r="XFB262" s="289"/>
    </row>
    <row r="263" s="506" customFormat="1" ht="21" hidden="1" customHeight="1" spans="1:16382">
      <c r="A263" s="508">
        <v>20206</v>
      </c>
      <c r="B263" s="519" t="s">
        <v>295</v>
      </c>
      <c r="C263" s="351">
        <f t="shared" si="4"/>
        <v>0</v>
      </c>
      <c r="F263" s="506">
        <v>0</v>
      </c>
      <c r="H263" s="506">
        <v>0</v>
      </c>
      <c r="K263" s="506">
        <v>0</v>
      </c>
      <c r="M263" s="506">
        <v>0</v>
      </c>
      <c r="XEJ263" s="289"/>
      <c r="XEK263" s="289"/>
      <c r="XEL263" s="289"/>
      <c r="XEM263" s="289"/>
      <c r="XEN263" s="289"/>
      <c r="XEO263" s="289"/>
      <c r="XEP263" s="289"/>
      <c r="XEQ263" s="289"/>
      <c r="XER263" s="289"/>
      <c r="XES263" s="289"/>
      <c r="XET263" s="289"/>
      <c r="XEU263" s="289"/>
      <c r="XEV263" s="289"/>
      <c r="XEW263" s="289"/>
      <c r="XEX263" s="289"/>
      <c r="XEY263" s="289"/>
      <c r="XEZ263" s="289"/>
      <c r="XFA263" s="289"/>
      <c r="XFB263" s="289"/>
    </row>
    <row r="264" s="506" customFormat="1" ht="21" hidden="1" customHeight="1" spans="1:16382">
      <c r="A264" s="508">
        <v>2020601</v>
      </c>
      <c r="B264" s="518" t="s">
        <v>296</v>
      </c>
      <c r="C264" s="351">
        <f t="shared" si="4"/>
        <v>0</v>
      </c>
      <c r="F264" s="506">
        <v>0</v>
      </c>
      <c r="H264" s="506">
        <v>0</v>
      </c>
      <c r="K264" s="506">
        <v>0</v>
      </c>
      <c r="M264" s="506">
        <v>0</v>
      </c>
      <c r="XEJ264" s="289"/>
      <c r="XEK264" s="289"/>
      <c r="XEL264" s="289"/>
      <c r="XEM264" s="289"/>
      <c r="XEN264" s="289"/>
      <c r="XEO264" s="289"/>
      <c r="XEP264" s="289"/>
      <c r="XEQ264" s="289"/>
      <c r="XER264" s="289"/>
      <c r="XES264" s="289"/>
      <c r="XET264" s="289"/>
      <c r="XEU264" s="289"/>
      <c r="XEV264" s="289"/>
      <c r="XEW264" s="289"/>
      <c r="XEX264" s="289"/>
      <c r="XEY264" s="289"/>
      <c r="XEZ264" s="289"/>
      <c r="XFA264" s="289"/>
      <c r="XFB264" s="289"/>
    </row>
    <row r="265" s="506" customFormat="1" ht="21" hidden="1" customHeight="1" spans="1:16382">
      <c r="A265" s="508">
        <v>20207</v>
      </c>
      <c r="B265" s="519" t="s">
        <v>297</v>
      </c>
      <c r="C265" s="351">
        <f t="shared" si="4"/>
        <v>0</v>
      </c>
      <c r="F265" s="506">
        <v>0</v>
      </c>
      <c r="H265" s="506">
        <v>0</v>
      </c>
      <c r="K265" s="506">
        <v>0</v>
      </c>
      <c r="M265" s="506">
        <v>0</v>
      </c>
      <c r="XEJ265" s="289"/>
      <c r="XEK265" s="289"/>
      <c r="XEL265" s="289"/>
      <c r="XEM265" s="289"/>
      <c r="XEN265" s="289"/>
      <c r="XEO265" s="289"/>
      <c r="XEP265" s="289"/>
      <c r="XEQ265" s="289"/>
      <c r="XER265" s="289"/>
      <c r="XES265" s="289"/>
      <c r="XET265" s="289"/>
      <c r="XEU265" s="289"/>
      <c r="XEV265" s="289"/>
      <c r="XEW265" s="289"/>
      <c r="XEX265" s="289"/>
      <c r="XEY265" s="289"/>
      <c r="XEZ265" s="289"/>
      <c r="XFA265" s="289"/>
      <c r="XFB265" s="289"/>
    </row>
    <row r="266" s="506" customFormat="1" ht="21" hidden="1" customHeight="1" spans="1:16382">
      <c r="A266" s="508">
        <v>2020701</v>
      </c>
      <c r="B266" s="519" t="s">
        <v>298</v>
      </c>
      <c r="C266" s="351">
        <f t="shared" si="4"/>
        <v>0</v>
      </c>
      <c r="F266" s="506">
        <v>0</v>
      </c>
      <c r="H266" s="506">
        <v>0</v>
      </c>
      <c r="K266" s="506">
        <v>0</v>
      </c>
      <c r="M266" s="506">
        <v>0</v>
      </c>
      <c r="XEJ266" s="289"/>
      <c r="XEK266" s="289"/>
      <c r="XEL266" s="289"/>
      <c r="XEM266" s="289"/>
      <c r="XEN266" s="289"/>
      <c r="XEO266" s="289"/>
      <c r="XEP266" s="289"/>
      <c r="XEQ266" s="289"/>
      <c r="XER266" s="289"/>
      <c r="XES266" s="289"/>
      <c r="XET266" s="289"/>
      <c r="XEU266" s="289"/>
      <c r="XEV266" s="289"/>
      <c r="XEW266" s="289"/>
      <c r="XEX266" s="289"/>
      <c r="XEY266" s="289"/>
      <c r="XEZ266" s="289"/>
      <c r="XFA266" s="289"/>
      <c r="XFB266" s="289"/>
    </row>
    <row r="267" s="506" customFormat="1" ht="21" hidden="1" customHeight="1" spans="1:16382">
      <c r="A267" s="508">
        <v>2020702</v>
      </c>
      <c r="B267" s="519" t="s">
        <v>299</v>
      </c>
      <c r="C267" s="351">
        <f t="shared" si="4"/>
        <v>0</v>
      </c>
      <c r="F267" s="506">
        <v>0</v>
      </c>
      <c r="H267" s="506">
        <v>0</v>
      </c>
      <c r="K267" s="506">
        <v>0</v>
      </c>
      <c r="M267" s="506">
        <v>0</v>
      </c>
      <c r="XEJ267" s="289"/>
      <c r="XEK267" s="289"/>
      <c r="XEL267" s="289"/>
      <c r="XEM267" s="289"/>
      <c r="XEN267" s="289"/>
      <c r="XEO267" s="289"/>
      <c r="XEP267" s="289"/>
      <c r="XEQ267" s="289"/>
      <c r="XER267" s="289"/>
      <c r="XES267" s="289"/>
      <c r="XET267" s="289"/>
      <c r="XEU267" s="289"/>
      <c r="XEV267" s="289"/>
      <c r="XEW267" s="289"/>
      <c r="XEX267" s="289"/>
      <c r="XEY267" s="289"/>
      <c r="XEZ267" s="289"/>
      <c r="XFA267" s="289"/>
      <c r="XFB267" s="289"/>
    </row>
    <row r="268" s="506" customFormat="1" ht="21" hidden="1" customHeight="1" spans="1:16382">
      <c r="A268" s="508">
        <v>2020703</v>
      </c>
      <c r="B268" s="519" t="s">
        <v>300</v>
      </c>
      <c r="C268" s="351">
        <f t="shared" si="4"/>
        <v>0</v>
      </c>
      <c r="F268" s="506">
        <v>0</v>
      </c>
      <c r="H268" s="506">
        <v>0</v>
      </c>
      <c r="K268" s="506">
        <v>0</v>
      </c>
      <c r="M268" s="506">
        <v>0</v>
      </c>
      <c r="XEJ268" s="289"/>
      <c r="XEK268" s="289"/>
      <c r="XEL268" s="289"/>
      <c r="XEM268" s="289"/>
      <c r="XEN268" s="289"/>
      <c r="XEO268" s="289"/>
      <c r="XEP268" s="289"/>
      <c r="XEQ268" s="289"/>
      <c r="XER268" s="289"/>
      <c r="XES268" s="289"/>
      <c r="XET268" s="289"/>
      <c r="XEU268" s="289"/>
      <c r="XEV268" s="289"/>
      <c r="XEW268" s="289"/>
      <c r="XEX268" s="289"/>
      <c r="XEY268" s="289"/>
      <c r="XEZ268" s="289"/>
      <c r="XFA268" s="289"/>
      <c r="XFB268" s="289"/>
    </row>
    <row r="269" s="506" customFormat="1" ht="21" hidden="1" customHeight="1" spans="1:16382">
      <c r="A269" s="508">
        <v>2020799</v>
      </c>
      <c r="B269" s="519" t="s">
        <v>301</v>
      </c>
      <c r="C269" s="351">
        <f t="shared" si="4"/>
        <v>0</v>
      </c>
      <c r="F269" s="506">
        <v>0</v>
      </c>
      <c r="H269" s="506">
        <v>0</v>
      </c>
      <c r="K269" s="506">
        <v>0</v>
      </c>
      <c r="M269" s="506">
        <v>0</v>
      </c>
      <c r="XEJ269" s="289"/>
      <c r="XEK269" s="289"/>
      <c r="XEL269" s="289"/>
      <c r="XEM269" s="289"/>
      <c r="XEN269" s="289"/>
      <c r="XEO269" s="289"/>
      <c r="XEP269" s="289"/>
      <c r="XEQ269" s="289"/>
      <c r="XER269" s="289"/>
      <c r="XES269" s="289"/>
      <c r="XET269" s="289"/>
      <c r="XEU269" s="289"/>
      <c r="XEV269" s="289"/>
      <c r="XEW269" s="289"/>
      <c r="XEX269" s="289"/>
      <c r="XEY269" s="289"/>
      <c r="XEZ269" s="289"/>
      <c r="XFA269" s="289"/>
      <c r="XFB269" s="289"/>
    </row>
    <row r="270" s="506" customFormat="1" ht="21" hidden="1" customHeight="1" spans="1:16382">
      <c r="A270" s="508">
        <v>20208</v>
      </c>
      <c r="B270" s="518" t="s">
        <v>302</v>
      </c>
      <c r="C270" s="351">
        <f t="shared" si="4"/>
        <v>0</v>
      </c>
      <c r="F270" s="506">
        <v>0</v>
      </c>
      <c r="H270" s="506">
        <v>0</v>
      </c>
      <c r="K270" s="506">
        <v>0</v>
      </c>
      <c r="M270" s="506">
        <v>0</v>
      </c>
      <c r="XEJ270" s="289"/>
      <c r="XEK270" s="289"/>
      <c r="XEL270" s="289"/>
      <c r="XEM270" s="289"/>
      <c r="XEN270" s="289"/>
      <c r="XEO270" s="289"/>
      <c r="XEP270" s="289"/>
      <c r="XEQ270" s="289"/>
      <c r="XER270" s="289"/>
      <c r="XES270" s="289"/>
      <c r="XET270" s="289"/>
      <c r="XEU270" s="289"/>
      <c r="XEV270" s="289"/>
      <c r="XEW270" s="289"/>
      <c r="XEX270" s="289"/>
      <c r="XEY270" s="289"/>
      <c r="XEZ270" s="289"/>
      <c r="XFA270" s="289"/>
      <c r="XFB270" s="289"/>
    </row>
    <row r="271" s="506" customFormat="1" ht="21" hidden="1" customHeight="1" spans="1:16382">
      <c r="A271" s="508">
        <v>2020801</v>
      </c>
      <c r="B271" s="519" t="s">
        <v>148</v>
      </c>
      <c r="C271" s="351">
        <f t="shared" si="4"/>
        <v>0</v>
      </c>
      <c r="F271" s="506">
        <v>0</v>
      </c>
      <c r="H271" s="506">
        <v>0</v>
      </c>
      <c r="K271" s="506">
        <v>0</v>
      </c>
      <c r="M271" s="506">
        <v>0</v>
      </c>
      <c r="XEJ271" s="289"/>
      <c r="XEK271" s="289"/>
      <c r="XEL271" s="289"/>
      <c r="XEM271" s="289"/>
      <c r="XEN271" s="289"/>
      <c r="XEO271" s="289"/>
      <c r="XEP271" s="289"/>
      <c r="XEQ271" s="289"/>
      <c r="XER271" s="289"/>
      <c r="XES271" s="289"/>
      <c r="XET271" s="289"/>
      <c r="XEU271" s="289"/>
      <c r="XEV271" s="289"/>
      <c r="XEW271" s="289"/>
      <c r="XEX271" s="289"/>
      <c r="XEY271" s="289"/>
      <c r="XEZ271" s="289"/>
      <c r="XFA271" s="289"/>
      <c r="XFB271" s="289"/>
    </row>
    <row r="272" s="506" customFormat="1" ht="21" hidden="1" customHeight="1" spans="1:16382">
      <c r="A272" s="508">
        <v>2020802</v>
      </c>
      <c r="B272" s="519" t="s">
        <v>149</v>
      </c>
      <c r="C272" s="351">
        <f t="shared" si="4"/>
        <v>0</v>
      </c>
      <c r="F272" s="506">
        <v>0</v>
      </c>
      <c r="H272" s="506">
        <v>0</v>
      </c>
      <c r="K272" s="506">
        <v>0</v>
      </c>
      <c r="M272" s="506">
        <v>0</v>
      </c>
      <c r="XEJ272" s="289"/>
      <c r="XEK272" s="289"/>
      <c r="XEL272" s="289"/>
      <c r="XEM272" s="289"/>
      <c r="XEN272" s="289"/>
      <c r="XEO272" s="289"/>
      <c r="XEP272" s="289"/>
      <c r="XEQ272" s="289"/>
      <c r="XER272" s="289"/>
      <c r="XES272" s="289"/>
      <c r="XET272" s="289"/>
      <c r="XEU272" s="289"/>
      <c r="XEV272" s="289"/>
      <c r="XEW272" s="289"/>
      <c r="XEX272" s="289"/>
      <c r="XEY272" s="289"/>
      <c r="XEZ272" s="289"/>
      <c r="XFA272" s="289"/>
      <c r="XFB272" s="289"/>
    </row>
    <row r="273" s="506" customFormat="1" ht="21" hidden="1" customHeight="1" spans="1:16382">
      <c r="A273" s="508">
        <v>2020803</v>
      </c>
      <c r="B273" s="519" t="s">
        <v>150</v>
      </c>
      <c r="C273" s="351">
        <f t="shared" si="4"/>
        <v>0</v>
      </c>
      <c r="F273" s="506">
        <v>0</v>
      </c>
      <c r="H273" s="506">
        <v>0</v>
      </c>
      <c r="K273" s="506">
        <v>0</v>
      </c>
      <c r="M273" s="506">
        <v>0</v>
      </c>
      <c r="XEJ273" s="289"/>
      <c r="XEK273" s="289"/>
      <c r="XEL273" s="289"/>
      <c r="XEM273" s="289"/>
      <c r="XEN273" s="289"/>
      <c r="XEO273" s="289"/>
      <c r="XEP273" s="289"/>
      <c r="XEQ273" s="289"/>
      <c r="XER273" s="289"/>
      <c r="XES273" s="289"/>
      <c r="XET273" s="289"/>
      <c r="XEU273" s="289"/>
      <c r="XEV273" s="289"/>
      <c r="XEW273" s="289"/>
      <c r="XEX273" s="289"/>
      <c r="XEY273" s="289"/>
      <c r="XEZ273" s="289"/>
      <c r="XFA273" s="289"/>
      <c r="XFB273" s="289"/>
    </row>
    <row r="274" s="506" customFormat="1" ht="21" hidden="1" customHeight="1" spans="1:16382">
      <c r="A274" s="508">
        <v>2020850</v>
      </c>
      <c r="B274" s="518" t="s">
        <v>157</v>
      </c>
      <c r="C274" s="351">
        <f t="shared" si="4"/>
        <v>0</v>
      </c>
      <c r="F274" s="506">
        <v>0</v>
      </c>
      <c r="H274" s="506">
        <v>0</v>
      </c>
      <c r="K274" s="506">
        <v>0</v>
      </c>
      <c r="M274" s="506">
        <v>0</v>
      </c>
      <c r="XEJ274" s="289"/>
      <c r="XEK274" s="289"/>
      <c r="XEL274" s="289"/>
      <c r="XEM274" s="289"/>
      <c r="XEN274" s="289"/>
      <c r="XEO274" s="289"/>
      <c r="XEP274" s="289"/>
      <c r="XEQ274" s="289"/>
      <c r="XER274" s="289"/>
      <c r="XES274" s="289"/>
      <c r="XET274" s="289"/>
      <c r="XEU274" s="289"/>
      <c r="XEV274" s="289"/>
      <c r="XEW274" s="289"/>
      <c r="XEX274" s="289"/>
      <c r="XEY274" s="289"/>
      <c r="XEZ274" s="289"/>
      <c r="XFA274" s="289"/>
      <c r="XFB274" s="289"/>
    </row>
    <row r="275" s="506" customFormat="1" ht="21" hidden="1" customHeight="1" spans="1:16382">
      <c r="A275" s="508">
        <v>2020899</v>
      </c>
      <c r="B275" s="519" t="s">
        <v>303</v>
      </c>
      <c r="C275" s="351">
        <f t="shared" si="4"/>
        <v>0</v>
      </c>
      <c r="F275" s="506">
        <v>0</v>
      </c>
      <c r="H275" s="506">
        <v>0</v>
      </c>
      <c r="K275" s="506">
        <v>0</v>
      </c>
      <c r="M275" s="506">
        <v>0</v>
      </c>
      <c r="XEJ275" s="289"/>
      <c r="XEK275" s="289"/>
      <c r="XEL275" s="289"/>
      <c r="XEM275" s="289"/>
      <c r="XEN275" s="289"/>
      <c r="XEO275" s="289"/>
      <c r="XEP275" s="289"/>
      <c r="XEQ275" s="289"/>
      <c r="XER275" s="289"/>
      <c r="XES275" s="289"/>
      <c r="XET275" s="289"/>
      <c r="XEU275" s="289"/>
      <c r="XEV275" s="289"/>
      <c r="XEW275" s="289"/>
      <c r="XEX275" s="289"/>
      <c r="XEY275" s="289"/>
      <c r="XEZ275" s="289"/>
      <c r="XFA275" s="289"/>
      <c r="XFB275" s="289"/>
    </row>
    <row r="276" s="506" customFormat="1" ht="21" hidden="1" customHeight="1" spans="1:16382">
      <c r="A276" s="508">
        <v>20299</v>
      </c>
      <c r="B276" s="518" t="s">
        <v>304</v>
      </c>
      <c r="C276" s="351">
        <f t="shared" si="4"/>
        <v>0</v>
      </c>
      <c r="F276" s="506">
        <v>0</v>
      </c>
      <c r="H276" s="506">
        <v>0</v>
      </c>
      <c r="K276" s="506">
        <v>0</v>
      </c>
      <c r="M276" s="506">
        <v>0</v>
      </c>
      <c r="XEJ276" s="289"/>
      <c r="XEK276" s="289"/>
      <c r="XEL276" s="289"/>
      <c r="XEM276" s="289"/>
      <c r="XEN276" s="289"/>
      <c r="XEO276" s="289"/>
      <c r="XEP276" s="289"/>
      <c r="XEQ276" s="289"/>
      <c r="XER276" s="289"/>
      <c r="XES276" s="289"/>
      <c r="XET276" s="289"/>
      <c r="XEU276" s="289"/>
      <c r="XEV276" s="289"/>
      <c r="XEW276" s="289"/>
      <c r="XEX276" s="289"/>
      <c r="XEY276" s="289"/>
      <c r="XEZ276" s="289"/>
      <c r="XFA276" s="289"/>
      <c r="XFB276" s="289"/>
    </row>
    <row r="277" s="506" customFormat="1" ht="21" hidden="1" customHeight="1" spans="1:16382">
      <c r="A277" s="508">
        <v>2029999</v>
      </c>
      <c r="B277" s="519" t="s">
        <v>305</v>
      </c>
      <c r="C277" s="351">
        <f t="shared" si="4"/>
        <v>0</v>
      </c>
      <c r="F277" s="506">
        <v>0</v>
      </c>
      <c r="H277" s="506">
        <v>0</v>
      </c>
      <c r="K277" s="506">
        <v>0</v>
      </c>
      <c r="M277" s="506">
        <v>0</v>
      </c>
      <c r="XEJ277" s="289"/>
      <c r="XEK277" s="289"/>
      <c r="XEL277" s="289"/>
      <c r="XEM277" s="289"/>
      <c r="XEN277" s="289"/>
      <c r="XEO277" s="289"/>
      <c r="XEP277" s="289"/>
      <c r="XEQ277" s="289"/>
      <c r="XER277" s="289"/>
      <c r="XES277" s="289"/>
      <c r="XET277" s="289"/>
      <c r="XEU277" s="289"/>
      <c r="XEV277" s="289"/>
      <c r="XEW277" s="289"/>
      <c r="XEX277" s="289"/>
      <c r="XEY277" s="289"/>
      <c r="XEZ277" s="289"/>
      <c r="XFA277" s="289"/>
      <c r="XFB277" s="289"/>
    </row>
    <row r="278" s="506" customFormat="1" ht="21" customHeight="1" spans="1:16382">
      <c r="A278" s="508">
        <v>203</v>
      </c>
      <c r="B278" s="517" t="s">
        <v>306</v>
      </c>
      <c r="C278" s="351">
        <f t="shared" si="4"/>
        <v>517.03</v>
      </c>
      <c r="F278" s="506">
        <v>0</v>
      </c>
      <c r="H278" s="506">
        <v>445</v>
      </c>
      <c r="K278" s="506">
        <v>72.03</v>
      </c>
      <c r="M278" s="506">
        <v>0</v>
      </c>
      <c r="XEJ278" s="289"/>
      <c r="XEK278" s="289"/>
      <c r="XEL278" s="289"/>
      <c r="XEM278" s="289"/>
      <c r="XEN278" s="289"/>
      <c r="XEO278" s="289"/>
      <c r="XEP278" s="289"/>
      <c r="XEQ278" s="289"/>
      <c r="XER278" s="289"/>
      <c r="XES278" s="289"/>
      <c r="XET278" s="289"/>
      <c r="XEU278" s="289"/>
      <c r="XEV278" s="289"/>
      <c r="XEW278" s="289"/>
      <c r="XEX278" s="289"/>
      <c r="XEY278" s="289"/>
      <c r="XEZ278" s="289"/>
      <c r="XFA278" s="289"/>
      <c r="XFB278" s="289"/>
    </row>
    <row r="279" s="506" customFormat="1" ht="21" hidden="1" customHeight="1" spans="1:16382">
      <c r="A279" s="508">
        <v>20301</v>
      </c>
      <c r="B279" s="519" t="s">
        <v>307</v>
      </c>
      <c r="C279" s="351">
        <f t="shared" si="4"/>
        <v>0</v>
      </c>
      <c r="F279" s="506">
        <v>0</v>
      </c>
      <c r="H279" s="506">
        <v>0</v>
      </c>
      <c r="K279" s="506">
        <v>0</v>
      </c>
      <c r="M279" s="506">
        <v>0</v>
      </c>
      <c r="XEJ279" s="289"/>
      <c r="XEK279" s="289"/>
      <c r="XEL279" s="289"/>
      <c r="XEM279" s="289"/>
      <c r="XEN279" s="289"/>
      <c r="XEO279" s="289"/>
      <c r="XEP279" s="289"/>
      <c r="XEQ279" s="289"/>
      <c r="XER279" s="289"/>
      <c r="XES279" s="289"/>
      <c r="XET279" s="289"/>
      <c r="XEU279" s="289"/>
      <c r="XEV279" s="289"/>
      <c r="XEW279" s="289"/>
      <c r="XEX279" s="289"/>
      <c r="XEY279" s="289"/>
      <c r="XEZ279" s="289"/>
      <c r="XFA279" s="289"/>
      <c r="XFB279" s="289"/>
    </row>
    <row r="280" s="506" customFormat="1" ht="21" hidden="1" customHeight="1" spans="1:16382">
      <c r="A280" s="508">
        <v>2030101</v>
      </c>
      <c r="B280" s="519" t="s">
        <v>308</v>
      </c>
      <c r="C280" s="351">
        <f t="shared" si="4"/>
        <v>0</v>
      </c>
      <c r="F280" s="506">
        <v>0</v>
      </c>
      <c r="H280" s="506">
        <v>0</v>
      </c>
      <c r="K280" s="506">
        <v>0</v>
      </c>
      <c r="M280" s="506">
        <v>0</v>
      </c>
      <c r="XEJ280" s="289"/>
      <c r="XEK280" s="289"/>
      <c r="XEL280" s="289"/>
      <c r="XEM280" s="289"/>
      <c r="XEN280" s="289"/>
      <c r="XEO280" s="289"/>
      <c r="XEP280" s="289"/>
      <c r="XEQ280" s="289"/>
      <c r="XER280" s="289"/>
      <c r="XES280" s="289"/>
      <c r="XET280" s="289"/>
      <c r="XEU280" s="289"/>
      <c r="XEV280" s="289"/>
      <c r="XEW280" s="289"/>
      <c r="XEX280" s="289"/>
      <c r="XEY280" s="289"/>
      <c r="XEZ280" s="289"/>
      <c r="XFA280" s="289"/>
      <c r="XFB280" s="289"/>
    </row>
    <row r="281" s="506" customFormat="1" ht="21" hidden="1" customHeight="1" spans="1:16382">
      <c r="A281" s="508">
        <v>2030102</v>
      </c>
      <c r="B281" s="519" t="s">
        <v>309</v>
      </c>
      <c r="C281" s="351">
        <f t="shared" si="4"/>
        <v>0</v>
      </c>
      <c r="F281" s="506">
        <v>0</v>
      </c>
      <c r="H281" s="506">
        <v>0</v>
      </c>
      <c r="K281" s="506">
        <v>0</v>
      </c>
      <c r="M281" s="506">
        <v>0</v>
      </c>
      <c r="XEJ281" s="289"/>
      <c r="XEK281" s="289"/>
      <c r="XEL281" s="289"/>
      <c r="XEM281" s="289"/>
      <c r="XEN281" s="289"/>
      <c r="XEO281" s="289"/>
      <c r="XEP281" s="289"/>
      <c r="XEQ281" s="289"/>
      <c r="XER281" s="289"/>
      <c r="XES281" s="289"/>
      <c r="XET281" s="289"/>
      <c r="XEU281" s="289"/>
      <c r="XEV281" s="289"/>
      <c r="XEW281" s="289"/>
      <c r="XEX281" s="289"/>
      <c r="XEY281" s="289"/>
      <c r="XEZ281" s="289"/>
      <c r="XFA281" s="289"/>
      <c r="XFB281" s="289"/>
    </row>
    <row r="282" s="506" customFormat="1" ht="21" hidden="1" customHeight="1" spans="1:16382">
      <c r="A282" s="508">
        <v>2030199</v>
      </c>
      <c r="B282" s="519" t="s">
        <v>310</v>
      </c>
      <c r="C282" s="351">
        <f t="shared" si="4"/>
        <v>0</v>
      </c>
      <c r="F282" s="506">
        <v>0</v>
      </c>
      <c r="H282" s="506">
        <v>0</v>
      </c>
      <c r="K282" s="506">
        <v>0</v>
      </c>
      <c r="M282" s="506">
        <v>0</v>
      </c>
      <c r="XEJ282" s="289"/>
      <c r="XEK282" s="289"/>
      <c r="XEL282" s="289"/>
      <c r="XEM282" s="289"/>
      <c r="XEN282" s="289"/>
      <c r="XEO282" s="289"/>
      <c r="XEP282" s="289"/>
      <c r="XEQ282" s="289"/>
      <c r="XER282" s="289"/>
      <c r="XES282" s="289"/>
      <c r="XET282" s="289"/>
      <c r="XEU282" s="289"/>
      <c r="XEV282" s="289"/>
      <c r="XEW282" s="289"/>
      <c r="XEX282" s="289"/>
      <c r="XEY282" s="289"/>
      <c r="XEZ282" s="289"/>
      <c r="XFA282" s="289"/>
      <c r="XFB282" s="289"/>
    </row>
    <row r="283" s="506" customFormat="1" ht="21" hidden="1" customHeight="1" spans="1:16382">
      <c r="A283" s="508">
        <v>20304</v>
      </c>
      <c r="B283" s="519" t="s">
        <v>311</v>
      </c>
      <c r="C283" s="351">
        <f t="shared" si="4"/>
        <v>0</v>
      </c>
      <c r="F283" s="506">
        <v>0</v>
      </c>
      <c r="H283" s="506">
        <v>0</v>
      </c>
      <c r="K283" s="506">
        <v>0</v>
      </c>
      <c r="M283" s="506">
        <v>0</v>
      </c>
      <c r="XEJ283" s="289"/>
      <c r="XEK283" s="289"/>
      <c r="XEL283" s="289"/>
      <c r="XEM283" s="289"/>
      <c r="XEN283" s="289"/>
      <c r="XEO283" s="289"/>
      <c r="XEP283" s="289"/>
      <c r="XEQ283" s="289"/>
      <c r="XER283" s="289"/>
      <c r="XES283" s="289"/>
      <c r="XET283" s="289"/>
      <c r="XEU283" s="289"/>
      <c r="XEV283" s="289"/>
      <c r="XEW283" s="289"/>
      <c r="XEX283" s="289"/>
      <c r="XEY283" s="289"/>
      <c r="XEZ283" s="289"/>
      <c r="XFA283" s="289"/>
      <c r="XFB283" s="289"/>
    </row>
    <row r="284" s="506" customFormat="1" ht="21" hidden="1" customHeight="1" spans="1:16382">
      <c r="A284" s="508">
        <v>2030401</v>
      </c>
      <c r="B284" s="519" t="s">
        <v>312</v>
      </c>
      <c r="C284" s="351">
        <f t="shared" si="4"/>
        <v>0</v>
      </c>
      <c r="F284" s="506">
        <v>0</v>
      </c>
      <c r="H284" s="506">
        <v>0</v>
      </c>
      <c r="K284" s="506">
        <v>0</v>
      </c>
      <c r="M284" s="506">
        <v>0</v>
      </c>
      <c r="XEJ284" s="289"/>
      <c r="XEK284" s="289"/>
      <c r="XEL284" s="289"/>
      <c r="XEM284" s="289"/>
      <c r="XEN284" s="289"/>
      <c r="XEO284" s="289"/>
      <c r="XEP284" s="289"/>
      <c r="XEQ284" s="289"/>
      <c r="XER284" s="289"/>
      <c r="XES284" s="289"/>
      <c r="XET284" s="289"/>
      <c r="XEU284" s="289"/>
      <c r="XEV284" s="289"/>
      <c r="XEW284" s="289"/>
      <c r="XEX284" s="289"/>
      <c r="XEY284" s="289"/>
      <c r="XEZ284" s="289"/>
      <c r="XFA284" s="289"/>
      <c r="XFB284" s="289"/>
    </row>
    <row r="285" s="506" customFormat="1" ht="21" hidden="1" customHeight="1" spans="1:16382">
      <c r="A285" s="508">
        <v>20305</v>
      </c>
      <c r="B285" s="519" t="s">
        <v>313</v>
      </c>
      <c r="C285" s="351">
        <f t="shared" si="4"/>
        <v>0</v>
      </c>
      <c r="F285" s="506">
        <v>0</v>
      </c>
      <c r="H285" s="506">
        <v>0</v>
      </c>
      <c r="K285" s="506">
        <v>0</v>
      </c>
      <c r="M285" s="506">
        <v>0</v>
      </c>
      <c r="XEJ285" s="289"/>
      <c r="XEK285" s="289"/>
      <c r="XEL285" s="289"/>
      <c r="XEM285" s="289"/>
      <c r="XEN285" s="289"/>
      <c r="XEO285" s="289"/>
      <c r="XEP285" s="289"/>
      <c r="XEQ285" s="289"/>
      <c r="XER285" s="289"/>
      <c r="XES285" s="289"/>
      <c r="XET285" s="289"/>
      <c r="XEU285" s="289"/>
      <c r="XEV285" s="289"/>
      <c r="XEW285" s="289"/>
      <c r="XEX285" s="289"/>
      <c r="XEY285" s="289"/>
      <c r="XEZ285" s="289"/>
      <c r="XFA285" s="289"/>
      <c r="XFB285" s="289"/>
    </row>
    <row r="286" s="506" customFormat="1" ht="21" hidden="1" customHeight="1" spans="1:16382">
      <c r="A286" s="508">
        <v>2030501</v>
      </c>
      <c r="B286" s="519" t="s">
        <v>314</v>
      </c>
      <c r="C286" s="351">
        <f t="shared" si="4"/>
        <v>0</v>
      </c>
      <c r="F286" s="506">
        <v>0</v>
      </c>
      <c r="H286" s="506">
        <v>0</v>
      </c>
      <c r="K286" s="506">
        <v>0</v>
      </c>
      <c r="M286" s="506">
        <v>0</v>
      </c>
      <c r="XEJ286" s="289"/>
      <c r="XEK286" s="289"/>
      <c r="XEL286" s="289"/>
      <c r="XEM286" s="289"/>
      <c r="XEN286" s="289"/>
      <c r="XEO286" s="289"/>
      <c r="XEP286" s="289"/>
      <c r="XEQ286" s="289"/>
      <c r="XER286" s="289"/>
      <c r="XES286" s="289"/>
      <c r="XET286" s="289"/>
      <c r="XEU286" s="289"/>
      <c r="XEV286" s="289"/>
      <c r="XEW286" s="289"/>
      <c r="XEX286" s="289"/>
      <c r="XEY286" s="289"/>
      <c r="XEZ286" s="289"/>
      <c r="XFA286" s="289"/>
      <c r="XFB286" s="289"/>
    </row>
    <row r="287" s="506" customFormat="1" ht="21" customHeight="1" spans="1:16382">
      <c r="A287" s="508">
        <v>20306</v>
      </c>
      <c r="B287" s="519" t="s">
        <v>315</v>
      </c>
      <c r="C287" s="351">
        <f t="shared" si="4"/>
        <v>517.03</v>
      </c>
      <c r="F287" s="506">
        <v>0</v>
      </c>
      <c r="H287" s="506">
        <v>445</v>
      </c>
      <c r="K287" s="506">
        <v>72.03</v>
      </c>
      <c r="M287" s="506">
        <v>0</v>
      </c>
      <c r="XEJ287" s="289"/>
      <c r="XEK287" s="289"/>
      <c r="XEL287" s="289"/>
      <c r="XEM287" s="289"/>
      <c r="XEN287" s="289"/>
      <c r="XEO287" s="289"/>
      <c r="XEP287" s="289"/>
      <c r="XEQ287" s="289"/>
      <c r="XER287" s="289"/>
      <c r="XES287" s="289"/>
      <c r="XET287" s="289"/>
      <c r="XEU287" s="289"/>
      <c r="XEV287" s="289"/>
      <c r="XEW287" s="289"/>
      <c r="XEX287" s="289"/>
      <c r="XEY287" s="289"/>
      <c r="XEZ287" s="289"/>
      <c r="XFA287" s="289"/>
      <c r="XFB287" s="289"/>
    </row>
    <row r="288" s="506" customFormat="1" ht="21" customHeight="1" spans="1:16382">
      <c r="A288" s="508">
        <v>2030601</v>
      </c>
      <c r="B288" s="519" t="s">
        <v>316</v>
      </c>
      <c r="C288" s="351">
        <f t="shared" si="4"/>
        <v>240</v>
      </c>
      <c r="F288" s="506">
        <v>0</v>
      </c>
      <c r="H288" s="506">
        <v>240</v>
      </c>
      <c r="K288" s="506">
        <v>0</v>
      </c>
      <c r="M288" s="506">
        <v>0</v>
      </c>
      <c r="XEJ288" s="289"/>
      <c r="XEK288" s="289"/>
      <c r="XEL288" s="289"/>
      <c r="XEM288" s="289"/>
      <c r="XEN288" s="289"/>
      <c r="XEO288" s="289"/>
      <c r="XEP288" s="289"/>
      <c r="XEQ288" s="289"/>
      <c r="XER288" s="289"/>
      <c r="XES288" s="289"/>
      <c r="XET288" s="289"/>
      <c r="XEU288" s="289"/>
      <c r="XEV288" s="289"/>
      <c r="XEW288" s="289"/>
      <c r="XEX288" s="289"/>
      <c r="XEY288" s="289"/>
      <c r="XEZ288" s="289"/>
      <c r="XFA288" s="289"/>
      <c r="XFB288" s="289"/>
    </row>
    <row r="289" s="506" customFormat="1" ht="21" hidden="1" customHeight="1" spans="1:16382">
      <c r="A289" s="508">
        <v>2030602</v>
      </c>
      <c r="B289" s="519" t="s">
        <v>317</v>
      </c>
      <c r="C289" s="351">
        <f t="shared" si="4"/>
        <v>0</v>
      </c>
      <c r="F289" s="506">
        <v>0</v>
      </c>
      <c r="H289" s="506">
        <v>0</v>
      </c>
      <c r="K289" s="506">
        <v>0</v>
      </c>
      <c r="M289" s="506">
        <v>0</v>
      </c>
      <c r="XEJ289" s="289"/>
      <c r="XEK289" s="289"/>
      <c r="XEL289" s="289"/>
      <c r="XEM289" s="289"/>
      <c r="XEN289" s="289"/>
      <c r="XEO289" s="289"/>
      <c r="XEP289" s="289"/>
      <c r="XEQ289" s="289"/>
      <c r="XER289" s="289"/>
      <c r="XES289" s="289"/>
      <c r="XET289" s="289"/>
      <c r="XEU289" s="289"/>
      <c r="XEV289" s="289"/>
      <c r="XEW289" s="289"/>
      <c r="XEX289" s="289"/>
      <c r="XEY289" s="289"/>
      <c r="XEZ289" s="289"/>
      <c r="XFA289" s="289"/>
      <c r="XFB289" s="289"/>
    </row>
    <row r="290" s="506" customFormat="1" ht="21" hidden="1" customHeight="1" spans="1:16382">
      <c r="A290" s="508">
        <v>2030603</v>
      </c>
      <c r="B290" s="519" t="s">
        <v>318</v>
      </c>
      <c r="C290" s="351">
        <f t="shared" si="4"/>
        <v>0</v>
      </c>
      <c r="F290" s="506">
        <v>0</v>
      </c>
      <c r="H290" s="506">
        <v>0</v>
      </c>
      <c r="K290" s="506">
        <v>0</v>
      </c>
      <c r="M290" s="506">
        <v>0</v>
      </c>
      <c r="XEJ290" s="289"/>
      <c r="XEK290" s="289"/>
      <c r="XEL290" s="289"/>
      <c r="XEM290" s="289"/>
      <c r="XEN290" s="289"/>
      <c r="XEO290" s="289"/>
      <c r="XEP290" s="289"/>
      <c r="XEQ290" s="289"/>
      <c r="XER290" s="289"/>
      <c r="XES290" s="289"/>
      <c r="XET290" s="289"/>
      <c r="XEU290" s="289"/>
      <c r="XEV290" s="289"/>
      <c r="XEW290" s="289"/>
      <c r="XEX290" s="289"/>
      <c r="XEY290" s="289"/>
      <c r="XEZ290" s="289"/>
      <c r="XFA290" s="289"/>
      <c r="XFB290" s="289"/>
    </row>
    <row r="291" s="506" customFormat="1" ht="21" hidden="1" customHeight="1" spans="1:16382">
      <c r="A291" s="508">
        <v>2030604</v>
      </c>
      <c r="B291" s="519" t="s">
        <v>319</v>
      </c>
      <c r="C291" s="351">
        <f t="shared" si="4"/>
        <v>0</v>
      </c>
      <c r="F291" s="506">
        <v>0</v>
      </c>
      <c r="H291" s="506">
        <v>0</v>
      </c>
      <c r="K291" s="506">
        <v>0</v>
      </c>
      <c r="M291" s="506">
        <v>0</v>
      </c>
      <c r="XEJ291" s="289"/>
      <c r="XEK291" s="289"/>
      <c r="XEL291" s="289"/>
      <c r="XEM291" s="289"/>
      <c r="XEN291" s="289"/>
      <c r="XEO291" s="289"/>
      <c r="XEP291" s="289"/>
      <c r="XEQ291" s="289"/>
      <c r="XER291" s="289"/>
      <c r="XES291" s="289"/>
      <c r="XET291" s="289"/>
      <c r="XEU291" s="289"/>
      <c r="XEV291" s="289"/>
      <c r="XEW291" s="289"/>
      <c r="XEX291" s="289"/>
      <c r="XEY291" s="289"/>
      <c r="XEZ291" s="289"/>
      <c r="XFA291" s="289"/>
      <c r="XFB291" s="289"/>
    </row>
    <row r="292" s="506" customFormat="1" ht="21" customHeight="1" spans="1:16382">
      <c r="A292" s="508">
        <v>2030607</v>
      </c>
      <c r="B292" s="519" t="s">
        <v>320</v>
      </c>
      <c r="C292" s="351">
        <f t="shared" si="4"/>
        <v>272.03</v>
      </c>
      <c r="F292" s="506">
        <v>0</v>
      </c>
      <c r="H292" s="506">
        <v>200</v>
      </c>
      <c r="K292" s="506">
        <v>72.03</v>
      </c>
      <c r="M292" s="506">
        <v>0</v>
      </c>
      <c r="XEJ292" s="289"/>
      <c r="XEK292" s="289"/>
      <c r="XEL292" s="289"/>
      <c r="XEM292" s="289"/>
      <c r="XEN292" s="289"/>
      <c r="XEO292" s="289"/>
      <c r="XEP292" s="289"/>
      <c r="XEQ292" s="289"/>
      <c r="XER292" s="289"/>
      <c r="XES292" s="289"/>
      <c r="XET292" s="289"/>
      <c r="XEU292" s="289"/>
      <c r="XEV292" s="289"/>
      <c r="XEW292" s="289"/>
      <c r="XEX292" s="289"/>
      <c r="XEY292" s="289"/>
      <c r="XEZ292" s="289"/>
      <c r="XFA292" s="289"/>
      <c r="XFB292" s="289"/>
    </row>
    <row r="293" s="506" customFormat="1" ht="21" hidden="1" customHeight="1" spans="1:16382">
      <c r="A293" s="508">
        <v>2030608</v>
      </c>
      <c r="B293" s="519" t="s">
        <v>321</v>
      </c>
      <c r="C293" s="351">
        <f t="shared" si="4"/>
        <v>0</v>
      </c>
      <c r="F293" s="506">
        <v>0</v>
      </c>
      <c r="H293" s="506">
        <v>0</v>
      </c>
      <c r="K293" s="506">
        <v>0</v>
      </c>
      <c r="M293" s="506">
        <v>0</v>
      </c>
      <c r="XEJ293" s="289"/>
      <c r="XEK293" s="289"/>
      <c r="XEL293" s="289"/>
      <c r="XEM293" s="289"/>
      <c r="XEN293" s="289"/>
      <c r="XEO293" s="289"/>
      <c r="XEP293" s="289"/>
      <c r="XEQ293" s="289"/>
      <c r="XER293" s="289"/>
      <c r="XES293" s="289"/>
      <c r="XET293" s="289"/>
      <c r="XEU293" s="289"/>
      <c r="XEV293" s="289"/>
      <c r="XEW293" s="289"/>
      <c r="XEX293" s="289"/>
      <c r="XEY293" s="289"/>
      <c r="XEZ293" s="289"/>
      <c r="XFA293" s="289"/>
      <c r="XFB293" s="289"/>
    </row>
    <row r="294" s="506" customFormat="1" ht="21" customHeight="1" spans="1:16382">
      <c r="A294" s="508">
        <v>2030699</v>
      </c>
      <c r="B294" s="519" t="s">
        <v>322</v>
      </c>
      <c r="C294" s="351">
        <f t="shared" si="4"/>
        <v>5</v>
      </c>
      <c r="F294" s="506">
        <v>0</v>
      </c>
      <c r="H294" s="506">
        <v>5</v>
      </c>
      <c r="K294" s="506">
        <v>0</v>
      </c>
      <c r="M294" s="506">
        <v>0</v>
      </c>
      <c r="XEJ294" s="289"/>
      <c r="XEK294" s="289"/>
      <c r="XEL294" s="289"/>
      <c r="XEM294" s="289"/>
      <c r="XEN294" s="289"/>
      <c r="XEO294" s="289"/>
      <c r="XEP294" s="289"/>
      <c r="XEQ294" s="289"/>
      <c r="XER294" s="289"/>
      <c r="XES294" s="289"/>
      <c r="XET294" s="289"/>
      <c r="XEU294" s="289"/>
      <c r="XEV294" s="289"/>
      <c r="XEW294" s="289"/>
      <c r="XEX294" s="289"/>
      <c r="XEY294" s="289"/>
      <c r="XEZ294" s="289"/>
      <c r="XFA294" s="289"/>
      <c r="XFB294" s="289"/>
    </row>
    <row r="295" s="506" customFormat="1" ht="21" hidden="1" customHeight="1" spans="1:16382">
      <c r="A295" s="508">
        <v>20399</v>
      </c>
      <c r="B295" s="519" t="s">
        <v>323</v>
      </c>
      <c r="C295" s="351">
        <f t="shared" si="4"/>
        <v>0</v>
      </c>
      <c r="F295" s="506">
        <v>0</v>
      </c>
      <c r="H295" s="506">
        <v>0</v>
      </c>
      <c r="K295" s="506">
        <v>0</v>
      </c>
      <c r="M295" s="506">
        <v>0</v>
      </c>
      <c r="XEJ295" s="289"/>
      <c r="XEK295" s="289"/>
      <c r="XEL295" s="289"/>
      <c r="XEM295" s="289"/>
      <c r="XEN295" s="289"/>
      <c r="XEO295" s="289"/>
      <c r="XEP295" s="289"/>
      <c r="XEQ295" s="289"/>
      <c r="XER295" s="289"/>
      <c r="XES295" s="289"/>
      <c r="XET295" s="289"/>
      <c r="XEU295" s="289"/>
      <c r="XEV295" s="289"/>
      <c r="XEW295" s="289"/>
      <c r="XEX295" s="289"/>
      <c r="XEY295" s="289"/>
      <c r="XEZ295" s="289"/>
      <c r="XFA295" s="289"/>
      <c r="XFB295" s="289"/>
    </row>
    <row r="296" s="506" customFormat="1" ht="21" hidden="1" customHeight="1" spans="1:16382">
      <c r="A296" s="508">
        <v>2039999</v>
      </c>
      <c r="B296" s="519" t="s">
        <v>324</v>
      </c>
      <c r="C296" s="351">
        <f t="shared" si="4"/>
        <v>0</v>
      </c>
      <c r="F296" s="506">
        <v>0</v>
      </c>
      <c r="H296" s="506">
        <v>0</v>
      </c>
      <c r="K296" s="506">
        <v>0</v>
      </c>
      <c r="M296" s="506">
        <v>0</v>
      </c>
      <c r="XEJ296" s="289"/>
      <c r="XEK296" s="289"/>
      <c r="XEL296" s="289"/>
      <c r="XEM296" s="289"/>
      <c r="XEN296" s="289"/>
      <c r="XEO296" s="289"/>
      <c r="XEP296" s="289"/>
      <c r="XEQ296" s="289"/>
      <c r="XER296" s="289"/>
      <c r="XES296" s="289"/>
      <c r="XET296" s="289"/>
      <c r="XEU296" s="289"/>
      <c r="XEV296" s="289"/>
      <c r="XEW296" s="289"/>
      <c r="XEX296" s="289"/>
      <c r="XEY296" s="289"/>
      <c r="XEZ296" s="289"/>
      <c r="XFA296" s="289"/>
      <c r="XFB296" s="289"/>
    </row>
    <row r="297" s="506" customFormat="1" ht="21" customHeight="1" spans="1:16382">
      <c r="A297" s="508">
        <v>204</v>
      </c>
      <c r="B297" s="517" t="s">
        <v>325</v>
      </c>
      <c r="C297" s="351">
        <f t="shared" si="4"/>
        <v>33912.166424</v>
      </c>
      <c r="F297" s="508">
        <v>22683.516424</v>
      </c>
      <c r="H297" s="506">
        <v>4210.65</v>
      </c>
      <c r="I297" s="506">
        <v>994</v>
      </c>
      <c r="K297" s="506">
        <v>4929</v>
      </c>
      <c r="M297" s="506">
        <v>1095</v>
      </c>
      <c r="XEJ297" s="289"/>
      <c r="XEK297" s="289"/>
      <c r="XEL297" s="289"/>
      <c r="XEM297" s="289"/>
      <c r="XEN297" s="289"/>
      <c r="XEO297" s="289"/>
      <c r="XEP297" s="289"/>
      <c r="XEQ297" s="289"/>
      <c r="XER297" s="289"/>
      <c r="XES297" s="289"/>
      <c r="XET297" s="289"/>
      <c r="XEU297" s="289"/>
      <c r="XEV297" s="289"/>
      <c r="XEW297" s="289"/>
      <c r="XEX297" s="289"/>
      <c r="XEY297" s="289"/>
      <c r="XEZ297" s="289"/>
      <c r="XFA297" s="289"/>
      <c r="XFB297" s="289"/>
    </row>
    <row r="298" s="506" customFormat="1" ht="21" hidden="1" customHeight="1" spans="1:16382">
      <c r="A298" s="508">
        <v>20401</v>
      </c>
      <c r="B298" s="519" t="s">
        <v>326</v>
      </c>
      <c r="C298" s="351">
        <f t="shared" si="4"/>
        <v>0</v>
      </c>
      <c r="F298" s="506">
        <v>0</v>
      </c>
      <c r="H298" s="506">
        <v>0</v>
      </c>
      <c r="K298" s="506">
        <v>0</v>
      </c>
      <c r="M298" s="506">
        <v>0</v>
      </c>
      <c r="XEJ298" s="289"/>
      <c r="XEK298" s="289"/>
      <c r="XEL298" s="289"/>
      <c r="XEM298" s="289"/>
      <c r="XEN298" s="289"/>
      <c r="XEO298" s="289"/>
      <c r="XEP298" s="289"/>
      <c r="XEQ298" s="289"/>
      <c r="XER298" s="289"/>
      <c r="XES298" s="289"/>
      <c r="XET298" s="289"/>
      <c r="XEU298" s="289"/>
      <c r="XEV298" s="289"/>
      <c r="XEW298" s="289"/>
      <c r="XEX298" s="289"/>
      <c r="XEY298" s="289"/>
      <c r="XEZ298" s="289"/>
      <c r="XFA298" s="289"/>
      <c r="XFB298" s="289"/>
    </row>
    <row r="299" s="506" customFormat="1" ht="21" hidden="1" customHeight="1" spans="1:16382">
      <c r="A299" s="508">
        <v>2040101</v>
      </c>
      <c r="B299" s="519" t="s">
        <v>327</v>
      </c>
      <c r="C299" s="351">
        <f t="shared" si="4"/>
        <v>0</v>
      </c>
      <c r="F299" s="506">
        <v>0</v>
      </c>
      <c r="H299" s="506">
        <v>0</v>
      </c>
      <c r="K299" s="506">
        <v>0</v>
      </c>
      <c r="M299" s="506">
        <v>0</v>
      </c>
      <c r="XEJ299" s="289"/>
      <c r="XEK299" s="289"/>
      <c r="XEL299" s="289"/>
      <c r="XEM299" s="289"/>
      <c r="XEN299" s="289"/>
      <c r="XEO299" s="289"/>
      <c r="XEP299" s="289"/>
      <c r="XEQ299" s="289"/>
      <c r="XER299" s="289"/>
      <c r="XES299" s="289"/>
      <c r="XET299" s="289"/>
      <c r="XEU299" s="289"/>
      <c r="XEV299" s="289"/>
      <c r="XEW299" s="289"/>
      <c r="XEX299" s="289"/>
      <c r="XEY299" s="289"/>
      <c r="XEZ299" s="289"/>
      <c r="XFA299" s="289"/>
      <c r="XFB299" s="289"/>
    </row>
    <row r="300" s="506" customFormat="1" ht="21" hidden="1" customHeight="1" spans="1:16382">
      <c r="A300" s="508">
        <v>2040199</v>
      </c>
      <c r="B300" s="519" t="s">
        <v>328</v>
      </c>
      <c r="C300" s="351">
        <f t="shared" si="4"/>
        <v>0</v>
      </c>
      <c r="F300" s="506">
        <v>0</v>
      </c>
      <c r="H300" s="506">
        <v>0</v>
      </c>
      <c r="K300" s="506">
        <v>0</v>
      </c>
      <c r="M300" s="506">
        <v>0</v>
      </c>
      <c r="XEJ300" s="289"/>
      <c r="XEK300" s="289"/>
      <c r="XEL300" s="289"/>
      <c r="XEM300" s="289"/>
      <c r="XEN300" s="289"/>
      <c r="XEO300" s="289"/>
      <c r="XEP300" s="289"/>
      <c r="XEQ300" s="289"/>
      <c r="XER300" s="289"/>
      <c r="XES300" s="289"/>
      <c r="XET300" s="289"/>
      <c r="XEU300" s="289"/>
      <c r="XEV300" s="289"/>
      <c r="XEW300" s="289"/>
      <c r="XEX300" s="289"/>
      <c r="XEY300" s="289"/>
      <c r="XEZ300" s="289"/>
      <c r="XFA300" s="289"/>
      <c r="XFB300" s="289"/>
    </row>
    <row r="301" s="506" customFormat="1" ht="21" customHeight="1" spans="1:16382">
      <c r="A301" s="508">
        <v>20402</v>
      </c>
      <c r="B301" s="519" t="s">
        <v>329</v>
      </c>
      <c r="C301" s="351">
        <f t="shared" si="4"/>
        <v>30733.121735</v>
      </c>
      <c r="F301" s="508">
        <v>20847.471735</v>
      </c>
      <c r="H301" s="506">
        <v>4015.65</v>
      </c>
      <c r="I301" s="506">
        <f>771+223</f>
        <v>994</v>
      </c>
      <c r="K301" s="506">
        <v>3919</v>
      </c>
      <c r="M301" s="506">
        <v>957</v>
      </c>
      <c r="XEJ301" s="289"/>
      <c r="XEK301" s="289"/>
      <c r="XEL301" s="289"/>
      <c r="XEM301" s="289"/>
      <c r="XEN301" s="289"/>
      <c r="XEO301" s="289"/>
      <c r="XEP301" s="289"/>
      <c r="XEQ301" s="289"/>
      <c r="XER301" s="289"/>
      <c r="XES301" s="289"/>
      <c r="XET301" s="289"/>
      <c r="XEU301" s="289"/>
      <c r="XEV301" s="289"/>
      <c r="XEW301" s="289"/>
      <c r="XEX301" s="289"/>
      <c r="XEY301" s="289"/>
      <c r="XEZ301" s="289"/>
      <c r="XFA301" s="289"/>
      <c r="XFB301" s="289"/>
    </row>
    <row r="302" s="506" customFormat="1" ht="21" customHeight="1" spans="1:16382">
      <c r="A302" s="508">
        <v>2040201</v>
      </c>
      <c r="B302" s="519" t="s">
        <v>148</v>
      </c>
      <c r="C302" s="351">
        <f t="shared" si="4"/>
        <v>18774.864422</v>
      </c>
      <c r="F302" s="508">
        <v>18774.864422</v>
      </c>
      <c r="H302" s="506">
        <v>0</v>
      </c>
      <c r="K302" s="506">
        <v>0</v>
      </c>
      <c r="M302" s="506">
        <v>0</v>
      </c>
      <c r="XEJ302" s="289"/>
      <c r="XEK302" s="289"/>
      <c r="XEL302" s="289"/>
      <c r="XEM302" s="289"/>
      <c r="XEN302" s="289"/>
      <c r="XEO302" s="289"/>
      <c r="XEP302" s="289"/>
      <c r="XEQ302" s="289"/>
      <c r="XER302" s="289"/>
      <c r="XES302" s="289"/>
      <c r="XET302" s="289"/>
      <c r="XEU302" s="289"/>
      <c r="XEV302" s="289"/>
      <c r="XEW302" s="289"/>
      <c r="XEX302" s="289"/>
      <c r="XEY302" s="289"/>
      <c r="XEZ302" s="289"/>
      <c r="XFA302" s="289"/>
      <c r="XFB302" s="289"/>
    </row>
    <row r="303" s="506" customFormat="1" ht="21" customHeight="1" spans="1:16382">
      <c r="A303" s="508">
        <v>2040202</v>
      </c>
      <c r="B303" s="519" t="s">
        <v>149</v>
      </c>
      <c r="C303" s="351">
        <f t="shared" si="4"/>
        <v>117.47</v>
      </c>
      <c r="F303" s="506">
        <v>0</v>
      </c>
      <c r="H303" s="506">
        <v>117.47</v>
      </c>
      <c r="K303" s="506">
        <v>0</v>
      </c>
      <c r="M303" s="506">
        <v>0</v>
      </c>
      <c r="XEJ303" s="289"/>
      <c r="XEK303" s="289"/>
      <c r="XEL303" s="289"/>
      <c r="XEM303" s="289"/>
      <c r="XEN303" s="289"/>
      <c r="XEO303" s="289"/>
      <c r="XEP303" s="289"/>
      <c r="XEQ303" s="289"/>
      <c r="XER303" s="289"/>
      <c r="XES303" s="289"/>
      <c r="XET303" s="289"/>
      <c r="XEU303" s="289"/>
      <c r="XEV303" s="289"/>
      <c r="XEW303" s="289"/>
      <c r="XEX303" s="289"/>
      <c r="XEY303" s="289"/>
      <c r="XEZ303" s="289"/>
      <c r="XFA303" s="289"/>
      <c r="XFB303" s="289"/>
    </row>
    <row r="304" s="506" customFormat="1" ht="21" hidden="1" customHeight="1" spans="1:16382">
      <c r="A304" s="508">
        <v>2040203</v>
      </c>
      <c r="B304" s="519" t="s">
        <v>150</v>
      </c>
      <c r="C304" s="351">
        <f t="shared" si="4"/>
        <v>0</v>
      </c>
      <c r="F304" s="506">
        <v>0</v>
      </c>
      <c r="H304" s="506">
        <v>0</v>
      </c>
      <c r="K304" s="506">
        <v>0</v>
      </c>
      <c r="M304" s="506">
        <v>0</v>
      </c>
      <c r="XEJ304" s="289"/>
      <c r="XEK304" s="289"/>
      <c r="XEL304" s="289"/>
      <c r="XEM304" s="289"/>
      <c r="XEN304" s="289"/>
      <c r="XEO304" s="289"/>
      <c r="XEP304" s="289"/>
      <c r="XEQ304" s="289"/>
      <c r="XER304" s="289"/>
      <c r="XES304" s="289"/>
      <c r="XET304" s="289"/>
      <c r="XEU304" s="289"/>
      <c r="XEV304" s="289"/>
      <c r="XEW304" s="289"/>
      <c r="XEX304" s="289"/>
      <c r="XEY304" s="289"/>
      <c r="XEZ304" s="289"/>
      <c r="XFA304" s="289"/>
      <c r="XFB304" s="289"/>
    </row>
    <row r="305" s="506" customFormat="1" ht="21" customHeight="1" spans="1:16382">
      <c r="A305" s="508">
        <v>2040219</v>
      </c>
      <c r="B305" s="519" t="s">
        <v>189</v>
      </c>
      <c r="C305" s="351">
        <f t="shared" si="4"/>
        <v>223</v>
      </c>
      <c r="F305" s="506">
        <v>0</v>
      </c>
      <c r="H305" s="506">
        <v>0</v>
      </c>
      <c r="I305" s="506">
        <v>223</v>
      </c>
      <c r="K305" s="506">
        <v>0</v>
      </c>
      <c r="M305" s="506">
        <v>0</v>
      </c>
      <c r="XEJ305" s="289"/>
      <c r="XEK305" s="289"/>
      <c r="XEL305" s="289"/>
      <c r="XEM305" s="289"/>
      <c r="XEN305" s="289"/>
      <c r="XEO305" s="289"/>
      <c r="XEP305" s="289"/>
      <c r="XEQ305" s="289"/>
      <c r="XER305" s="289"/>
      <c r="XES305" s="289"/>
      <c r="XET305" s="289"/>
      <c r="XEU305" s="289"/>
      <c r="XEV305" s="289"/>
      <c r="XEW305" s="289"/>
      <c r="XEX305" s="289"/>
      <c r="XEY305" s="289"/>
      <c r="XEZ305" s="289"/>
      <c r="XFA305" s="289"/>
      <c r="XFB305" s="289"/>
    </row>
    <row r="306" s="506" customFormat="1" ht="21" customHeight="1" spans="1:16382">
      <c r="A306" s="508">
        <v>2040220</v>
      </c>
      <c r="B306" s="519" t="s">
        <v>330</v>
      </c>
      <c r="C306" s="351">
        <f t="shared" si="4"/>
        <v>9405.86</v>
      </c>
      <c r="F306" s="506">
        <v>0</v>
      </c>
      <c r="H306" s="506">
        <v>3758.86</v>
      </c>
      <c r="I306" s="506">
        <f>462+309</f>
        <v>771</v>
      </c>
      <c r="K306" s="506">
        <v>3919</v>
      </c>
      <c r="M306" s="506">
        <v>957</v>
      </c>
      <c r="XEJ306" s="289"/>
      <c r="XEK306" s="289"/>
      <c r="XEL306" s="289"/>
      <c r="XEM306" s="289"/>
      <c r="XEN306" s="289"/>
      <c r="XEO306" s="289"/>
      <c r="XEP306" s="289"/>
      <c r="XEQ306" s="289"/>
      <c r="XER306" s="289"/>
      <c r="XES306" s="289"/>
      <c r="XET306" s="289"/>
      <c r="XEU306" s="289"/>
      <c r="XEV306" s="289"/>
      <c r="XEW306" s="289"/>
      <c r="XEX306" s="289"/>
      <c r="XEY306" s="289"/>
      <c r="XEZ306" s="289"/>
      <c r="XFA306" s="289"/>
      <c r="XFB306" s="289"/>
    </row>
    <row r="307" s="506" customFormat="1" ht="21" hidden="1" customHeight="1" spans="1:16382">
      <c r="A307" s="508">
        <v>2040221</v>
      </c>
      <c r="B307" s="519" t="s">
        <v>331</v>
      </c>
      <c r="C307" s="351">
        <f t="shared" si="4"/>
        <v>0</v>
      </c>
      <c r="F307" s="506">
        <v>0</v>
      </c>
      <c r="H307" s="506">
        <v>0</v>
      </c>
      <c r="K307" s="506">
        <v>0</v>
      </c>
      <c r="M307" s="506">
        <v>0</v>
      </c>
      <c r="XEJ307" s="289"/>
      <c r="XEK307" s="289"/>
      <c r="XEL307" s="289"/>
      <c r="XEM307" s="289"/>
      <c r="XEN307" s="289"/>
      <c r="XEO307" s="289"/>
      <c r="XEP307" s="289"/>
      <c r="XEQ307" s="289"/>
      <c r="XER307" s="289"/>
      <c r="XES307" s="289"/>
      <c r="XET307" s="289"/>
      <c r="XEU307" s="289"/>
      <c r="XEV307" s="289"/>
      <c r="XEW307" s="289"/>
      <c r="XEX307" s="289"/>
      <c r="XEY307" s="289"/>
      <c r="XEZ307" s="289"/>
      <c r="XFA307" s="289"/>
      <c r="XFB307" s="289"/>
    </row>
    <row r="308" s="506" customFormat="1" ht="21" hidden="1" customHeight="1" spans="1:16382">
      <c r="A308" s="508">
        <v>2040222</v>
      </c>
      <c r="B308" s="519" t="s">
        <v>332</v>
      </c>
      <c r="C308" s="351">
        <f t="shared" si="4"/>
        <v>0</v>
      </c>
      <c r="F308" s="506">
        <v>0</v>
      </c>
      <c r="H308" s="506">
        <v>0</v>
      </c>
      <c r="K308" s="506">
        <v>0</v>
      </c>
      <c r="M308" s="506">
        <v>0</v>
      </c>
      <c r="XEJ308" s="289"/>
      <c r="XEK308" s="289"/>
      <c r="XEL308" s="289"/>
      <c r="XEM308" s="289"/>
      <c r="XEN308" s="289"/>
      <c r="XEO308" s="289"/>
      <c r="XEP308" s="289"/>
      <c r="XEQ308" s="289"/>
      <c r="XER308" s="289"/>
      <c r="XES308" s="289"/>
      <c r="XET308" s="289"/>
      <c r="XEU308" s="289"/>
      <c r="XEV308" s="289"/>
      <c r="XEW308" s="289"/>
      <c r="XEX308" s="289"/>
      <c r="XEY308" s="289"/>
      <c r="XEZ308" s="289"/>
      <c r="XFA308" s="289"/>
      <c r="XFB308" s="289"/>
    </row>
    <row r="309" s="506" customFormat="1" ht="21" hidden="1" customHeight="1" spans="1:16382">
      <c r="A309" s="508">
        <v>2040223</v>
      </c>
      <c r="B309" s="519" t="s">
        <v>333</v>
      </c>
      <c r="C309" s="351">
        <f t="shared" si="4"/>
        <v>0</v>
      </c>
      <c r="F309" s="506">
        <v>0</v>
      </c>
      <c r="H309" s="506">
        <v>0</v>
      </c>
      <c r="K309" s="506">
        <v>0</v>
      </c>
      <c r="M309" s="506">
        <v>0</v>
      </c>
      <c r="XEJ309" s="289"/>
      <c r="XEK309" s="289"/>
      <c r="XEL309" s="289"/>
      <c r="XEM309" s="289"/>
      <c r="XEN309" s="289"/>
      <c r="XEO309" s="289"/>
      <c r="XEP309" s="289"/>
      <c r="XEQ309" s="289"/>
      <c r="XER309" s="289"/>
      <c r="XES309" s="289"/>
      <c r="XET309" s="289"/>
      <c r="XEU309" s="289"/>
      <c r="XEV309" s="289"/>
      <c r="XEW309" s="289"/>
      <c r="XEX309" s="289"/>
      <c r="XEY309" s="289"/>
      <c r="XEZ309" s="289"/>
      <c r="XFA309" s="289"/>
      <c r="XFB309" s="289"/>
    </row>
    <row r="310" s="506" customFormat="1" ht="21" customHeight="1" spans="1:16382">
      <c r="A310" s="508">
        <v>2040250</v>
      </c>
      <c r="B310" s="519" t="s">
        <v>157</v>
      </c>
      <c r="C310" s="351">
        <f t="shared" si="4"/>
        <v>2211.927313</v>
      </c>
      <c r="F310" s="508">
        <v>2072.607313</v>
      </c>
      <c r="H310" s="506">
        <v>139.32</v>
      </c>
      <c r="K310" s="506">
        <v>0</v>
      </c>
      <c r="M310" s="506">
        <v>0</v>
      </c>
      <c r="XEJ310" s="289"/>
      <c r="XEK310" s="289"/>
      <c r="XEL310" s="289"/>
      <c r="XEM310" s="289"/>
      <c r="XEN310" s="289"/>
      <c r="XEO310" s="289"/>
      <c r="XEP310" s="289"/>
      <c r="XEQ310" s="289"/>
      <c r="XER310" s="289"/>
      <c r="XES310" s="289"/>
      <c r="XET310" s="289"/>
      <c r="XEU310" s="289"/>
      <c r="XEV310" s="289"/>
      <c r="XEW310" s="289"/>
      <c r="XEX310" s="289"/>
      <c r="XEY310" s="289"/>
      <c r="XEZ310" s="289"/>
      <c r="XFA310" s="289"/>
      <c r="XFB310" s="289"/>
    </row>
    <row r="311" s="506" customFormat="1" ht="21" hidden="1" customHeight="1" spans="1:16382">
      <c r="A311" s="508">
        <v>2040299</v>
      </c>
      <c r="B311" s="519" t="s">
        <v>334</v>
      </c>
      <c r="C311" s="351">
        <f t="shared" si="4"/>
        <v>0</v>
      </c>
      <c r="F311" s="506">
        <v>0</v>
      </c>
      <c r="H311" s="506">
        <v>0</v>
      </c>
      <c r="K311" s="506">
        <v>0</v>
      </c>
      <c r="M311" s="506">
        <v>0</v>
      </c>
      <c r="XEJ311" s="289"/>
      <c r="XEK311" s="289"/>
      <c r="XEL311" s="289"/>
      <c r="XEM311" s="289"/>
      <c r="XEN311" s="289"/>
      <c r="XEO311" s="289"/>
      <c r="XEP311" s="289"/>
      <c r="XEQ311" s="289"/>
      <c r="XER311" s="289"/>
      <c r="XES311" s="289"/>
      <c r="XET311" s="289"/>
      <c r="XEU311" s="289"/>
      <c r="XEV311" s="289"/>
      <c r="XEW311" s="289"/>
      <c r="XEX311" s="289"/>
      <c r="XEY311" s="289"/>
      <c r="XEZ311" s="289"/>
      <c r="XFA311" s="289"/>
      <c r="XFB311" s="289"/>
    </row>
    <row r="312" s="506" customFormat="1" ht="21" hidden="1" customHeight="1" spans="1:16382">
      <c r="A312" s="508">
        <v>20403</v>
      </c>
      <c r="B312" s="519" t="s">
        <v>335</v>
      </c>
      <c r="C312" s="351">
        <f t="shared" si="4"/>
        <v>0</v>
      </c>
      <c r="F312" s="506">
        <v>0</v>
      </c>
      <c r="H312" s="506">
        <v>0</v>
      </c>
      <c r="K312" s="506">
        <v>0</v>
      </c>
      <c r="M312" s="506">
        <v>0</v>
      </c>
      <c r="XEJ312" s="289"/>
      <c r="XEK312" s="289"/>
      <c r="XEL312" s="289"/>
      <c r="XEM312" s="289"/>
      <c r="XEN312" s="289"/>
      <c r="XEO312" s="289"/>
      <c r="XEP312" s="289"/>
      <c r="XEQ312" s="289"/>
      <c r="XER312" s="289"/>
      <c r="XES312" s="289"/>
      <c r="XET312" s="289"/>
      <c r="XEU312" s="289"/>
      <c r="XEV312" s="289"/>
      <c r="XEW312" s="289"/>
      <c r="XEX312" s="289"/>
      <c r="XEY312" s="289"/>
      <c r="XEZ312" s="289"/>
      <c r="XFA312" s="289"/>
      <c r="XFB312" s="289"/>
    </row>
    <row r="313" s="506" customFormat="1" ht="21" hidden="1" customHeight="1" spans="1:16382">
      <c r="A313" s="508">
        <v>2040301</v>
      </c>
      <c r="B313" s="519" t="s">
        <v>148</v>
      </c>
      <c r="C313" s="351">
        <f t="shared" si="4"/>
        <v>0</v>
      </c>
      <c r="F313" s="506">
        <v>0</v>
      </c>
      <c r="H313" s="506">
        <v>0</v>
      </c>
      <c r="K313" s="506">
        <v>0</v>
      </c>
      <c r="M313" s="506">
        <v>0</v>
      </c>
      <c r="XEJ313" s="289"/>
      <c r="XEK313" s="289"/>
      <c r="XEL313" s="289"/>
      <c r="XEM313" s="289"/>
      <c r="XEN313" s="289"/>
      <c r="XEO313" s="289"/>
      <c r="XEP313" s="289"/>
      <c r="XEQ313" s="289"/>
      <c r="XER313" s="289"/>
      <c r="XES313" s="289"/>
      <c r="XET313" s="289"/>
      <c r="XEU313" s="289"/>
      <c r="XEV313" s="289"/>
      <c r="XEW313" s="289"/>
      <c r="XEX313" s="289"/>
      <c r="XEY313" s="289"/>
      <c r="XEZ313" s="289"/>
      <c r="XFA313" s="289"/>
      <c r="XFB313" s="289"/>
    </row>
    <row r="314" s="506" customFormat="1" ht="21" hidden="1" customHeight="1" spans="1:16382">
      <c r="A314" s="508">
        <v>2040302</v>
      </c>
      <c r="B314" s="519" t="s">
        <v>149</v>
      </c>
      <c r="C314" s="351">
        <f t="shared" si="4"/>
        <v>0</v>
      </c>
      <c r="F314" s="506">
        <v>0</v>
      </c>
      <c r="H314" s="506">
        <v>0</v>
      </c>
      <c r="K314" s="506">
        <v>0</v>
      </c>
      <c r="M314" s="506">
        <v>0</v>
      </c>
      <c r="XEJ314" s="289"/>
      <c r="XEK314" s="289"/>
      <c r="XEL314" s="289"/>
      <c r="XEM314" s="289"/>
      <c r="XEN314" s="289"/>
      <c r="XEO314" s="289"/>
      <c r="XEP314" s="289"/>
      <c r="XEQ314" s="289"/>
      <c r="XER314" s="289"/>
      <c r="XES314" s="289"/>
      <c r="XET314" s="289"/>
      <c r="XEU314" s="289"/>
      <c r="XEV314" s="289"/>
      <c r="XEW314" s="289"/>
      <c r="XEX314" s="289"/>
      <c r="XEY314" s="289"/>
      <c r="XEZ314" s="289"/>
      <c r="XFA314" s="289"/>
      <c r="XFB314" s="289"/>
    </row>
    <row r="315" s="506" customFormat="1" ht="21" hidden="1" customHeight="1" spans="1:16382">
      <c r="A315" s="508">
        <v>2040303</v>
      </c>
      <c r="B315" s="519" t="s">
        <v>150</v>
      </c>
      <c r="C315" s="351">
        <f t="shared" si="4"/>
        <v>0</v>
      </c>
      <c r="F315" s="506">
        <v>0</v>
      </c>
      <c r="H315" s="506">
        <v>0</v>
      </c>
      <c r="K315" s="506">
        <v>0</v>
      </c>
      <c r="M315" s="506">
        <v>0</v>
      </c>
      <c r="XEJ315" s="289"/>
      <c r="XEK315" s="289"/>
      <c r="XEL315" s="289"/>
      <c r="XEM315" s="289"/>
      <c r="XEN315" s="289"/>
      <c r="XEO315" s="289"/>
      <c r="XEP315" s="289"/>
      <c r="XEQ315" s="289"/>
      <c r="XER315" s="289"/>
      <c r="XES315" s="289"/>
      <c r="XET315" s="289"/>
      <c r="XEU315" s="289"/>
      <c r="XEV315" s="289"/>
      <c r="XEW315" s="289"/>
      <c r="XEX315" s="289"/>
      <c r="XEY315" s="289"/>
      <c r="XEZ315" s="289"/>
      <c r="XFA315" s="289"/>
      <c r="XFB315" s="289"/>
    </row>
    <row r="316" s="506" customFormat="1" ht="21" hidden="1" customHeight="1" spans="1:16382">
      <c r="A316" s="508">
        <v>2040304</v>
      </c>
      <c r="B316" s="519" t="s">
        <v>336</v>
      </c>
      <c r="C316" s="351">
        <f t="shared" si="4"/>
        <v>0</v>
      </c>
      <c r="F316" s="506">
        <v>0</v>
      </c>
      <c r="H316" s="506">
        <v>0</v>
      </c>
      <c r="K316" s="506">
        <v>0</v>
      </c>
      <c r="M316" s="506">
        <v>0</v>
      </c>
      <c r="XEJ316" s="289"/>
      <c r="XEK316" s="289"/>
      <c r="XEL316" s="289"/>
      <c r="XEM316" s="289"/>
      <c r="XEN316" s="289"/>
      <c r="XEO316" s="289"/>
      <c r="XEP316" s="289"/>
      <c r="XEQ316" s="289"/>
      <c r="XER316" s="289"/>
      <c r="XES316" s="289"/>
      <c r="XET316" s="289"/>
      <c r="XEU316" s="289"/>
      <c r="XEV316" s="289"/>
      <c r="XEW316" s="289"/>
      <c r="XEX316" s="289"/>
      <c r="XEY316" s="289"/>
      <c r="XEZ316" s="289"/>
      <c r="XFA316" s="289"/>
      <c r="XFB316" s="289"/>
    </row>
    <row r="317" s="506" customFormat="1" ht="21" hidden="1" customHeight="1" spans="1:16382">
      <c r="A317" s="508">
        <v>2040350</v>
      </c>
      <c r="B317" s="519" t="s">
        <v>157</v>
      </c>
      <c r="C317" s="351">
        <f t="shared" si="4"/>
        <v>0</v>
      </c>
      <c r="F317" s="506">
        <v>0</v>
      </c>
      <c r="H317" s="506">
        <v>0</v>
      </c>
      <c r="K317" s="506">
        <v>0</v>
      </c>
      <c r="M317" s="506">
        <v>0</v>
      </c>
      <c r="XEJ317" s="289"/>
      <c r="XEK317" s="289"/>
      <c r="XEL317" s="289"/>
      <c r="XEM317" s="289"/>
      <c r="XEN317" s="289"/>
      <c r="XEO317" s="289"/>
      <c r="XEP317" s="289"/>
      <c r="XEQ317" s="289"/>
      <c r="XER317" s="289"/>
      <c r="XES317" s="289"/>
      <c r="XET317" s="289"/>
      <c r="XEU317" s="289"/>
      <c r="XEV317" s="289"/>
      <c r="XEW317" s="289"/>
      <c r="XEX317" s="289"/>
      <c r="XEY317" s="289"/>
      <c r="XEZ317" s="289"/>
      <c r="XFA317" s="289"/>
      <c r="XFB317" s="289"/>
    </row>
    <row r="318" s="506" customFormat="1" ht="21" hidden="1" customHeight="1" spans="1:16382">
      <c r="A318" s="508">
        <v>2040399</v>
      </c>
      <c r="B318" s="519" t="s">
        <v>337</v>
      </c>
      <c r="C318" s="351">
        <f t="shared" si="4"/>
        <v>0</v>
      </c>
      <c r="F318" s="506">
        <v>0</v>
      </c>
      <c r="H318" s="506">
        <v>0</v>
      </c>
      <c r="K318" s="506">
        <v>0</v>
      </c>
      <c r="M318" s="506">
        <v>0</v>
      </c>
      <c r="XEJ318" s="289"/>
      <c r="XEK318" s="289"/>
      <c r="XEL318" s="289"/>
      <c r="XEM318" s="289"/>
      <c r="XEN318" s="289"/>
      <c r="XEO318" s="289"/>
      <c r="XEP318" s="289"/>
      <c r="XEQ318" s="289"/>
      <c r="XER318" s="289"/>
      <c r="XES318" s="289"/>
      <c r="XET318" s="289"/>
      <c r="XEU318" s="289"/>
      <c r="XEV318" s="289"/>
      <c r="XEW318" s="289"/>
      <c r="XEX318" s="289"/>
      <c r="XEY318" s="289"/>
      <c r="XEZ318" s="289"/>
      <c r="XFA318" s="289"/>
      <c r="XFB318" s="289"/>
    </row>
    <row r="319" s="506" customFormat="1" ht="21" hidden="1" customHeight="1" spans="1:16382">
      <c r="A319" s="508">
        <v>20404</v>
      </c>
      <c r="B319" s="519" t="s">
        <v>338</v>
      </c>
      <c r="C319" s="351">
        <f t="shared" si="4"/>
        <v>0</v>
      </c>
      <c r="F319" s="506">
        <v>0</v>
      </c>
      <c r="H319" s="506">
        <v>0</v>
      </c>
      <c r="K319" s="506">
        <v>0</v>
      </c>
      <c r="M319" s="506">
        <v>0</v>
      </c>
      <c r="XEJ319" s="289"/>
      <c r="XEK319" s="289"/>
      <c r="XEL319" s="289"/>
      <c r="XEM319" s="289"/>
      <c r="XEN319" s="289"/>
      <c r="XEO319" s="289"/>
      <c r="XEP319" s="289"/>
      <c r="XEQ319" s="289"/>
      <c r="XER319" s="289"/>
      <c r="XES319" s="289"/>
      <c r="XET319" s="289"/>
      <c r="XEU319" s="289"/>
      <c r="XEV319" s="289"/>
      <c r="XEW319" s="289"/>
      <c r="XEX319" s="289"/>
      <c r="XEY319" s="289"/>
      <c r="XEZ319" s="289"/>
      <c r="XFA319" s="289"/>
      <c r="XFB319" s="289"/>
    </row>
    <row r="320" s="506" customFormat="1" ht="21" hidden="1" customHeight="1" spans="1:16382">
      <c r="A320" s="508">
        <v>2040401</v>
      </c>
      <c r="B320" s="519" t="s">
        <v>148</v>
      </c>
      <c r="C320" s="351">
        <f t="shared" si="4"/>
        <v>0</v>
      </c>
      <c r="F320" s="506">
        <v>0</v>
      </c>
      <c r="H320" s="506">
        <v>0</v>
      </c>
      <c r="K320" s="506">
        <v>0</v>
      </c>
      <c r="M320" s="506">
        <v>0</v>
      </c>
      <c r="XEJ320" s="289"/>
      <c r="XEK320" s="289"/>
      <c r="XEL320" s="289"/>
      <c r="XEM320" s="289"/>
      <c r="XEN320" s="289"/>
      <c r="XEO320" s="289"/>
      <c r="XEP320" s="289"/>
      <c r="XEQ320" s="289"/>
      <c r="XER320" s="289"/>
      <c r="XES320" s="289"/>
      <c r="XET320" s="289"/>
      <c r="XEU320" s="289"/>
      <c r="XEV320" s="289"/>
      <c r="XEW320" s="289"/>
      <c r="XEX320" s="289"/>
      <c r="XEY320" s="289"/>
      <c r="XEZ320" s="289"/>
      <c r="XFA320" s="289"/>
      <c r="XFB320" s="289"/>
    </row>
    <row r="321" s="506" customFormat="1" ht="21" hidden="1" customHeight="1" spans="1:16382">
      <c r="A321" s="508">
        <v>2040402</v>
      </c>
      <c r="B321" s="519" t="s">
        <v>149</v>
      </c>
      <c r="C321" s="351">
        <f t="shared" si="4"/>
        <v>0</v>
      </c>
      <c r="F321" s="506">
        <v>0</v>
      </c>
      <c r="H321" s="506">
        <v>0</v>
      </c>
      <c r="K321" s="506">
        <v>0</v>
      </c>
      <c r="M321" s="506">
        <v>0</v>
      </c>
      <c r="XEJ321" s="289"/>
      <c r="XEK321" s="289"/>
      <c r="XEL321" s="289"/>
      <c r="XEM321" s="289"/>
      <c r="XEN321" s="289"/>
      <c r="XEO321" s="289"/>
      <c r="XEP321" s="289"/>
      <c r="XEQ321" s="289"/>
      <c r="XER321" s="289"/>
      <c r="XES321" s="289"/>
      <c r="XET321" s="289"/>
      <c r="XEU321" s="289"/>
      <c r="XEV321" s="289"/>
      <c r="XEW321" s="289"/>
      <c r="XEX321" s="289"/>
      <c r="XEY321" s="289"/>
      <c r="XEZ321" s="289"/>
      <c r="XFA321" s="289"/>
      <c r="XFB321" s="289"/>
    </row>
    <row r="322" s="506" customFormat="1" ht="21" hidden="1" customHeight="1" spans="1:16382">
      <c r="A322" s="508">
        <v>2040403</v>
      </c>
      <c r="B322" s="519" t="s">
        <v>150</v>
      </c>
      <c r="C322" s="351">
        <f t="shared" si="4"/>
        <v>0</v>
      </c>
      <c r="F322" s="506">
        <v>0</v>
      </c>
      <c r="H322" s="506">
        <v>0</v>
      </c>
      <c r="K322" s="506">
        <v>0</v>
      </c>
      <c r="M322" s="506">
        <v>0</v>
      </c>
      <c r="XEJ322" s="289"/>
      <c r="XEK322" s="289"/>
      <c r="XEL322" s="289"/>
      <c r="XEM322" s="289"/>
      <c r="XEN322" s="289"/>
      <c r="XEO322" s="289"/>
      <c r="XEP322" s="289"/>
      <c r="XEQ322" s="289"/>
      <c r="XER322" s="289"/>
      <c r="XES322" s="289"/>
      <c r="XET322" s="289"/>
      <c r="XEU322" s="289"/>
      <c r="XEV322" s="289"/>
      <c r="XEW322" s="289"/>
      <c r="XEX322" s="289"/>
      <c r="XEY322" s="289"/>
      <c r="XEZ322" s="289"/>
      <c r="XFA322" s="289"/>
      <c r="XFB322" s="289"/>
    </row>
    <row r="323" s="506" customFormat="1" ht="21" hidden="1" customHeight="1" spans="1:16382">
      <c r="A323" s="508">
        <v>2040409</v>
      </c>
      <c r="B323" s="519" t="s">
        <v>339</v>
      </c>
      <c r="C323" s="351">
        <f t="shared" si="4"/>
        <v>0</v>
      </c>
      <c r="F323" s="506">
        <v>0</v>
      </c>
      <c r="H323" s="506">
        <v>0</v>
      </c>
      <c r="K323" s="506">
        <v>0</v>
      </c>
      <c r="M323" s="506">
        <v>0</v>
      </c>
      <c r="XEJ323" s="289"/>
      <c r="XEK323" s="289"/>
      <c r="XEL323" s="289"/>
      <c r="XEM323" s="289"/>
      <c r="XEN323" s="289"/>
      <c r="XEO323" s="289"/>
      <c r="XEP323" s="289"/>
      <c r="XEQ323" s="289"/>
      <c r="XER323" s="289"/>
      <c r="XES323" s="289"/>
      <c r="XET323" s="289"/>
      <c r="XEU323" s="289"/>
      <c r="XEV323" s="289"/>
      <c r="XEW323" s="289"/>
      <c r="XEX323" s="289"/>
      <c r="XEY323" s="289"/>
      <c r="XEZ323" s="289"/>
      <c r="XFA323" s="289"/>
      <c r="XFB323" s="289"/>
    </row>
    <row r="324" s="506" customFormat="1" ht="21" hidden="1" customHeight="1" spans="1:16382">
      <c r="A324" s="508">
        <v>2040410</v>
      </c>
      <c r="B324" s="519" t="s">
        <v>340</v>
      </c>
      <c r="C324" s="351">
        <f t="shared" si="4"/>
        <v>0</v>
      </c>
      <c r="F324" s="506">
        <v>0</v>
      </c>
      <c r="H324" s="506">
        <v>0</v>
      </c>
      <c r="K324" s="506">
        <v>0</v>
      </c>
      <c r="M324" s="506">
        <v>0</v>
      </c>
      <c r="XEJ324" s="289"/>
      <c r="XEK324" s="289"/>
      <c r="XEL324" s="289"/>
      <c r="XEM324" s="289"/>
      <c r="XEN324" s="289"/>
      <c r="XEO324" s="289"/>
      <c r="XEP324" s="289"/>
      <c r="XEQ324" s="289"/>
      <c r="XER324" s="289"/>
      <c r="XES324" s="289"/>
      <c r="XET324" s="289"/>
      <c r="XEU324" s="289"/>
      <c r="XEV324" s="289"/>
      <c r="XEW324" s="289"/>
      <c r="XEX324" s="289"/>
      <c r="XEY324" s="289"/>
      <c r="XEZ324" s="289"/>
      <c r="XFA324" s="289"/>
      <c r="XFB324" s="289"/>
    </row>
    <row r="325" s="506" customFormat="1" ht="21" hidden="1" customHeight="1" spans="1:16382">
      <c r="A325" s="508">
        <v>2040450</v>
      </c>
      <c r="B325" s="519" t="s">
        <v>157</v>
      </c>
      <c r="C325" s="351">
        <f t="shared" si="4"/>
        <v>0</v>
      </c>
      <c r="F325" s="506">
        <v>0</v>
      </c>
      <c r="H325" s="506">
        <v>0</v>
      </c>
      <c r="K325" s="506">
        <v>0</v>
      </c>
      <c r="M325" s="506">
        <v>0</v>
      </c>
      <c r="XEJ325" s="289"/>
      <c r="XEK325" s="289"/>
      <c r="XEL325" s="289"/>
      <c r="XEM325" s="289"/>
      <c r="XEN325" s="289"/>
      <c r="XEO325" s="289"/>
      <c r="XEP325" s="289"/>
      <c r="XEQ325" s="289"/>
      <c r="XER325" s="289"/>
      <c r="XES325" s="289"/>
      <c r="XET325" s="289"/>
      <c r="XEU325" s="289"/>
      <c r="XEV325" s="289"/>
      <c r="XEW325" s="289"/>
      <c r="XEX325" s="289"/>
      <c r="XEY325" s="289"/>
      <c r="XEZ325" s="289"/>
      <c r="XFA325" s="289"/>
      <c r="XFB325" s="289"/>
    </row>
    <row r="326" s="506" customFormat="1" ht="21" hidden="1" customHeight="1" spans="1:16382">
      <c r="A326" s="508">
        <v>2040499</v>
      </c>
      <c r="B326" s="519" t="s">
        <v>341</v>
      </c>
      <c r="C326" s="351">
        <f t="shared" ref="C326:C389" si="5">D326+E326+F326+G326+H326+I326+J326+K326+L326+M326</f>
        <v>0</v>
      </c>
      <c r="F326" s="506">
        <v>0</v>
      </c>
      <c r="H326" s="506">
        <v>0</v>
      </c>
      <c r="K326" s="506">
        <v>0</v>
      </c>
      <c r="M326" s="506">
        <v>0</v>
      </c>
      <c r="XEJ326" s="289"/>
      <c r="XEK326" s="289"/>
      <c r="XEL326" s="289"/>
      <c r="XEM326" s="289"/>
      <c r="XEN326" s="289"/>
      <c r="XEO326" s="289"/>
      <c r="XEP326" s="289"/>
      <c r="XEQ326" s="289"/>
      <c r="XER326" s="289"/>
      <c r="XES326" s="289"/>
      <c r="XET326" s="289"/>
      <c r="XEU326" s="289"/>
      <c r="XEV326" s="289"/>
      <c r="XEW326" s="289"/>
      <c r="XEX326" s="289"/>
      <c r="XEY326" s="289"/>
      <c r="XEZ326" s="289"/>
      <c r="XFA326" s="289"/>
      <c r="XFB326" s="289"/>
    </row>
    <row r="327" s="506" customFormat="1" ht="21" hidden="1" customHeight="1" spans="1:16382">
      <c r="A327" s="508">
        <v>20405</v>
      </c>
      <c r="B327" s="519" t="s">
        <v>342</v>
      </c>
      <c r="C327" s="351">
        <f t="shared" si="5"/>
        <v>0</v>
      </c>
      <c r="F327" s="506">
        <v>0</v>
      </c>
      <c r="H327" s="506">
        <v>0</v>
      </c>
      <c r="K327" s="506">
        <v>0</v>
      </c>
      <c r="M327" s="506">
        <v>0</v>
      </c>
      <c r="XEJ327" s="289"/>
      <c r="XEK327" s="289"/>
      <c r="XEL327" s="289"/>
      <c r="XEM327" s="289"/>
      <c r="XEN327" s="289"/>
      <c r="XEO327" s="289"/>
      <c r="XEP327" s="289"/>
      <c r="XEQ327" s="289"/>
      <c r="XER327" s="289"/>
      <c r="XES327" s="289"/>
      <c r="XET327" s="289"/>
      <c r="XEU327" s="289"/>
      <c r="XEV327" s="289"/>
      <c r="XEW327" s="289"/>
      <c r="XEX327" s="289"/>
      <c r="XEY327" s="289"/>
      <c r="XEZ327" s="289"/>
      <c r="XFA327" s="289"/>
      <c r="XFB327" s="289"/>
    </row>
    <row r="328" s="506" customFormat="1" ht="21" hidden="1" customHeight="1" spans="1:16382">
      <c r="A328" s="508">
        <v>2040501</v>
      </c>
      <c r="B328" s="519" t="s">
        <v>148</v>
      </c>
      <c r="C328" s="351">
        <f t="shared" si="5"/>
        <v>0</v>
      </c>
      <c r="F328" s="506">
        <v>0</v>
      </c>
      <c r="H328" s="506">
        <v>0</v>
      </c>
      <c r="K328" s="506">
        <v>0</v>
      </c>
      <c r="M328" s="506">
        <v>0</v>
      </c>
      <c r="XEJ328" s="289"/>
      <c r="XEK328" s="289"/>
      <c r="XEL328" s="289"/>
      <c r="XEM328" s="289"/>
      <c r="XEN328" s="289"/>
      <c r="XEO328" s="289"/>
      <c r="XEP328" s="289"/>
      <c r="XEQ328" s="289"/>
      <c r="XER328" s="289"/>
      <c r="XES328" s="289"/>
      <c r="XET328" s="289"/>
      <c r="XEU328" s="289"/>
      <c r="XEV328" s="289"/>
      <c r="XEW328" s="289"/>
      <c r="XEX328" s="289"/>
      <c r="XEY328" s="289"/>
      <c r="XEZ328" s="289"/>
      <c r="XFA328" s="289"/>
      <c r="XFB328" s="289"/>
    </row>
    <row r="329" s="506" customFormat="1" ht="21" hidden="1" customHeight="1" spans="1:16382">
      <c r="A329" s="508">
        <v>2040502</v>
      </c>
      <c r="B329" s="519" t="s">
        <v>149</v>
      </c>
      <c r="C329" s="351">
        <f t="shared" si="5"/>
        <v>0</v>
      </c>
      <c r="F329" s="506">
        <v>0</v>
      </c>
      <c r="H329" s="506">
        <v>0</v>
      </c>
      <c r="K329" s="506">
        <v>0</v>
      </c>
      <c r="M329" s="506">
        <v>0</v>
      </c>
      <c r="XEJ329" s="289"/>
      <c r="XEK329" s="289"/>
      <c r="XEL329" s="289"/>
      <c r="XEM329" s="289"/>
      <c r="XEN329" s="289"/>
      <c r="XEO329" s="289"/>
      <c r="XEP329" s="289"/>
      <c r="XEQ329" s="289"/>
      <c r="XER329" s="289"/>
      <c r="XES329" s="289"/>
      <c r="XET329" s="289"/>
      <c r="XEU329" s="289"/>
      <c r="XEV329" s="289"/>
      <c r="XEW329" s="289"/>
      <c r="XEX329" s="289"/>
      <c r="XEY329" s="289"/>
      <c r="XEZ329" s="289"/>
      <c r="XFA329" s="289"/>
      <c r="XFB329" s="289"/>
    </row>
    <row r="330" s="506" customFormat="1" ht="21" hidden="1" customHeight="1" spans="1:16382">
      <c r="A330" s="508">
        <v>2040503</v>
      </c>
      <c r="B330" s="519" t="s">
        <v>150</v>
      </c>
      <c r="C330" s="351">
        <f t="shared" si="5"/>
        <v>0</v>
      </c>
      <c r="F330" s="506">
        <v>0</v>
      </c>
      <c r="H330" s="506">
        <v>0</v>
      </c>
      <c r="K330" s="506">
        <v>0</v>
      </c>
      <c r="M330" s="506">
        <v>0</v>
      </c>
      <c r="XEJ330" s="289"/>
      <c r="XEK330" s="289"/>
      <c r="XEL330" s="289"/>
      <c r="XEM330" s="289"/>
      <c r="XEN330" s="289"/>
      <c r="XEO330" s="289"/>
      <c r="XEP330" s="289"/>
      <c r="XEQ330" s="289"/>
      <c r="XER330" s="289"/>
      <c r="XES330" s="289"/>
      <c r="XET330" s="289"/>
      <c r="XEU330" s="289"/>
      <c r="XEV330" s="289"/>
      <c r="XEW330" s="289"/>
      <c r="XEX330" s="289"/>
      <c r="XEY330" s="289"/>
      <c r="XEZ330" s="289"/>
      <c r="XFA330" s="289"/>
      <c r="XFB330" s="289"/>
    </row>
    <row r="331" s="506" customFormat="1" ht="21" hidden="1" customHeight="1" spans="1:16382">
      <c r="A331" s="508">
        <v>2040504</v>
      </c>
      <c r="B331" s="519" t="s">
        <v>343</v>
      </c>
      <c r="C331" s="351">
        <f t="shared" si="5"/>
        <v>0</v>
      </c>
      <c r="F331" s="506">
        <v>0</v>
      </c>
      <c r="H331" s="506">
        <v>0</v>
      </c>
      <c r="K331" s="506">
        <v>0</v>
      </c>
      <c r="M331" s="506">
        <v>0</v>
      </c>
      <c r="XEJ331" s="289"/>
      <c r="XEK331" s="289"/>
      <c r="XEL331" s="289"/>
      <c r="XEM331" s="289"/>
      <c r="XEN331" s="289"/>
      <c r="XEO331" s="289"/>
      <c r="XEP331" s="289"/>
      <c r="XEQ331" s="289"/>
      <c r="XER331" s="289"/>
      <c r="XES331" s="289"/>
      <c r="XET331" s="289"/>
      <c r="XEU331" s="289"/>
      <c r="XEV331" s="289"/>
      <c r="XEW331" s="289"/>
      <c r="XEX331" s="289"/>
      <c r="XEY331" s="289"/>
      <c r="XEZ331" s="289"/>
      <c r="XFA331" s="289"/>
      <c r="XFB331" s="289"/>
    </row>
    <row r="332" s="506" customFormat="1" ht="21" hidden="1" customHeight="1" spans="1:16382">
      <c r="A332" s="508">
        <v>2040505</v>
      </c>
      <c r="B332" s="519" t="s">
        <v>344</v>
      </c>
      <c r="C332" s="351">
        <f t="shared" si="5"/>
        <v>0</v>
      </c>
      <c r="F332" s="506">
        <v>0</v>
      </c>
      <c r="H332" s="506">
        <v>0</v>
      </c>
      <c r="K332" s="506">
        <v>0</v>
      </c>
      <c r="M332" s="506">
        <v>0</v>
      </c>
      <c r="XEJ332" s="289"/>
      <c r="XEK332" s="289"/>
      <c r="XEL332" s="289"/>
      <c r="XEM332" s="289"/>
      <c r="XEN332" s="289"/>
      <c r="XEO332" s="289"/>
      <c r="XEP332" s="289"/>
      <c r="XEQ332" s="289"/>
      <c r="XER332" s="289"/>
      <c r="XES332" s="289"/>
      <c r="XET332" s="289"/>
      <c r="XEU332" s="289"/>
      <c r="XEV332" s="289"/>
      <c r="XEW332" s="289"/>
      <c r="XEX332" s="289"/>
      <c r="XEY332" s="289"/>
      <c r="XEZ332" s="289"/>
      <c r="XFA332" s="289"/>
      <c r="XFB332" s="289"/>
    </row>
    <row r="333" s="506" customFormat="1" ht="21" hidden="1" customHeight="1" spans="1:16382">
      <c r="A333" s="508">
        <v>2040506</v>
      </c>
      <c r="B333" s="519" t="s">
        <v>345</v>
      </c>
      <c r="C333" s="351">
        <f t="shared" si="5"/>
        <v>0</v>
      </c>
      <c r="F333" s="506">
        <v>0</v>
      </c>
      <c r="H333" s="506">
        <v>0</v>
      </c>
      <c r="K333" s="506">
        <v>0</v>
      </c>
      <c r="M333" s="506">
        <v>0</v>
      </c>
      <c r="XEJ333" s="289"/>
      <c r="XEK333" s="289"/>
      <c r="XEL333" s="289"/>
      <c r="XEM333" s="289"/>
      <c r="XEN333" s="289"/>
      <c r="XEO333" s="289"/>
      <c r="XEP333" s="289"/>
      <c r="XEQ333" s="289"/>
      <c r="XER333" s="289"/>
      <c r="XES333" s="289"/>
      <c r="XET333" s="289"/>
      <c r="XEU333" s="289"/>
      <c r="XEV333" s="289"/>
      <c r="XEW333" s="289"/>
      <c r="XEX333" s="289"/>
      <c r="XEY333" s="289"/>
      <c r="XEZ333" s="289"/>
      <c r="XFA333" s="289"/>
      <c r="XFB333" s="289"/>
    </row>
    <row r="334" s="506" customFormat="1" ht="21" hidden="1" customHeight="1" spans="1:16382">
      <c r="A334" s="508">
        <v>2040550</v>
      </c>
      <c r="B334" s="519" t="s">
        <v>157</v>
      </c>
      <c r="C334" s="351">
        <f t="shared" si="5"/>
        <v>0</v>
      </c>
      <c r="F334" s="506">
        <v>0</v>
      </c>
      <c r="H334" s="506">
        <v>0</v>
      </c>
      <c r="K334" s="506">
        <v>0</v>
      </c>
      <c r="M334" s="506">
        <v>0</v>
      </c>
      <c r="XEJ334" s="289"/>
      <c r="XEK334" s="289"/>
      <c r="XEL334" s="289"/>
      <c r="XEM334" s="289"/>
      <c r="XEN334" s="289"/>
      <c r="XEO334" s="289"/>
      <c r="XEP334" s="289"/>
      <c r="XEQ334" s="289"/>
      <c r="XER334" s="289"/>
      <c r="XES334" s="289"/>
      <c r="XET334" s="289"/>
      <c r="XEU334" s="289"/>
      <c r="XEV334" s="289"/>
      <c r="XEW334" s="289"/>
      <c r="XEX334" s="289"/>
      <c r="XEY334" s="289"/>
      <c r="XEZ334" s="289"/>
      <c r="XFA334" s="289"/>
      <c r="XFB334" s="289"/>
    </row>
    <row r="335" s="506" customFormat="1" ht="21" hidden="1" customHeight="1" spans="1:16382">
      <c r="A335" s="508">
        <v>2040599</v>
      </c>
      <c r="B335" s="519" t="s">
        <v>346</v>
      </c>
      <c r="C335" s="351">
        <f t="shared" si="5"/>
        <v>0</v>
      </c>
      <c r="F335" s="506">
        <v>0</v>
      </c>
      <c r="H335" s="506">
        <v>0</v>
      </c>
      <c r="K335" s="506">
        <v>0</v>
      </c>
      <c r="M335" s="506">
        <v>0</v>
      </c>
      <c r="XEJ335" s="289"/>
      <c r="XEK335" s="289"/>
      <c r="XEL335" s="289"/>
      <c r="XEM335" s="289"/>
      <c r="XEN335" s="289"/>
      <c r="XEO335" s="289"/>
      <c r="XEP335" s="289"/>
      <c r="XEQ335" s="289"/>
      <c r="XER335" s="289"/>
      <c r="XES335" s="289"/>
      <c r="XET335" s="289"/>
      <c r="XEU335" s="289"/>
      <c r="XEV335" s="289"/>
      <c r="XEW335" s="289"/>
      <c r="XEX335" s="289"/>
      <c r="XEY335" s="289"/>
      <c r="XEZ335" s="289"/>
      <c r="XFA335" s="289"/>
      <c r="XFB335" s="289"/>
    </row>
    <row r="336" s="506" customFormat="1" ht="21" customHeight="1" spans="1:16382">
      <c r="A336" s="508">
        <v>20406</v>
      </c>
      <c r="B336" s="519" t="s">
        <v>347</v>
      </c>
      <c r="C336" s="351">
        <f t="shared" si="5"/>
        <v>2749.842775</v>
      </c>
      <c r="F336" s="508">
        <v>1706.842775</v>
      </c>
      <c r="H336" s="506">
        <v>195</v>
      </c>
      <c r="K336" s="506">
        <v>710</v>
      </c>
      <c r="M336" s="506">
        <v>138</v>
      </c>
      <c r="XEJ336" s="289"/>
      <c r="XEK336" s="289"/>
      <c r="XEL336" s="289"/>
      <c r="XEM336" s="289"/>
      <c r="XEN336" s="289"/>
      <c r="XEO336" s="289"/>
      <c r="XEP336" s="289"/>
      <c r="XEQ336" s="289"/>
      <c r="XER336" s="289"/>
      <c r="XES336" s="289"/>
      <c r="XET336" s="289"/>
      <c r="XEU336" s="289"/>
      <c r="XEV336" s="289"/>
      <c r="XEW336" s="289"/>
      <c r="XEX336" s="289"/>
      <c r="XEY336" s="289"/>
      <c r="XEZ336" s="289"/>
      <c r="XFA336" s="289"/>
      <c r="XFB336" s="289"/>
    </row>
    <row r="337" s="506" customFormat="1" ht="21" customHeight="1" spans="1:16382">
      <c r="A337" s="508">
        <v>2040601</v>
      </c>
      <c r="B337" s="519" t="s">
        <v>148</v>
      </c>
      <c r="C337" s="351">
        <f t="shared" si="5"/>
        <v>1385.277496</v>
      </c>
      <c r="F337" s="508">
        <v>1385.277496</v>
      </c>
      <c r="H337" s="506">
        <v>0</v>
      </c>
      <c r="K337" s="506">
        <v>0</v>
      </c>
      <c r="M337" s="506">
        <v>0</v>
      </c>
      <c r="XEJ337" s="289"/>
      <c r="XEK337" s="289"/>
      <c r="XEL337" s="289"/>
      <c r="XEM337" s="289"/>
      <c r="XEN337" s="289"/>
      <c r="XEO337" s="289"/>
      <c r="XEP337" s="289"/>
      <c r="XEQ337" s="289"/>
      <c r="XER337" s="289"/>
      <c r="XES337" s="289"/>
      <c r="XET337" s="289"/>
      <c r="XEU337" s="289"/>
      <c r="XEV337" s="289"/>
      <c r="XEW337" s="289"/>
      <c r="XEX337" s="289"/>
      <c r="XEY337" s="289"/>
      <c r="XEZ337" s="289"/>
      <c r="XFA337" s="289"/>
      <c r="XFB337" s="289"/>
    </row>
    <row r="338" s="506" customFormat="1" ht="21" hidden="1" customHeight="1" spans="1:16382">
      <c r="A338" s="508">
        <v>2040602</v>
      </c>
      <c r="B338" s="519" t="s">
        <v>149</v>
      </c>
      <c r="C338" s="351">
        <f t="shared" si="5"/>
        <v>0</v>
      </c>
      <c r="F338" s="506">
        <v>0</v>
      </c>
      <c r="H338" s="506">
        <v>0</v>
      </c>
      <c r="K338" s="506">
        <v>0</v>
      </c>
      <c r="M338" s="506">
        <v>0</v>
      </c>
      <c r="XEJ338" s="289"/>
      <c r="XEK338" s="289"/>
      <c r="XEL338" s="289"/>
      <c r="XEM338" s="289"/>
      <c r="XEN338" s="289"/>
      <c r="XEO338" s="289"/>
      <c r="XEP338" s="289"/>
      <c r="XEQ338" s="289"/>
      <c r="XER338" s="289"/>
      <c r="XES338" s="289"/>
      <c r="XET338" s="289"/>
      <c r="XEU338" s="289"/>
      <c r="XEV338" s="289"/>
      <c r="XEW338" s="289"/>
      <c r="XEX338" s="289"/>
      <c r="XEY338" s="289"/>
      <c r="XEZ338" s="289"/>
      <c r="XFA338" s="289"/>
      <c r="XFB338" s="289"/>
    </row>
    <row r="339" s="506" customFormat="1" ht="21" hidden="1" customHeight="1" spans="1:16382">
      <c r="A339" s="508">
        <v>2040603</v>
      </c>
      <c r="B339" s="519" t="s">
        <v>150</v>
      </c>
      <c r="C339" s="351">
        <f t="shared" si="5"/>
        <v>0</v>
      </c>
      <c r="F339" s="506">
        <v>0</v>
      </c>
      <c r="H339" s="506">
        <v>0</v>
      </c>
      <c r="K339" s="506">
        <v>0</v>
      </c>
      <c r="M339" s="506">
        <v>0</v>
      </c>
      <c r="XEJ339" s="289"/>
      <c r="XEK339" s="289"/>
      <c r="XEL339" s="289"/>
      <c r="XEM339" s="289"/>
      <c r="XEN339" s="289"/>
      <c r="XEO339" s="289"/>
      <c r="XEP339" s="289"/>
      <c r="XEQ339" s="289"/>
      <c r="XER339" s="289"/>
      <c r="XES339" s="289"/>
      <c r="XET339" s="289"/>
      <c r="XEU339" s="289"/>
      <c r="XEV339" s="289"/>
      <c r="XEW339" s="289"/>
      <c r="XEX339" s="289"/>
      <c r="XEY339" s="289"/>
      <c r="XEZ339" s="289"/>
      <c r="XFA339" s="289"/>
      <c r="XFB339" s="289"/>
    </row>
    <row r="340" s="506" customFormat="1" ht="21" customHeight="1" spans="1:16382">
      <c r="A340" s="508">
        <v>2040604</v>
      </c>
      <c r="B340" s="519" t="s">
        <v>348</v>
      </c>
      <c r="C340" s="351">
        <f t="shared" si="5"/>
        <v>1027</v>
      </c>
      <c r="F340" s="506">
        <v>0</v>
      </c>
      <c r="H340" s="506">
        <v>179</v>
      </c>
      <c r="K340" s="506">
        <v>710</v>
      </c>
      <c r="M340" s="506">
        <v>138</v>
      </c>
      <c r="XEJ340" s="289"/>
      <c r="XEK340" s="289"/>
      <c r="XEL340" s="289"/>
      <c r="XEM340" s="289"/>
      <c r="XEN340" s="289"/>
      <c r="XEO340" s="289"/>
      <c r="XEP340" s="289"/>
      <c r="XEQ340" s="289"/>
      <c r="XER340" s="289"/>
      <c r="XES340" s="289"/>
      <c r="XET340" s="289"/>
      <c r="XEU340" s="289"/>
      <c r="XEV340" s="289"/>
      <c r="XEW340" s="289"/>
      <c r="XEX340" s="289"/>
      <c r="XEY340" s="289"/>
      <c r="XEZ340" s="289"/>
      <c r="XFA340" s="289"/>
      <c r="XFB340" s="289"/>
    </row>
    <row r="341" s="506" customFormat="1" ht="21" customHeight="1" spans="1:16382">
      <c r="A341" s="508">
        <v>2040605</v>
      </c>
      <c r="B341" s="519" t="s">
        <v>349</v>
      </c>
      <c r="C341" s="351">
        <f t="shared" si="5"/>
        <v>13</v>
      </c>
      <c r="F341" s="506">
        <v>0</v>
      </c>
      <c r="H341" s="506">
        <v>13</v>
      </c>
      <c r="K341" s="506">
        <v>0</v>
      </c>
      <c r="M341" s="506">
        <v>0</v>
      </c>
      <c r="XEJ341" s="289"/>
      <c r="XEK341" s="289"/>
      <c r="XEL341" s="289"/>
      <c r="XEM341" s="289"/>
      <c r="XEN341" s="289"/>
      <c r="XEO341" s="289"/>
      <c r="XEP341" s="289"/>
      <c r="XEQ341" s="289"/>
      <c r="XER341" s="289"/>
      <c r="XES341" s="289"/>
      <c r="XET341" s="289"/>
      <c r="XEU341" s="289"/>
      <c r="XEV341" s="289"/>
      <c r="XEW341" s="289"/>
      <c r="XEX341" s="289"/>
      <c r="XEY341" s="289"/>
      <c r="XEZ341" s="289"/>
      <c r="XFA341" s="289"/>
      <c r="XFB341" s="289"/>
    </row>
    <row r="342" s="506" customFormat="1" ht="21" hidden="1" customHeight="1" spans="1:16382">
      <c r="A342" s="508">
        <v>2040606</v>
      </c>
      <c r="B342" s="519" t="s">
        <v>350</v>
      </c>
      <c r="C342" s="351">
        <f t="shared" si="5"/>
        <v>0</v>
      </c>
      <c r="F342" s="506">
        <v>0</v>
      </c>
      <c r="H342" s="506">
        <v>0</v>
      </c>
      <c r="K342" s="506">
        <v>0</v>
      </c>
      <c r="M342" s="506">
        <v>0</v>
      </c>
      <c r="XEJ342" s="289"/>
      <c r="XEK342" s="289"/>
      <c r="XEL342" s="289"/>
      <c r="XEM342" s="289"/>
      <c r="XEN342" s="289"/>
      <c r="XEO342" s="289"/>
      <c r="XEP342" s="289"/>
      <c r="XEQ342" s="289"/>
      <c r="XER342" s="289"/>
      <c r="XES342" s="289"/>
      <c r="XET342" s="289"/>
      <c r="XEU342" s="289"/>
      <c r="XEV342" s="289"/>
      <c r="XEW342" s="289"/>
      <c r="XEX342" s="289"/>
      <c r="XEY342" s="289"/>
      <c r="XEZ342" s="289"/>
      <c r="XFA342" s="289"/>
      <c r="XFB342" s="289"/>
    </row>
    <row r="343" s="506" customFormat="1" ht="21" customHeight="1" spans="1:16382">
      <c r="A343" s="508">
        <v>2040607</v>
      </c>
      <c r="B343" s="519" t="s">
        <v>351</v>
      </c>
      <c r="C343" s="351">
        <f t="shared" si="5"/>
        <v>3</v>
      </c>
      <c r="F343" s="506">
        <v>0</v>
      </c>
      <c r="H343" s="506">
        <v>3</v>
      </c>
      <c r="K343" s="506">
        <v>0</v>
      </c>
      <c r="M343" s="506">
        <v>0</v>
      </c>
      <c r="XEJ343" s="289"/>
      <c r="XEK343" s="289"/>
      <c r="XEL343" s="289"/>
      <c r="XEM343" s="289"/>
      <c r="XEN343" s="289"/>
      <c r="XEO343" s="289"/>
      <c r="XEP343" s="289"/>
      <c r="XEQ343" s="289"/>
      <c r="XER343" s="289"/>
      <c r="XES343" s="289"/>
      <c r="XET343" s="289"/>
      <c r="XEU343" s="289"/>
      <c r="XEV343" s="289"/>
      <c r="XEW343" s="289"/>
      <c r="XEX343" s="289"/>
      <c r="XEY343" s="289"/>
      <c r="XEZ343" s="289"/>
      <c r="XFA343" s="289"/>
      <c r="XFB343" s="289"/>
    </row>
    <row r="344" s="506" customFormat="1" ht="21" hidden="1" customHeight="1" spans="1:16382">
      <c r="A344" s="508">
        <v>2040608</v>
      </c>
      <c r="B344" s="519" t="s">
        <v>352</v>
      </c>
      <c r="C344" s="351">
        <f t="shared" si="5"/>
        <v>0</v>
      </c>
      <c r="F344" s="506">
        <v>0</v>
      </c>
      <c r="H344" s="506">
        <v>0</v>
      </c>
      <c r="K344" s="506">
        <v>0</v>
      </c>
      <c r="M344" s="506">
        <v>0</v>
      </c>
      <c r="XEJ344" s="289"/>
      <c r="XEK344" s="289"/>
      <c r="XEL344" s="289"/>
      <c r="XEM344" s="289"/>
      <c r="XEN344" s="289"/>
      <c r="XEO344" s="289"/>
      <c r="XEP344" s="289"/>
      <c r="XEQ344" s="289"/>
      <c r="XER344" s="289"/>
      <c r="XES344" s="289"/>
      <c r="XET344" s="289"/>
      <c r="XEU344" s="289"/>
      <c r="XEV344" s="289"/>
      <c r="XEW344" s="289"/>
      <c r="XEX344" s="289"/>
      <c r="XEY344" s="289"/>
      <c r="XEZ344" s="289"/>
      <c r="XFA344" s="289"/>
      <c r="XFB344" s="289"/>
    </row>
    <row r="345" s="506" customFormat="1" ht="21" hidden="1" customHeight="1" spans="1:16382">
      <c r="A345" s="508">
        <v>2040610</v>
      </c>
      <c r="B345" s="519" t="s">
        <v>353</v>
      </c>
      <c r="C345" s="351">
        <f t="shared" si="5"/>
        <v>0</v>
      </c>
      <c r="F345" s="506">
        <v>0</v>
      </c>
      <c r="H345" s="506">
        <v>0</v>
      </c>
      <c r="K345" s="506">
        <v>0</v>
      </c>
      <c r="M345" s="506">
        <v>0</v>
      </c>
      <c r="XEJ345" s="289"/>
      <c r="XEK345" s="289"/>
      <c r="XEL345" s="289"/>
      <c r="XEM345" s="289"/>
      <c r="XEN345" s="289"/>
      <c r="XEO345" s="289"/>
      <c r="XEP345" s="289"/>
      <c r="XEQ345" s="289"/>
      <c r="XER345" s="289"/>
      <c r="XES345" s="289"/>
      <c r="XET345" s="289"/>
      <c r="XEU345" s="289"/>
      <c r="XEV345" s="289"/>
      <c r="XEW345" s="289"/>
      <c r="XEX345" s="289"/>
      <c r="XEY345" s="289"/>
      <c r="XEZ345" s="289"/>
      <c r="XFA345" s="289"/>
      <c r="XFB345" s="289"/>
    </row>
    <row r="346" s="506" customFormat="1" ht="21" hidden="1" customHeight="1" spans="1:16382">
      <c r="A346" s="508">
        <v>2040612</v>
      </c>
      <c r="B346" s="519" t="s">
        <v>354</v>
      </c>
      <c r="C346" s="351">
        <f t="shared" si="5"/>
        <v>0</v>
      </c>
      <c r="F346" s="506">
        <v>0</v>
      </c>
      <c r="H346" s="506">
        <v>0</v>
      </c>
      <c r="K346" s="506">
        <v>0</v>
      </c>
      <c r="M346" s="506">
        <v>0</v>
      </c>
      <c r="XEJ346" s="289"/>
      <c r="XEK346" s="289"/>
      <c r="XEL346" s="289"/>
      <c r="XEM346" s="289"/>
      <c r="XEN346" s="289"/>
      <c r="XEO346" s="289"/>
      <c r="XEP346" s="289"/>
      <c r="XEQ346" s="289"/>
      <c r="XER346" s="289"/>
      <c r="XES346" s="289"/>
      <c r="XET346" s="289"/>
      <c r="XEU346" s="289"/>
      <c r="XEV346" s="289"/>
      <c r="XEW346" s="289"/>
      <c r="XEX346" s="289"/>
      <c r="XEY346" s="289"/>
      <c r="XEZ346" s="289"/>
      <c r="XFA346" s="289"/>
      <c r="XFB346" s="289"/>
    </row>
    <row r="347" s="506" customFormat="1" ht="21" hidden="1" customHeight="1" spans="1:16382">
      <c r="A347" s="508">
        <v>2040613</v>
      </c>
      <c r="B347" s="519" t="s">
        <v>189</v>
      </c>
      <c r="C347" s="351">
        <f t="shared" si="5"/>
        <v>0</v>
      </c>
      <c r="F347" s="506">
        <v>0</v>
      </c>
      <c r="H347" s="506">
        <v>0</v>
      </c>
      <c r="K347" s="506">
        <v>0</v>
      </c>
      <c r="M347" s="506">
        <v>0</v>
      </c>
      <c r="XEJ347" s="289"/>
      <c r="XEK347" s="289"/>
      <c r="XEL347" s="289"/>
      <c r="XEM347" s="289"/>
      <c r="XEN347" s="289"/>
      <c r="XEO347" s="289"/>
      <c r="XEP347" s="289"/>
      <c r="XEQ347" s="289"/>
      <c r="XER347" s="289"/>
      <c r="XES347" s="289"/>
      <c r="XET347" s="289"/>
      <c r="XEU347" s="289"/>
      <c r="XEV347" s="289"/>
      <c r="XEW347" s="289"/>
      <c r="XEX347" s="289"/>
      <c r="XEY347" s="289"/>
      <c r="XEZ347" s="289"/>
      <c r="XFA347" s="289"/>
      <c r="XFB347" s="289"/>
    </row>
    <row r="348" s="506" customFormat="1" ht="21" customHeight="1" spans="1:16382">
      <c r="A348" s="508">
        <v>2040650</v>
      </c>
      <c r="B348" s="519" t="s">
        <v>157</v>
      </c>
      <c r="C348" s="351">
        <f t="shared" si="5"/>
        <v>321.565279</v>
      </c>
      <c r="F348" s="508">
        <v>321.565279</v>
      </c>
      <c r="H348" s="506">
        <v>0</v>
      </c>
      <c r="K348" s="506">
        <v>0</v>
      </c>
      <c r="M348" s="506">
        <v>0</v>
      </c>
      <c r="XEJ348" s="289"/>
      <c r="XEK348" s="289"/>
      <c r="XEL348" s="289"/>
      <c r="XEM348" s="289"/>
      <c r="XEN348" s="289"/>
      <c r="XEO348" s="289"/>
      <c r="XEP348" s="289"/>
      <c r="XEQ348" s="289"/>
      <c r="XER348" s="289"/>
      <c r="XES348" s="289"/>
      <c r="XET348" s="289"/>
      <c r="XEU348" s="289"/>
      <c r="XEV348" s="289"/>
      <c r="XEW348" s="289"/>
      <c r="XEX348" s="289"/>
      <c r="XEY348" s="289"/>
      <c r="XEZ348" s="289"/>
      <c r="XFA348" s="289"/>
      <c r="XFB348" s="289"/>
    </row>
    <row r="349" s="506" customFormat="1" ht="21" hidden="1" customHeight="1" spans="1:16382">
      <c r="A349" s="508">
        <v>2040699</v>
      </c>
      <c r="B349" s="519" t="s">
        <v>355</v>
      </c>
      <c r="C349" s="351">
        <f t="shared" si="5"/>
        <v>0</v>
      </c>
      <c r="F349" s="506">
        <v>0</v>
      </c>
      <c r="H349" s="506">
        <v>0</v>
      </c>
      <c r="K349" s="506">
        <v>0</v>
      </c>
      <c r="M349" s="506">
        <v>0</v>
      </c>
      <c r="XEJ349" s="289"/>
      <c r="XEK349" s="289"/>
      <c r="XEL349" s="289"/>
      <c r="XEM349" s="289"/>
      <c r="XEN349" s="289"/>
      <c r="XEO349" s="289"/>
      <c r="XEP349" s="289"/>
      <c r="XEQ349" s="289"/>
      <c r="XER349" s="289"/>
      <c r="XES349" s="289"/>
      <c r="XET349" s="289"/>
      <c r="XEU349" s="289"/>
      <c r="XEV349" s="289"/>
      <c r="XEW349" s="289"/>
      <c r="XEX349" s="289"/>
      <c r="XEY349" s="289"/>
      <c r="XEZ349" s="289"/>
      <c r="XFA349" s="289"/>
      <c r="XFB349" s="289"/>
    </row>
    <row r="350" s="506" customFormat="1" ht="21" hidden="1" customHeight="1" spans="1:16382">
      <c r="A350" s="508">
        <v>20407</v>
      </c>
      <c r="B350" s="519" t="s">
        <v>356</v>
      </c>
      <c r="C350" s="351">
        <f t="shared" si="5"/>
        <v>0</v>
      </c>
      <c r="F350" s="506">
        <v>0</v>
      </c>
      <c r="H350" s="506">
        <v>0</v>
      </c>
      <c r="K350" s="506">
        <v>0</v>
      </c>
      <c r="M350" s="506">
        <v>0</v>
      </c>
      <c r="XEJ350" s="289"/>
      <c r="XEK350" s="289"/>
      <c r="XEL350" s="289"/>
      <c r="XEM350" s="289"/>
      <c r="XEN350" s="289"/>
      <c r="XEO350" s="289"/>
      <c r="XEP350" s="289"/>
      <c r="XEQ350" s="289"/>
      <c r="XER350" s="289"/>
      <c r="XES350" s="289"/>
      <c r="XET350" s="289"/>
      <c r="XEU350" s="289"/>
      <c r="XEV350" s="289"/>
      <c r="XEW350" s="289"/>
      <c r="XEX350" s="289"/>
      <c r="XEY350" s="289"/>
      <c r="XEZ350" s="289"/>
      <c r="XFA350" s="289"/>
      <c r="XFB350" s="289"/>
    </row>
    <row r="351" s="506" customFormat="1" ht="21" hidden="1" customHeight="1" spans="1:16382">
      <c r="A351" s="508">
        <v>2040701</v>
      </c>
      <c r="B351" s="519" t="s">
        <v>148</v>
      </c>
      <c r="C351" s="351">
        <f t="shared" si="5"/>
        <v>0</v>
      </c>
      <c r="F351" s="506">
        <v>0</v>
      </c>
      <c r="H351" s="506">
        <v>0</v>
      </c>
      <c r="K351" s="506">
        <v>0</v>
      </c>
      <c r="M351" s="506">
        <v>0</v>
      </c>
      <c r="XEJ351" s="289"/>
      <c r="XEK351" s="289"/>
      <c r="XEL351" s="289"/>
      <c r="XEM351" s="289"/>
      <c r="XEN351" s="289"/>
      <c r="XEO351" s="289"/>
      <c r="XEP351" s="289"/>
      <c r="XEQ351" s="289"/>
      <c r="XER351" s="289"/>
      <c r="XES351" s="289"/>
      <c r="XET351" s="289"/>
      <c r="XEU351" s="289"/>
      <c r="XEV351" s="289"/>
      <c r="XEW351" s="289"/>
      <c r="XEX351" s="289"/>
      <c r="XEY351" s="289"/>
      <c r="XEZ351" s="289"/>
      <c r="XFA351" s="289"/>
      <c r="XFB351" s="289"/>
    </row>
    <row r="352" s="506" customFormat="1" ht="21" hidden="1" customHeight="1" spans="1:16382">
      <c r="A352" s="508">
        <v>2040702</v>
      </c>
      <c r="B352" s="519" t="s">
        <v>149</v>
      </c>
      <c r="C352" s="351">
        <f t="shared" si="5"/>
        <v>0</v>
      </c>
      <c r="F352" s="506">
        <v>0</v>
      </c>
      <c r="H352" s="506">
        <v>0</v>
      </c>
      <c r="K352" s="506">
        <v>0</v>
      </c>
      <c r="M352" s="506">
        <v>0</v>
      </c>
      <c r="XEJ352" s="289"/>
      <c r="XEK352" s="289"/>
      <c r="XEL352" s="289"/>
      <c r="XEM352" s="289"/>
      <c r="XEN352" s="289"/>
      <c r="XEO352" s="289"/>
      <c r="XEP352" s="289"/>
      <c r="XEQ352" s="289"/>
      <c r="XER352" s="289"/>
      <c r="XES352" s="289"/>
      <c r="XET352" s="289"/>
      <c r="XEU352" s="289"/>
      <c r="XEV352" s="289"/>
      <c r="XEW352" s="289"/>
      <c r="XEX352" s="289"/>
      <c r="XEY352" s="289"/>
      <c r="XEZ352" s="289"/>
      <c r="XFA352" s="289"/>
      <c r="XFB352" s="289"/>
    </row>
    <row r="353" s="506" customFormat="1" ht="21" hidden="1" customHeight="1" spans="1:16382">
      <c r="A353" s="508">
        <v>2040703</v>
      </c>
      <c r="B353" s="519" t="s">
        <v>150</v>
      </c>
      <c r="C353" s="351">
        <f t="shared" si="5"/>
        <v>0</v>
      </c>
      <c r="F353" s="506">
        <v>0</v>
      </c>
      <c r="H353" s="506">
        <v>0</v>
      </c>
      <c r="K353" s="506">
        <v>0</v>
      </c>
      <c r="M353" s="506">
        <v>0</v>
      </c>
      <c r="XEJ353" s="289"/>
      <c r="XEK353" s="289"/>
      <c r="XEL353" s="289"/>
      <c r="XEM353" s="289"/>
      <c r="XEN353" s="289"/>
      <c r="XEO353" s="289"/>
      <c r="XEP353" s="289"/>
      <c r="XEQ353" s="289"/>
      <c r="XER353" s="289"/>
      <c r="XES353" s="289"/>
      <c r="XET353" s="289"/>
      <c r="XEU353" s="289"/>
      <c r="XEV353" s="289"/>
      <c r="XEW353" s="289"/>
      <c r="XEX353" s="289"/>
      <c r="XEY353" s="289"/>
      <c r="XEZ353" s="289"/>
      <c r="XFA353" s="289"/>
      <c r="XFB353" s="289"/>
    </row>
    <row r="354" s="506" customFormat="1" ht="21" hidden="1" customHeight="1" spans="1:16382">
      <c r="A354" s="508">
        <v>2040704</v>
      </c>
      <c r="B354" s="519" t="s">
        <v>357</v>
      </c>
      <c r="C354" s="351">
        <f t="shared" si="5"/>
        <v>0</v>
      </c>
      <c r="F354" s="506">
        <v>0</v>
      </c>
      <c r="H354" s="506">
        <v>0</v>
      </c>
      <c r="K354" s="506">
        <v>0</v>
      </c>
      <c r="M354" s="506">
        <v>0</v>
      </c>
      <c r="XEJ354" s="289"/>
      <c r="XEK354" s="289"/>
      <c r="XEL354" s="289"/>
      <c r="XEM354" s="289"/>
      <c r="XEN354" s="289"/>
      <c r="XEO354" s="289"/>
      <c r="XEP354" s="289"/>
      <c r="XEQ354" s="289"/>
      <c r="XER354" s="289"/>
      <c r="XES354" s="289"/>
      <c r="XET354" s="289"/>
      <c r="XEU354" s="289"/>
      <c r="XEV354" s="289"/>
      <c r="XEW354" s="289"/>
      <c r="XEX354" s="289"/>
      <c r="XEY354" s="289"/>
      <c r="XEZ354" s="289"/>
      <c r="XFA354" s="289"/>
      <c r="XFB354" s="289"/>
    </row>
    <row r="355" s="506" customFormat="1" ht="21" hidden="1" customHeight="1" spans="1:16382">
      <c r="A355" s="508">
        <v>2040705</v>
      </c>
      <c r="B355" s="519" t="s">
        <v>358</v>
      </c>
      <c r="C355" s="351">
        <f t="shared" si="5"/>
        <v>0</v>
      </c>
      <c r="F355" s="506">
        <v>0</v>
      </c>
      <c r="H355" s="506">
        <v>0</v>
      </c>
      <c r="K355" s="506">
        <v>0</v>
      </c>
      <c r="M355" s="506">
        <v>0</v>
      </c>
      <c r="XEJ355" s="289"/>
      <c r="XEK355" s="289"/>
      <c r="XEL355" s="289"/>
      <c r="XEM355" s="289"/>
      <c r="XEN355" s="289"/>
      <c r="XEO355" s="289"/>
      <c r="XEP355" s="289"/>
      <c r="XEQ355" s="289"/>
      <c r="XER355" s="289"/>
      <c r="XES355" s="289"/>
      <c r="XET355" s="289"/>
      <c r="XEU355" s="289"/>
      <c r="XEV355" s="289"/>
      <c r="XEW355" s="289"/>
      <c r="XEX355" s="289"/>
      <c r="XEY355" s="289"/>
      <c r="XEZ355" s="289"/>
      <c r="XFA355" s="289"/>
      <c r="XFB355" s="289"/>
    </row>
    <row r="356" s="506" customFormat="1" ht="21" hidden="1" customHeight="1" spans="1:16382">
      <c r="A356" s="508">
        <v>2040706</v>
      </c>
      <c r="B356" s="519" t="s">
        <v>359</v>
      </c>
      <c r="C356" s="351">
        <f t="shared" si="5"/>
        <v>0</v>
      </c>
      <c r="F356" s="506">
        <v>0</v>
      </c>
      <c r="H356" s="506">
        <v>0</v>
      </c>
      <c r="K356" s="506">
        <v>0</v>
      </c>
      <c r="M356" s="506">
        <v>0</v>
      </c>
      <c r="XEJ356" s="289"/>
      <c r="XEK356" s="289"/>
      <c r="XEL356" s="289"/>
      <c r="XEM356" s="289"/>
      <c r="XEN356" s="289"/>
      <c r="XEO356" s="289"/>
      <c r="XEP356" s="289"/>
      <c r="XEQ356" s="289"/>
      <c r="XER356" s="289"/>
      <c r="XES356" s="289"/>
      <c r="XET356" s="289"/>
      <c r="XEU356" s="289"/>
      <c r="XEV356" s="289"/>
      <c r="XEW356" s="289"/>
      <c r="XEX356" s="289"/>
      <c r="XEY356" s="289"/>
      <c r="XEZ356" s="289"/>
      <c r="XFA356" s="289"/>
      <c r="XFB356" s="289"/>
    </row>
    <row r="357" s="506" customFormat="1" ht="21" hidden="1" customHeight="1" spans="1:16382">
      <c r="A357" s="508">
        <v>2040707</v>
      </c>
      <c r="B357" s="519" t="s">
        <v>189</v>
      </c>
      <c r="C357" s="351">
        <f t="shared" si="5"/>
        <v>0</v>
      </c>
      <c r="F357" s="506">
        <v>0</v>
      </c>
      <c r="H357" s="506">
        <v>0</v>
      </c>
      <c r="K357" s="506">
        <v>0</v>
      </c>
      <c r="M357" s="506">
        <v>0</v>
      </c>
      <c r="XEJ357" s="289"/>
      <c r="XEK357" s="289"/>
      <c r="XEL357" s="289"/>
      <c r="XEM357" s="289"/>
      <c r="XEN357" s="289"/>
      <c r="XEO357" s="289"/>
      <c r="XEP357" s="289"/>
      <c r="XEQ357" s="289"/>
      <c r="XER357" s="289"/>
      <c r="XES357" s="289"/>
      <c r="XET357" s="289"/>
      <c r="XEU357" s="289"/>
      <c r="XEV357" s="289"/>
      <c r="XEW357" s="289"/>
      <c r="XEX357" s="289"/>
      <c r="XEY357" s="289"/>
      <c r="XEZ357" s="289"/>
      <c r="XFA357" s="289"/>
      <c r="XFB357" s="289"/>
    </row>
    <row r="358" s="506" customFormat="1" ht="21" hidden="1" customHeight="1" spans="1:16382">
      <c r="A358" s="508">
        <v>2040750</v>
      </c>
      <c r="B358" s="519" t="s">
        <v>157</v>
      </c>
      <c r="C358" s="351">
        <f t="shared" si="5"/>
        <v>0</v>
      </c>
      <c r="F358" s="506">
        <v>0</v>
      </c>
      <c r="H358" s="506">
        <v>0</v>
      </c>
      <c r="K358" s="506">
        <v>0</v>
      </c>
      <c r="M358" s="506">
        <v>0</v>
      </c>
      <c r="XEJ358" s="289"/>
      <c r="XEK358" s="289"/>
      <c r="XEL358" s="289"/>
      <c r="XEM358" s="289"/>
      <c r="XEN358" s="289"/>
      <c r="XEO358" s="289"/>
      <c r="XEP358" s="289"/>
      <c r="XEQ358" s="289"/>
      <c r="XER358" s="289"/>
      <c r="XES358" s="289"/>
      <c r="XET358" s="289"/>
      <c r="XEU358" s="289"/>
      <c r="XEV358" s="289"/>
      <c r="XEW358" s="289"/>
      <c r="XEX358" s="289"/>
      <c r="XEY358" s="289"/>
      <c r="XEZ358" s="289"/>
      <c r="XFA358" s="289"/>
      <c r="XFB358" s="289"/>
    </row>
    <row r="359" s="506" customFormat="1" ht="21" hidden="1" customHeight="1" spans="1:16382">
      <c r="A359" s="508">
        <v>2040799</v>
      </c>
      <c r="B359" s="519" t="s">
        <v>360</v>
      </c>
      <c r="C359" s="351">
        <f t="shared" si="5"/>
        <v>0</v>
      </c>
      <c r="F359" s="506">
        <v>0</v>
      </c>
      <c r="H359" s="506">
        <v>0</v>
      </c>
      <c r="K359" s="506">
        <v>0</v>
      </c>
      <c r="M359" s="506">
        <v>0</v>
      </c>
      <c r="XEJ359" s="289"/>
      <c r="XEK359" s="289"/>
      <c r="XEL359" s="289"/>
      <c r="XEM359" s="289"/>
      <c r="XEN359" s="289"/>
      <c r="XEO359" s="289"/>
      <c r="XEP359" s="289"/>
      <c r="XEQ359" s="289"/>
      <c r="XER359" s="289"/>
      <c r="XES359" s="289"/>
      <c r="XET359" s="289"/>
      <c r="XEU359" s="289"/>
      <c r="XEV359" s="289"/>
      <c r="XEW359" s="289"/>
      <c r="XEX359" s="289"/>
      <c r="XEY359" s="289"/>
      <c r="XEZ359" s="289"/>
      <c r="XFA359" s="289"/>
      <c r="XFB359" s="289"/>
    </row>
    <row r="360" s="506" customFormat="1" ht="21" hidden="1" customHeight="1" spans="1:16382">
      <c r="A360" s="508">
        <v>20408</v>
      </c>
      <c r="B360" s="519" t="s">
        <v>361</v>
      </c>
      <c r="C360" s="351">
        <f t="shared" si="5"/>
        <v>0</v>
      </c>
      <c r="F360" s="506">
        <v>0</v>
      </c>
      <c r="H360" s="506">
        <v>0</v>
      </c>
      <c r="K360" s="506">
        <v>0</v>
      </c>
      <c r="M360" s="506">
        <v>0</v>
      </c>
      <c r="XEJ360" s="289"/>
      <c r="XEK360" s="289"/>
      <c r="XEL360" s="289"/>
      <c r="XEM360" s="289"/>
      <c r="XEN360" s="289"/>
      <c r="XEO360" s="289"/>
      <c r="XEP360" s="289"/>
      <c r="XEQ360" s="289"/>
      <c r="XER360" s="289"/>
      <c r="XES360" s="289"/>
      <c r="XET360" s="289"/>
      <c r="XEU360" s="289"/>
      <c r="XEV360" s="289"/>
      <c r="XEW360" s="289"/>
      <c r="XEX360" s="289"/>
      <c r="XEY360" s="289"/>
      <c r="XEZ360" s="289"/>
      <c r="XFA360" s="289"/>
      <c r="XFB360" s="289"/>
    </row>
    <row r="361" s="506" customFormat="1" ht="21" hidden="1" customHeight="1" spans="1:16382">
      <c r="A361" s="508">
        <v>2040801</v>
      </c>
      <c r="B361" s="519" t="s">
        <v>148</v>
      </c>
      <c r="C361" s="351">
        <f t="shared" si="5"/>
        <v>0</v>
      </c>
      <c r="F361" s="506">
        <v>0</v>
      </c>
      <c r="H361" s="506">
        <v>0</v>
      </c>
      <c r="K361" s="506">
        <v>0</v>
      </c>
      <c r="M361" s="506">
        <v>0</v>
      </c>
      <c r="XEJ361" s="289"/>
      <c r="XEK361" s="289"/>
      <c r="XEL361" s="289"/>
      <c r="XEM361" s="289"/>
      <c r="XEN361" s="289"/>
      <c r="XEO361" s="289"/>
      <c r="XEP361" s="289"/>
      <c r="XEQ361" s="289"/>
      <c r="XER361" s="289"/>
      <c r="XES361" s="289"/>
      <c r="XET361" s="289"/>
      <c r="XEU361" s="289"/>
      <c r="XEV361" s="289"/>
      <c r="XEW361" s="289"/>
      <c r="XEX361" s="289"/>
      <c r="XEY361" s="289"/>
      <c r="XEZ361" s="289"/>
      <c r="XFA361" s="289"/>
      <c r="XFB361" s="289"/>
    </row>
    <row r="362" s="506" customFormat="1" ht="21" hidden="1" customHeight="1" spans="1:16382">
      <c r="A362" s="508">
        <v>2040802</v>
      </c>
      <c r="B362" s="519" t="s">
        <v>149</v>
      </c>
      <c r="C362" s="351">
        <f t="shared" si="5"/>
        <v>0</v>
      </c>
      <c r="F362" s="506">
        <v>0</v>
      </c>
      <c r="H362" s="506">
        <v>0</v>
      </c>
      <c r="K362" s="506">
        <v>0</v>
      </c>
      <c r="M362" s="506">
        <v>0</v>
      </c>
      <c r="XEJ362" s="289"/>
      <c r="XEK362" s="289"/>
      <c r="XEL362" s="289"/>
      <c r="XEM362" s="289"/>
      <c r="XEN362" s="289"/>
      <c r="XEO362" s="289"/>
      <c r="XEP362" s="289"/>
      <c r="XEQ362" s="289"/>
      <c r="XER362" s="289"/>
      <c r="XES362" s="289"/>
      <c r="XET362" s="289"/>
      <c r="XEU362" s="289"/>
      <c r="XEV362" s="289"/>
      <c r="XEW362" s="289"/>
      <c r="XEX362" s="289"/>
      <c r="XEY362" s="289"/>
      <c r="XEZ362" s="289"/>
      <c r="XFA362" s="289"/>
      <c r="XFB362" s="289"/>
    </row>
    <row r="363" s="506" customFormat="1" ht="21" hidden="1" customHeight="1" spans="1:16382">
      <c r="A363" s="508">
        <v>2040803</v>
      </c>
      <c r="B363" s="519" t="s">
        <v>150</v>
      </c>
      <c r="C363" s="351">
        <f t="shared" si="5"/>
        <v>0</v>
      </c>
      <c r="F363" s="506">
        <v>0</v>
      </c>
      <c r="H363" s="506">
        <v>0</v>
      </c>
      <c r="K363" s="506">
        <v>0</v>
      </c>
      <c r="M363" s="506">
        <v>0</v>
      </c>
      <c r="XEJ363" s="289"/>
      <c r="XEK363" s="289"/>
      <c r="XEL363" s="289"/>
      <c r="XEM363" s="289"/>
      <c r="XEN363" s="289"/>
      <c r="XEO363" s="289"/>
      <c r="XEP363" s="289"/>
      <c r="XEQ363" s="289"/>
      <c r="XER363" s="289"/>
      <c r="XES363" s="289"/>
      <c r="XET363" s="289"/>
      <c r="XEU363" s="289"/>
      <c r="XEV363" s="289"/>
      <c r="XEW363" s="289"/>
      <c r="XEX363" s="289"/>
      <c r="XEY363" s="289"/>
      <c r="XEZ363" s="289"/>
      <c r="XFA363" s="289"/>
      <c r="XFB363" s="289"/>
    </row>
    <row r="364" s="506" customFormat="1" ht="21" hidden="1" customHeight="1" spans="1:16382">
      <c r="A364" s="508">
        <v>2040804</v>
      </c>
      <c r="B364" s="519" t="s">
        <v>362</v>
      </c>
      <c r="C364" s="351">
        <f t="shared" si="5"/>
        <v>0</v>
      </c>
      <c r="F364" s="506">
        <v>0</v>
      </c>
      <c r="H364" s="506">
        <v>0</v>
      </c>
      <c r="K364" s="506">
        <v>0</v>
      </c>
      <c r="M364" s="506">
        <v>0</v>
      </c>
      <c r="XEJ364" s="289"/>
      <c r="XEK364" s="289"/>
      <c r="XEL364" s="289"/>
      <c r="XEM364" s="289"/>
      <c r="XEN364" s="289"/>
      <c r="XEO364" s="289"/>
      <c r="XEP364" s="289"/>
      <c r="XEQ364" s="289"/>
      <c r="XER364" s="289"/>
      <c r="XES364" s="289"/>
      <c r="XET364" s="289"/>
      <c r="XEU364" s="289"/>
      <c r="XEV364" s="289"/>
      <c r="XEW364" s="289"/>
      <c r="XEX364" s="289"/>
      <c r="XEY364" s="289"/>
      <c r="XEZ364" s="289"/>
      <c r="XFA364" s="289"/>
      <c r="XFB364" s="289"/>
    </row>
    <row r="365" s="506" customFormat="1" ht="21" hidden="1" customHeight="1" spans="1:16382">
      <c r="A365" s="508">
        <v>2040805</v>
      </c>
      <c r="B365" s="519" t="s">
        <v>363</v>
      </c>
      <c r="C365" s="351">
        <f t="shared" si="5"/>
        <v>0</v>
      </c>
      <c r="F365" s="506">
        <v>0</v>
      </c>
      <c r="H365" s="506">
        <v>0</v>
      </c>
      <c r="K365" s="506">
        <v>0</v>
      </c>
      <c r="M365" s="506">
        <v>0</v>
      </c>
      <c r="XEJ365" s="289"/>
      <c r="XEK365" s="289"/>
      <c r="XEL365" s="289"/>
      <c r="XEM365" s="289"/>
      <c r="XEN365" s="289"/>
      <c r="XEO365" s="289"/>
      <c r="XEP365" s="289"/>
      <c r="XEQ365" s="289"/>
      <c r="XER365" s="289"/>
      <c r="XES365" s="289"/>
      <c r="XET365" s="289"/>
      <c r="XEU365" s="289"/>
      <c r="XEV365" s="289"/>
      <c r="XEW365" s="289"/>
      <c r="XEX365" s="289"/>
      <c r="XEY365" s="289"/>
      <c r="XEZ365" s="289"/>
      <c r="XFA365" s="289"/>
      <c r="XFB365" s="289"/>
    </row>
    <row r="366" s="506" customFormat="1" ht="21" hidden="1" customHeight="1" spans="1:16382">
      <c r="A366" s="508">
        <v>2040806</v>
      </c>
      <c r="B366" s="519" t="s">
        <v>364</v>
      </c>
      <c r="C366" s="351">
        <f t="shared" si="5"/>
        <v>0</v>
      </c>
      <c r="F366" s="506">
        <v>0</v>
      </c>
      <c r="H366" s="506">
        <v>0</v>
      </c>
      <c r="K366" s="506">
        <v>0</v>
      </c>
      <c r="M366" s="506">
        <v>0</v>
      </c>
      <c r="XEJ366" s="289"/>
      <c r="XEK366" s="289"/>
      <c r="XEL366" s="289"/>
      <c r="XEM366" s="289"/>
      <c r="XEN366" s="289"/>
      <c r="XEO366" s="289"/>
      <c r="XEP366" s="289"/>
      <c r="XEQ366" s="289"/>
      <c r="XER366" s="289"/>
      <c r="XES366" s="289"/>
      <c r="XET366" s="289"/>
      <c r="XEU366" s="289"/>
      <c r="XEV366" s="289"/>
      <c r="XEW366" s="289"/>
      <c r="XEX366" s="289"/>
      <c r="XEY366" s="289"/>
      <c r="XEZ366" s="289"/>
      <c r="XFA366" s="289"/>
      <c r="XFB366" s="289"/>
    </row>
    <row r="367" s="506" customFormat="1" ht="21" hidden="1" customHeight="1" spans="1:16382">
      <c r="A367" s="508">
        <v>2040807</v>
      </c>
      <c r="B367" s="519" t="s">
        <v>189</v>
      </c>
      <c r="C367" s="351">
        <f t="shared" si="5"/>
        <v>0</v>
      </c>
      <c r="F367" s="506">
        <v>0</v>
      </c>
      <c r="H367" s="506">
        <v>0</v>
      </c>
      <c r="K367" s="506">
        <v>0</v>
      </c>
      <c r="M367" s="506">
        <v>0</v>
      </c>
      <c r="XEJ367" s="289"/>
      <c r="XEK367" s="289"/>
      <c r="XEL367" s="289"/>
      <c r="XEM367" s="289"/>
      <c r="XEN367" s="289"/>
      <c r="XEO367" s="289"/>
      <c r="XEP367" s="289"/>
      <c r="XEQ367" s="289"/>
      <c r="XER367" s="289"/>
      <c r="XES367" s="289"/>
      <c r="XET367" s="289"/>
      <c r="XEU367" s="289"/>
      <c r="XEV367" s="289"/>
      <c r="XEW367" s="289"/>
      <c r="XEX367" s="289"/>
      <c r="XEY367" s="289"/>
      <c r="XEZ367" s="289"/>
      <c r="XFA367" s="289"/>
      <c r="XFB367" s="289"/>
    </row>
    <row r="368" s="506" customFormat="1" ht="21" hidden="1" customHeight="1" spans="1:16382">
      <c r="A368" s="508">
        <v>2040850</v>
      </c>
      <c r="B368" s="519" t="s">
        <v>157</v>
      </c>
      <c r="C368" s="351">
        <f t="shared" si="5"/>
        <v>0</v>
      </c>
      <c r="F368" s="506">
        <v>0</v>
      </c>
      <c r="H368" s="506">
        <v>0</v>
      </c>
      <c r="K368" s="506">
        <v>0</v>
      </c>
      <c r="M368" s="506">
        <v>0</v>
      </c>
      <c r="XEJ368" s="289"/>
      <c r="XEK368" s="289"/>
      <c r="XEL368" s="289"/>
      <c r="XEM368" s="289"/>
      <c r="XEN368" s="289"/>
      <c r="XEO368" s="289"/>
      <c r="XEP368" s="289"/>
      <c r="XEQ368" s="289"/>
      <c r="XER368" s="289"/>
      <c r="XES368" s="289"/>
      <c r="XET368" s="289"/>
      <c r="XEU368" s="289"/>
      <c r="XEV368" s="289"/>
      <c r="XEW368" s="289"/>
      <c r="XEX368" s="289"/>
      <c r="XEY368" s="289"/>
      <c r="XEZ368" s="289"/>
      <c r="XFA368" s="289"/>
      <c r="XFB368" s="289"/>
    </row>
    <row r="369" s="506" customFormat="1" ht="21" hidden="1" customHeight="1" spans="1:16382">
      <c r="A369" s="508">
        <v>2040899</v>
      </c>
      <c r="B369" s="519" t="s">
        <v>365</v>
      </c>
      <c r="C369" s="351">
        <f t="shared" si="5"/>
        <v>0</v>
      </c>
      <c r="F369" s="506">
        <v>0</v>
      </c>
      <c r="H369" s="506">
        <v>0</v>
      </c>
      <c r="K369" s="506">
        <v>0</v>
      </c>
      <c r="M369" s="506">
        <v>0</v>
      </c>
      <c r="XEJ369" s="289"/>
      <c r="XEK369" s="289"/>
      <c r="XEL369" s="289"/>
      <c r="XEM369" s="289"/>
      <c r="XEN369" s="289"/>
      <c r="XEO369" s="289"/>
      <c r="XEP369" s="289"/>
      <c r="XEQ369" s="289"/>
      <c r="XER369" s="289"/>
      <c r="XES369" s="289"/>
      <c r="XET369" s="289"/>
      <c r="XEU369" s="289"/>
      <c r="XEV369" s="289"/>
      <c r="XEW369" s="289"/>
      <c r="XEX369" s="289"/>
      <c r="XEY369" s="289"/>
      <c r="XEZ369" s="289"/>
      <c r="XFA369" s="289"/>
      <c r="XFB369" s="289"/>
    </row>
    <row r="370" s="506" customFormat="1" ht="21" hidden="1" customHeight="1" spans="1:16382">
      <c r="A370" s="508">
        <v>20409</v>
      </c>
      <c r="B370" s="519" t="s">
        <v>366</v>
      </c>
      <c r="C370" s="351">
        <f t="shared" si="5"/>
        <v>0</v>
      </c>
      <c r="F370" s="506">
        <v>0</v>
      </c>
      <c r="H370" s="506">
        <v>0</v>
      </c>
      <c r="K370" s="506">
        <v>0</v>
      </c>
      <c r="M370" s="506">
        <v>0</v>
      </c>
      <c r="XEJ370" s="289"/>
      <c r="XEK370" s="289"/>
      <c r="XEL370" s="289"/>
      <c r="XEM370" s="289"/>
      <c r="XEN370" s="289"/>
      <c r="XEO370" s="289"/>
      <c r="XEP370" s="289"/>
      <c r="XEQ370" s="289"/>
      <c r="XER370" s="289"/>
      <c r="XES370" s="289"/>
      <c r="XET370" s="289"/>
      <c r="XEU370" s="289"/>
      <c r="XEV370" s="289"/>
      <c r="XEW370" s="289"/>
      <c r="XEX370" s="289"/>
      <c r="XEY370" s="289"/>
      <c r="XEZ370" s="289"/>
      <c r="XFA370" s="289"/>
      <c r="XFB370" s="289"/>
    </row>
    <row r="371" s="506" customFormat="1" ht="21" hidden="1" customHeight="1" spans="1:16382">
      <c r="A371" s="508">
        <v>2040901</v>
      </c>
      <c r="B371" s="519" t="s">
        <v>148</v>
      </c>
      <c r="C371" s="351">
        <f t="shared" si="5"/>
        <v>0</v>
      </c>
      <c r="F371" s="506">
        <v>0</v>
      </c>
      <c r="H371" s="506">
        <v>0</v>
      </c>
      <c r="K371" s="506">
        <v>0</v>
      </c>
      <c r="M371" s="506">
        <v>0</v>
      </c>
      <c r="XEJ371" s="289"/>
      <c r="XEK371" s="289"/>
      <c r="XEL371" s="289"/>
      <c r="XEM371" s="289"/>
      <c r="XEN371" s="289"/>
      <c r="XEO371" s="289"/>
      <c r="XEP371" s="289"/>
      <c r="XEQ371" s="289"/>
      <c r="XER371" s="289"/>
      <c r="XES371" s="289"/>
      <c r="XET371" s="289"/>
      <c r="XEU371" s="289"/>
      <c r="XEV371" s="289"/>
      <c r="XEW371" s="289"/>
      <c r="XEX371" s="289"/>
      <c r="XEY371" s="289"/>
      <c r="XEZ371" s="289"/>
      <c r="XFA371" s="289"/>
      <c r="XFB371" s="289"/>
    </row>
    <row r="372" s="506" customFormat="1" ht="21" hidden="1" customHeight="1" spans="1:16382">
      <c r="A372" s="508">
        <v>2040902</v>
      </c>
      <c r="B372" s="519" t="s">
        <v>149</v>
      </c>
      <c r="C372" s="351">
        <f t="shared" si="5"/>
        <v>0</v>
      </c>
      <c r="F372" s="506">
        <v>0</v>
      </c>
      <c r="H372" s="506">
        <v>0</v>
      </c>
      <c r="K372" s="506">
        <v>0</v>
      </c>
      <c r="M372" s="506">
        <v>0</v>
      </c>
      <c r="XEJ372" s="289"/>
      <c r="XEK372" s="289"/>
      <c r="XEL372" s="289"/>
      <c r="XEM372" s="289"/>
      <c r="XEN372" s="289"/>
      <c r="XEO372" s="289"/>
      <c r="XEP372" s="289"/>
      <c r="XEQ372" s="289"/>
      <c r="XER372" s="289"/>
      <c r="XES372" s="289"/>
      <c r="XET372" s="289"/>
      <c r="XEU372" s="289"/>
      <c r="XEV372" s="289"/>
      <c r="XEW372" s="289"/>
      <c r="XEX372" s="289"/>
      <c r="XEY372" s="289"/>
      <c r="XEZ372" s="289"/>
      <c r="XFA372" s="289"/>
      <c r="XFB372" s="289"/>
    </row>
    <row r="373" s="506" customFormat="1" ht="21" hidden="1" customHeight="1" spans="1:16382">
      <c r="A373" s="508">
        <v>2040903</v>
      </c>
      <c r="B373" s="519" t="s">
        <v>150</v>
      </c>
      <c r="C373" s="351">
        <f t="shared" si="5"/>
        <v>0</v>
      </c>
      <c r="F373" s="506">
        <v>0</v>
      </c>
      <c r="H373" s="506">
        <v>0</v>
      </c>
      <c r="K373" s="506">
        <v>0</v>
      </c>
      <c r="M373" s="506">
        <v>0</v>
      </c>
      <c r="XEJ373" s="289"/>
      <c r="XEK373" s="289"/>
      <c r="XEL373" s="289"/>
      <c r="XEM373" s="289"/>
      <c r="XEN373" s="289"/>
      <c r="XEO373" s="289"/>
      <c r="XEP373" s="289"/>
      <c r="XEQ373" s="289"/>
      <c r="XER373" s="289"/>
      <c r="XES373" s="289"/>
      <c r="XET373" s="289"/>
      <c r="XEU373" s="289"/>
      <c r="XEV373" s="289"/>
      <c r="XEW373" s="289"/>
      <c r="XEX373" s="289"/>
      <c r="XEY373" s="289"/>
      <c r="XEZ373" s="289"/>
      <c r="XFA373" s="289"/>
      <c r="XFB373" s="289"/>
    </row>
    <row r="374" s="506" customFormat="1" ht="21" hidden="1" customHeight="1" spans="1:16382">
      <c r="A374" s="508">
        <v>2040904</v>
      </c>
      <c r="B374" s="519" t="s">
        <v>367</v>
      </c>
      <c r="C374" s="351">
        <f t="shared" si="5"/>
        <v>0</v>
      </c>
      <c r="F374" s="506">
        <v>0</v>
      </c>
      <c r="H374" s="506">
        <v>0</v>
      </c>
      <c r="K374" s="506">
        <v>0</v>
      </c>
      <c r="M374" s="506">
        <v>0</v>
      </c>
      <c r="XEJ374" s="289"/>
      <c r="XEK374" s="289"/>
      <c r="XEL374" s="289"/>
      <c r="XEM374" s="289"/>
      <c r="XEN374" s="289"/>
      <c r="XEO374" s="289"/>
      <c r="XEP374" s="289"/>
      <c r="XEQ374" s="289"/>
      <c r="XER374" s="289"/>
      <c r="XES374" s="289"/>
      <c r="XET374" s="289"/>
      <c r="XEU374" s="289"/>
      <c r="XEV374" s="289"/>
      <c r="XEW374" s="289"/>
      <c r="XEX374" s="289"/>
      <c r="XEY374" s="289"/>
      <c r="XEZ374" s="289"/>
      <c r="XFA374" s="289"/>
      <c r="XFB374" s="289"/>
    </row>
    <row r="375" s="506" customFormat="1" ht="21" hidden="1" customHeight="1" spans="1:16382">
      <c r="A375" s="508">
        <v>2040905</v>
      </c>
      <c r="B375" s="519" t="s">
        <v>368</v>
      </c>
      <c r="C375" s="351">
        <f t="shared" si="5"/>
        <v>0</v>
      </c>
      <c r="F375" s="506">
        <v>0</v>
      </c>
      <c r="H375" s="506">
        <v>0</v>
      </c>
      <c r="K375" s="506">
        <v>0</v>
      </c>
      <c r="M375" s="506">
        <v>0</v>
      </c>
      <c r="XEJ375" s="289"/>
      <c r="XEK375" s="289"/>
      <c r="XEL375" s="289"/>
      <c r="XEM375" s="289"/>
      <c r="XEN375" s="289"/>
      <c r="XEO375" s="289"/>
      <c r="XEP375" s="289"/>
      <c r="XEQ375" s="289"/>
      <c r="XER375" s="289"/>
      <c r="XES375" s="289"/>
      <c r="XET375" s="289"/>
      <c r="XEU375" s="289"/>
      <c r="XEV375" s="289"/>
      <c r="XEW375" s="289"/>
      <c r="XEX375" s="289"/>
      <c r="XEY375" s="289"/>
      <c r="XEZ375" s="289"/>
      <c r="XFA375" s="289"/>
      <c r="XFB375" s="289"/>
    </row>
    <row r="376" s="506" customFormat="1" ht="21" hidden="1" customHeight="1" spans="1:16382">
      <c r="A376" s="508">
        <v>2040950</v>
      </c>
      <c r="B376" s="519" t="s">
        <v>157</v>
      </c>
      <c r="C376" s="351">
        <f t="shared" si="5"/>
        <v>0</v>
      </c>
      <c r="F376" s="506">
        <v>0</v>
      </c>
      <c r="H376" s="506">
        <v>0</v>
      </c>
      <c r="K376" s="506">
        <v>0</v>
      </c>
      <c r="M376" s="506">
        <v>0</v>
      </c>
      <c r="XEJ376" s="289"/>
      <c r="XEK376" s="289"/>
      <c r="XEL376" s="289"/>
      <c r="XEM376" s="289"/>
      <c r="XEN376" s="289"/>
      <c r="XEO376" s="289"/>
      <c r="XEP376" s="289"/>
      <c r="XEQ376" s="289"/>
      <c r="XER376" s="289"/>
      <c r="XES376" s="289"/>
      <c r="XET376" s="289"/>
      <c r="XEU376" s="289"/>
      <c r="XEV376" s="289"/>
      <c r="XEW376" s="289"/>
      <c r="XEX376" s="289"/>
      <c r="XEY376" s="289"/>
      <c r="XEZ376" s="289"/>
      <c r="XFA376" s="289"/>
      <c r="XFB376" s="289"/>
    </row>
    <row r="377" s="506" customFormat="1" ht="21" hidden="1" customHeight="1" spans="1:16382">
      <c r="A377" s="508">
        <v>2040999</v>
      </c>
      <c r="B377" s="519" t="s">
        <v>369</v>
      </c>
      <c r="C377" s="351">
        <f t="shared" si="5"/>
        <v>0</v>
      </c>
      <c r="F377" s="506">
        <v>0</v>
      </c>
      <c r="H377" s="506">
        <v>0</v>
      </c>
      <c r="K377" s="506">
        <v>0</v>
      </c>
      <c r="M377" s="506">
        <v>0</v>
      </c>
      <c r="XEJ377" s="289"/>
      <c r="XEK377" s="289"/>
      <c r="XEL377" s="289"/>
      <c r="XEM377" s="289"/>
      <c r="XEN377" s="289"/>
      <c r="XEO377" s="289"/>
      <c r="XEP377" s="289"/>
      <c r="XEQ377" s="289"/>
      <c r="XER377" s="289"/>
      <c r="XES377" s="289"/>
      <c r="XET377" s="289"/>
      <c r="XEU377" s="289"/>
      <c r="XEV377" s="289"/>
      <c r="XEW377" s="289"/>
      <c r="XEX377" s="289"/>
      <c r="XEY377" s="289"/>
      <c r="XEZ377" s="289"/>
      <c r="XFA377" s="289"/>
      <c r="XFB377" s="289"/>
    </row>
    <row r="378" s="506" customFormat="1" ht="21" hidden="1" customHeight="1" spans="1:16382">
      <c r="A378" s="508">
        <v>20410</v>
      </c>
      <c r="B378" s="519" t="s">
        <v>370</v>
      </c>
      <c r="C378" s="351">
        <f t="shared" si="5"/>
        <v>0</v>
      </c>
      <c r="F378" s="506">
        <v>0</v>
      </c>
      <c r="H378" s="506">
        <v>0</v>
      </c>
      <c r="K378" s="506">
        <v>0</v>
      </c>
      <c r="M378" s="506">
        <v>0</v>
      </c>
      <c r="XEJ378" s="289"/>
      <c r="XEK378" s="289"/>
      <c r="XEL378" s="289"/>
      <c r="XEM378" s="289"/>
      <c r="XEN378" s="289"/>
      <c r="XEO378" s="289"/>
      <c r="XEP378" s="289"/>
      <c r="XEQ378" s="289"/>
      <c r="XER378" s="289"/>
      <c r="XES378" s="289"/>
      <c r="XET378" s="289"/>
      <c r="XEU378" s="289"/>
      <c r="XEV378" s="289"/>
      <c r="XEW378" s="289"/>
      <c r="XEX378" s="289"/>
      <c r="XEY378" s="289"/>
      <c r="XEZ378" s="289"/>
      <c r="XFA378" s="289"/>
      <c r="XFB378" s="289"/>
    </row>
    <row r="379" s="506" customFormat="1" ht="21" hidden="1" customHeight="1" spans="1:16382">
      <c r="A379" s="508">
        <v>2041001</v>
      </c>
      <c r="B379" s="519" t="s">
        <v>148</v>
      </c>
      <c r="C379" s="351">
        <f t="shared" si="5"/>
        <v>0</v>
      </c>
      <c r="F379" s="506">
        <v>0</v>
      </c>
      <c r="H379" s="506">
        <v>0</v>
      </c>
      <c r="K379" s="506">
        <v>0</v>
      </c>
      <c r="M379" s="506">
        <v>0</v>
      </c>
      <c r="XEJ379" s="289"/>
      <c r="XEK379" s="289"/>
      <c r="XEL379" s="289"/>
      <c r="XEM379" s="289"/>
      <c r="XEN379" s="289"/>
      <c r="XEO379" s="289"/>
      <c r="XEP379" s="289"/>
      <c r="XEQ379" s="289"/>
      <c r="XER379" s="289"/>
      <c r="XES379" s="289"/>
      <c r="XET379" s="289"/>
      <c r="XEU379" s="289"/>
      <c r="XEV379" s="289"/>
      <c r="XEW379" s="289"/>
      <c r="XEX379" s="289"/>
      <c r="XEY379" s="289"/>
      <c r="XEZ379" s="289"/>
      <c r="XFA379" s="289"/>
      <c r="XFB379" s="289"/>
    </row>
    <row r="380" s="506" customFormat="1" ht="21" hidden="1" customHeight="1" spans="1:16382">
      <c r="A380" s="508">
        <v>2041002</v>
      </c>
      <c r="B380" s="519" t="s">
        <v>149</v>
      </c>
      <c r="C380" s="351">
        <f t="shared" si="5"/>
        <v>0</v>
      </c>
      <c r="F380" s="506">
        <v>0</v>
      </c>
      <c r="H380" s="506">
        <v>0</v>
      </c>
      <c r="K380" s="506">
        <v>0</v>
      </c>
      <c r="M380" s="506">
        <v>0</v>
      </c>
      <c r="XEJ380" s="289"/>
      <c r="XEK380" s="289"/>
      <c r="XEL380" s="289"/>
      <c r="XEM380" s="289"/>
      <c r="XEN380" s="289"/>
      <c r="XEO380" s="289"/>
      <c r="XEP380" s="289"/>
      <c r="XEQ380" s="289"/>
      <c r="XER380" s="289"/>
      <c r="XES380" s="289"/>
      <c r="XET380" s="289"/>
      <c r="XEU380" s="289"/>
      <c r="XEV380" s="289"/>
      <c r="XEW380" s="289"/>
      <c r="XEX380" s="289"/>
      <c r="XEY380" s="289"/>
      <c r="XEZ380" s="289"/>
      <c r="XFA380" s="289"/>
      <c r="XFB380" s="289"/>
    </row>
    <row r="381" s="506" customFormat="1" ht="21" hidden="1" customHeight="1" spans="1:16382">
      <c r="A381" s="508">
        <v>2041006</v>
      </c>
      <c r="B381" s="519" t="s">
        <v>189</v>
      </c>
      <c r="C381" s="351">
        <f t="shared" si="5"/>
        <v>0</v>
      </c>
      <c r="F381" s="506">
        <v>0</v>
      </c>
      <c r="H381" s="506">
        <v>0</v>
      </c>
      <c r="K381" s="506">
        <v>0</v>
      </c>
      <c r="M381" s="506">
        <v>0</v>
      </c>
      <c r="XEJ381" s="289"/>
      <c r="XEK381" s="289"/>
      <c r="XEL381" s="289"/>
      <c r="XEM381" s="289"/>
      <c r="XEN381" s="289"/>
      <c r="XEO381" s="289"/>
      <c r="XEP381" s="289"/>
      <c r="XEQ381" s="289"/>
      <c r="XER381" s="289"/>
      <c r="XES381" s="289"/>
      <c r="XET381" s="289"/>
      <c r="XEU381" s="289"/>
      <c r="XEV381" s="289"/>
      <c r="XEW381" s="289"/>
      <c r="XEX381" s="289"/>
      <c r="XEY381" s="289"/>
      <c r="XEZ381" s="289"/>
      <c r="XFA381" s="289"/>
      <c r="XFB381" s="289"/>
    </row>
    <row r="382" s="506" customFormat="1" ht="21" hidden="1" customHeight="1" spans="1:16382">
      <c r="A382" s="508">
        <v>2041007</v>
      </c>
      <c r="B382" s="519" t="s">
        <v>371</v>
      </c>
      <c r="C382" s="351">
        <f t="shared" si="5"/>
        <v>0</v>
      </c>
      <c r="F382" s="506">
        <v>0</v>
      </c>
      <c r="H382" s="506">
        <v>0</v>
      </c>
      <c r="K382" s="506">
        <v>0</v>
      </c>
      <c r="M382" s="506">
        <v>0</v>
      </c>
      <c r="XEJ382" s="289"/>
      <c r="XEK382" s="289"/>
      <c r="XEL382" s="289"/>
      <c r="XEM382" s="289"/>
      <c r="XEN382" s="289"/>
      <c r="XEO382" s="289"/>
      <c r="XEP382" s="289"/>
      <c r="XEQ382" s="289"/>
      <c r="XER382" s="289"/>
      <c r="XES382" s="289"/>
      <c r="XET382" s="289"/>
      <c r="XEU382" s="289"/>
      <c r="XEV382" s="289"/>
      <c r="XEW382" s="289"/>
      <c r="XEX382" s="289"/>
      <c r="XEY382" s="289"/>
      <c r="XEZ382" s="289"/>
      <c r="XFA382" s="289"/>
      <c r="XFB382" s="289"/>
    </row>
    <row r="383" s="506" customFormat="1" ht="21" hidden="1" customHeight="1" spans="1:16382">
      <c r="A383" s="508">
        <v>2041099</v>
      </c>
      <c r="B383" s="519" t="s">
        <v>372</v>
      </c>
      <c r="C383" s="351">
        <f t="shared" si="5"/>
        <v>0</v>
      </c>
      <c r="F383" s="506">
        <v>0</v>
      </c>
      <c r="H383" s="506">
        <v>0</v>
      </c>
      <c r="K383" s="506">
        <v>0</v>
      </c>
      <c r="M383" s="506">
        <v>0</v>
      </c>
      <c r="XEJ383" s="289"/>
      <c r="XEK383" s="289"/>
      <c r="XEL383" s="289"/>
      <c r="XEM383" s="289"/>
      <c r="XEN383" s="289"/>
      <c r="XEO383" s="289"/>
      <c r="XEP383" s="289"/>
      <c r="XEQ383" s="289"/>
      <c r="XER383" s="289"/>
      <c r="XES383" s="289"/>
      <c r="XET383" s="289"/>
      <c r="XEU383" s="289"/>
      <c r="XEV383" s="289"/>
      <c r="XEW383" s="289"/>
      <c r="XEX383" s="289"/>
      <c r="XEY383" s="289"/>
      <c r="XEZ383" s="289"/>
      <c r="XFA383" s="289"/>
      <c r="XFB383" s="289"/>
    </row>
    <row r="384" s="506" customFormat="1" ht="21" customHeight="1" spans="1:16382">
      <c r="A384" s="508">
        <v>20499</v>
      </c>
      <c r="B384" s="519" t="s">
        <v>373</v>
      </c>
      <c r="C384" s="351">
        <f t="shared" si="5"/>
        <v>429.201914</v>
      </c>
      <c r="F384" s="508">
        <v>129.201914</v>
      </c>
      <c r="H384" s="506">
        <v>0</v>
      </c>
      <c r="K384" s="506">
        <v>300</v>
      </c>
      <c r="M384" s="506">
        <v>0</v>
      </c>
      <c r="XEJ384" s="289"/>
      <c r="XEK384" s="289"/>
      <c r="XEL384" s="289"/>
      <c r="XEM384" s="289"/>
      <c r="XEN384" s="289"/>
      <c r="XEO384" s="289"/>
      <c r="XEP384" s="289"/>
      <c r="XEQ384" s="289"/>
      <c r="XER384" s="289"/>
      <c r="XES384" s="289"/>
      <c r="XET384" s="289"/>
      <c r="XEU384" s="289"/>
      <c r="XEV384" s="289"/>
      <c r="XEW384" s="289"/>
      <c r="XEX384" s="289"/>
      <c r="XEY384" s="289"/>
      <c r="XEZ384" s="289"/>
      <c r="XFA384" s="289"/>
      <c r="XFB384" s="289"/>
    </row>
    <row r="385" s="506" customFormat="1" ht="21" hidden="1" customHeight="1" spans="1:16382">
      <c r="A385" s="508">
        <v>2049902</v>
      </c>
      <c r="B385" s="519" t="s">
        <v>374</v>
      </c>
      <c r="C385" s="351">
        <f t="shared" si="5"/>
        <v>0</v>
      </c>
      <c r="F385" s="506">
        <v>0</v>
      </c>
      <c r="H385" s="506">
        <v>0</v>
      </c>
      <c r="K385" s="506">
        <v>0</v>
      </c>
      <c r="M385" s="506">
        <v>0</v>
      </c>
      <c r="XEJ385" s="289"/>
      <c r="XEK385" s="289"/>
      <c r="XEL385" s="289"/>
      <c r="XEM385" s="289"/>
      <c r="XEN385" s="289"/>
      <c r="XEO385" s="289"/>
      <c r="XEP385" s="289"/>
      <c r="XEQ385" s="289"/>
      <c r="XER385" s="289"/>
      <c r="XES385" s="289"/>
      <c r="XET385" s="289"/>
      <c r="XEU385" s="289"/>
      <c r="XEV385" s="289"/>
      <c r="XEW385" s="289"/>
      <c r="XEX385" s="289"/>
      <c r="XEY385" s="289"/>
      <c r="XEZ385" s="289"/>
      <c r="XFA385" s="289"/>
      <c r="XFB385" s="289"/>
    </row>
    <row r="386" s="506" customFormat="1" ht="21" customHeight="1" spans="1:16382">
      <c r="A386" s="508">
        <v>2049999</v>
      </c>
      <c r="B386" s="519" t="s">
        <v>375</v>
      </c>
      <c r="C386" s="351">
        <f t="shared" si="5"/>
        <v>429.201914</v>
      </c>
      <c r="F386" s="508">
        <v>129.201914</v>
      </c>
      <c r="H386" s="506">
        <v>0</v>
      </c>
      <c r="K386" s="506">
        <v>300</v>
      </c>
      <c r="M386" s="506">
        <v>0</v>
      </c>
      <c r="XEJ386" s="289"/>
      <c r="XEK386" s="289"/>
      <c r="XEL386" s="289"/>
      <c r="XEM386" s="289"/>
      <c r="XEN386" s="289"/>
      <c r="XEO386" s="289"/>
      <c r="XEP386" s="289"/>
      <c r="XEQ386" s="289"/>
      <c r="XER386" s="289"/>
      <c r="XES386" s="289"/>
      <c r="XET386" s="289"/>
      <c r="XEU386" s="289"/>
      <c r="XEV386" s="289"/>
      <c r="XEW386" s="289"/>
      <c r="XEX386" s="289"/>
      <c r="XEY386" s="289"/>
      <c r="XEZ386" s="289"/>
      <c r="XFA386" s="289"/>
      <c r="XFB386" s="289"/>
    </row>
    <row r="387" s="506" customFormat="1" ht="21" customHeight="1" spans="1:16382">
      <c r="A387" s="508">
        <v>205</v>
      </c>
      <c r="B387" s="517" t="s">
        <v>376</v>
      </c>
      <c r="C387" s="351">
        <f t="shared" si="5"/>
        <v>257045.920107</v>
      </c>
      <c r="F387" s="508">
        <v>198239.920107</v>
      </c>
      <c r="H387" s="506">
        <v>7786</v>
      </c>
      <c r="K387" s="506">
        <v>30209</v>
      </c>
      <c r="M387" s="506">
        <v>20811</v>
      </c>
      <c r="XEJ387" s="289"/>
      <c r="XEK387" s="289"/>
      <c r="XEL387" s="289"/>
      <c r="XEM387" s="289"/>
      <c r="XEN387" s="289"/>
      <c r="XEO387" s="289"/>
      <c r="XEP387" s="289"/>
      <c r="XEQ387" s="289"/>
      <c r="XER387" s="289"/>
      <c r="XES387" s="289"/>
      <c r="XET387" s="289"/>
      <c r="XEU387" s="289"/>
      <c r="XEV387" s="289"/>
      <c r="XEW387" s="289"/>
      <c r="XEX387" s="289"/>
      <c r="XEY387" s="289"/>
      <c r="XEZ387" s="289"/>
      <c r="XFA387" s="289"/>
      <c r="XFB387" s="289"/>
    </row>
    <row r="388" s="506" customFormat="1" ht="21" customHeight="1" spans="1:16382">
      <c r="A388" s="508">
        <v>20501</v>
      </c>
      <c r="B388" s="519" t="s">
        <v>377</v>
      </c>
      <c r="C388" s="351">
        <f t="shared" si="5"/>
        <v>439.71532</v>
      </c>
      <c r="F388" s="508">
        <v>439.71532</v>
      </c>
      <c r="H388" s="506">
        <v>0</v>
      </c>
      <c r="K388" s="506">
        <v>0</v>
      </c>
      <c r="M388" s="506">
        <v>0</v>
      </c>
      <c r="XEJ388" s="289"/>
      <c r="XEK388" s="289"/>
      <c r="XEL388" s="289"/>
      <c r="XEM388" s="289"/>
      <c r="XEN388" s="289"/>
      <c r="XEO388" s="289"/>
      <c r="XEP388" s="289"/>
      <c r="XEQ388" s="289"/>
      <c r="XER388" s="289"/>
      <c r="XES388" s="289"/>
      <c r="XET388" s="289"/>
      <c r="XEU388" s="289"/>
      <c r="XEV388" s="289"/>
      <c r="XEW388" s="289"/>
      <c r="XEX388" s="289"/>
      <c r="XEY388" s="289"/>
      <c r="XEZ388" s="289"/>
      <c r="XFA388" s="289"/>
      <c r="XFB388" s="289"/>
    </row>
    <row r="389" s="506" customFormat="1" ht="21" customHeight="1" spans="1:16382">
      <c r="A389" s="508">
        <v>2050101</v>
      </c>
      <c r="B389" s="518" t="s">
        <v>148</v>
      </c>
      <c r="C389" s="351">
        <f t="shared" si="5"/>
        <v>439.71532</v>
      </c>
      <c r="F389" s="508">
        <v>439.71532</v>
      </c>
      <c r="H389" s="506">
        <v>0</v>
      </c>
      <c r="K389" s="506">
        <v>0</v>
      </c>
      <c r="M389" s="506">
        <v>0</v>
      </c>
      <c r="XEJ389" s="289"/>
      <c r="XEK389" s="289"/>
      <c r="XEL389" s="289"/>
      <c r="XEM389" s="289"/>
      <c r="XEN389" s="289"/>
      <c r="XEO389" s="289"/>
      <c r="XEP389" s="289"/>
      <c r="XEQ389" s="289"/>
      <c r="XER389" s="289"/>
      <c r="XES389" s="289"/>
      <c r="XET389" s="289"/>
      <c r="XEU389" s="289"/>
      <c r="XEV389" s="289"/>
      <c r="XEW389" s="289"/>
      <c r="XEX389" s="289"/>
      <c r="XEY389" s="289"/>
      <c r="XEZ389" s="289"/>
      <c r="XFA389" s="289"/>
      <c r="XFB389" s="289"/>
    </row>
    <row r="390" s="506" customFormat="1" ht="21" hidden="1" customHeight="1" spans="1:16382">
      <c r="A390" s="508">
        <v>2050102</v>
      </c>
      <c r="B390" s="519" t="s">
        <v>149</v>
      </c>
      <c r="C390" s="351">
        <f t="shared" ref="C390:C453" si="6">D390+E390+F390+G390+H390+I390+J390+K390+L390+M390</f>
        <v>0</v>
      </c>
      <c r="F390" s="506">
        <v>0</v>
      </c>
      <c r="H390" s="506">
        <v>0</v>
      </c>
      <c r="K390" s="506">
        <v>0</v>
      </c>
      <c r="M390" s="506">
        <v>0</v>
      </c>
      <c r="XEJ390" s="289"/>
      <c r="XEK390" s="289"/>
      <c r="XEL390" s="289"/>
      <c r="XEM390" s="289"/>
      <c r="XEN390" s="289"/>
      <c r="XEO390" s="289"/>
      <c r="XEP390" s="289"/>
      <c r="XEQ390" s="289"/>
      <c r="XER390" s="289"/>
      <c r="XES390" s="289"/>
      <c r="XET390" s="289"/>
      <c r="XEU390" s="289"/>
      <c r="XEV390" s="289"/>
      <c r="XEW390" s="289"/>
      <c r="XEX390" s="289"/>
      <c r="XEY390" s="289"/>
      <c r="XEZ390" s="289"/>
      <c r="XFA390" s="289"/>
      <c r="XFB390" s="289"/>
    </row>
    <row r="391" s="506" customFormat="1" ht="21" hidden="1" customHeight="1" spans="1:16382">
      <c r="A391" s="508">
        <v>2050103</v>
      </c>
      <c r="B391" s="520" t="s">
        <v>150</v>
      </c>
      <c r="C391" s="351">
        <f t="shared" si="6"/>
        <v>0</v>
      </c>
      <c r="F391" s="506">
        <v>0</v>
      </c>
      <c r="H391" s="506">
        <v>0</v>
      </c>
      <c r="K391" s="506">
        <v>0</v>
      </c>
      <c r="M391" s="506">
        <v>0</v>
      </c>
      <c r="XEJ391" s="289"/>
      <c r="XEK391" s="289"/>
      <c r="XEL391" s="289"/>
      <c r="XEM391" s="289"/>
      <c r="XEN391" s="289"/>
      <c r="XEO391" s="289"/>
      <c r="XEP391" s="289"/>
      <c r="XEQ391" s="289"/>
      <c r="XER391" s="289"/>
      <c r="XES391" s="289"/>
      <c r="XET391" s="289"/>
      <c r="XEU391" s="289"/>
      <c r="XEV391" s="289"/>
      <c r="XEW391" s="289"/>
      <c r="XEX391" s="289"/>
      <c r="XEY391" s="289"/>
      <c r="XEZ391" s="289"/>
      <c r="XFA391" s="289"/>
      <c r="XFB391" s="289"/>
    </row>
    <row r="392" s="506" customFormat="1" ht="21" hidden="1" customHeight="1" spans="1:16382">
      <c r="A392" s="508">
        <v>2050199</v>
      </c>
      <c r="B392" s="518" t="s">
        <v>378</v>
      </c>
      <c r="C392" s="351">
        <f t="shared" si="6"/>
        <v>0</v>
      </c>
      <c r="F392" s="506">
        <v>0</v>
      </c>
      <c r="H392" s="506">
        <v>0</v>
      </c>
      <c r="K392" s="506">
        <v>0</v>
      </c>
      <c r="M392" s="506">
        <v>0</v>
      </c>
      <c r="XEJ392" s="289"/>
      <c r="XEK392" s="289"/>
      <c r="XEL392" s="289"/>
      <c r="XEM392" s="289"/>
      <c r="XEN392" s="289"/>
      <c r="XEO392" s="289"/>
      <c r="XEP392" s="289"/>
      <c r="XEQ392" s="289"/>
      <c r="XER392" s="289"/>
      <c r="XES392" s="289"/>
      <c r="XET392" s="289"/>
      <c r="XEU392" s="289"/>
      <c r="XEV392" s="289"/>
      <c r="XEW392" s="289"/>
      <c r="XEX392" s="289"/>
      <c r="XEY392" s="289"/>
      <c r="XEZ392" s="289"/>
      <c r="XFA392" s="289"/>
      <c r="XFB392" s="289"/>
    </row>
    <row r="393" s="506" customFormat="1" ht="21" customHeight="1" spans="1:16382">
      <c r="A393" s="508">
        <v>20502</v>
      </c>
      <c r="B393" s="519" t="s">
        <v>379</v>
      </c>
      <c r="C393" s="351">
        <f t="shared" si="6"/>
        <v>239601.440572</v>
      </c>
      <c r="F393" s="508">
        <v>188377.440572</v>
      </c>
      <c r="H393" s="506">
        <v>7471</v>
      </c>
      <c r="K393" s="506">
        <v>27150</v>
      </c>
      <c r="M393" s="506">
        <v>16603</v>
      </c>
      <c r="XEJ393" s="289"/>
      <c r="XEK393" s="289"/>
      <c r="XEL393" s="289"/>
      <c r="XEM393" s="289"/>
      <c r="XEN393" s="289"/>
      <c r="XEO393" s="289"/>
      <c r="XEP393" s="289"/>
      <c r="XEQ393" s="289"/>
      <c r="XER393" s="289"/>
      <c r="XES393" s="289"/>
      <c r="XET393" s="289"/>
      <c r="XEU393" s="289"/>
      <c r="XEV393" s="289"/>
      <c r="XEW393" s="289"/>
      <c r="XEX393" s="289"/>
      <c r="XEY393" s="289"/>
      <c r="XEZ393" s="289"/>
      <c r="XFA393" s="289"/>
      <c r="XFB393" s="289"/>
    </row>
    <row r="394" s="506" customFormat="1" ht="21" customHeight="1" spans="1:16382">
      <c r="A394" s="508">
        <v>2050201</v>
      </c>
      <c r="B394" s="519" t="s">
        <v>380</v>
      </c>
      <c r="C394" s="351">
        <f t="shared" si="6"/>
        <v>17486.212122</v>
      </c>
      <c r="F394" s="508">
        <v>9476.855222</v>
      </c>
      <c r="H394" s="506">
        <v>2094</v>
      </c>
      <c r="K394" s="506">
        <v>3736.3569</v>
      </c>
      <c r="M394" s="506">
        <v>2179</v>
      </c>
      <c r="XEJ394" s="289"/>
      <c r="XEK394" s="289"/>
      <c r="XEL394" s="289"/>
      <c r="XEM394" s="289"/>
      <c r="XEN394" s="289"/>
      <c r="XEO394" s="289"/>
      <c r="XEP394" s="289"/>
      <c r="XEQ394" s="289"/>
      <c r="XER394" s="289"/>
      <c r="XES394" s="289"/>
      <c r="XET394" s="289"/>
      <c r="XEU394" s="289"/>
      <c r="XEV394" s="289"/>
      <c r="XEW394" s="289"/>
      <c r="XEX394" s="289"/>
      <c r="XEY394" s="289"/>
      <c r="XEZ394" s="289"/>
      <c r="XFA394" s="289"/>
      <c r="XFB394" s="289"/>
    </row>
    <row r="395" s="506" customFormat="1" ht="21" customHeight="1" spans="1:16382">
      <c r="A395" s="508">
        <v>2050202</v>
      </c>
      <c r="B395" s="519" t="s">
        <v>381</v>
      </c>
      <c r="C395" s="351">
        <f t="shared" si="6"/>
        <v>110627.529841</v>
      </c>
      <c r="F395" s="508">
        <v>83225.028541</v>
      </c>
      <c r="H395" s="506">
        <v>5236</v>
      </c>
      <c r="K395" s="506">
        <v>11570.5013</v>
      </c>
      <c r="M395" s="506">
        <v>10596</v>
      </c>
      <c r="XEJ395" s="289"/>
      <c r="XEK395" s="289"/>
      <c r="XEL395" s="289"/>
      <c r="XEM395" s="289"/>
      <c r="XEN395" s="289"/>
      <c r="XEO395" s="289"/>
      <c r="XEP395" s="289"/>
      <c r="XEQ395" s="289"/>
      <c r="XER395" s="289"/>
      <c r="XES395" s="289"/>
      <c r="XET395" s="289"/>
      <c r="XEU395" s="289"/>
      <c r="XEV395" s="289"/>
      <c r="XEW395" s="289"/>
      <c r="XEX395" s="289"/>
      <c r="XEY395" s="289"/>
      <c r="XEZ395" s="289"/>
      <c r="XFA395" s="289"/>
      <c r="XFB395" s="289"/>
    </row>
    <row r="396" s="506" customFormat="1" ht="21" customHeight="1" spans="1:16382">
      <c r="A396" s="508">
        <v>2050203</v>
      </c>
      <c r="B396" s="519" t="s">
        <v>382</v>
      </c>
      <c r="C396" s="351">
        <f t="shared" si="6"/>
        <v>71032.371329</v>
      </c>
      <c r="F396" s="508">
        <v>61279.929729</v>
      </c>
      <c r="H396" s="506">
        <v>0</v>
      </c>
      <c r="K396" s="506">
        <v>7011.44159999999</v>
      </c>
      <c r="M396" s="506">
        <v>2741</v>
      </c>
      <c r="XEJ396" s="289"/>
      <c r="XEK396" s="289"/>
      <c r="XEL396" s="289"/>
      <c r="XEM396" s="289"/>
      <c r="XEN396" s="289"/>
      <c r="XEO396" s="289"/>
      <c r="XEP396" s="289"/>
      <c r="XEQ396" s="289"/>
      <c r="XER396" s="289"/>
      <c r="XES396" s="289"/>
      <c r="XET396" s="289"/>
      <c r="XEU396" s="289"/>
      <c r="XEV396" s="289"/>
      <c r="XEW396" s="289"/>
      <c r="XEX396" s="289"/>
      <c r="XEY396" s="289"/>
      <c r="XEZ396" s="289"/>
      <c r="XFA396" s="289"/>
      <c r="XFB396" s="289"/>
    </row>
    <row r="397" s="506" customFormat="1" ht="21" customHeight="1" spans="1:16382">
      <c r="A397" s="508">
        <v>2050204</v>
      </c>
      <c r="B397" s="518" t="s">
        <v>383</v>
      </c>
      <c r="C397" s="351">
        <f t="shared" si="6"/>
        <v>40285.32728</v>
      </c>
      <c r="F397" s="508">
        <v>34395.62708</v>
      </c>
      <c r="H397" s="506">
        <v>0</v>
      </c>
      <c r="K397" s="506">
        <v>4831.7002</v>
      </c>
      <c r="M397" s="506">
        <v>1058</v>
      </c>
      <c r="XEJ397" s="289"/>
      <c r="XEK397" s="289"/>
      <c r="XEL397" s="289"/>
      <c r="XEM397" s="289"/>
      <c r="XEN397" s="289"/>
      <c r="XEO397" s="289"/>
      <c r="XEP397" s="289"/>
      <c r="XEQ397" s="289"/>
      <c r="XER397" s="289"/>
      <c r="XES397" s="289"/>
      <c r="XET397" s="289"/>
      <c r="XEU397" s="289"/>
      <c r="XEV397" s="289"/>
      <c r="XEW397" s="289"/>
      <c r="XEX397" s="289"/>
      <c r="XEY397" s="289"/>
      <c r="XEZ397" s="289"/>
      <c r="XFA397" s="289"/>
      <c r="XFB397" s="289"/>
    </row>
    <row r="398" s="506" customFormat="1" ht="21" customHeight="1" spans="1:16382">
      <c r="A398" s="508">
        <v>2050205</v>
      </c>
      <c r="B398" s="519" t="s">
        <v>384</v>
      </c>
      <c r="C398" s="351">
        <f t="shared" si="6"/>
        <v>147</v>
      </c>
      <c r="F398" s="506">
        <v>0</v>
      </c>
      <c r="H398" s="506">
        <v>141</v>
      </c>
      <c r="K398" s="506">
        <v>0</v>
      </c>
      <c r="M398" s="506">
        <v>6</v>
      </c>
      <c r="XEJ398" s="289"/>
      <c r="XEK398" s="289"/>
      <c r="XEL398" s="289"/>
      <c r="XEM398" s="289"/>
      <c r="XEN398" s="289"/>
      <c r="XEO398" s="289"/>
      <c r="XEP398" s="289"/>
      <c r="XEQ398" s="289"/>
      <c r="XER398" s="289"/>
      <c r="XES398" s="289"/>
      <c r="XET398" s="289"/>
      <c r="XEU398" s="289"/>
      <c r="XEV398" s="289"/>
      <c r="XEW398" s="289"/>
      <c r="XEX398" s="289"/>
      <c r="XEY398" s="289"/>
      <c r="XEZ398" s="289"/>
      <c r="XFA398" s="289"/>
      <c r="XFB398" s="289"/>
    </row>
    <row r="399" s="506" customFormat="1" ht="21" customHeight="1" spans="1:16382">
      <c r="A399" s="508">
        <v>2050299</v>
      </c>
      <c r="B399" s="519" t="s">
        <v>385</v>
      </c>
      <c r="C399" s="351">
        <f t="shared" si="6"/>
        <v>24</v>
      </c>
      <c r="F399" s="506">
        <v>0</v>
      </c>
      <c r="H399" s="506">
        <v>0</v>
      </c>
      <c r="K399" s="506">
        <v>0</v>
      </c>
      <c r="M399" s="506">
        <v>24</v>
      </c>
      <c r="XEJ399" s="289"/>
      <c r="XEK399" s="289"/>
      <c r="XEL399" s="289"/>
      <c r="XEM399" s="289"/>
      <c r="XEN399" s="289"/>
      <c r="XEO399" s="289"/>
      <c r="XEP399" s="289"/>
      <c r="XEQ399" s="289"/>
      <c r="XER399" s="289"/>
      <c r="XES399" s="289"/>
      <c r="XET399" s="289"/>
      <c r="XEU399" s="289"/>
      <c r="XEV399" s="289"/>
      <c r="XEW399" s="289"/>
      <c r="XEX399" s="289"/>
      <c r="XEY399" s="289"/>
      <c r="XEZ399" s="289"/>
      <c r="XFA399" s="289"/>
      <c r="XFB399" s="289"/>
    </row>
    <row r="400" s="506" customFormat="1" ht="21" customHeight="1" spans="1:16382">
      <c r="A400" s="508">
        <v>20503</v>
      </c>
      <c r="B400" s="519" t="s">
        <v>386</v>
      </c>
      <c r="C400" s="351">
        <f t="shared" si="6"/>
        <v>12885.19377</v>
      </c>
      <c r="F400" s="508">
        <v>6464.19377</v>
      </c>
      <c r="H400" s="506">
        <v>165</v>
      </c>
      <c r="K400" s="506">
        <v>3059</v>
      </c>
      <c r="M400" s="506">
        <v>3197</v>
      </c>
      <c r="XEJ400" s="289"/>
      <c r="XEK400" s="289"/>
      <c r="XEL400" s="289"/>
      <c r="XEM400" s="289"/>
      <c r="XEN400" s="289"/>
      <c r="XEO400" s="289"/>
      <c r="XEP400" s="289"/>
      <c r="XEQ400" s="289"/>
      <c r="XER400" s="289"/>
      <c r="XES400" s="289"/>
      <c r="XET400" s="289"/>
      <c r="XEU400" s="289"/>
      <c r="XEV400" s="289"/>
      <c r="XEW400" s="289"/>
      <c r="XEX400" s="289"/>
      <c r="XEY400" s="289"/>
      <c r="XEZ400" s="289"/>
      <c r="XFA400" s="289"/>
      <c r="XFB400" s="289"/>
    </row>
    <row r="401" s="506" customFormat="1" ht="21" hidden="1" customHeight="1" spans="1:16382">
      <c r="A401" s="508">
        <v>2050301</v>
      </c>
      <c r="B401" s="519" t="s">
        <v>387</v>
      </c>
      <c r="C401" s="351">
        <f t="shared" si="6"/>
        <v>0</v>
      </c>
      <c r="F401" s="506">
        <v>0</v>
      </c>
      <c r="H401" s="506">
        <v>0</v>
      </c>
      <c r="K401" s="506">
        <v>0</v>
      </c>
      <c r="M401" s="506">
        <v>0</v>
      </c>
      <c r="XEJ401" s="289"/>
      <c r="XEK401" s="289"/>
      <c r="XEL401" s="289"/>
      <c r="XEM401" s="289"/>
      <c r="XEN401" s="289"/>
      <c r="XEO401" s="289"/>
      <c r="XEP401" s="289"/>
      <c r="XEQ401" s="289"/>
      <c r="XER401" s="289"/>
      <c r="XES401" s="289"/>
      <c r="XET401" s="289"/>
      <c r="XEU401" s="289"/>
      <c r="XEV401" s="289"/>
      <c r="XEW401" s="289"/>
      <c r="XEX401" s="289"/>
      <c r="XEY401" s="289"/>
      <c r="XEZ401" s="289"/>
      <c r="XFA401" s="289"/>
      <c r="XFB401" s="289"/>
    </row>
    <row r="402" s="506" customFormat="1" ht="21" customHeight="1" spans="1:16382">
      <c r="A402" s="508">
        <v>2050302</v>
      </c>
      <c r="B402" s="519" t="s">
        <v>388</v>
      </c>
      <c r="C402" s="351">
        <f t="shared" si="6"/>
        <v>10893.19377</v>
      </c>
      <c r="F402" s="508">
        <v>6464.19377</v>
      </c>
      <c r="H402" s="506">
        <v>165</v>
      </c>
      <c r="K402" s="506">
        <v>3059</v>
      </c>
      <c r="M402" s="506">
        <v>1205</v>
      </c>
      <c r="XEJ402" s="289"/>
      <c r="XEK402" s="289"/>
      <c r="XEL402" s="289"/>
      <c r="XEM402" s="289"/>
      <c r="XEN402" s="289"/>
      <c r="XEO402" s="289"/>
      <c r="XEP402" s="289"/>
      <c r="XEQ402" s="289"/>
      <c r="XER402" s="289"/>
      <c r="XES402" s="289"/>
      <c r="XET402" s="289"/>
      <c r="XEU402" s="289"/>
      <c r="XEV402" s="289"/>
      <c r="XEW402" s="289"/>
      <c r="XEX402" s="289"/>
      <c r="XEY402" s="289"/>
      <c r="XEZ402" s="289"/>
      <c r="XFA402" s="289"/>
      <c r="XFB402" s="289"/>
    </row>
    <row r="403" s="506" customFormat="1" ht="21" customHeight="1" spans="1:16382">
      <c r="A403" s="508">
        <v>2050303</v>
      </c>
      <c r="B403" s="519" t="s">
        <v>389</v>
      </c>
      <c r="C403" s="351">
        <f t="shared" si="6"/>
        <v>1992</v>
      </c>
      <c r="F403" s="506">
        <v>0</v>
      </c>
      <c r="H403" s="506">
        <v>0</v>
      </c>
      <c r="K403" s="506">
        <v>0</v>
      </c>
      <c r="M403" s="506">
        <v>1992</v>
      </c>
      <c r="XEJ403" s="289"/>
      <c r="XEK403" s="289"/>
      <c r="XEL403" s="289"/>
      <c r="XEM403" s="289"/>
      <c r="XEN403" s="289"/>
      <c r="XEO403" s="289"/>
      <c r="XEP403" s="289"/>
      <c r="XEQ403" s="289"/>
      <c r="XER403" s="289"/>
      <c r="XES403" s="289"/>
      <c r="XET403" s="289"/>
      <c r="XEU403" s="289"/>
      <c r="XEV403" s="289"/>
      <c r="XEW403" s="289"/>
      <c r="XEX403" s="289"/>
      <c r="XEY403" s="289"/>
      <c r="XEZ403" s="289"/>
      <c r="XFA403" s="289"/>
      <c r="XFB403" s="289"/>
    </row>
    <row r="404" s="506" customFormat="1" ht="21" hidden="1" customHeight="1" spans="1:16382">
      <c r="A404" s="508">
        <v>2050305</v>
      </c>
      <c r="B404" s="519" t="s">
        <v>390</v>
      </c>
      <c r="C404" s="351">
        <f t="shared" si="6"/>
        <v>0</v>
      </c>
      <c r="F404" s="506">
        <v>0</v>
      </c>
      <c r="H404" s="506">
        <v>0</v>
      </c>
      <c r="K404" s="506">
        <v>0</v>
      </c>
      <c r="M404" s="506">
        <v>0</v>
      </c>
      <c r="XEJ404" s="289"/>
      <c r="XEK404" s="289"/>
      <c r="XEL404" s="289"/>
      <c r="XEM404" s="289"/>
      <c r="XEN404" s="289"/>
      <c r="XEO404" s="289"/>
      <c r="XEP404" s="289"/>
      <c r="XEQ404" s="289"/>
      <c r="XER404" s="289"/>
      <c r="XES404" s="289"/>
      <c r="XET404" s="289"/>
      <c r="XEU404" s="289"/>
      <c r="XEV404" s="289"/>
      <c r="XEW404" s="289"/>
      <c r="XEX404" s="289"/>
      <c r="XEY404" s="289"/>
      <c r="XEZ404" s="289"/>
      <c r="XFA404" s="289"/>
      <c r="XFB404" s="289"/>
    </row>
    <row r="405" s="506" customFormat="1" ht="21" hidden="1" customHeight="1" spans="1:16382">
      <c r="A405" s="508">
        <v>2050399</v>
      </c>
      <c r="B405" s="518" t="s">
        <v>391</v>
      </c>
      <c r="C405" s="351">
        <f t="shared" si="6"/>
        <v>0</v>
      </c>
      <c r="F405" s="506">
        <v>0</v>
      </c>
      <c r="H405" s="506">
        <v>0</v>
      </c>
      <c r="K405" s="506">
        <v>0</v>
      </c>
      <c r="M405" s="506">
        <v>0</v>
      </c>
      <c r="XEJ405" s="289"/>
      <c r="XEK405" s="289"/>
      <c r="XEL405" s="289"/>
      <c r="XEM405" s="289"/>
      <c r="XEN405" s="289"/>
      <c r="XEO405" s="289"/>
      <c r="XEP405" s="289"/>
      <c r="XEQ405" s="289"/>
      <c r="XER405" s="289"/>
      <c r="XES405" s="289"/>
      <c r="XET405" s="289"/>
      <c r="XEU405" s="289"/>
      <c r="XEV405" s="289"/>
      <c r="XEW405" s="289"/>
      <c r="XEX405" s="289"/>
      <c r="XEY405" s="289"/>
      <c r="XEZ405" s="289"/>
      <c r="XFA405" s="289"/>
      <c r="XFB405" s="289"/>
    </row>
    <row r="406" s="506" customFormat="1" ht="21" hidden="1" customHeight="1" spans="1:16382">
      <c r="A406" s="508">
        <v>20504</v>
      </c>
      <c r="B406" s="519" t="s">
        <v>392</v>
      </c>
      <c r="C406" s="351">
        <f t="shared" si="6"/>
        <v>0</v>
      </c>
      <c r="F406" s="506">
        <v>0</v>
      </c>
      <c r="H406" s="506">
        <v>0</v>
      </c>
      <c r="K406" s="506">
        <v>0</v>
      </c>
      <c r="M406" s="506">
        <v>0</v>
      </c>
      <c r="XEJ406" s="289"/>
      <c r="XEK406" s="289"/>
      <c r="XEL406" s="289"/>
      <c r="XEM406" s="289"/>
      <c r="XEN406" s="289"/>
      <c r="XEO406" s="289"/>
      <c r="XEP406" s="289"/>
      <c r="XEQ406" s="289"/>
      <c r="XER406" s="289"/>
      <c r="XES406" s="289"/>
      <c r="XET406" s="289"/>
      <c r="XEU406" s="289"/>
      <c r="XEV406" s="289"/>
      <c r="XEW406" s="289"/>
      <c r="XEX406" s="289"/>
      <c r="XEY406" s="289"/>
      <c r="XEZ406" s="289"/>
      <c r="XFA406" s="289"/>
      <c r="XFB406" s="289"/>
    </row>
    <row r="407" s="506" customFormat="1" ht="21" hidden="1" customHeight="1" spans="1:16382">
      <c r="A407" s="508">
        <v>2050401</v>
      </c>
      <c r="B407" s="519" t="s">
        <v>393</v>
      </c>
      <c r="C407" s="351">
        <f t="shared" si="6"/>
        <v>0</v>
      </c>
      <c r="F407" s="506">
        <v>0</v>
      </c>
      <c r="H407" s="506">
        <v>0</v>
      </c>
      <c r="K407" s="506">
        <v>0</v>
      </c>
      <c r="M407" s="506">
        <v>0</v>
      </c>
      <c r="XEJ407" s="289"/>
      <c r="XEK407" s="289"/>
      <c r="XEL407" s="289"/>
      <c r="XEM407" s="289"/>
      <c r="XEN407" s="289"/>
      <c r="XEO407" s="289"/>
      <c r="XEP407" s="289"/>
      <c r="XEQ407" s="289"/>
      <c r="XER407" s="289"/>
      <c r="XES407" s="289"/>
      <c r="XET407" s="289"/>
      <c r="XEU407" s="289"/>
      <c r="XEV407" s="289"/>
      <c r="XEW407" s="289"/>
      <c r="XEX407" s="289"/>
      <c r="XEY407" s="289"/>
      <c r="XEZ407" s="289"/>
      <c r="XFA407" s="289"/>
      <c r="XFB407" s="289"/>
    </row>
    <row r="408" s="506" customFormat="1" ht="21" hidden="1" customHeight="1" spans="1:16382">
      <c r="A408" s="508">
        <v>2050402</v>
      </c>
      <c r="B408" s="519" t="s">
        <v>394</v>
      </c>
      <c r="C408" s="351">
        <f t="shared" si="6"/>
        <v>0</v>
      </c>
      <c r="F408" s="506">
        <v>0</v>
      </c>
      <c r="H408" s="506">
        <v>0</v>
      </c>
      <c r="K408" s="506">
        <v>0</v>
      </c>
      <c r="M408" s="506">
        <v>0</v>
      </c>
      <c r="XEJ408" s="289"/>
      <c r="XEK408" s="289"/>
      <c r="XEL408" s="289"/>
      <c r="XEM408" s="289"/>
      <c r="XEN408" s="289"/>
      <c r="XEO408" s="289"/>
      <c r="XEP408" s="289"/>
      <c r="XEQ408" s="289"/>
      <c r="XER408" s="289"/>
      <c r="XES408" s="289"/>
      <c r="XET408" s="289"/>
      <c r="XEU408" s="289"/>
      <c r="XEV408" s="289"/>
      <c r="XEW408" s="289"/>
      <c r="XEX408" s="289"/>
      <c r="XEY408" s="289"/>
      <c r="XEZ408" s="289"/>
      <c r="XFA408" s="289"/>
      <c r="XFB408" s="289"/>
    </row>
    <row r="409" s="506" customFormat="1" ht="21" hidden="1" customHeight="1" spans="1:16382">
      <c r="A409" s="508">
        <v>2050403</v>
      </c>
      <c r="B409" s="519" t="s">
        <v>395</v>
      </c>
      <c r="C409" s="351">
        <f t="shared" si="6"/>
        <v>0</v>
      </c>
      <c r="F409" s="506">
        <v>0</v>
      </c>
      <c r="H409" s="506">
        <v>0</v>
      </c>
      <c r="K409" s="506">
        <v>0</v>
      </c>
      <c r="M409" s="506">
        <v>0</v>
      </c>
      <c r="XEJ409" s="289"/>
      <c r="XEK409" s="289"/>
      <c r="XEL409" s="289"/>
      <c r="XEM409" s="289"/>
      <c r="XEN409" s="289"/>
      <c r="XEO409" s="289"/>
      <c r="XEP409" s="289"/>
      <c r="XEQ409" s="289"/>
      <c r="XER409" s="289"/>
      <c r="XES409" s="289"/>
      <c r="XET409" s="289"/>
      <c r="XEU409" s="289"/>
      <c r="XEV409" s="289"/>
      <c r="XEW409" s="289"/>
      <c r="XEX409" s="289"/>
      <c r="XEY409" s="289"/>
      <c r="XEZ409" s="289"/>
      <c r="XFA409" s="289"/>
      <c r="XFB409" s="289"/>
    </row>
    <row r="410" s="506" customFormat="1" ht="21" hidden="1" customHeight="1" spans="1:16382">
      <c r="A410" s="508">
        <v>2050404</v>
      </c>
      <c r="B410" s="519" t="s">
        <v>396</v>
      </c>
      <c r="C410" s="351">
        <f t="shared" si="6"/>
        <v>0</v>
      </c>
      <c r="F410" s="506">
        <v>0</v>
      </c>
      <c r="H410" s="506">
        <v>0</v>
      </c>
      <c r="K410" s="506">
        <v>0</v>
      </c>
      <c r="M410" s="506">
        <v>0</v>
      </c>
      <c r="XEJ410" s="289"/>
      <c r="XEK410" s="289"/>
      <c r="XEL410" s="289"/>
      <c r="XEM410" s="289"/>
      <c r="XEN410" s="289"/>
      <c r="XEO410" s="289"/>
      <c r="XEP410" s="289"/>
      <c r="XEQ410" s="289"/>
      <c r="XER410" s="289"/>
      <c r="XES410" s="289"/>
      <c r="XET410" s="289"/>
      <c r="XEU410" s="289"/>
      <c r="XEV410" s="289"/>
      <c r="XEW410" s="289"/>
      <c r="XEX410" s="289"/>
      <c r="XEY410" s="289"/>
      <c r="XEZ410" s="289"/>
      <c r="XFA410" s="289"/>
      <c r="XFB410" s="289"/>
    </row>
    <row r="411" s="506" customFormat="1" ht="21" hidden="1" customHeight="1" spans="1:16382">
      <c r="A411" s="508">
        <v>2050499</v>
      </c>
      <c r="B411" s="518" t="s">
        <v>397</v>
      </c>
      <c r="C411" s="351">
        <f t="shared" si="6"/>
        <v>0</v>
      </c>
      <c r="F411" s="506">
        <v>0</v>
      </c>
      <c r="H411" s="506">
        <v>0</v>
      </c>
      <c r="K411" s="506">
        <v>0</v>
      </c>
      <c r="M411" s="506">
        <v>0</v>
      </c>
      <c r="XEJ411" s="289"/>
      <c r="XEK411" s="289"/>
      <c r="XEL411" s="289"/>
      <c r="XEM411" s="289"/>
      <c r="XEN411" s="289"/>
      <c r="XEO411" s="289"/>
      <c r="XEP411" s="289"/>
      <c r="XEQ411" s="289"/>
      <c r="XER411" s="289"/>
      <c r="XES411" s="289"/>
      <c r="XET411" s="289"/>
      <c r="XEU411" s="289"/>
      <c r="XEV411" s="289"/>
      <c r="XEW411" s="289"/>
      <c r="XEX411" s="289"/>
      <c r="XEY411" s="289"/>
      <c r="XEZ411" s="289"/>
      <c r="XFA411" s="289"/>
      <c r="XFB411" s="289"/>
    </row>
    <row r="412" s="506" customFormat="1" ht="21" hidden="1" customHeight="1" spans="1:16382">
      <c r="A412" s="508">
        <v>20505</v>
      </c>
      <c r="B412" s="519" t="s">
        <v>398</v>
      </c>
      <c r="C412" s="351">
        <f t="shared" si="6"/>
        <v>0</v>
      </c>
      <c r="F412" s="506">
        <v>0</v>
      </c>
      <c r="H412" s="506">
        <v>0</v>
      </c>
      <c r="K412" s="506">
        <v>0</v>
      </c>
      <c r="M412" s="506">
        <v>0</v>
      </c>
      <c r="XEJ412" s="289"/>
      <c r="XEK412" s="289"/>
      <c r="XEL412" s="289"/>
      <c r="XEM412" s="289"/>
      <c r="XEN412" s="289"/>
      <c r="XEO412" s="289"/>
      <c r="XEP412" s="289"/>
      <c r="XEQ412" s="289"/>
      <c r="XER412" s="289"/>
      <c r="XES412" s="289"/>
      <c r="XET412" s="289"/>
      <c r="XEU412" s="289"/>
      <c r="XEV412" s="289"/>
      <c r="XEW412" s="289"/>
      <c r="XEX412" s="289"/>
      <c r="XEY412" s="289"/>
      <c r="XEZ412" s="289"/>
      <c r="XFA412" s="289"/>
      <c r="XFB412" s="289"/>
    </row>
    <row r="413" s="506" customFormat="1" ht="21" hidden="1" customHeight="1" spans="1:16382">
      <c r="A413" s="508">
        <v>2050501</v>
      </c>
      <c r="B413" s="519" t="s">
        <v>399</v>
      </c>
      <c r="C413" s="351">
        <f t="shared" si="6"/>
        <v>0</v>
      </c>
      <c r="F413" s="506">
        <v>0</v>
      </c>
      <c r="H413" s="506">
        <v>0</v>
      </c>
      <c r="K413" s="506">
        <v>0</v>
      </c>
      <c r="M413" s="506">
        <v>0</v>
      </c>
      <c r="XEJ413" s="289"/>
      <c r="XEK413" s="289"/>
      <c r="XEL413" s="289"/>
      <c r="XEM413" s="289"/>
      <c r="XEN413" s="289"/>
      <c r="XEO413" s="289"/>
      <c r="XEP413" s="289"/>
      <c r="XEQ413" s="289"/>
      <c r="XER413" s="289"/>
      <c r="XES413" s="289"/>
      <c r="XET413" s="289"/>
      <c r="XEU413" s="289"/>
      <c r="XEV413" s="289"/>
      <c r="XEW413" s="289"/>
      <c r="XEX413" s="289"/>
      <c r="XEY413" s="289"/>
      <c r="XEZ413" s="289"/>
      <c r="XFA413" s="289"/>
      <c r="XFB413" s="289"/>
    </row>
    <row r="414" s="506" customFormat="1" ht="21" hidden="1" customHeight="1" spans="1:16382">
      <c r="A414" s="508">
        <v>2050502</v>
      </c>
      <c r="B414" s="519" t="s">
        <v>400</v>
      </c>
      <c r="C414" s="351">
        <f t="shared" si="6"/>
        <v>0</v>
      </c>
      <c r="F414" s="506">
        <v>0</v>
      </c>
      <c r="H414" s="506">
        <v>0</v>
      </c>
      <c r="K414" s="506">
        <v>0</v>
      </c>
      <c r="M414" s="506">
        <v>0</v>
      </c>
      <c r="XEJ414" s="289"/>
      <c r="XEK414" s="289"/>
      <c r="XEL414" s="289"/>
      <c r="XEM414" s="289"/>
      <c r="XEN414" s="289"/>
      <c r="XEO414" s="289"/>
      <c r="XEP414" s="289"/>
      <c r="XEQ414" s="289"/>
      <c r="XER414" s="289"/>
      <c r="XES414" s="289"/>
      <c r="XET414" s="289"/>
      <c r="XEU414" s="289"/>
      <c r="XEV414" s="289"/>
      <c r="XEW414" s="289"/>
      <c r="XEX414" s="289"/>
      <c r="XEY414" s="289"/>
      <c r="XEZ414" s="289"/>
      <c r="XFA414" s="289"/>
      <c r="XFB414" s="289"/>
    </row>
    <row r="415" s="506" customFormat="1" ht="21" hidden="1" customHeight="1" spans="1:16382">
      <c r="A415" s="508">
        <v>2050599</v>
      </c>
      <c r="B415" s="518" t="s">
        <v>401</v>
      </c>
      <c r="C415" s="351">
        <f t="shared" si="6"/>
        <v>0</v>
      </c>
      <c r="F415" s="506">
        <v>0</v>
      </c>
      <c r="H415" s="506">
        <v>0</v>
      </c>
      <c r="K415" s="506">
        <v>0</v>
      </c>
      <c r="M415" s="506">
        <v>0</v>
      </c>
      <c r="XEJ415" s="289"/>
      <c r="XEK415" s="289"/>
      <c r="XEL415" s="289"/>
      <c r="XEM415" s="289"/>
      <c r="XEN415" s="289"/>
      <c r="XEO415" s="289"/>
      <c r="XEP415" s="289"/>
      <c r="XEQ415" s="289"/>
      <c r="XER415" s="289"/>
      <c r="XES415" s="289"/>
      <c r="XET415" s="289"/>
      <c r="XEU415" s="289"/>
      <c r="XEV415" s="289"/>
      <c r="XEW415" s="289"/>
      <c r="XEX415" s="289"/>
      <c r="XEY415" s="289"/>
      <c r="XEZ415" s="289"/>
      <c r="XFA415" s="289"/>
      <c r="XFB415" s="289"/>
    </row>
    <row r="416" s="506" customFormat="1" ht="21" hidden="1" customHeight="1" spans="1:16382">
      <c r="A416" s="508">
        <v>20506</v>
      </c>
      <c r="B416" s="519" t="s">
        <v>402</v>
      </c>
      <c r="C416" s="351">
        <f t="shared" si="6"/>
        <v>0</v>
      </c>
      <c r="F416" s="506">
        <v>0</v>
      </c>
      <c r="H416" s="506">
        <v>0</v>
      </c>
      <c r="K416" s="506">
        <v>0</v>
      </c>
      <c r="M416" s="506">
        <v>0</v>
      </c>
      <c r="XEJ416" s="289"/>
      <c r="XEK416" s="289"/>
      <c r="XEL416" s="289"/>
      <c r="XEM416" s="289"/>
      <c r="XEN416" s="289"/>
      <c r="XEO416" s="289"/>
      <c r="XEP416" s="289"/>
      <c r="XEQ416" s="289"/>
      <c r="XER416" s="289"/>
      <c r="XES416" s="289"/>
      <c r="XET416" s="289"/>
      <c r="XEU416" s="289"/>
      <c r="XEV416" s="289"/>
      <c r="XEW416" s="289"/>
      <c r="XEX416" s="289"/>
      <c r="XEY416" s="289"/>
      <c r="XEZ416" s="289"/>
      <c r="XFA416" s="289"/>
      <c r="XFB416" s="289"/>
    </row>
    <row r="417" s="506" customFormat="1" ht="21" hidden="1" customHeight="1" spans="1:16382">
      <c r="A417" s="508">
        <v>2050601</v>
      </c>
      <c r="B417" s="519" t="s">
        <v>403</v>
      </c>
      <c r="C417" s="351">
        <f t="shared" si="6"/>
        <v>0</v>
      </c>
      <c r="F417" s="506">
        <v>0</v>
      </c>
      <c r="H417" s="506">
        <v>0</v>
      </c>
      <c r="K417" s="506">
        <v>0</v>
      </c>
      <c r="M417" s="506">
        <v>0</v>
      </c>
      <c r="XEJ417" s="289"/>
      <c r="XEK417" s="289"/>
      <c r="XEL417" s="289"/>
      <c r="XEM417" s="289"/>
      <c r="XEN417" s="289"/>
      <c r="XEO417" s="289"/>
      <c r="XEP417" s="289"/>
      <c r="XEQ417" s="289"/>
      <c r="XER417" s="289"/>
      <c r="XES417" s="289"/>
      <c r="XET417" s="289"/>
      <c r="XEU417" s="289"/>
      <c r="XEV417" s="289"/>
      <c r="XEW417" s="289"/>
      <c r="XEX417" s="289"/>
      <c r="XEY417" s="289"/>
      <c r="XEZ417" s="289"/>
      <c r="XFA417" s="289"/>
      <c r="XFB417" s="289"/>
    </row>
    <row r="418" s="506" customFormat="1" ht="21" hidden="1" customHeight="1" spans="1:16382">
      <c r="A418" s="508">
        <v>2050602</v>
      </c>
      <c r="B418" s="519" t="s">
        <v>404</v>
      </c>
      <c r="C418" s="351">
        <f t="shared" si="6"/>
        <v>0</v>
      </c>
      <c r="F418" s="506">
        <v>0</v>
      </c>
      <c r="H418" s="506">
        <v>0</v>
      </c>
      <c r="K418" s="506">
        <v>0</v>
      </c>
      <c r="M418" s="506">
        <v>0</v>
      </c>
      <c r="XEJ418" s="289"/>
      <c r="XEK418" s="289"/>
      <c r="XEL418" s="289"/>
      <c r="XEM418" s="289"/>
      <c r="XEN418" s="289"/>
      <c r="XEO418" s="289"/>
      <c r="XEP418" s="289"/>
      <c r="XEQ418" s="289"/>
      <c r="XER418" s="289"/>
      <c r="XES418" s="289"/>
      <c r="XET418" s="289"/>
      <c r="XEU418" s="289"/>
      <c r="XEV418" s="289"/>
      <c r="XEW418" s="289"/>
      <c r="XEX418" s="289"/>
      <c r="XEY418" s="289"/>
      <c r="XEZ418" s="289"/>
      <c r="XFA418" s="289"/>
      <c r="XFB418" s="289"/>
    </row>
    <row r="419" s="506" customFormat="1" ht="21" hidden="1" customHeight="1" spans="1:16382">
      <c r="A419" s="508">
        <v>2050699</v>
      </c>
      <c r="B419" s="519" t="s">
        <v>405</v>
      </c>
      <c r="C419" s="351">
        <f t="shared" si="6"/>
        <v>0</v>
      </c>
      <c r="F419" s="506">
        <v>0</v>
      </c>
      <c r="H419" s="506">
        <v>0</v>
      </c>
      <c r="K419" s="506">
        <v>0</v>
      </c>
      <c r="M419" s="506">
        <v>0</v>
      </c>
      <c r="XEJ419" s="289"/>
      <c r="XEK419" s="289"/>
      <c r="XEL419" s="289"/>
      <c r="XEM419" s="289"/>
      <c r="XEN419" s="289"/>
      <c r="XEO419" s="289"/>
      <c r="XEP419" s="289"/>
      <c r="XEQ419" s="289"/>
      <c r="XER419" s="289"/>
      <c r="XES419" s="289"/>
      <c r="XET419" s="289"/>
      <c r="XEU419" s="289"/>
      <c r="XEV419" s="289"/>
      <c r="XEW419" s="289"/>
      <c r="XEX419" s="289"/>
      <c r="XEY419" s="289"/>
      <c r="XEZ419" s="289"/>
      <c r="XFA419" s="289"/>
      <c r="XFB419" s="289"/>
    </row>
    <row r="420" s="506" customFormat="1" ht="21" customHeight="1" spans="1:16382">
      <c r="A420" s="508">
        <v>20507</v>
      </c>
      <c r="B420" s="518" t="s">
        <v>406</v>
      </c>
      <c r="C420" s="351">
        <f t="shared" si="6"/>
        <v>922.890403</v>
      </c>
      <c r="F420" s="508">
        <v>742.890403</v>
      </c>
      <c r="H420" s="506">
        <v>0</v>
      </c>
      <c r="K420" s="506">
        <v>0</v>
      </c>
      <c r="M420" s="506">
        <v>180</v>
      </c>
      <c r="XEJ420" s="289"/>
      <c r="XEK420" s="289"/>
      <c r="XEL420" s="289"/>
      <c r="XEM420" s="289"/>
      <c r="XEN420" s="289"/>
      <c r="XEO420" s="289"/>
      <c r="XEP420" s="289"/>
      <c r="XEQ420" s="289"/>
      <c r="XER420" s="289"/>
      <c r="XES420" s="289"/>
      <c r="XET420" s="289"/>
      <c r="XEU420" s="289"/>
      <c r="XEV420" s="289"/>
      <c r="XEW420" s="289"/>
      <c r="XEX420" s="289"/>
      <c r="XEY420" s="289"/>
      <c r="XEZ420" s="289"/>
      <c r="XFA420" s="289"/>
      <c r="XFB420" s="289"/>
    </row>
    <row r="421" s="506" customFormat="1" ht="21" customHeight="1" spans="1:16382">
      <c r="A421" s="508">
        <v>2050701</v>
      </c>
      <c r="B421" s="519" t="s">
        <v>407</v>
      </c>
      <c r="C421" s="351">
        <f t="shared" si="6"/>
        <v>922.890403</v>
      </c>
      <c r="F421" s="508">
        <v>742.890403</v>
      </c>
      <c r="H421" s="506">
        <v>0</v>
      </c>
      <c r="K421" s="506">
        <v>0</v>
      </c>
      <c r="M421" s="506">
        <v>180</v>
      </c>
      <c r="XEJ421" s="289"/>
      <c r="XEK421" s="289"/>
      <c r="XEL421" s="289"/>
      <c r="XEM421" s="289"/>
      <c r="XEN421" s="289"/>
      <c r="XEO421" s="289"/>
      <c r="XEP421" s="289"/>
      <c r="XEQ421" s="289"/>
      <c r="XER421" s="289"/>
      <c r="XES421" s="289"/>
      <c r="XET421" s="289"/>
      <c r="XEU421" s="289"/>
      <c r="XEV421" s="289"/>
      <c r="XEW421" s="289"/>
      <c r="XEX421" s="289"/>
      <c r="XEY421" s="289"/>
      <c r="XEZ421" s="289"/>
      <c r="XFA421" s="289"/>
      <c r="XFB421" s="289"/>
    </row>
    <row r="422" s="506" customFormat="1" ht="21" hidden="1" customHeight="1" spans="1:16382">
      <c r="A422" s="508">
        <v>2050702</v>
      </c>
      <c r="B422" s="519" t="s">
        <v>408</v>
      </c>
      <c r="C422" s="351">
        <f t="shared" si="6"/>
        <v>0</v>
      </c>
      <c r="F422" s="506">
        <v>0</v>
      </c>
      <c r="H422" s="506">
        <v>0</v>
      </c>
      <c r="K422" s="506">
        <v>0</v>
      </c>
      <c r="M422" s="506">
        <v>0</v>
      </c>
      <c r="XEJ422" s="289"/>
      <c r="XEK422" s="289"/>
      <c r="XEL422" s="289"/>
      <c r="XEM422" s="289"/>
      <c r="XEN422" s="289"/>
      <c r="XEO422" s="289"/>
      <c r="XEP422" s="289"/>
      <c r="XEQ422" s="289"/>
      <c r="XER422" s="289"/>
      <c r="XES422" s="289"/>
      <c r="XET422" s="289"/>
      <c r="XEU422" s="289"/>
      <c r="XEV422" s="289"/>
      <c r="XEW422" s="289"/>
      <c r="XEX422" s="289"/>
      <c r="XEY422" s="289"/>
      <c r="XEZ422" s="289"/>
      <c r="XFA422" s="289"/>
      <c r="XFB422" s="289"/>
    </row>
    <row r="423" s="506" customFormat="1" ht="21" hidden="1" customHeight="1" spans="1:16382">
      <c r="A423" s="508">
        <v>2050799</v>
      </c>
      <c r="B423" s="519" t="s">
        <v>409</v>
      </c>
      <c r="C423" s="351">
        <f t="shared" si="6"/>
        <v>0</v>
      </c>
      <c r="F423" s="506">
        <v>0</v>
      </c>
      <c r="H423" s="506">
        <v>0</v>
      </c>
      <c r="K423" s="506">
        <v>0</v>
      </c>
      <c r="M423" s="506">
        <v>0</v>
      </c>
      <c r="XEJ423" s="289"/>
      <c r="XEK423" s="289"/>
      <c r="XEL423" s="289"/>
      <c r="XEM423" s="289"/>
      <c r="XEN423" s="289"/>
      <c r="XEO423" s="289"/>
      <c r="XEP423" s="289"/>
      <c r="XEQ423" s="289"/>
      <c r="XER423" s="289"/>
      <c r="XES423" s="289"/>
      <c r="XET423" s="289"/>
      <c r="XEU423" s="289"/>
      <c r="XEV423" s="289"/>
      <c r="XEW423" s="289"/>
      <c r="XEX423" s="289"/>
      <c r="XEY423" s="289"/>
      <c r="XEZ423" s="289"/>
      <c r="XFA423" s="289"/>
      <c r="XFB423" s="289"/>
    </row>
    <row r="424" s="506" customFormat="1" ht="21" customHeight="1" spans="1:16382">
      <c r="A424" s="508">
        <v>20508</v>
      </c>
      <c r="B424" s="519" t="s">
        <v>410</v>
      </c>
      <c r="C424" s="351">
        <f t="shared" si="6"/>
        <v>1649.297406</v>
      </c>
      <c r="F424" s="508">
        <v>1631.297406</v>
      </c>
      <c r="H424" s="506">
        <v>0</v>
      </c>
      <c r="K424" s="506">
        <v>0</v>
      </c>
      <c r="M424" s="506">
        <v>18</v>
      </c>
      <c r="XEJ424" s="289"/>
      <c r="XEK424" s="289"/>
      <c r="XEL424" s="289"/>
      <c r="XEM424" s="289"/>
      <c r="XEN424" s="289"/>
      <c r="XEO424" s="289"/>
      <c r="XEP424" s="289"/>
      <c r="XEQ424" s="289"/>
      <c r="XER424" s="289"/>
      <c r="XES424" s="289"/>
      <c r="XET424" s="289"/>
      <c r="XEU424" s="289"/>
      <c r="XEV424" s="289"/>
      <c r="XEW424" s="289"/>
      <c r="XEX424" s="289"/>
      <c r="XEY424" s="289"/>
      <c r="XEZ424" s="289"/>
      <c r="XFA424" s="289"/>
      <c r="XFB424" s="289"/>
    </row>
    <row r="425" s="506" customFormat="1" ht="21" customHeight="1" spans="1:16382">
      <c r="A425" s="508">
        <v>2050801</v>
      </c>
      <c r="B425" s="518" t="s">
        <v>411</v>
      </c>
      <c r="C425" s="351">
        <f t="shared" si="6"/>
        <v>1162.342238</v>
      </c>
      <c r="F425" s="508">
        <v>1162.342238</v>
      </c>
      <c r="H425" s="506">
        <v>0</v>
      </c>
      <c r="K425" s="506">
        <v>0</v>
      </c>
      <c r="M425" s="506">
        <v>0</v>
      </c>
      <c r="XEJ425" s="289"/>
      <c r="XEK425" s="289"/>
      <c r="XEL425" s="289"/>
      <c r="XEM425" s="289"/>
      <c r="XEN425" s="289"/>
      <c r="XEO425" s="289"/>
      <c r="XEP425" s="289"/>
      <c r="XEQ425" s="289"/>
      <c r="XER425" s="289"/>
      <c r="XES425" s="289"/>
      <c r="XET425" s="289"/>
      <c r="XEU425" s="289"/>
      <c r="XEV425" s="289"/>
      <c r="XEW425" s="289"/>
      <c r="XEX425" s="289"/>
      <c r="XEY425" s="289"/>
      <c r="XEZ425" s="289"/>
      <c r="XFA425" s="289"/>
      <c r="XFB425" s="289"/>
    </row>
    <row r="426" s="506" customFormat="1" ht="21" customHeight="1" spans="1:16382">
      <c r="A426" s="508">
        <v>2050802</v>
      </c>
      <c r="B426" s="519" t="s">
        <v>412</v>
      </c>
      <c r="C426" s="351">
        <f t="shared" si="6"/>
        <v>468.955168</v>
      </c>
      <c r="F426" s="508">
        <v>468.955168</v>
      </c>
      <c r="H426" s="506">
        <v>0</v>
      </c>
      <c r="K426" s="506">
        <v>0</v>
      </c>
      <c r="M426" s="506">
        <v>0</v>
      </c>
      <c r="XEJ426" s="289"/>
      <c r="XEK426" s="289"/>
      <c r="XEL426" s="289"/>
      <c r="XEM426" s="289"/>
      <c r="XEN426" s="289"/>
      <c r="XEO426" s="289"/>
      <c r="XEP426" s="289"/>
      <c r="XEQ426" s="289"/>
      <c r="XER426" s="289"/>
      <c r="XES426" s="289"/>
      <c r="XET426" s="289"/>
      <c r="XEU426" s="289"/>
      <c r="XEV426" s="289"/>
      <c r="XEW426" s="289"/>
      <c r="XEX426" s="289"/>
      <c r="XEY426" s="289"/>
      <c r="XEZ426" s="289"/>
      <c r="XFA426" s="289"/>
      <c r="XFB426" s="289"/>
    </row>
    <row r="427" s="506" customFormat="1" ht="21" customHeight="1" spans="1:16382">
      <c r="A427" s="508">
        <v>2050803</v>
      </c>
      <c r="B427" s="519" t="s">
        <v>413</v>
      </c>
      <c r="C427" s="351">
        <f t="shared" si="6"/>
        <v>18</v>
      </c>
      <c r="F427" s="506">
        <v>0</v>
      </c>
      <c r="H427" s="506">
        <v>0</v>
      </c>
      <c r="K427" s="506">
        <v>0</v>
      </c>
      <c r="M427" s="506">
        <v>18</v>
      </c>
      <c r="XEJ427" s="289"/>
      <c r="XEK427" s="289"/>
      <c r="XEL427" s="289"/>
      <c r="XEM427" s="289"/>
      <c r="XEN427" s="289"/>
      <c r="XEO427" s="289"/>
      <c r="XEP427" s="289"/>
      <c r="XEQ427" s="289"/>
      <c r="XER427" s="289"/>
      <c r="XES427" s="289"/>
      <c r="XET427" s="289"/>
      <c r="XEU427" s="289"/>
      <c r="XEV427" s="289"/>
      <c r="XEW427" s="289"/>
      <c r="XEX427" s="289"/>
      <c r="XEY427" s="289"/>
      <c r="XEZ427" s="289"/>
      <c r="XFA427" s="289"/>
      <c r="XFB427" s="289"/>
    </row>
    <row r="428" s="506" customFormat="1" ht="21" hidden="1" customHeight="1" spans="1:16382">
      <c r="A428" s="508">
        <v>2050804</v>
      </c>
      <c r="B428" s="519" t="s">
        <v>414</v>
      </c>
      <c r="C428" s="351">
        <f t="shared" si="6"/>
        <v>0</v>
      </c>
      <c r="F428" s="506">
        <v>0</v>
      </c>
      <c r="H428" s="506">
        <v>0</v>
      </c>
      <c r="K428" s="506">
        <v>0</v>
      </c>
      <c r="M428" s="506">
        <v>0</v>
      </c>
      <c r="XEJ428" s="289"/>
      <c r="XEK428" s="289"/>
      <c r="XEL428" s="289"/>
      <c r="XEM428" s="289"/>
      <c r="XEN428" s="289"/>
      <c r="XEO428" s="289"/>
      <c r="XEP428" s="289"/>
      <c r="XEQ428" s="289"/>
      <c r="XER428" s="289"/>
      <c r="XES428" s="289"/>
      <c r="XET428" s="289"/>
      <c r="XEU428" s="289"/>
      <c r="XEV428" s="289"/>
      <c r="XEW428" s="289"/>
      <c r="XEX428" s="289"/>
      <c r="XEY428" s="289"/>
      <c r="XEZ428" s="289"/>
      <c r="XFA428" s="289"/>
      <c r="XFB428" s="289"/>
    </row>
    <row r="429" s="506" customFormat="1" ht="21" hidden="1" customHeight="1" spans="1:16382">
      <c r="A429" s="508">
        <v>2050899</v>
      </c>
      <c r="B429" s="519" t="s">
        <v>415</v>
      </c>
      <c r="C429" s="351">
        <f t="shared" si="6"/>
        <v>0</v>
      </c>
      <c r="F429" s="506">
        <v>0</v>
      </c>
      <c r="H429" s="506">
        <v>0</v>
      </c>
      <c r="K429" s="506">
        <v>0</v>
      </c>
      <c r="M429" s="506">
        <v>0</v>
      </c>
      <c r="XEJ429" s="289"/>
      <c r="XEK429" s="289"/>
      <c r="XEL429" s="289"/>
      <c r="XEM429" s="289"/>
      <c r="XEN429" s="289"/>
      <c r="XEO429" s="289"/>
      <c r="XEP429" s="289"/>
      <c r="XEQ429" s="289"/>
      <c r="XER429" s="289"/>
      <c r="XES429" s="289"/>
      <c r="XET429" s="289"/>
      <c r="XEU429" s="289"/>
      <c r="XEV429" s="289"/>
      <c r="XEW429" s="289"/>
      <c r="XEX429" s="289"/>
      <c r="XEY429" s="289"/>
      <c r="XEZ429" s="289"/>
      <c r="XFA429" s="289"/>
      <c r="XFB429" s="289"/>
    </row>
    <row r="430" s="506" customFormat="1" ht="21" customHeight="1" spans="1:16382">
      <c r="A430" s="508">
        <v>20509</v>
      </c>
      <c r="B430" s="519" t="s">
        <v>416</v>
      </c>
      <c r="C430" s="351">
        <f t="shared" si="6"/>
        <v>733</v>
      </c>
      <c r="F430" s="506">
        <v>0</v>
      </c>
      <c r="H430" s="506">
        <v>0</v>
      </c>
      <c r="K430" s="506">
        <v>0</v>
      </c>
      <c r="M430" s="506">
        <v>733</v>
      </c>
      <c r="XEJ430" s="289"/>
      <c r="XEK430" s="289"/>
      <c r="XEL430" s="289"/>
      <c r="XEM430" s="289"/>
      <c r="XEN430" s="289"/>
      <c r="XEO430" s="289"/>
      <c r="XEP430" s="289"/>
      <c r="XEQ430" s="289"/>
      <c r="XER430" s="289"/>
      <c r="XES430" s="289"/>
      <c r="XET430" s="289"/>
      <c r="XEU430" s="289"/>
      <c r="XEV430" s="289"/>
      <c r="XEW430" s="289"/>
      <c r="XEX430" s="289"/>
      <c r="XEY430" s="289"/>
      <c r="XEZ430" s="289"/>
      <c r="XFA430" s="289"/>
      <c r="XFB430" s="289"/>
    </row>
    <row r="431" s="506" customFormat="1" ht="21" customHeight="1" spans="1:16382">
      <c r="A431" s="508">
        <v>2050901</v>
      </c>
      <c r="B431" s="519" t="s">
        <v>417</v>
      </c>
      <c r="C431" s="351">
        <f t="shared" si="6"/>
        <v>733</v>
      </c>
      <c r="F431" s="506">
        <v>0</v>
      </c>
      <c r="H431" s="506">
        <v>0</v>
      </c>
      <c r="K431" s="506">
        <v>0</v>
      </c>
      <c r="M431" s="506">
        <v>733</v>
      </c>
      <c r="XEJ431" s="289"/>
      <c r="XEK431" s="289"/>
      <c r="XEL431" s="289"/>
      <c r="XEM431" s="289"/>
      <c r="XEN431" s="289"/>
      <c r="XEO431" s="289"/>
      <c r="XEP431" s="289"/>
      <c r="XEQ431" s="289"/>
      <c r="XER431" s="289"/>
      <c r="XES431" s="289"/>
      <c r="XET431" s="289"/>
      <c r="XEU431" s="289"/>
      <c r="XEV431" s="289"/>
      <c r="XEW431" s="289"/>
      <c r="XEX431" s="289"/>
      <c r="XEY431" s="289"/>
      <c r="XEZ431" s="289"/>
      <c r="XFA431" s="289"/>
      <c r="XFB431" s="289"/>
    </row>
    <row r="432" s="506" customFormat="1" ht="21" hidden="1" customHeight="1" spans="1:16382">
      <c r="A432" s="508">
        <v>2050902</v>
      </c>
      <c r="B432" s="518" t="s">
        <v>418</v>
      </c>
      <c r="C432" s="351">
        <f t="shared" si="6"/>
        <v>0</v>
      </c>
      <c r="F432" s="506">
        <v>0</v>
      </c>
      <c r="H432" s="506">
        <v>0</v>
      </c>
      <c r="K432" s="506">
        <v>0</v>
      </c>
      <c r="M432" s="506">
        <v>0</v>
      </c>
      <c r="XEJ432" s="289"/>
      <c r="XEK432" s="289"/>
      <c r="XEL432" s="289"/>
      <c r="XEM432" s="289"/>
      <c r="XEN432" s="289"/>
      <c r="XEO432" s="289"/>
      <c r="XEP432" s="289"/>
      <c r="XEQ432" s="289"/>
      <c r="XER432" s="289"/>
      <c r="XES432" s="289"/>
      <c r="XET432" s="289"/>
      <c r="XEU432" s="289"/>
      <c r="XEV432" s="289"/>
      <c r="XEW432" s="289"/>
      <c r="XEX432" s="289"/>
      <c r="XEY432" s="289"/>
      <c r="XEZ432" s="289"/>
      <c r="XFA432" s="289"/>
      <c r="XFB432" s="289"/>
    </row>
    <row r="433" s="506" customFormat="1" ht="21" hidden="1" customHeight="1" spans="1:16382">
      <c r="A433" s="508">
        <v>2050903</v>
      </c>
      <c r="B433" s="519" t="s">
        <v>419</v>
      </c>
      <c r="C433" s="351">
        <f t="shared" si="6"/>
        <v>0</v>
      </c>
      <c r="F433" s="506">
        <v>0</v>
      </c>
      <c r="H433" s="506">
        <v>0</v>
      </c>
      <c r="K433" s="506">
        <v>0</v>
      </c>
      <c r="M433" s="506">
        <v>0</v>
      </c>
      <c r="XEJ433" s="289"/>
      <c r="XEK433" s="289"/>
      <c r="XEL433" s="289"/>
      <c r="XEM433" s="289"/>
      <c r="XEN433" s="289"/>
      <c r="XEO433" s="289"/>
      <c r="XEP433" s="289"/>
      <c r="XEQ433" s="289"/>
      <c r="XER433" s="289"/>
      <c r="XES433" s="289"/>
      <c r="XET433" s="289"/>
      <c r="XEU433" s="289"/>
      <c r="XEV433" s="289"/>
      <c r="XEW433" s="289"/>
      <c r="XEX433" s="289"/>
      <c r="XEY433" s="289"/>
      <c r="XEZ433" s="289"/>
      <c r="XFA433" s="289"/>
      <c r="XFB433" s="289"/>
    </row>
    <row r="434" s="506" customFormat="1" ht="21" hidden="1" customHeight="1" spans="1:16382">
      <c r="A434" s="508">
        <v>2050904</v>
      </c>
      <c r="B434" s="519" t="s">
        <v>420</v>
      </c>
      <c r="C434" s="351">
        <f t="shared" si="6"/>
        <v>0</v>
      </c>
      <c r="F434" s="506">
        <v>0</v>
      </c>
      <c r="H434" s="506">
        <v>0</v>
      </c>
      <c r="K434" s="506">
        <v>0</v>
      </c>
      <c r="M434" s="506">
        <v>0</v>
      </c>
      <c r="XEJ434" s="289"/>
      <c r="XEK434" s="289"/>
      <c r="XEL434" s="289"/>
      <c r="XEM434" s="289"/>
      <c r="XEN434" s="289"/>
      <c r="XEO434" s="289"/>
      <c r="XEP434" s="289"/>
      <c r="XEQ434" s="289"/>
      <c r="XER434" s="289"/>
      <c r="XES434" s="289"/>
      <c r="XET434" s="289"/>
      <c r="XEU434" s="289"/>
      <c r="XEV434" s="289"/>
      <c r="XEW434" s="289"/>
      <c r="XEX434" s="289"/>
      <c r="XEY434" s="289"/>
      <c r="XEZ434" s="289"/>
      <c r="XFA434" s="289"/>
      <c r="XFB434" s="289"/>
    </row>
    <row r="435" s="506" customFormat="1" ht="21" hidden="1" customHeight="1" spans="1:16382">
      <c r="A435" s="508">
        <v>2050905</v>
      </c>
      <c r="B435" s="519" t="s">
        <v>421</v>
      </c>
      <c r="C435" s="351">
        <f t="shared" si="6"/>
        <v>0</v>
      </c>
      <c r="F435" s="506">
        <v>0</v>
      </c>
      <c r="H435" s="506">
        <v>0</v>
      </c>
      <c r="K435" s="506">
        <v>0</v>
      </c>
      <c r="M435" s="506">
        <v>0</v>
      </c>
      <c r="XEJ435" s="289"/>
      <c r="XEK435" s="289"/>
      <c r="XEL435" s="289"/>
      <c r="XEM435" s="289"/>
      <c r="XEN435" s="289"/>
      <c r="XEO435" s="289"/>
      <c r="XEP435" s="289"/>
      <c r="XEQ435" s="289"/>
      <c r="XER435" s="289"/>
      <c r="XES435" s="289"/>
      <c r="XET435" s="289"/>
      <c r="XEU435" s="289"/>
      <c r="XEV435" s="289"/>
      <c r="XEW435" s="289"/>
      <c r="XEX435" s="289"/>
      <c r="XEY435" s="289"/>
      <c r="XEZ435" s="289"/>
      <c r="XFA435" s="289"/>
      <c r="XFB435" s="289"/>
    </row>
    <row r="436" s="506" customFormat="1" ht="21" hidden="1" customHeight="1" spans="1:16382">
      <c r="A436" s="508">
        <v>2050999</v>
      </c>
      <c r="B436" s="518" t="s">
        <v>422</v>
      </c>
      <c r="C436" s="351">
        <f t="shared" si="6"/>
        <v>0</v>
      </c>
      <c r="F436" s="506">
        <v>0</v>
      </c>
      <c r="H436" s="506">
        <v>0</v>
      </c>
      <c r="K436" s="506">
        <v>0</v>
      </c>
      <c r="M436" s="506">
        <v>0</v>
      </c>
      <c r="XEJ436" s="289"/>
      <c r="XEK436" s="289"/>
      <c r="XEL436" s="289"/>
      <c r="XEM436" s="289"/>
      <c r="XEN436" s="289"/>
      <c r="XEO436" s="289"/>
      <c r="XEP436" s="289"/>
      <c r="XEQ436" s="289"/>
      <c r="XER436" s="289"/>
      <c r="XES436" s="289"/>
      <c r="XET436" s="289"/>
      <c r="XEU436" s="289"/>
      <c r="XEV436" s="289"/>
      <c r="XEW436" s="289"/>
      <c r="XEX436" s="289"/>
      <c r="XEY436" s="289"/>
      <c r="XEZ436" s="289"/>
      <c r="XFA436" s="289"/>
      <c r="XFB436" s="289"/>
    </row>
    <row r="437" s="506" customFormat="1" ht="21" customHeight="1" spans="1:16382">
      <c r="A437" s="508">
        <v>20599</v>
      </c>
      <c r="B437" s="519" t="s">
        <v>423</v>
      </c>
      <c r="C437" s="351">
        <f t="shared" si="6"/>
        <v>813.382636</v>
      </c>
      <c r="F437" s="508">
        <v>584.382636</v>
      </c>
      <c r="H437" s="506">
        <v>150</v>
      </c>
      <c r="K437" s="506">
        <v>0</v>
      </c>
      <c r="M437" s="506">
        <v>79</v>
      </c>
      <c r="XEJ437" s="289"/>
      <c r="XEK437" s="289"/>
      <c r="XEL437" s="289"/>
      <c r="XEM437" s="289"/>
      <c r="XEN437" s="289"/>
      <c r="XEO437" s="289"/>
      <c r="XEP437" s="289"/>
      <c r="XEQ437" s="289"/>
      <c r="XER437" s="289"/>
      <c r="XES437" s="289"/>
      <c r="XET437" s="289"/>
      <c r="XEU437" s="289"/>
      <c r="XEV437" s="289"/>
      <c r="XEW437" s="289"/>
      <c r="XEX437" s="289"/>
      <c r="XEY437" s="289"/>
      <c r="XEZ437" s="289"/>
      <c r="XFA437" s="289"/>
      <c r="XFB437" s="289"/>
    </row>
    <row r="438" s="506" customFormat="1" ht="21" customHeight="1" spans="1:16382">
      <c r="A438" s="508">
        <v>2059999</v>
      </c>
      <c r="B438" s="519" t="s">
        <v>424</v>
      </c>
      <c r="C438" s="351">
        <f t="shared" si="6"/>
        <v>813.382636</v>
      </c>
      <c r="F438" s="508">
        <v>584.382636</v>
      </c>
      <c r="H438" s="506">
        <v>150</v>
      </c>
      <c r="K438" s="506">
        <v>0</v>
      </c>
      <c r="M438" s="506">
        <v>79</v>
      </c>
      <c r="XEJ438" s="289"/>
      <c r="XEK438" s="289"/>
      <c r="XEL438" s="289"/>
      <c r="XEM438" s="289"/>
      <c r="XEN438" s="289"/>
      <c r="XEO438" s="289"/>
      <c r="XEP438" s="289"/>
      <c r="XEQ438" s="289"/>
      <c r="XER438" s="289"/>
      <c r="XES438" s="289"/>
      <c r="XET438" s="289"/>
      <c r="XEU438" s="289"/>
      <c r="XEV438" s="289"/>
      <c r="XEW438" s="289"/>
      <c r="XEX438" s="289"/>
      <c r="XEY438" s="289"/>
      <c r="XEZ438" s="289"/>
      <c r="XFA438" s="289"/>
      <c r="XFB438" s="289"/>
    </row>
    <row r="439" s="506" customFormat="1" ht="21" customHeight="1" spans="1:16382">
      <c r="A439" s="508">
        <v>206</v>
      </c>
      <c r="B439" s="517" t="s">
        <v>425</v>
      </c>
      <c r="C439" s="351">
        <f t="shared" si="6"/>
        <v>3650.647422</v>
      </c>
      <c r="F439" s="508">
        <v>359.647422</v>
      </c>
      <c r="H439" s="506">
        <v>1170</v>
      </c>
      <c r="I439" s="506">
        <f>1187+396</f>
        <v>1583</v>
      </c>
      <c r="K439" s="506">
        <v>79</v>
      </c>
      <c r="M439" s="506">
        <v>459</v>
      </c>
      <c r="XEJ439" s="289"/>
      <c r="XEK439" s="289"/>
      <c r="XEL439" s="289"/>
      <c r="XEM439" s="289"/>
      <c r="XEN439" s="289"/>
      <c r="XEO439" s="289"/>
      <c r="XEP439" s="289"/>
      <c r="XEQ439" s="289"/>
      <c r="XER439" s="289"/>
      <c r="XES439" s="289"/>
      <c r="XET439" s="289"/>
      <c r="XEU439" s="289"/>
      <c r="XEV439" s="289"/>
      <c r="XEW439" s="289"/>
      <c r="XEX439" s="289"/>
      <c r="XEY439" s="289"/>
      <c r="XEZ439" s="289"/>
      <c r="XFA439" s="289"/>
      <c r="XFB439" s="289"/>
    </row>
    <row r="440" s="506" customFormat="1" ht="21" customHeight="1" spans="1:16382">
      <c r="A440" s="508">
        <v>20601</v>
      </c>
      <c r="B440" s="519" t="s">
        <v>426</v>
      </c>
      <c r="C440" s="351">
        <f t="shared" si="6"/>
        <v>270.665514</v>
      </c>
      <c r="F440" s="508">
        <v>270.665514</v>
      </c>
      <c r="H440" s="506">
        <v>0</v>
      </c>
      <c r="K440" s="506">
        <v>0</v>
      </c>
      <c r="M440" s="506">
        <v>0</v>
      </c>
      <c r="XEJ440" s="289"/>
      <c r="XEK440" s="289"/>
      <c r="XEL440" s="289"/>
      <c r="XEM440" s="289"/>
      <c r="XEN440" s="289"/>
      <c r="XEO440" s="289"/>
      <c r="XEP440" s="289"/>
      <c r="XEQ440" s="289"/>
      <c r="XER440" s="289"/>
      <c r="XES440" s="289"/>
      <c r="XET440" s="289"/>
      <c r="XEU440" s="289"/>
      <c r="XEV440" s="289"/>
      <c r="XEW440" s="289"/>
      <c r="XEX440" s="289"/>
      <c r="XEY440" s="289"/>
      <c r="XEZ440" s="289"/>
      <c r="XFA440" s="289"/>
      <c r="XFB440" s="289"/>
    </row>
    <row r="441" s="506" customFormat="1" ht="21" customHeight="1" spans="1:16382">
      <c r="A441" s="508">
        <v>2060101</v>
      </c>
      <c r="B441" s="519" t="s">
        <v>148</v>
      </c>
      <c r="C441" s="351">
        <f t="shared" si="6"/>
        <v>270.665514</v>
      </c>
      <c r="F441" s="508">
        <v>270.665514</v>
      </c>
      <c r="H441" s="506">
        <v>0</v>
      </c>
      <c r="K441" s="506">
        <v>0</v>
      </c>
      <c r="M441" s="506">
        <v>0</v>
      </c>
      <c r="XEJ441" s="289"/>
      <c r="XEK441" s="289"/>
      <c r="XEL441" s="289"/>
      <c r="XEM441" s="289"/>
      <c r="XEN441" s="289"/>
      <c r="XEO441" s="289"/>
      <c r="XEP441" s="289"/>
      <c r="XEQ441" s="289"/>
      <c r="XER441" s="289"/>
      <c r="XES441" s="289"/>
      <c r="XET441" s="289"/>
      <c r="XEU441" s="289"/>
      <c r="XEV441" s="289"/>
      <c r="XEW441" s="289"/>
      <c r="XEX441" s="289"/>
      <c r="XEY441" s="289"/>
      <c r="XEZ441" s="289"/>
      <c r="XFA441" s="289"/>
      <c r="XFB441" s="289"/>
    </row>
    <row r="442" s="506" customFormat="1" ht="21" hidden="1" customHeight="1" spans="1:16382">
      <c r="A442" s="508">
        <v>2060102</v>
      </c>
      <c r="B442" s="519" t="s">
        <v>149</v>
      </c>
      <c r="C442" s="351">
        <f t="shared" si="6"/>
        <v>0</v>
      </c>
      <c r="F442" s="506">
        <v>0</v>
      </c>
      <c r="H442" s="506">
        <v>0</v>
      </c>
      <c r="K442" s="506">
        <v>0</v>
      </c>
      <c r="M442" s="506">
        <v>0</v>
      </c>
      <c r="XEJ442" s="289"/>
      <c r="XEK442" s="289"/>
      <c r="XEL442" s="289"/>
      <c r="XEM442" s="289"/>
      <c r="XEN442" s="289"/>
      <c r="XEO442" s="289"/>
      <c r="XEP442" s="289"/>
      <c r="XEQ442" s="289"/>
      <c r="XER442" s="289"/>
      <c r="XES442" s="289"/>
      <c r="XET442" s="289"/>
      <c r="XEU442" s="289"/>
      <c r="XEV442" s="289"/>
      <c r="XEW442" s="289"/>
      <c r="XEX442" s="289"/>
      <c r="XEY442" s="289"/>
      <c r="XEZ442" s="289"/>
      <c r="XFA442" s="289"/>
      <c r="XFB442" s="289"/>
    </row>
    <row r="443" s="506" customFormat="1" ht="21" hidden="1" customHeight="1" spans="1:16382">
      <c r="A443" s="508">
        <v>2060103</v>
      </c>
      <c r="B443" s="519" t="s">
        <v>150</v>
      </c>
      <c r="C443" s="351">
        <f t="shared" si="6"/>
        <v>0</v>
      </c>
      <c r="F443" s="506">
        <v>0</v>
      </c>
      <c r="H443" s="506">
        <v>0</v>
      </c>
      <c r="K443" s="506">
        <v>0</v>
      </c>
      <c r="M443" s="506">
        <v>0</v>
      </c>
      <c r="XEJ443" s="289"/>
      <c r="XEK443" s="289"/>
      <c r="XEL443" s="289"/>
      <c r="XEM443" s="289"/>
      <c r="XEN443" s="289"/>
      <c r="XEO443" s="289"/>
      <c r="XEP443" s="289"/>
      <c r="XEQ443" s="289"/>
      <c r="XER443" s="289"/>
      <c r="XES443" s="289"/>
      <c r="XET443" s="289"/>
      <c r="XEU443" s="289"/>
      <c r="XEV443" s="289"/>
      <c r="XEW443" s="289"/>
      <c r="XEX443" s="289"/>
      <c r="XEY443" s="289"/>
      <c r="XEZ443" s="289"/>
      <c r="XFA443" s="289"/>
      <c r="XFB443" s="289"/>
    </row>
    <row r="444" s="506" customFormat="1" ht="21" hidden="1" customHeight="1" spans="1:16382">
      <c r="A444" s="508">
        <v>2060199</v>
      </c>
      <c r="B444" s="519" t="s">
        <v>427</v>
      </c>
      <c r="C444" s="351">
        <f t="shared" si="6"/>
        <v>0</v>
      </c>
      <c r="F444" s="506">
        <v>0</v>
      </c>
      <c r="H444" s="506">
        <v>0</v>
      </c>
      <c r="K444" s="506">
        <v>0</v>
      </c>
      <c r="M444" s="506">
        <v>0</v>
      </c>
      <c r="XEJ444" s="289"/>
      <c r="XEK444" s="289"/>
      <c r="XEL444" s="289"/>
      <c r="XEM444" s="289"/>
      <c r="XEN444" s="289"/>
      <c r="XEO444" s="289"/>
      <c r="XEP444" s="289"/>
      <c r="XEQ444" s="289"/>
      <c r="XER444" s="289"/>
      <c r="XES444" s="289"/>
      <c r="XET444" s="289"/>
      <c r="XEU444" s="289"/>
      <c r="XEV444" s="289"/>
      <c r="XEW444" s="289"/>
      <c r="XEX444" s="289"/>
      <c r="XEY444" s="289"/>
      <c r="XEZ444" s="289"/>
      <c r="XFA444" s="289"/>
      <c r="XFB444" s="289"/>
    </row>
    <row r="445" s="506" customFormat="1" ht="21" hidden="1" customHeight="1" spans="1:16382">
      <c r="A445" s="508">
        <v>20602</v>
      </c>
      <c r="B445" s="519" t="s">
        <v>428</v>
      </c>
      <c r="C445" s="351">
        <f t="shared" si="6"/>
        <v>0</v>
      </c>
      <c r="F445" s="506">
        <v>0</v>
      </c>
      <c r="H445" s="506">
        <v>0</v>
      </c>
      <c r="K445" s="506">
        <v>0</v>
      </c>
      <c r="M445" s="506">
        <v>0</v>
      </c>
      <c r="XEJ445" s="289"/>
      <c r="XEK445" s="289"/>
      <c r="XEL445" s="289"/>
      <c r="XEM445" s="289"/>
      <c r="XEN445" s="289"/>
      <c r="XEO445" s="289"/>
      <c r="XEP445" s="289"/>
      <c r="XEQ445" s="289"/>
      <c r="XER445" s="289"/>
      <c r="XES445" s="289"/>
      <c r="XET445" s="289"/>
      <c r="XEU445" s="289"/>
      <c r="XEV445" s="289"/>
      <c r="XEW445" s="289"/>
      <c r="XEX445" s="289"/>
      <c r="XEY445" s="289"/>
      <c r="XEZ445" s="289"/>
      <c r="XFA445" s="289"/>
      <c r="XFB445" s="289"/>
    </row>
    <row r="446" s="506" customFormat="1" ht="21" hidden="1" customHeight="1" spans="1:16382">
      <c r="A446" s="508">
        <v>2060201</v>
      </c>
      <c r="B446" s="518" t="s">
        <v>429</v>
      </c>
      <c r="C446" s="351">
        <f t="shared" si="6"/>
        <v>0</v>
      </c>
      <c r="F446" s="506">
        <v>0</v>
      </c>
      <c r="H446" s="506">
        <v>0</v>
      </c>
      <c r="K446" s="506">
        <v>0</v>
      </c>
      <c r="M446" s="506">
        <v>0</v>
      </c>
      <c r="XEJ446" s="289"/>
      <c r="XEK446" s="289"/>
      <c r="XEL446" s="289"/>
      <c r="XEM446" s="289"/>
      <c r="XEN446" s="289"/>
      <c r="XEO446" s="289"/>
      <c r="XEP446" s="289"/>
      <c r="XEQ446" s="289"/>
      <c r="XER446" s="289"/>
      <c r="XES446" s="289"/>
      <c r="XET446" s="289"/>
      <c r="XEU446" s="289"/>
      <c r="XEV446" s="289"/>
      <c r="XEW446" s="289"/>
      <c r="XEX446" s="289"/>
      <c r="XEY446" s="289"/>
      <c r="XEZ446" s="289"/>
      <c r="XFA446" s="289"/>
      <c r="XFB446" s="289"/>
    </row>
    <row r="447" s="506" customFormat="1" ht="21" hidden="1" customHeight="1" spans="1:16382">
      <c r="A447" s="508">
        <v>2060203</v>
      </c>
      <c r="B447" s="519" t="s">
        <v>430</v>
      </c>
      <c r="C447" s="351">
        <f t="shared" si="6"/>
        <v>0</v>
      </c>
      <c r="F447" s="506">
        <v>0</v>
      </c>
      <c r="H447" s="506">
        <v>0</v>
      </c>
      <c r="K447" s="506">
        <v>0</v>
      </c>
      <c r="M447" s="506">
        <v>0</v>
      </c>
      <c r="XEJ447" s="289"/>
      <c r="XEK447" s="289"/>
      <c r="XEL447" s="289"/>
      <c r="XEM447" s="289"/>
      <c r="XEN447" s="289"/>
      <c r="XEO447" s="289"/>
      <c r="XEP447" s="289"/>
      <c r="XEQ447" s="289"/>
      <c r="XER447" s="289"/>
      <c r="XES447" s="289"/>
      <c r="XET447" s="289"/>
      <c r="XEU447" s="289"/>
      <c r="XEV447" s="289"/>
      <c r="XEW447" s="289"/>
      <c r="XEX447" s="289"/>
      <c r="XEY447" s="289"/>
      <c r="XEZ447" s="289"/>
      <c r="XFA447" s="289"/>
      <c r="XFB447" s="289"/>
    </row>
    <row r="448" s="506" customFormat="1" ht="21" hidden="1" customHeight="1" spans="1:16382">
      <c r="A448" s="508">
        <v>2060204</v>
      </c>
      <c r="B448" s="519" t="s">
        <v>431</v>
      </c>
      <c r="C448" s="351">
        <f t="shared" si="6"/>
        <v>0</v>
      </c>
      <c r="F448" s="506">
        <v>0</v>
      </c>
      <c r="H448" s="506">
        <v>0</v>
      </c>
      <c r="K448" s="506">
        <v>0</v>
      </c>
      <c r="M448" s="506">
        <v>0</v>
      </c>
      <c r="XEJ448" s="289"/>
      <c r="XEK448" s="289"/>
      <c r="XEL448" s="289"/>
      <c r="XEM448" s="289"/>
      <c r="XEN448" s="289"/>
      <c r="XEO448" s="289"/>
      <c r="XEP448" s="289"/>
      <c r="XEQ448" s="289"/>
      <c r="XER448" s="289"/>
      <c r="XES448" s="289"/>
      <c r="XET448" s="289"/>
      <c r="XEU448" s="289"/>
      <c r="XEV448" s="289"/>
      <c r="XEW448" s="289"/>
      <c r="XEX448" s="289"/>
      <c r="XEY448" s="289"/>
      <c r="XEZ448" s="289"/>
      <c r="XFA448" s="289"/>
      <c r="XFB448" s="289"/>
    </row>
    <row r="449" s="506" customFormat="1" ht="21" hidden="1" customHeight="1" spans="1:16382">
      <c r="A449" s="508">
        <v>2060205</v>
      </c>
      <c r="B449" s="519" t="s">
        <v>432</v>
      </c>
      <c r="C449" s="351">
        <f t="shared" si="6"/>
        <v>0</v>
      </c>
      <c r="F449" s="506">
        <v>0</v>
      </c>
      <c r="H449" s="506">
        <v>0</v>
      </c>
      <c r="K449" s="506">
        <v>0</v>
      </c>
      <c r="M449" s="506">
        <v>0</v>
      </c>
      <c r="XEJ449" s="289"/>
      <c r="XEK449" s="289"/>
      <c r="XEL449" s="289"/>
      <c r="XEM449" s="289"/>
      <c r="XEN449" s="289"/>
      <c r="XEO449" s="289"/>
      <c r="XEP449" s="289"/>
      <c r="XEQ449" s="289"/>
      <c r="XER449" s="289"/>
      <c r="XES449" s="289"/>
      <c r="XET449" s="289"/>
      <c r="XEU449" s="289"/>
      <c r="XEV449" s="289"/>
      <c r="XEW449" s="289"/>
      <c r="XEX449" s="289"/>
      <c r="XEY449" s="289"/>
      <c r="XEZ449" s="289"/>
      <c r="XFA449" s="289"/>
      <c r="XFB449" s="289"/>
    </row>
    <row r="450" s="506" customFormat="1" ht="21" hidden="1" customHeight="1" spans="1:16382">
      <c r="A450" s="508">
        <v>2060206</v>
      </c>
      <c r="B450" s="519" t="s">
        <v>433</v>
      </c>
      <c r="C450" s="351">
        <f t="shared" si="6"/>
        <v>0</v>
      </c>
      <c r="F450" s="506">
        <v>0</v>
      </c>
      <c r="H450" s="506">
        <v>0</v>
      </c>
      <c r="K450" s="506">
        <v>0</v>
      </c>
      <c r="M450" s="506">
        <v>0</v>
      </c>
      <c r="XEJ450" s="289"/>
      <c r="XEK450" s="289"/>
      <c r="XEL450" s="289"/>
      <c r="XEM450" s="289"/>
      <c r="XEN450" s="289"/>
      <c r="XEO450" s="289"/>
      <c r="XEP450" s="289"/>
      <c r="XEQ450" s="289"/>
      <c r="XER450" s="289"/>
      <c r="XES450" s="289"/>
      <c r="XET450" s="289"/>
      <c r="XEU450" s="289"/>
      <c r="XEV450" s="289"/>
      <c r="XEW450" s="289"/>
      <c r="XEX450" s="289"/>
      <c r="XEY450" s="289"/>
      <c r="XEZ450" s="289"/>
      <c r="XFA450" s="289"/>
      <c r="XFB450" s="289"/>
    </row>
    <row r="451" s="506" customFormat="1" ht="21" hidden="1" customHeight="1" spans="1:16382">
      <c r="A451" s="508">
        <v>2060207</v>
      </c>
      <c r="B451" s="520" t="s">
        <v>434</v>
      </c>
      <c r="C451" s="351">
        <f t="shared" si="6"/>
        <v>0</v>
      </c>
      <c r="F451" s="506">
        <v>0</v>
      </c>
      <c r="H451" s="506">
        <v>0</v>
      </c>
      <c r="K451" s="506">
        <v>0</v>
      </c>
      <c r="M451" s="506">
        <v>0</v>
      </c>
      <c r="XEJ451" s="289"/>
      <c r="XEK451" s="289"/>
      <c r="XEL451" s="289"/>
      <c r="XEM451" s="289"/>
      <c r="XEN451" s="289"/>
      <c r="XEO451" s="289"/>
      <c r="XEP451" s="289"/>
      <c r="XEQ451" s="289"/>
      <c r="XER451" s="289"/>
      <c r="XES451" s="289"/>
      <c r="XET451" s="289"/>
      <c r="XEU451" s="289"/>
      <c r="XEV451" s="289"/>
      <c r="XEW451" s="289"/>
      <c r="XEX451" s="289"/>
      <c r="XEY451" s="289"/>
      <c r="XEZ451" s="289"/>
      <c r="XFA451" s="289"/>
      <c r="XFB451" s="289"/>
    </row>
    <row r="452" s="506" customFormat="1" ht="21" hidden="1" customHeight="1" spans="1:16382">
      <c r="A452" s="508">
        <v>2060208</v>
      </c>
      <c r="B452" s="518" t="s">
        <v>435</v>
      </c>
      <c r="C452" s="351">
        <f t="shared" si="6"/>
        <v>0</v>
      </c>
      <c r="F452" s="506">
        <v>0</v>
      </c>
      <c r="H452" s="506">
        <v>0</v>
      </c>
      <c r="K452" s="506">
        <v>0</v>
      </c>
      <c r="M452" s="506">
        <v>0</v>
      </c>
      <c r="XEJ452" s="289"/>
      <c r="XEK452" s="289"/>
      <c r="XEL452" s="289"/>
      <c r="XEM452" s="289"/>
      <c r="XEN452" s="289"/>
      <c r="XEO452" s="289"/>
      <c r="XEP452" s="289"/>
      <c r="XEQ452" s="289"/>
      <c r="XER452" s="289"/>
      <c r="XES452" s="289"/>
      <c r="XET452" s="289"/>
      <c r="XEU452" s="289"/>
      <c r="XEV452" s="289"/>
      <c r="XEW452" s="289"/>
      <c r="XEX452" s="289"/>
      <c r="XEY452" s="289"/>
      <c r="XEZ452" s="289"/>
      <c r="XFA452" s="289"/>
      <c r="XFB452" s="289"/>
    </row>
    <row r="453" s="506" customFormat="1" ht="21" hidden="1" customHeight="1" spans="1:16382">
      <c r="A453" s="508">
        <v>2060299</v>
      </c>
      <c r="B453" s="519" t="s">
        <v>436</v>
      </c>
      <c r="C453" s="351">
        <f t="shared" si="6"/>
        <v>0</v>
      </c>
      <c r="F453" s="506">
        <v>0</v>
      </c>
      <c r="H453" s="506">
        <v>0</v>
      </c>
      <c r="K453" s="506">
        <v>0</v>
      </c>
      <c r="M453" s="506">
        <v>0</v>
      </c>
      <c r="XEJ453" s="289"/>
      <c r="XEK453" s="289"/>
      <c r="XEL453" s="289"/>
      <c r="XEM453" s="289"/>
      <c r="XEN453" s="289"/>
      <c r="XEO453" s="289"/>
      <c r="XEP453" s="289"/>
      <c r="XEQ453" s="289"/>
      <c r="XER453" s="289"/>
      <c r="XES453" s="289"/>
      <c r="XET453" s="289"/>
      <c r="XEU453" s="289"/>
      <c r="XEV453" s="289"/>
      <c r="XEW453" s="289"/>
      <c r="XEX453" s="289"/>
      <c r="XEY453" s="289"/>
      <c r="XEZ453" s="289"/>
      <c r="XFA453" s="289"/>
      <c r="XFB453" s="289"/>
    </row>
    <row r="454" s="506" customFormat="1" ht="21" hidden="1" customHeight="1" spans="1:16382">
      <c r="A454" s="508">
        <v>20603</v>
      </c>
      <c r="B454" s="519" t="s">
        <v>437</v>
      </c>
      <c r="C454" s="351">
        <f t="shared" ref="C454:C517" si="7">D454+E454+F454+G454+H454+I454+J454+K454+L454+M454</f>
        <v>0</v>
      </c>
      <c r="F454" s="506">
        <v>0</v>
      </c>
      <c r="H454" s="506">
        <v>0</v>
      </c>
      <c r="K454" s="506">
        <v>0</v>
      </c>
      <c r="M454" s="506">
        <v>0</v>
      </c>
      <c r="XEJ454" s="289"/>
      <c r="XEK454" s="289"/>
      <c r="XEL454" s="289"/>
      <c r="XEM454" s="289"/>
      <c r="XEN454" s="289"/>
      <c r="XEO454" s="289"/>
      <c r="XEP454" s="289"/>
      <c r="XEQ454" s="289"/>
      <c r="XER454" s="289"/>
      <c r="XES454" s="289"/>
      <c r="XET454" s="289"/>
      <c r="XEU454" s="289"/>
      <c r="XEV454" s="289"/>
      <c r="XEW454" s="289"/>
      <c r="XEX454" s="289"/>
      <c r="XEY454" s="289"/>
      <c r="XEZ454" s="289"/>
      <c r="XFA454" s="289"/>
      <c r="XFB454" s="289"/>
    </row>
    <row r="455" s="506" customFormat="1" ht="21" hidden="1" customHeight="1" spans="1:16382">
      <c r="A455" s="508">
        <v>2060301</v>
      </c>
      <c r="B455" s="519" t="s">
        <v>429</v>
      </c>
      <c r="C455" s="351">
        <f t="shared" si="7"/>
        <v>0</v>
      </c>
      <c r="F455" s="506">
        <v>0</v>
      </c>
      <c r="H455" s="506">
        <v>0</v>
      </c>
      <c r="K455" s="506">
        <v>0</v>
      </c>
      <c r="M455" s="506">
        <v>0</v>
      </c>
      <c r="XEJ455" s="289"/>
      <c r="XEK455" s="289"/>
      <c r="XEL455" s="289"/>
      <c r="XEM455" s="289"/>
      <c r="XEN455" s="289"/>
      <c r="XEO455" s="289"/>
      <c r="XEP455" s="289"/>
      <c r="XEQ455" s="289"/>
      <c r="XER455" s="289"/>
      <c r="XES455" s="289"/>
      <c r="XET455" s="289"/>
      <c r="XEU455" s="289"/>
      <c r="XEV455" s="289"/>
      <c r="XEW455" s="289"/>
      <c r="XEX455" s="289"/>
      <c r="XEY455" s="289"/>
      <c r="XEZ455" s="289"/>
      <c r="XFA455" s="289"/>
      <c r="XFB455" s="289"/>
    </row>
    <row r="456" s="506" customFormat="1" ht="21" hidden="1" customHeight="1" spans="1:16382">
      <c r="A456" s="508">
        <v>2060302</v>
      </c>
      <c r="B456" s="519" t="s">
        <v>438</v>
      </c>
      <c r="C456" s="351">
        <f t="shared" si="7"/>
        <v>0</v>
      </c>
      <c r="F456" s="506">
        <v>0</v>
      </c>
      <c r="H456" s="506">
        <v>0</v>
      </c>
      <c r="K456" s="506">
        <v>0</v>
      </c>
      <c r="M456" s="506">
        <v>0</v>
      </c>
      <c r="XEJ456" s="289"/>
      <c r="XEK456" s="289"/>
      <c r="XEL456" s="289"/>
      <c r="XEM456" s="289"/>
      <c r="XEN456" s="289"/>
      <c r="XEO456" s="289"/>
      <c r="XEP456" s="289"/>
      <c r="XEQ456" s="289"/>
      <c r="XER456" s="289"/>
      <c r="XES456" s="289"/>
      <c r="XET456" s="289"/>
      <c r="XEU456" s="289"/>
      <c r="XEV456" s="289"/>
      <c r="XEW456" s="289"/>
      <c r="XEX456" s="289"/>
      <c r="XEY456" s="289"/>
      <c r="XEZ456" s="289"/>
      <c r="XFA456" s="289"/>
      <c r="XFB456" s="289"/>
    </row>
    <row r="457" s="506" customFormat="1" ht="21" hidden="1" customHeight="1" spans="1:16382">
      <c r="A457" s="508">
        <v>2060303</v>
      </c>
      <c r="B457" s="519" t="s">
        <v>439</v>
      </c>
      <c r="C457" s="351">
        <f t="shared" si="7"/>
        <v>0</v>
      </c>
      <c r="F457" s="506">
        <v>0</v>
      </c>
      <c r="H457" s="506">
        <v>0</v>
      </c>
      <c r="K457" s="506">
        <v>0</v>
      </c>
      <c r="M457" s="506">
        <v>0</v>
      </c>
      <c r="XEJ457" s="289"/>
      <c r="XEK457" s="289"/>
      <c r="XEL457" s="289"/>
      <c r="XEM457" s="289"/>
      <c r="XEN457" s="289"/>
      <c r="XEO457" s="289"/>
      <c r="XEP457" s="289"/>
      <c r="XEQ457" s="289"/>
      <c r="XER457" s="289"/>
      <c r="XES457" s="289"/>
      <c r="XET457" s="289"/>
      <c r="XEU457" s="289"/>
      <c r="XEV457" s="289"/>
      <c r="XEW457" s="289"/>
      <c r="XEX457" s="289"/>
      <c r="XEY457" s="289"/>
      <c r="XEZ457" s="289"/>
      <c r="XFA457" s="289"/>
      <c r="XFB457" s="289"/>
    </row>
    <row r="458" s="506" customFormat="1" ht="21" hidden="1" customHeight="1" spans="1:16382">
      <c r="A458" s="508">
        <v>2060304</v>
      </c>
      <c r="B458" s="519" t="s">
        <v>440</v>
      </c>
      <c r="C458" s="351">
        <f t="shared" si="7"/>
        <v>0</v>
      </c>
      <c r="F458" s="506">
        <v>0</v>
      </c>
      <c r="H458" s="506">
        <v>0</v>
      </c>
      <c r="K458" s="506">
        <v>0</v>
      </c>
      <c r="M458" s="506">
        <v>0</v>
      </c>
      <c r="XEJ458" s="289"/>
      <c r="XEK458" s="289"/>
      <c r="XEL458" s="289"/>
      <c r="XEM458" s="289"/>
      <c r="XEN458" s="289"/>
      <c r="XEO458" s="289"/>
      <c r="XEP458" s="289"/>
      <c r="XEQ458" s="289"/>
      <c r="XER458" s="289"/>
      <c r="XES458" s="289"/>
      <c r="XET458" s="289"/>
      <c r="XEU458" s="289"/>
      <c r="XEV458" s="289"/>
      <c r="XEW458" s="289"/>
      <c r="XEX458" s="289"/>
      <c r="XEY458" s="289"/>
      <c r="XEZ458" s="289"/>
      <c r="XFA458" s="289"/>
      <c r="XFB458" s="289"/>
    </row>
    <row r="459" s="506" customFormat="1" ht="21" hidden="1" customHeight="1" spans="1:16382">
      <c r="A459" s="508">
        <v>2060399</v>
      </c>
      <c r="B459" s="519" t="s">
        <v>441</v>
      </c>
      <c r="C459" s="351">
        <f t="shared" si="7"/>
        <v>0</v>
      </c>
      <c r="F459" s="506">
        <v>0</v>
      </c>
      <c r="H459" s="506">
        <v>0</v>
      </c>
      <c r="K459" s="506">
        <v>0</v>
      </c>
      <c r="M459" s="506">
        <v>0</v>
      </c>
      <c r="XEJ459" s="289"/>
      <c r="XEK459" s="289"/>
      <c r="XEL459" s="289"/>
      <c r="XEM459" s="289"/>
      <c r="XEN459" s="289"/>
      <c r="XEO459" s="289"/>
      <c r="XEP459" s="289"/>
      <c r="XEQ459" s="289"/>
      <c r="XER459" s="289"/>
      <c r="XES459" s="289"/>
      <c r="XET459" s="289"/>
      <c r="XEU459" s="289"/>
      <c r="XEV459" s="289"/>
      <c r="XEW459" s="289"/>
      <c r="XEX459" s="289"/>
      <c r="XEY459" s="289"/>
      <c r="XEZ459" s="289"/>
      <c r="XFA459" s="289"/>
      <c r="XFB459" s="289"/>
    </row>
    <row r="460" s="506" customFormat="1" ht="21" customHeight="1" spans="1:16382">
      <c r="A460" s="508">
        <v>20604</v>
      </c>
      <c r="B460" s="519" t="s">
        <v>442</v>
      </c>
      <c r="C460" s="351">
        <f t="shared" si="7"/>
        <v>1269</v>
      </c>
      <c r="F460" s="506">
        <v>0</v>
      </c>
      <c r="H460" s="506">
        <v>0</v>
      </c>
      <c r="I460" s="506">
        <f>418+769</f>
        <v>1187</v>
      </c>
      <c r="K460" s="506">
        <v>43</v>
      </c>
      <c r="M460" s="506">
        <v>39</v>
      </c>
      <c r="XEJ460" s="289"/>
      <c r="XEK460" s="289"/>
      <c r="XEL460" s="289"/>
      <c r="XEM460" s="289"/>
      <c r="XEN460" s="289"/>
      <c r="XEO460" s="289"/>
      <c r="XEP460" s="289"/>
      <c r="XEQ460" s="289"/>
      <c r="XER460" s="289"/>
      <c r="XES460" s="289"/>
      <c r="XET460" s="289"/>
      <c r="XEU460" s="289"/>
      <c r="XEV460" s="289"/>
      <c r="XEW460" s="289"/>
      <c r="XEX460" s="289"/>
      <c r="XEY460" s="289"/>
      <c r="XEZ460" s="289"/>
      <c r="XFA460" s="289"/>
      <c r="XFB460" s="289"/>
    </row>
    <row r="461" s="506" customFormat="1" ht="21" hidden="1" customHeight="1" spans="1:16382">
      <c r="A461" s="508">
        <v>2060401</v>
      </c>
      <c r="B461" s="519" t="s">
        <v>429</v>
      </c>
      <c r="C461" s="351">
        <f t="shared" si="7"/>
        <v>0</v>
      </c>
      <c r="F461" s="506">
        <v>0</v>
      </c>
      <c r="H461" s="506">
        <v>0</v>
      </c>
      <c r="K461" s="506">
        <v>0</v>
      </c>
      <c r="M461" s="506">
        <v>0</v>
      </c>
      <c r="XEJ461" s="289"/>
      <c r="XEK461" s="289"/>
      <c r="XEL461" s="289"/>
      <c r="XEM461" s="289"/>
      <c r="XEN461" s="289"/>
      <c r="XEO461" s="289"/>
      <c r="XEP461" s="289"/>
      <c r="XEQ461" s="289"/>
      <c r="XER461" s="289"/>
      <c r="XES461" s="289"/>
      <c r="XET461" s="289"/>
      <c r="XEU461" s="289"/>
      <c r="XEV461" s="289"/>
      <c r="XEW461" s="289"/>
      <c r="XEX461" s="289"/>
      <c r="XEY461" s="289"/>
      <c r="XEZ461" s="289"/>
      <c r="XFA461" s="289"/>
      <c r="XFB461" s="289"/>
    </row>
    <row r="462" s="506" customFormat="1" ht="21" customHeight="1" spans="1:16382">
      <c r="A462" s="508">
        <v>2060404</v>
      </c>
      <c r="B462" s="519" t="s">
        <v>443</v>
      </c>
      <c r="C462" s="351">
        <f t="shared" si="7"/>
        <v>1269</v>
      </c>
      <c r="F462" s="506">
        <v>0</v>
      </c>
      <c r="H462" s="506">
        <v>0</v>
      </c>
      <c r="I462" s="506">
        <f>418+769</f>
        <v>1187</v>
      </c>
      <c r="K462" s="506">
        <v>43</v>
      </c>
      <c r="M462" s="506">
        <v>39</v>
      </c>
      <c r="XEJ462" s="289"/>
      <c r="XEK462" s="289"/>
      <c r="XEL462" s="289"/>
      <c r="XEM462" s="289"/>
      <c r="XEN462" s="289"/>
      <c r="XEO462" s="289"/>
      <c r="XEP462" s="289"/>
      <c r="XEQ462" s="289"/>
      <c r="XER462" s="289"/>
      <c r="XES462" s="289"/>
      <c r="XET462" s="289"/>
      <c r="XEU462" s="289"/>
      <c r="XEV462" s="289"/>
      <c r="XEW462" s="289"/>
      <c r="XEX462" s="289"/>
      <c r="XEY462" s="289"/>
      <c r="XEZ462" s="289"/>
      <c r="XFA462" s="289"/>
      <c r="XFB462" s="289"/>
    </row>
    <row r="463" s="506" customFormat="1" ht="21" hidden="1" customHeight="1" spans="1:16382">
      <c r="A463" s="508">
        <v>2060405</v>
      </c>
      <c r="B463" s="519" t="s">
        <v>444</v>
      </c>
      <c r="C463" s="351">
        <f t="shared" si="7"/>
        <v>0</v>
      </c>
      <c r="F463" s="506">
        <v>0</v>
      </c>
      <c r="H463" s="506">
        <v>0</v>
      </c>
      <c r="K463" s="506">
        <v>0</v>
      </c>
      <c r="M463" s="506">
        <v>0</v>
      </c>
      <c r="XEJ463" s="289"/>
      <c r="XEK463" s="289"/>
      <c r="XEL463" s="289"/>
      <c r="XEM463" s="289"/>
      <c r="XEN463" s="289"/>
      <c r="XEO463" s="289"/>
      <c r="XEP463" s="289"/>
      <c r="XEQ463" s="289"/>
      <c r="XER463" s="289"/>
      <c r="XES463" s="289"/>
      <c r="XET463" s="289"/>
      <c r="XEU463" s="289"/>
      <c r="XEV463" s="289"/>
      <c r="XEW463" s="289"/>
      <c r="XEX463" s="289"/>
      <c r="XEY463" s="289"/>
      <c r="XEZ463" s="289"/>
      <c r="XFA463" s="289"/>
      <c r="XFB463" s="289"/>
    </row>
    <row r="464" s="506" customFormat="1" ht="21" hidden="1" customHeight="1" spans="1:16382">
      <c r="A464" s="508">
        <v>2060499</v>
      </c>
      <c r="B464" s="519" t="s">
        <v>445</v>
      </c>
      <c r="C464" s="351">
        <f t="shared" si="7"/>
        <v>0</v>
      </c>
      <c r="F464" s="506">
        <v>0</v>
      </c>
      <c r="H464" s="506">
        <v>0</v>
      </c>
      <c r="K464" s="506">
        <v>0</v>
      </c>
      <c r="M464" s="506">
        <v>0</v>
      </c>
      <c r="XEJ464" s="289"/>
      <c r="XEK464" s="289"/>
      <c r="XEL464" s="289"/>
      <c r="XEM464" s="289"/>
      <c r="XEN464" s="289"/>
      <c r="XEO464" s="289"/>
      <c r="XEP464" s="289"/>
      <c r="XEQ464" s="289"/>
      <c r="XER464" s="289"/>
      <c r="XES464" s="289"/>
      <c r="XET464" s="289"/>
      <c r="XEU464" s="289"/>
      <c r="XEV464" s="289"/>
      <c r="XEW464" s="289"/>
      <c r="XEX464" s="289"/>
      <c r="XEY464" s="289"/>
      <c r="XEZ464" s="289"/>
      <c r="XFA464" s="289"/>
      <c r="XFB464" s="289"/>
    </row>
    <row r="465" s="506" customFormat="1" ht="21" customHeight="1" spans="1:16382">
      <c r="A465" s="508">
        <v>20605</v>
      </c>
      <c r="B465" s="519" t="s">
        <v>446</v>
      </c>
      <c r="C465" s="351">
        <f t="shared" si="7"/>
        <v>88.981908</v>
      </c>
      <c r="F465" s="508">
        <v>88.981908</v>
      </c>
      <c r="H465" s="506">
        <v>0</v>
      </c>
      <c r="K465" s="506">
        <v>0</v>
      </c>
      <c r="M465" s="506">
        <v>0</v>
      </c>
      <c r="XEJ465" s="289"/>
      <c r="XEK465" s="289"/>
      <c r="XEL465" s="289"/>
      <c r="XEM465" s="289"/>
      <c r="XEN465" s="289"/>
      <c r="XEO465" s="289"/>
      <c r="XEP465" s="289"/>
      <c r="XEQ465" s="289"/>
      <c r="XER465" s="289"/>
      <c r="XES465" s="289"/>
      <c r="XET465" s="289"/>
      <c r="XEU465" s="289"/>
      <c r="XEV465" s="289"/>
      <c r="XEW465" s="289"/>
      <c r="XEX465" s="289"/>
      <c r="XEY465" s="289"/>
      <c r="XEZ465" s="289"/>
      <c r="XFA465" s="289"/>
      <c r="XFB465" s="289"/>
    </row>
    <row r="466" s="506" customFormat="1" ht="21" customHeight="1" spans="1:16382">
      <c r="A466" s="508">
        <v>2060501</v>
      </c>
      <c r="B466" s="519" t="s">
        <v>429</v>
      </c>
      <c r="C466" s="351">
        <f t="shared" si="7"/>
        <v>88.981908</v>
      </c>
      <c r="F466" s="508">
        <v>88.981908</v>
      </c>
      <c r="H466" s="506">
        <v>0</v>
      </c>
      <c r="K466" s="506">
        <v>0</v>
      </c>
      <c r="M466" s="506">
        <v>0</v>
      </c>
      <c r="XEJ466" s="289"/>
      <c r="XEK466" s="289"/>
      <c r="XEL466" s="289"/>
      <c r="XEM466" s="289"/>
      <c r="XEN466" s="289"/>
      <c r="XEO466" s="289"/>
      <c r="XEP466" s="289"/>
      <c r="XEQ466" s="289"/>
      <c r="XER466" s="289"/>
      <c r="XES466" s="289"/>
      <c r="XET466" s="289"/>
      <c r="XEU466" s="289"/>
      <c r="XEV466" s="289"/>
      <c r="XEW466" s="289"/>
      <c r="XEX466" s="289"/>
      <c r="XEY466" s="289"/>
      <c r="XEZ466" s="289"/>
      <c r="XFA466" s="289"/>
      <c r="XFB466" s="289"/>
    </row>
    <row r="467" s="506" customFormat="1" ht="21" hidden="1" customHeight="1" spans="1:16382">
      <c r="A467" s="508">
        <v>2060502</v>
      </c>
      <c r="B467" s="519" t="s">
        <v>447</v>
      </c>
      <c r="C467" s="351">
        <f t="shared" si="7"/>
        <v>0</v>
      </c>
      <c r="F467" s="506">
        <v>0</v>
      </c>
      <c r="H467" s="506">
        <v>0</v>
      </c>
      <c r="K467" s="506">
        <v>0</v>
      </c>
      <c r="M467" s="506">
        <v>0</v>
      </c>
      <c r="XEJ467" s="289"/>
      <c r="XEK467" s="289"/>
      <c r="XEL467" s="289"/>
      <c r="XEM467" s="289"/>
      <c r="XEN467" s="289"/>
      <c r="XEO467" s="289"/>
      <c r="XEP467" s="289"/>
      <c r="XEQ467" s="289"/>
      <c r="XER467" s="289"/>
      <c r="XES467" s="289"/>
      <c r="XET467" s="289"/>
      <c r="XEU467" s="289"/>
      <c r="XEV467" s="289"/>
      <c r="XEW467" s="289"/>
      <c r="XEX467" s="289"/>
      <c r="XEY467" s="289"/>
      <c r="XEZ467" s="289"/>
      <c r="XFA467" s="289"/>
      <c r="XFB467" s="289"/>
    </row>
    <row r="468" s="506" customFormat="1" ht="21" hidden="1" customHeight="1" spans="1:16382">
      <c r="A468" s="508">
        <v>2060503</v>
      </c>
      <c r="B468" s="518" t="s">
        <v>448</v>
      </c>
      <c r="C468" s="351">
        <f t="shared" si="7"/>
        <v>0</v>
      </c>
      <c r="F468" s="506">
        <v>0</v>
      </c>
      <c r="H468" s="506">
        <v>0</v>
      </c>
      <c r="K468" s="506">
        <v>0</v>
      </c>
      <c r="M468" s="506">
        <v>0</v>
      </c>
      <c r="XEJ468" s="289"/>
      <c r="XEK468" s="289"/>
      <c r="XEL468" s="289"/>
      <c r="XEM468" s="289"/>
      <c r="XEN468" s="289"/>
      <c r="XEO468" s="289"/>
      <c r="XEP468" s="289"/>
      <c r="XEQ468" s="289"/>
      <c r="XER468" s="289"/>
      <c r="XES468" s="289"/>
      <c r="XET468" s="289"/>
      <c r="XEU468" s="289"/>
      <c r="XEV468" s="289"/>
      <c r="XEW468" s="289"/>
      <c r="XEX468" s="289"/>
      <c r="XEY468" s="289"/>
      <c r="XEZ468" s="289"/>
      <c r="XFA468" s="289"/>
      <c r="XFB468" s="289"/>
    </row>
    <row r="469" s="506" customFormat="1" ht="21" hidden="1" customHeight="1" spans="1:16382">
      <c r="A469" s="508">
        <v>2060599</v>
      </c>
      <c r="B469" s="519" t="s">
        <v>449</v>
      </c>
      <c r="C469" s="351">
        <f t="shared" si="7"/>
        <v>0</v>
      </c>
      <c r="F469" s="506">
        <v>0</v>
      </c>
      <c r="H469" s="506">
        <v>0</v>
      </c>
      <c r="K469" s="506">
        <v>0</v>
      </c>
      <c r="M469" s="506">
        <v>0</v>
      </c>
      <c r="XEJ469" s="289"/>
      <c r="XEK469" s="289"/>
      <c r="XEL469" s="289"/>
      <c r="XEM469" s="289"/>
      <c r="XEN469" s="289"/>
      <c r="XEO469" s="289"/>
      <c r="XEP469" s="289"/>
      <c r="XEQ469" s="289"/>
      <c r="XER469" s="289"/>
      <c r="XES469" s="289"/>
      <c r="XET469" s="289"/>
      <c r="XEU469" s="289"/>
      <c r="XEV469" s="289"/>
      <c r="XEW469" s="289"/>
      <c r="XEX469" s="289"/>
      <c r="XEY469" s="289"/>
      <c r="XEZ469" s="289"/>
      <c r="XFA469" s="289"/>
      <c r="XFB469" s="289"/>
    </row>
    <row r="470" s="506" customFormat="1" ht="21" hidden="1" customHeight="1" spans="1:16382">
      <c r="A470" s="508">
        <v>20606</v>
      </c>
      <c r="B470" s="519" t="s">
        <v>450</v>
      </c>
      <c r="C470" s="351">
        <f t="shared" si="7"/>
        <v>0</v>
      </c>
      <c r="F470" s="506">
        <v>0</v>
      </c>
      <c r="H470" s="506">
        <v>0</v>
      </c>
      <c r="K470" s="506">
        <v>0</v>
      </c>
      <c r="M470" s="506">
        <v>0</v>
      </c>
      <c r="XEJ470" s="289"/>
      <c r="XEK470" s="289"/>
      <c r="XEL470" s="289"/>
      <c r="XEM470" s="289"/>
      <c r="XEN470" s="289"/>
      <c r="XEO470" s="289"/>
      <c r="XEP470" s="289"/>
      <c r="XEQ470" s="289"/>
      <c r="XER470" s="289"/>
      <c r="XES470" s="289"/>
      <c r="XET470" s="289"/>
      <c r="XEU470" s="289"/>
      <c r="XEV470" s="289"/>
      <c r="XEW470" s="289"/>
      <c r="XEX470" s="289"/>
      <c r="XEY470" s="289"/>
      <c r="XEZ470" s="289"/>
      <c r="XFA470" s="289"/>
      <c r="XFB470" s="289"/>
    </row>
    <row r="471" s="506" customFormat="1" ht="21" hidden="1" customHeight="1" spans="1:16382">
      <c r="A471" s="508">
        <v>2060601</v>
      </c>
      <c r="B471" s="519" t="s">
        <v>451</v>
      </c>
      <c r="C471" s="351">
        <f t="shared" si="7"/>
        <v>0</v>
      </c>
      <c r="F471" s="506">
        <v>0</v>
      </c>
      <c r="H471" s="506">
        <v>0</v>
      </c>
      <c r="K471" s="506">
        <v>0</v>
      </c>
      <c r="M471" s="506">
        <v>0</v>
      </c>
      <c r="XEJ471" s="289"/>
      <c r="XEK471" s="289"/>
      <c r="XEL471" s="289"/>
      <c r="XEM471" s="289"/>
      <c r="XEN471" s="289"/>
      <c r="XEO471" s="289"/>
      <c r="XEP471" s="289"/>
      <c r="XEQ471" s="289"/>
      <c r="XER471" s="289"/>
      <c r="XES471" s="289"/>
      <c r="XET471" s="289"/>
      <c r="XEU471" s="289"/>
      <c r="XEV471" s="289"/>
      <c r="XEW471" s="289"/>
      <c r="XEX471" s="289"/>
      <c r="XEY471" s="289"/>
      <c r="XEZ471" s="289"/>
      <c r="XFA471" s="289"/>
      <c r="XFB471" s="289"/>
    </row>
    <row r="472" s="506" customFormat="1" ht="21" hidden="1" customHeight="1" spans="1:16382">
      <c r="A472" s="508">
        <v>2060602</v>
      </c>
      <c r="B472" s="519" t="s">
        <v>452</v>
      </c>
      <c r="C472" s="351">
        <f t="shared" si="7"/>
        <v>0</v>
      </c>
      <c r="F472" s="506">
        <v>0</v>
      </c>
      <c r="H472" s="506">
        <v>0</v>
      </c>
      <c r="K472" s="506">
        <v>0</v>
      </c>
      <c r="M472" s="506">
        <v>0</v>
      </c>
      <c r="XEJ472" s="289"/>
      <c r="XEK472" s="289"/>
      <c r="XEL472" s="289"/>
      <c r="XEM472" s="289"/>
      <c r="XEN472" s="289"/>
      <c r="XEO472" s="289"/>
      <c r="XEP472" s="289"/>
      <c r="XEQ472" s="289"/>
      <c r="XER472" s="289"/>
      <c r="XES472" s="289"/>
      <c r="XET472" s="289"/>
      <c r="XEU472" s="289"/>
      <c r="XEV472" s="289"/>
      <c r="XEW472" s="289"/>
      <c r="XEX472" s="289"/>
      <c r="XEY472" s="289"/>
      <c r="XEZ472" s="289"/>
      <c r="XFA472" s="289"/>
      <c r="XFB472" s="289"/>
    </row>
    <row r="473" s="506" customFormat="1" ht="21" hidden="1" customHeight="1" spans="1:16382">
      <c r="A473" s="508">
        <v>2060603</v>
      </c>
      <c r="B473" s="519" t="s">
        <v>453</v>
      </c>
      <c r="C473" s="351">
        <f t="shared" si="7"/>
        <v>0</v>
      </c>
      <c r="F473" s="506">
        <v>0</v>
      </c>
      <c r="H473" s="506">
        <v>0</v>
      </c>
      <c r="K473" s="506">
        <v>0</v>
      </c>
      <c r="M473" s="506">
        <v>0</v>
      </c>
      <c r="XEJ473" s="289"/>
      <c r="XEK473" s="289"/>
      <c r="XEL473" s="289"/>
      <c r="XEM473" s="289"/>
      <c r="XEN473" s="289"/>
      <c r="XEO473" s="289"/>
      <c r="XEP473" s="289"/>
      <c r="XEQ473" s="289"/>
      <c r="XER473" s="289"/>
      <c r="XES473" s="289"/>
      <c r="XET473" s="289"/>
      <c r="XEU473" s="289"/>
      <c r="XEV473" s="289"/>
      <c r="XEW473" s="289"/>
      <c r="XEX473" s="289"/>
      <c r="XEY473" s="289"/>
      <c r="XEZ473" s="289"/>
      <c r="XFA473" s="289"/>
      <c r="XFB473" s="289"/>
    </row>
    <row r="474" s="506" customFormat="1" ht="21" hidden="1" customHeight="1" spans="1:16382">
      <c r="A474" s="508">
        <v>2060699</v>
      </c>
      <c r="B474" s="519" t="s">
        <v>454</v>
      </c>
      <c r="C474" s="351">
        <f t="shared" si="7"/>
        <v>0</v>
      </c>
      <c r="F474" s="506">
        <v>0</v>
      </c>
      <c r="H474" s="506">
        <v>0</v>
      </c>
      <c r="K474" s="506">
        <v>0</v>
      </c>
      <c r="M474" s="506">
        <v>0</v>
      </c>
      <c r="XEJ474" s="289"/>
      <c r="XEK474" s="289"/>
      <c r="XEL474" s="289"/>
      <c r="XEM474" s="289"/>
      <c r="XEN474" s="289"/>
      <c r="XEO474" s="289"/>
      <c r="XEP474" s="289"/>
      <c r="XEQ474" s="289"/>
      <c r="XER474" s="289"/>
      <c r="XES474" s="289"/>
      <c r="XET474" s="289"/>
      <c r="XEU474" s="289"/>
      <c r="XEV474" s="289"/>
      <c r="XEW474" s="289"/>
      <c r="XEX474" s="289"/>
      <c r="XEY474" s="289"/>
      <c r="XEZ474" s="289"/>
      <c r="XFA474" s="289"/>
      <c r="XFB474" s="289"/>
    </row>
    <row r="475" s="506" customFormat="1" ht="21" customHeight="1" spans="1:16382">
      <c r="A475" s="508">
        <v>20607</v>
      </c>
      <c r="B475" s="519" t="s">
        <v>455</v>
      </c>
      <c r="C475" s="351">
        <f t="shared" si="7"/>
        <v>522</v>
      </c>
      <c r="F475" s="506">
        <v>0</v>
      </c>
      <c r="H475" s="506">
        <v>70</v>
      </c>
      <c r="I475" s="506">
        <v>396</v>
      </c>
      <c r="K475" s="506">
        <v>36</v>
      </c>
      <c r="M475" s="506">
        <v>20</v>
      </c>
      <c r="XEJ475" s="289"/>
      <c r="XEK475" s="289"/>
      <c r="XEL475" s="289"/>
      <c r="XEM475" s="289"/>
      <c r="XEN475" s="289"/>
      <c r="XEO475" s="289"/>
      <c r="XEP475" s="289"/>
      <c r="XEQ475" s="289"/>
      <c r="XER475" s="289"/>
      <c r="XES475" s="289"/>
      <c r="XET475" s="289"/>
      <c r="XEU475" s="289"/>
      <c r="XEV475" s="289"/>
      <c r="XEW475" s="289"/>
      <c r="XEX475" s="289"/>
      <c r="XEY475" s="289"/>
      <c r="XEZ475" s="289"/>
      <c r="XFA475" s="289"/>
      <c r="XFB475" s="289"/>
    </row>
    <row r="476" s="506" customFormat="1" ht="21" hidden="1" customHeight="1" spans="1:16382">
      <c r="A476" s="508">
        <v>2060701</v>
      </c>
      <c r="B476" s="518" t="s">
        <v>429</v>
      </c>
      <c r="C476" s="351">
        <f t="shared" si="7"/>
        <v>0</v>
      </c>
      <c r="F476" s="506">
        <v>0</v>
      </c>
      <c r="H476" s="506">
        <v>0</v>
      </c>
      <c r="K476" s="506">
        <v>0</v>
      </c>
      <c r="M476" s="506">
        <v>0</v>
      </c>
      <c r="XEJ476" s="289"/>
      <c r="XEK476" s="289"/>
      <c r="XEL476" s="289"/>
      <c r="XEM476" s="289"/>
      <c r="XEN476" s="289"/>
      <c r="XEO476" s="289"/>
      <c r="XEP476" s="289"/>
      <c r="XEQ476" s="289"/>
      <c r="XER476" s="289"/>
      <c r="XES476" s="289"/>
      <c r="XET476" s="289"/>
      <c r="XEU476" s="289"/>
      <c r="XEV476" s="289"/>
      <c r="XEW476" s="289"/>
      <c r="XEX476" s="289"/>
      <c r="XEY476" s="289"/>
      <c r="XEZ476" s="289"/>
      <c r="XFA476" s="289"/>
      <c r="XFB476" s="289"/>
    </row>
    <row r="477" s="506" customFormat="1" ht="21" customHeight="1" spans="1:16382">
      <c r="A477" s="508">
        <v>2060702</v>
      </c>
      <c r="B477" s="519" t="s">
        <v>456</v>
      </c>
      <c r="C477" s="351">
        <f t="shared" si="7"/>
        <v>90</v>
      </c>
      <c r="F477" s="506">
        <v>0</v>
      </c>
      <c r="H477" s="506">
        <v>70</v>
      </c>
      <c r="K477" s="506">
        <v>0</v>
      </c>
      <c r="M477" s="506">
        <v>20</v>
      </c>
      <c r="XEJ477" s="289"/>
      <c r="XEK477" s="289"/>
      <c r="XEL477" s="289"/>
      <c r="XEM477" s="289"/>
      <c r="XEN477" s="289"/>
      <c r="XEO477" s="289"/>
      <c r="XEP477" s="289"/>
      <c r="XEQ477" s="289"/>
      <c r="XER477" s="289"/>
      <c r="XES477" s="289"/>
      <c r="XET477" s="289"/>
      <c r="XEU477" s="289"/>
      <c r="XEV477" s="289"/>
      <c r="XEW477" s="289"/>
      <c r="XEX477" s="289"/>
      <c r="XEY477" s="289"/>
      <c r="XEZ477" s="289"/>
      <c r="XFA477" s="289"/>
      <c r="XFB477" s="289"/>
    </row>
    <row r="478" s="506" customFormat="1" ht="21" hidden="1" customHeight="1" spans="1:16382">
      <c r="A478" s="508">
        <v>2060703</v>
      </c>
      <c r="B478" s="519" t="s">
        <v>457</v>
      </c>
      <c r="C478" s="351">
        <f t="shared" si="7"/>
        <v>0</v>
      </c>
      <c r="F478" s="506">
        <v>0</v>
      </c>
      <c r="H478" s="506">
        <v>0</v>
      </c>
      <c r="K478" s="506">
        <v>0</v>
      </c>
      <c r="M478" s="506">
        <v>0</v>
      </c>
      <c r="XEJ478" s="289"/>
      <c r="XEK478" s="289"/>
      <c r="XEL478" s="289"/>
      <c r="XEM478" s="289"/>
      <c r="XEN478" s="289"/>
      <c r="XEO478" s="289"/>
      <c r="XEP478" s="289"/>
      <c r="XEQ478" s="289"/>
      <c r="XER478" s="289"/>
      <c r="XES478" s="289"/>
      <c r="XET478" s="289"/>
      <c r="XEU478" s="289"/>
      <c r="XEV478" s="289"/>
      <c r="XEW478" s="289"/>
      <c r="XEX478" s="289"/>
      <c r="XEY478" s="289"/>
      <c r="XEZ478" s="289"/>
      <c r="XFA478" s="289"/>
      <c r="XFB478" s="289"/>
    </row>
    <row r="479" s="506" customFormat="1" ht="21" hidden="1" customHeight="1" spans="1:16382">
      <c r="A479" s="508">
        <v>2060704</v>
      </c>
      <c r="B479" s="519" t="s">
        <v>458</v>
      </c>
      <c r="C479" s="351">
        <f t="shared" si="7"/>
        <v>0</v>
      </c>
      <c r="F479" s="506">
        <v>0</v>
      </c>
      <c r="H479" s="506">
        <v>0</v>
      </c>
      <c r="K479" s="506">
        <v>0</v>
      </c>
      <c r="M479" s="506">
        <v>0</v>
      </c>
      <c r="XEJ479" s="289"/>
      <c r="XEK479" s="289"/>
      <c r="XEL479" s="289"/>
      <c r="XEM479" s="289"/>
      <c r="XEN479" s="289"/>
      <c r="XEO479" s="289"/>
      <c r="XEP479" s="289"/>
      <c r="XEQ479" s="289"/>
      <c r="XER479" s="289"/>
      <c r="XES479" s="289"/>
      <c r="XET479" s="289"/>
      <c r="XEU479" s="289"/>
      <c r="XEV479" s="289"/>
      <c r="XEW479" s="289"/>
      <c r="XEX479" s="289"/>
      <c r="XEY479" s="289"/>
      <c r="XEZ479" s="289"/>
      <c r="XFA479" s="289"/>
      <c r="XFB479" s="289"/>
    </row>
    <row r="480" s="506" customFormat="1" ht="21" hidden="1" customHeight="1" spans="1:16382">
      <c r="A480" s="508">
        <v>2060705</v>
      </c>
      <c r="B480" s="519" t="s">
        <v>459</v>
      </c>
      <c r="C480" s="351">
        <f t="shared" si="7"/>
        <v>0</v>
      </c>
      <c r="F480" s="506">
        <v>0</v>
      </c>
      <c r="H480" s="506">
        <v>0</v>
      </c>
      <c r="K480" s="506">
        <v>0</v>
      </c>
      <c r="M480" s="506">
        <v>0</v>
      </c>
      <c r="XEJ480" s="289"/>
      <c r="XEK480" s="289"/>
      <c r="XEL480" s="289"/>
      <c r="XEM480" s="289"/>
      <c r="XEN480" s="289"/>
      <c r="XEO480" s="289"/>
      <c r="XEP480" s="289"/>
      <c r="XEQ480" s="289"/>
      <c r="XER480" s="289"/>
      <c r="XES480" s="289"/>
      <c r="XET480" s="289"/>
      <c r="XEU480" s="289"/>
      <c r="XEV480" s="289"/>
      <c r="XEW480" s="289"/>
      <c r="XEX480" s="289"/>
      <c r="XEY480" s="289"/>
      <c r="XEZ480" s="289"/>
      <c r="XFA480" s="289"/>
      <c r="XFB480" s="289"/>
    </row>
    <row r="481" s="506" customFormat="1" ht="21" customHeight="1" spans="1:16382">
      <c r="A481" s="508">
        <v>2060799</v>
      </c>
      <c r="B481" s="519" t="s">
        <v>460</v>
      </c>
      <c r="C481" s="351">
        <f t="shared" si="7"/>
        <v>432</v>
      </c>
      <c r="F481" s="506">
        <v>0</v>
      </c>
      <c r="H481" s="506">
        <v>0</v>
      </c>
      <c r="I481" s="506">
        <f>108+36+252</f>
        <v>396</v>
      </c>
      <c r="K481" s="506">
        <v>36</v>
      </c>
      <c r="M481" s="506">
        <v>0</v>
      </c>
      <c r="XEJ481" s="289"/>
      <c r="XEK481" s="289"/>
      <c r="XEL481" s="289"/>
      <c r="XEM481" s="289"/>
      <c r="XEN481" s="289"/>
      <c r="XEO481" s="289"/>
      <c r="XEP481" s="289"/>
      <c r="XEQ481" s="289"/>
      <c r="XER481" s="289"/>
      <c r="XES481" s="289"/>
      <c r="XET481" s="289"/>
      <c r="XEU481" s="289"/>
      <c r="XEV481" s="289"/>
      <c r="XEW481" s="289"/>
      <c r="XEX481" s="289"/>
      <c r="XEY481" s="289"/>
      <c r="XEZ481" s="289"/>
      <c r="XFA481" s="289"/>
      <c r="XFB481" s="289"/>
    </row>
    <row r="482" s="506" customFormat="1" ht="21" hidden="1" customHeight="1" spans="1:16382">
      <c r="A482" s="508">
        <v>20608</v>
      </c>
      <c r="B482" s="519" t="s">
        <v>461</v>
      </c>
      <c r="C482" s="351">
        <f t="shared" si="7"/>
        <v>0</v>
      </c>
      <c r="F482" s="506">
        <v>0</v>
      </c>
      <c r="H482" s="506">
        <v>0</v>
      </c>
      <c r="K482" s="506">
        <v>0</v>
      </c>
      <c r="M482" s="506">
        <v>0</v>
      </c>
      <c r="XEJ482" s="289"/>
      <c r="XEK482" s="289"/>
      <c r="XEL482" s="289"/>
      <c r="XEM482" s="289"/>
      <c r="XEN482" s="289"/>
      <c r="XEO482" s="289"/>
      <c r="XEP482" s="289"/>
      <c r="XEQ482" s="289"/>
      <c r="XER482" s="289"/>
      <c r="XES482" s="289"/>
      <c r="XET482" s="289"/>
      <c r="XEU482" s="289"/>
      <c r="XEV482" s="289"/>
      <c r="XEW482" s="289"/>
      <c r="XEX482" s="289"/>
      <c r="XEY482" s="289"/>
      <c r="XEZ482" s="289"/>
      <c r="XFA482" s="289"/>
      <c r="XFB482" s="289"/>
    </row>
    <row r="483" s="506" customFormat="1" ht="21" hidden="1" customHeight="1" spans="1:16382">
      <c r="A483" s="508">
        <v>2060801</v>
      </c>
      <c r="B483" s="519" t="s">
        <v>462</v>
      </c>
      <c r="C483" s="351">
        <f t="shared" si="7"/>
        <v>0</v>
      </c>
      <c r="F483" s="506">
        <v>0</v>
      </c>
      <c r="H483" s="506">
        <v>0</v>
      </c>
      <c r="K483" s="506">
        <v>0</v>
      </c>
      <c r="M483" s="506">
        <v>0</v>
      </c>
      <c r="XEJ483" s="289"/>
      <c r="XEK483" s="289"/>
      <c r="XEL483" s="289"/>
      <c r="XEM483" s="289"/>
      <c r="XEN483" s="289"/>
      <c r="XEO483" s="289"/>
      <c r="XEP483" s="289"/>
      <c r="XEQ483" s="289"/>
      <c r="XER483" s="289"/>
      <c r="XES483" s="289"/>
      <c r="XET483" s="289"/>
      <c r="XEU483" s="289"/>
      <c r="XEV483" s="289"/>
      <c r="XEW483" s="289"/>
      <c r="XEX483" s="289"/>
      <c r="XEY483" s="289"/>
      <c r="XEZ483" s="289"/>
      <c r="XFA483" s="289"/>
      <c r="XFB483" s="289"/>
    </row>
    <row r="484" s="506" customFormat="1" ht="21" hidden="1" customHeight="1" spans="1:16382">
      <c r="A484" s="508">
        <v>2060802</v>
      </c>
      <c r="B484" s="519" t="s">
        <v>463</v>
      </c>
      <c r="C484" s="351">
        <f t="shared" si="7"/>
        <v>0</v>
      </c>
      <c r="F484" s="506">
        <v>0</v>
      </c>
      <c r="H484" s="506">
        <v>0</v>
      </c>
      <c r="K484" s="506">
        <v>0</v>
      </c>
      <c r="M484" s="506">
        <v>0</v>
      </c>
      <c r="XEJ484" s="289"/>
      <c r="XEK484" s="289"/>
      <c r="XEL484" s="289"/>
      <c r="XEM484" s="289"/>
      <c r="XEN484" s="289"/>
      <c r="XEO484" s="289"/>
      <c r="XEP484" s="289"/>
      <c r="XEQ484" s="289"/>
      <c r="XER484" s="289"/>
      <c r="XES484" s="289"/>
      <c r="XET484" s="289"/>
      <c r="XEU484" s="289"/>
      <c r="XEV484" s="289"/>
      <c r="XEW484" s="289"/>
      <c r="XEX484" s="289"/>
      <c r="XEY484" s="289"/>
      <c r="XEZ484" s="289"/>
      <c r="XFA484" s="289"/>
      <c r="XFB484" s="289"/>
    </row>
    <row r="485" s="506" customFormat="1" ht="21" hidden="1" customHeight="1" spans="1:16382">
      <c r="A485" s="508">
        <v>2060899</v>
      </c>
      <c r="B485" s="519" t="s">
        <v>464</v>
      </c>
      <c r="C485" s="351">
        <f t="shared" si="7"/>
        <v>0</v>
      </c>
      <c r="F485" s="506">
        <v>0</v>
      </c>
      <c r="H485" s="506">
        <v>0</v>
      </c>
      <c r="K485" s="506">
        <v>0</v>
      </c>
      <c r="M485" s="506">
        <v>0</v>
      </c>
      <c r="XEJ485" s="289"/>
      <c r="XEK485" s="289"/>
      <c r="XEL485" s="289"/>
      <c r="XEM485" s="289"/>
      <c r="XEN485" s="289"/>
      <c r="XEO485" s="289"/>
      <c r="XEP485" s="289"/>
      <c r="XEQ485" s="289"/>
      <c r="XER485" s="289"/>
      <c r="XES485" s="289"/>
      <c r="XET485" s="289"/>
      <c r="XEU485" s="289"/>
      <c r="XEV485" s="289"/>
      <c r="XEW485" s="289"/>
      <c r="XEX485" s="289"/>
      <c r="XEY485" s="289"/>
      <c r="XEZ485" s="289"/>
      <c r="XFA485" s="289"/>
      <c r="XFB485" s="289"/>
    </row>
    <row r="486" s="506" customFormat="1" ht="21" hidden="1" customHeight="1" spans="1:16382">
      <c r="A486" s="508">
        <v>20609</v>
      </c>
      <c r="B486" s="519" t="s">
        <v>465</v>
      </c>
      <c r="C486" s="351">
        <f t="shared" si="7"/>
        <v>0</v>
      </c>
      <c r="F486" s="506">
        <v>0</v>
      </c>
      <c r="H486" s="506">
        <v>0</v>
      </c>
      <c r="K486" s="506">
        <v>0</v>
      </c>
      <c r="M486" s="506">
        <v>0</v>
      </c>
      <c r="XEJ486" s="289"/>
      <c r="XEK486" s="289"/>
      <c r="XEL486" s="289"/>
      <c r="XEM486" s="289"/>
      <c r="XEN486" s="289"/>
      <c r="XEO486" s="289"/>
      <c r="XEP486" s="289"/>
      <c r="XEQ486" s="289"/>
      <c r="XER486" s="289"/>
      <c r="XES486" s="289"/>
      <c r="XET486" s="289"/>
      <c r="XEU486" s="289"/>
      <c r="XEV486" s="289"/>
      <c r="XEW486" s="289"/>
      <c r="XEX486" s="289"/>
      <c r="XEY486" s="289"/>
      <c r="XEZ486" s="289"/>
      <c r="XFA486" s="289"/>
      <c r="XFB486" s="289"/>
    </row>
    <row r="487" s="506" customFormat="1" ht="21" hidden="1" customHeight="1" spans="1:16382">
      <c r="A487" s="508">
        <v>2060901</v>
      </c>
      <c r="B487" s="518" t="s">
        <v>466</v>
      </c>
      <c r="C487" s="351">
        <f t="shared" si="7"/>
        <v>0</v>
      </c>
      <c r="F487" s="506">
        <v>0</v>
      </c>
      <c r="H487" s="506">
        <v>0</v>
      </c>
      <c r="K487" s="506">
        <v>0</v>
      </c>
      <c r="M487" s="506">
        <v>0</v>
      </c>
      <c r="XEJ487" s="289"/>
      <c r="XEK487" s="289"/>
      <c r="XEL487" s="289"/>
      <c r="XEM487" s="289"/>
      <c r="XEN487" s="289"/>
      <c r="XEO487" s="289"/>
      <c r="XEP487" s="289"/>
      <c r="XEQ487" s="289"/>
      <c r="XER487" s="289"/>
      <c r="XES487" s="289"/>
      <c r="XET487" s="289"/>
      <c r="XEU487" s="289"/>
      <c r="XEV487" s="289"/>
      <c r="XEW487" s="289"/>
      <c r="XEX487" s="289"/>
      <c r="XEY487" s="289"/>
      <c r="XEZ487" s="289"/>
      <c r="XFA487" s="289"/>
      <c r="XFB487" s="289"/>
    </row>
    <row r="488" s="506" customFormat="1" ht="21" hidden="1" customHeight="1" spans="1:16382">
      <c r="A488" s="508">
        <v>2060902</v>
      </c>
      <c r="B488" s="519" t="s">
        <v>467</v>
      </c>
      <c r="C488" s="351">
        <f t="shared" si="7"/>
        <v>0</v>
      </c>
      <c r="F488" s="506">
        <v>0</v>
      </c>
      <c r="H488" s="506">
        <v>0</v>
      </c>
      <c r="K488" s="506">
        <v>0</v>
      </c>
      <c r="M488" s="506">
        <v>0</v>
      </c>
      <c r="XEJ488" s="289"/>
      <c r="XEK488" s="289"/>
      <c r="XEL488" s="289"/>
      <c r="XEM488" s="289"/>
      <c r="XEN488" s="289"/>
      <c r="XEO488" s="289"/>
      <c r="XEP488" s="289"/>
      <c r="XEQ488" s="289"/>
      <c r="XER488" s="289"/>
      <c r="XES488" s="289"/>
      <c r="XET488" s="289"/>
      <c r="XEU488" s="289"/>
      <c r="XEV488" s="289"/>
      <c r="XEW488" s="289"/>
      <c r="XEX488" s="289"/>
      <c r="XEY488" s="289"/>
      <c r="XEZ488" s="289"/>
      <c r="XFA488" s="289"/>
      <c r="XFB488" s="289"/>
    </row>
    <row r="489" s="506" customFormat="1" ht="21" hidden="1" customHeight="1" spans="1:16382">
      <c r="A489" s="508">
        <v>2060999</v>
      </c>
      <c r="B489" s="519" t="s">
        <v>468</v>
      </c>
      <c r="C489" s="351">
        <f t="shared" si="7"/>
        <v>0</v>
      </c>
      <c r="F489" s="506">
        <v>0</v>
      </c>
      <c r="H489" s="506">
        <v>0</v>
      </c>
      <c r="K489" s="506">
        <v>0</v>
      </c>
      <c r="M489" s="506">
        <v>0</v>
      </c>
      <c r="XEJ489" s="289"/>
      <c r="XEK489" s="289"/>
      <c r="XEL489" s="289"/>
      <c r="XEM489" s="289"/>
      <c r="XEN489" s="289"/>
      <c r="XEO489" s="289"/>
      <c r="XEP489" s="289"/>
      <c r="XEQ489" s="289"/>
      <c r="XER489" s="289"/>
      <c r="XES489" s="289"/>
      <c r="XET489" s="289"/>
      <c r="XEU489" s="289"/>
      <c r="XEV489" s="289"/>
      <c r="XEW489" s="289"/>
      <c r="XEX489" s="289"/>
      <c r="XEY489" s="289"/>
      <c r="XEZ489" s="289"/>
      <c r="XFA489" s="289"/>
      <c r="XFB489" s="289"/>
    </row>
    <row r="490" s="506" customFormat="1" ht="21" customHeight="1" spans="1:16382">
      <c r="A490" s="508">
        <v>20699</v>
      </c>
      <c r="B490" s="519" t="s">
        <v>469</v>
      </c>
      <c r="C490" s="351">
        <f t="shared" si="7"/>
        <v>1500</v>
      </c>
      <c r="F490" s="506">
        <v>0</v>
      </c>
      <c r="H490" s="506">
        <v>1100</v>
      </c>
      <c r="K490" s="506">
        <v>0</v>
      </c>
      <c r="M490" s="506">
        <v>400</v>
      </c>
      <c r="XEJ490" s="289"/>
      <c r="XEK490" s="289"/>
      <c r="XEL490" s="289"/>
      <c r="XEM490" s="289"/>
      <c r="XEN490" s="289"/>
      <c r="XEO490" s="289"/>
      <c r="XEP490" s="289"/>
      <c r="XEQ490" s="289"/>
      <c r="XER490" s="289"/>
      <c r="XES490" s="289"/>
      <c r="XET490" s="289"/>
      <c r="XEU490" s="289"/>
      <c r="XEV490" s="289"/>
      <c r="XEW490" s="289"/>
      <c r="XEX490" s="289"/>
      <c r="XEY490" s="289"/>
      <c r="XEZ490" s="289"/>
      <c r="XFA490" s="289"/>
      <c r="XFB490" s="289"/>
    </row>
    <row r="491" s="506" customFormat="1" ht="21" hidden="1" customHeight="1" spans="1:16382">
      <c r="A491" s="508">
        <v>2069901</v>
      </c>
      <c r="B491" s="519" t="s">
        <v>470</v>
      </c>
      <c r="C491" s="351">
        <f t="shared" si="7"/>
        <v>0</v>
      </c>
      <c r="F491" s="506">
        <v>0</v>
      </c>
      <c r="H491" s="506">
        <v>0</v>
      </c>
      <c r="K491" s="506">
        <v>0</v>
      </c>
      <c r="M491" s="506">
        <v>0</v>
      </c>
      <c r="XEJ491" s="289"/>
      <c r="XEK491" s="289"/>
      <c r="XEL491" s="289"/>
      <c r="XEM491" s="289"/>
      <c r="XEN491" s="289"/>
      <c r="XEO491" s="289"/>
      <c r="XEP491" s="289"/>
      <c r="XEQ491" s="289"/>
      <c r="XER491" s="289"/>
      <c r="XES491" s="289"/>
      <c r="XET491" s="289"/>
      <c r="XEU491" s="289"/>
      <c r="XEV491" s="289"/>
      <c r="XEW491" s="289"/>
      <c r="XEX491" s="289"/>
      <c r="XEY491" s="289"/>
      <c r="XEZ491" s="289"/>
      <c r="XFA491" s="289"/>
      <c r="XFB491" s="289"/>
    </row>
    <row r="492" s="506" customFormat="1" ht="21" hidden="1" customHeight="1" spans="1:16382">
      <c r="A492" s="508">
        <v>2069902</v>
      </c>
      <c r="B492" s="519" t="s">
        <v>471</v>
      </c>
      <c r="C492" s="351">
        <f t="shared" si="7"/>
        <v>0</v>
      </c>
      <c r="F492" s="506">
        <v>0</v>
      </c>
      <c r="H492" s="506">
        <v>0</v>
      </c>
      <c r="K492" s="506">
        <v>0</v>
      </c>
      <c r="M492" s="506">
        <v>0</v>
      </c>
      <c r="XEJ492" s="289"/>
      <c r="XEK492" s="289"/>
      <c r="XEL492" s="289"/>
      <c r="XEM492" s="289"/>
      <c r="XEN492" s="289"/>
      <c r="XEO492" s="289"/>
      <c r="XEP492" s="289"/>
      <c r="XEQ492" s="289"/>
      <c r="XER492" s="289"/>
      <c r="XES492" s="289"/>
      <c r="XET492" s="289"/>
      <c r="XEU492" s="289"/>
      <c r="XEV492" s="289"/>
      <c r="XEW492" s="289"/>
      <c r="XEX492" s="289"/>
      <c r="XEY492" s="289"/>
      <c r="XEZ492" s="289"/>
      <c r="XFA492" s="289"/>
      <c r="XFB492" s="289"/>
    </row>
    <row r="493" s="506" customFormat="1" ht="21" hidden="1" customHeight="1" spans="1:16382">
      <c r="A493" s="508">
        <v>2069903</v>
      </c>
      <c r="B493" s="519" t="s">
        <v>472</v>
      </c>
      <c r="C493" s="351">
        <f t="shared" si="7"/>
        <v>0</v>
      </c>
      <c r="F493" s="506">
        <v>0</v>
      </c>
      <c r="H493" s="506">
        <v>0</v>
      </c>
      <c r="K493" s="506">
        <v>0</v>
      </c>
      <c r="M493" s="506">
        <v>0</v>
      </c>
      <c r="XEJ493" s="289"/>
      <c r="XEK493" s="289"/>
      <c r="XEL493" s="289"/>
      <c r="XEM493" s="289"/>
      <c r="XEN493" s="289"/>
      <c r="XEO493" s="289"/>
      <c r="XEP493" s="289"/>
      <c r="XEQ493" s="289"/>
      <c r="XER493" s="289"/>
      <c r="XES493" s="289"/>
      <c r="XET493" s="289"/>
      <c r="XEU493" s="289"/>
      <c r="XEV493" s="289"/>
      <c r="XEW493" s="289"/>
      <c r="XEX493" s="289"/>
      <c r="XEY493" s="289"/>
      <c r="XEZ493" s="289"/>
      <c r="XFA493" s="289"/>
      <c r="XFB493" s="289"/>
    </row>
    <row r="494" s="506" customFormat="1" ht="21" customHeight="1" spans="1:16382">
      <c r="A494" s="508">
        <v>2069999</v>
      </c>
      <c r="B494" s="519" t="s">
        <v>473</v>
      </c>
      <c r="C494" s="351">
        <f t="shared" si="7"/>
        <v>1500</v>
      </c>
      <c r="F494" s="506">
        <v>0</v>
      </c>
      <c r="H494" s="506">
        <v>1100</v>
      </c>
      <c r="K494" s="506">
        <v>0</v>
      </c>
      <c r="M494" s="506">
        <v>400</v>
      </c>
      <c r="XEJ494" s="289"/>
      <c r="XEK494" s="289"/>
      <c r="XEL494" s="289"/>
      <c r="XEM494" s="289"/>
      <c r="XEN494" s="289"/>
      <c r="XEO494" s="289"/>
      <c r="XEP494" s="289"/>
      <c r="XEQ494" s="289"/>
      <c r="XER494" s="289"/>
      <c r="XES494" s="289"/>
      <c r="XET494" s="289"/>
      <c r="XEU494" s="289"/>
      <c r="XEV494" s="289"/>
      <c r="XEW494" s="289"/>
      <c r="XEX494" s="289"/>
      <c r="XEY494" s="289"/>
      <c r="XEZ494" s="289"/>
      <c r="XFA494" s="289"/>
      <c r="XFB494" s="289"/>
    </row>
    <row r="495" s="506" customFormat="1" ht="21" customHeight="1" spans="1:16382">
      <c r="A495" s="508">
        <v>207</v>
      </c>
      <c r="B495" s="517" t="s">
        <v>474</v>
      </c>
      <c r="C495" s="351">
        <f t="shared" si="7"/>
        <v>6061.828379</v>
      </c>
      <c r="F495" s="508">
        <v>3723.828379</v>
      </c>
      <c r="H495" s="506">
        <v>444</v>
      </c>
      <c r="K495" s="506">
        <v>1285</v>
      </c>
      <c r="M495" s="506">
        <v>609</v>
      </c>
      <c r="XEJ495" s="289"/>
      <c r="XEK495" s="289"/>
      <c r="XEL495" s="289"/>
      <c r="XEM495" s="289"/>
      <c r="XEN495" s="289"/>
      <c r="XEO495" s="289"/>
      <c r="XEP495" s="289"/>
      <c r="XEQ495" s="289"/>
      <c r="XER495" s="289"/>
      <c r="XES495" s="289"/>
      <c r="XET495" s="289"/>
      <c r="XEU495" s="289"/>
      <c r="XEV495" s="289"/>
      <c r="XEW495" s="289"/>
      <c r="XEX495" s="289"/>
      <c r="XEY495" s="289"/>
      <c r="XEZ495" s="289"/>
      <c r="XFA495" s="289"/>
      <c r="XFB495" s="289"/>
    </row>
    <row r="496" s="506" customFormat="1" ht="21" customHeight="1" spans="1:16382">
      <c r="A496" s="508">
        <v>20701</v>
      </c>
      <c r="B496" s="519" t="s">
        <v>475</v>
      </c>
      <c r="C496" s="351">
        <f t="shared" si="7"/>
        <v>2671.795488</v>
      </c>
      <c r="F496" s="508">
        <v>1760.795488</v>
      </c>
      <c r="H496" s="506">
        <v>4</v>
      </c>
      <c r="K496" s="506">
        <v>759</v>
      </c>
      <c r="M496" s="506">
        <v>148</v>
      </c>
      <c r="XEJ496" s="289"/>
      <c r="XEK496" s="289"/>
      <c r="XEL496" s="289"/>
      <c r="XEM496" s="289"/>
      <c r="XEN496" s="289"/>
      <c r="XEO496" s="289"/>
      <c r="XEP496" s="289"/>
      <c r="XEQ496" s="289"/>
      <c r="XER496" s="289"/>
      <c r="XES496" s="289"/>
      <c r="XET496" s="289"/>
      <c r="XEU496" s="289"/>
      <c r="XEV496" s="289"/>
      <c r="XEW496" s="289"/>
      <c r="XEX496" s="289"/>
      <c r="XEY496" s="289"/>
      <c r="XEZ496" s="289"/>
      <c r="XFA496" s="289"/>
      <c r="XFB496" s="289"/>
    </row>
    <row r="497" s="506" customFormat="1" ht="21" customHeight="1" spans="1:16382">
      <c r="A497" s="508">
        <v>2070101</v>
      </c>
      <c r="B497" s="519" t="s">
        <v>148</v>
      </c>
      <c r="C497" s="351">
        <f t="shared" si="7"/>
        <v>743.98582</v>
      </c>
      <c r="F497" s="508">
        <v>743.98582</v>
      </c>
      <c r="H497" s="506">
        <v>0</v>
      </c>
      <c r="K497" s="506">
        <v>0</v>
      </c>
      <c r="M497" s="506">
        <v>0</v>
      </c>
      <c r="XEJ497" s="289"/>
      <c r="XEK497" s="289"/>
      <c r="XEL497" s="289"/>
      <c r="XEM497" s="289"/>
      <c r="XEN497" s="289"/>
      <c r="XEO497" s="289"/>
      <c r="XEP497" s="289"/>
      <c r="XEQ497" s="289"/>
      <c r="XER497" s="289"/>
      <c r="XES497" s="289"/>
      <c r="XET497" s="289"/>
      <c r="XEU497" s="289"/>
      <c r="XEV497" s="289"/>
      <c r="XEW497" s="289"/>
      <c r="XEX497" s="289"/>
      <c r="XEY497" s="289"/>
      <c r="XEZ497" s="289"/>
      <c r="XFA497" s="289"/>
      <c r="XFB497" s="289"/>
    </row>
    <row r="498" s="506" customFormat="1" ht="21" hidden="1" customHeight="1" spans="1:16382">
      <c r="A498" s="508">
        <v>2070102</v>
      </c>
      <c r="B498" s="519" t="s">
        <v>149</v>
      </c>
      <c r="C498" s="351">
        <f t="shared" si="7"/>
        <v>0</v>
      </c>
      <c r="F498" s="506">
        <v>0</v>
      </c>
      <c r="H498" s="506">
        <v>0</v>
      </c>
      <c r="K498" s="506">
        <v>0</v>
      </c>
      <c r="M498" s="506">
        <v>0</v>
      </c>
      <c r="XEJ498" s="289"/>
      <c r="XEK498" s="289"/>
      <c r="XEL498" s="289"/>
      <c r="XEM498" s="289"/>
      <c r="XEN498" s="289"/>
      <c r="XEO498" s="289"/>
      <c r="XEP498" s="289"/>
      <c r="XEQ498" s="289"/>
      <c r="XER498" s="289"/>
      <c r="XES498" s="289"/>
      <c r="XET498" s="289"/>
      <c r="XEU498" s="289"/>
      <c r="XEV498" s="289"/>
      <c r="XEW498" s="289"/>
      <c r="XEX498" s="289"/>
      <c r="XEY498" s="289"/>
      <c r="XEZ498" s="289"/>
      <c r="XFA498" s="289"/>
      <c r="XFB498" s="289"/>
    </row>
    <row r="499" s="506" customFormat="1" ht="21" hidden="1" customHeight="1" spans="1:16382">
      <c r="A499" s="508">
        <v>2070103</v>
      </c>
      <c r="B499" s="519" t="s">
        <v>150</v>
      </c>
      <c r="C499" s="351">
        <f t="shared" si="7"/>
        <v>0</v>
      </c>
      <c r="F499" s="506">
        <v>0</v>
      </c>
      <c r="H499" s="506">
        <v>0</v>
      </c>
      <c r="K499" s="506">
        <v>0</v>
      </c>
      <c r="M499" s="506">
        <v>0</v>
      </c>
      <c r="XEJ499" s="289"/>
      <c r="XEK499" s="289"/>
      <c r="XEL499" s="289"/>
      <c r="XEM499" s="289"/>
      <c r="XEN499" s="289"/>
      <c r="XEO499" s="289"/>
      <c r="XEP499" s="289"/>
      <c r="XEQ499" s="289"/>
      <c r="XER499" s="289"/>
      <c r="XES499" s="289"/>
      <c r="XET499" s="289"/>
      <c r="XEU499" s="289"/>
      <c r="XEV499" s="289"/>
      <c r="XEW499" s="289"/>
      <c r="XEX499" s="289"/>
      <c r="XEY499" s="289"/>
      <c r="XEZ499" s="289"/>
      <c r="XFA499" s="289"/>
      <c r="XFB499" s="289"/>
    </row>
    <row r="500" s="506" customFormat="1" ht="21" customHeight="1" spans="1:16382">
      <c r="A500" s="508">
        <v>2070104</v>
      </c>
      <c r="B500" s="519" t="s">
        <v>476</v>
      </c>
      <c r="C500" s="351">
        <f t="shared" si="7"/>
        <v>242.53224</v>
      </c>
      <c r="F500" s="508">
        <v>242.53224</v>
      </c>
      <c r="H500" s="506">
        <v>0</v>
      </c>
      <c r="K500" s="506">
        <v>0</v>
      </c>
      <c r="M500" s="506">
        <v>0</v>
      </c>
      <c r="XEJ500" s="289"/>
      <c r="XEK500" s="289"/>
      <c r="XEL500" s="289"/>
      <c r="XEM500" s="289"/>
      <c r="XEN500" s="289"/>
      <c r="XEO500" s="289"/>
      <c r="XEP500" s="289"/>
      <c r="XEQ500" s="289"/>
      <c r="XER500" s="289"/>
      <c r="XES500" s="289"/>
      <c r="XET500" s="289"/>
      <c r="XEU500" s="289"/>
      <c r="XEV500" s="289"/>
      <c r="XEW500" s="289"/>
      <c r="XEX500" s="289"/>
      <c r="XEY500" s="289"/>
      <c r="XEZ500" s="289"/>
      <c r="XFA500" s="289"/>
      <c r="XFB500" s="289"/>
    </row>
    <row r="501" s="506" customFormat="1" ht="21" hidden="1" customHeight="1" spans="1:16382">
      <c r="A501" s="508">
        <v>2070105</v>
      </c>
      <c r="B501" s="519" t="s">
        <v>477</v>
      </c>
      <c r="C501" s="351">
        <f t="shared" si="7"/>
        <v>0</v>
      </c>
      <c r="F501" s="506">
        <v>0</v>
      </c>
      <c r="H501" s="506">
        <v>0</v>
      </c>
      <c r="K501" s="506">
        <v>0</v>
      </c>
      <c r="M501" s="506">
        <v>0</v>
      </c>
      <c r="XEJ501" s="289"/>
      <c r="XEK501" s="289"/>
      <c r="XEL501" s="289"/>
      <c r="XEM501" s="289"/>
      <c r="XEN501" s="289"/>
      <c r="XEO501" s="289"/>
      <c r="XEP501" s="289"/>
      <c r="XEQ501" s="289"/>
      <c r="XER501" s="289"/>
      <c r="XES501" s="289"/>
      <c r="XET501" s="289"/>
      <c r="XEU501" s="289"/>
      <c r="XEV501" s="289"/>
      <c r="XEW501" s="289"/>
      <c r="XEX501" s="289"/>
      <c r="XEY501" s="289"/>
      <c r="XEZ501" s="289"/>
      <c r="XFA501" s="289"/>
      <c r="XFB501" s="289"/>
    </row>
    <row r="502" s="506" customFormat="1" ht="21" hidden="1" customHeight="1" spans="1:16382">
      <c r="A502" s="508">
        <v>2070106</v>
      </c>
      <c r="B502" s="519" t="s">
        <v>478</v>
      </c>
      <c r="C502" s="351">
        <f t="shared" si="7"/>
        <v>0</v>
      </c>
      <c r="F502" s="506">
        <v>0</v>
      </c>
      <c r="H502" s="506">
        <v>0</v>
      </c>
      <c r="K502" s="506">
        <v>0</v>
      </c>
      <c r="M502" s="506">
        <v>0</v>
      </c>
      <c r="XEJ502" s="289"/>
      <c r="XEK502" s="289"/>
      <c r="XEL502" s="289"/>
      <c r="XEM502" s="289"/>
      <c r="XEN502" s="289"/>
      <c r="XEO502" s="289"/>
      <c r="XEP502" s="289"/>
      <c r="XEQ502" s="289"/>
      <c r="XER502" s="289"/>
      <c r="XES502" s="289"/>
      <c r="XET502" s="289"/>
      <c r="XEU502" s="289"/>
      <c r="XEV502" s="289"/>
      <c r="XEW502" s="289"/>
      <c r="XEX502" s="289"/>
      <c r="XEY502" s="289"/>
      <c r="XEZ502" s="289"/>
      <c r="XFA502" s="289"/>
      <c r="XFB502" s="289"/>
    </row>
    <row r="503" s="506" customFormat="1" ht="21" hidden="1" customHeight="1" spans="1:16382">
      <c r="A503" s="508">
        <v>2070107</v>
      </c>
      <c r="B503" s="519" t="s">
        <v>479</v>
      </c>
      <c r="C503" s="351">
        <f t="shared" si="7"/>
        <v>0</v>
      </c>
      <c r="F503" s="506">
        <v>0</v>
      </c>
      <c r="H503" s="506">
        <v>0</v>
      </c>
      <c r="K503" s="506">
        <v>0</v>
      </c>
      <c r="M503" s="506">
        <v>0</v>
      </c>
      <c r="XEJ503" s="289"/>
      <c r="XEK503" s="289"/>
      <c r="XEL503" s="289"/>
      <c r="XEM503" s="289"/>
      <c r="XEN503" s="289"/>
      <c r="XEO503" s="289"/>
      <c r="XEP503" s="289"/>
      <c r="XEQ503" s="289"/>
      <c r="XER503" s="289"/>
      <c r="XES503" s="289"/>
      <c r="XET503" s="289"/>
      <c r="XEU503" s="289"/>
      <c r="XEV503" s="289"/>
      <c r="XEW503" s="289"/>
      <c r="XEX503" s="289"/>
      <c r="XEY503" s="289"/>
      <c r="XEZ503" s="289"/>
      <c r="XFA503" s="289"/>
      <c r="XFB503" s="289"/>
    </row>
    <row r="504" s="506" customFormat="1" ht="21" hidden="1" customHeight="1" spans="1:16382">
      <c r="A504" s="508">
        <v>2070108</v>
      </c>
      <c r="B504" s="519" t="s">
        <v>480</v>
      </c>
      <c r="C504" s="351">
        <f t="shared" si="7"/>
        <v>0</v>
      </c>
      <c r="F504" s="506">
        <v>0</v>
      </c>
      <c r="H504" s="506">
        <v>0</v>
      </c>
      <c r="K504" s="506">
        <v>0</v>
      </c>
      <c r="M504" s="506">
        <v>0</v>
      </c>
      <c r="XEJ504" s="289"/>
      <c r="XEK504" s="289"/>
      <c r="XEL504" s="289"/>
      <c r="XEM504" s="289"/>
      <c r="XEN504" s="289"/>
      <c r="XEO504" s="289"/>
      <c r="XEP504" s="289"/>
      <c r="XEQ504" s="289"/>
      <c r="XER504" s="289"/>
      <c r="XES504" s="289"/>
      <c r="XET504" s="289"/>
      <c r="XEU504" s="289"/>
      <c r="XEV504" s="289"/>
      <c r="XEW504" s="289"/>
      <c r="XEX504" s="289"/>
      <c r="XEY504" s="289"/>
      <c r="XEZ504" s="289"/>
      <c r="XFA504" s="289"/>
      <c r="XFB504" s="289"/>
    </row>
    <row r="505" s="506" customFormat="1" ht="21" customHeight="1" spans="1:16382">
      <c r="A505" s="508">
        <v>2070109</v>
      </c>
      <c r="B505" s="519" t="s">
        <v>481</v>
      </c>
      <c r="C505" s="351">
        <f t="shared" si="7"/>
        <v>621.755115</v>
      </c>
      <c r="F505" s="508">
        <v>511.755115</v>
      </c>
      <c r="H505" s="506">
        <v>0</v>
      </c>
      <c r="K505" s="506">
        <v>0</v>
      </c>
      <c r="M505" s="506">
        <v>110</v>
      </c>
      <c r="XEJ505" s="289"/>
      <c r="XEK505" s="289"/>
      <c r="XEL505" s="289"/>
      <c r="XEM505" s="289"/>
      <c r="XEN505" s="289"/>
      <c r="XEO505" s="289"/>
      <c r="XEP505" s="289"/>
      <c r="XEQ505" s="289"/>
      <c r="XER505" s="289"/>
      <c r="XES505" s="289"/>
      <c r="XET505" s="289"/>
      <c r="XEU505" s="289"/>
      <c r="XEV505" s="289"/>
      <c r="XEW505" s="289"/>
      <c r="XEX505" s="289"/>
      <c r="XEY505" s="289"/>
      <c r="XEZ505" s="289"/>
      <c r="XFA505" s="289"/>
      <c r="XFB505" s="289"/>
    </row>
    <row r="506" s="506" customFormat="1" ht="21" hidden="1" customHeight="1" spans="1:16382">
      <c r="A506" s="508">
        <v>2070110</v>
      </c>
      <c r="B506" s="519" t="s">
        <v>482</v>
      </c>
      <c r="C506" s="351">
        <f t="shared" si="7"/>
        <v>0</v>
      </c>
      <c r="F506" s="506">
        <v>0</v>
      </c>
      <c r="H506" s="506">
        <v>0</v>
      </c>
      <c r="K506" s="506">
        <v>0</v>
      </c>
      <c r="M506" s="506">
        <v>0</v>
      </c>
      <c r="XEJ506" s="289"/>
      <c r="XEK506" s="289"/>
      <c r="XEL506" s="289"/>
      <c r="XEM506" s="289"/>
      <c r="XEN506" s="289"/>
      <c r="XEO506" s="289"/>
      <c r="XEP506" s="289"/>
      <c r="XEQ506" s="289"/>
      <c r="XER506" s="289"/>
      <c r="XES506" s="289"/>
      <c r="XET506" s="289"/>
      <c r="XEU506" s="289"/>
      <c r="XEV506" s="289"/>
      <c r="XEW506" s="289"/>
      <c r="XEX506" s="289"/>
      <c r="XEY506" s="289"/>
      <c r="XEZ506" s="289"/>
      <c r="XFA506" s="289"/>
      <c r="XFB506" s="289"/>
    </row>
    <row r="507" s="506" customFormat="1" ht="21" hidden="1" customHeight="1" spans="1:16382">
      <c r="A507" s="508">
        <v>2070111</v>
      </c>
      <c r="B507" s="519" t="s">
        <v>483</v>
      </c>
      <c r="C507" s="351">
        <f t="shared" si="7"/>
        <v>0</v>
      </c>
      <c r="F507" s="506">
        <v>0</v>
      </c>
      <c r="H507" s="506">
        <v>0</v>
      </c>
      <c r="K507" s="506">
        <v>0</v>
      </c>
      <c r="M507" s="506">
        <v>0</v>
      </c>
      <c r="XEJ507" s="289"/>
      <c r="XEK507" s="289"/>
      <c r="XEL507" s="289"/>
      <c r="XEM507" s="289"/>
      <c r="XEN507" s="289"/>
      <c r="XEO507" s="289"/>
      <c r="XEP507" s="289"/>
      <c r="XEQ507" s="289"/>
      <c r="XER507" s="289"/>
      <c r="XES507" s="289"/>
      <c r="XET507" s="289"/>
      <c r="XEU507" s="289"/>
      <c r="XEV507" s="289"/>
      <c r="XEW507" s="289"/>
      <c r="XEX507" s="289"/>
      <c r="XEY507" s="289"/>
      <c r="XEZ507" s="289"/>
      <c r="XFA507" s="289"/>
      <c r="XFB507" s="289"/>
    </row>
    <row r="508" s="506" customFormat="1" ht="21" hidden="1" customHeight="1" spans="1:16382">
      <c r="A508" s="508">
        <v>2070112</v>
      </c>
      <c r="B508" s="519" t="s">
        <v>484</v>
      </c>
      <c r="C508" s="351">
        <f t="shared" si="7"/>
        <v>0</v>
      </c>
      <c r="F508" s="506">
        <v>0</v>
      </c>
      <c r="H508" s="506">
        <v>0</v>
      </c>
      <c r="K508" s="506">
        <v>0</v>
      </c>
      <c r="M508" s="506">
        <v>0</v>
      </c>
      <c r="XEJ508" s="289"/>
      <c r="XEK508" s="289"/>
      <c r="XEL508" s="289"/>
      <c r="XEM508" s="289"/>
      <c r="XEN508" s="289"/>
      <c r="XEO508" s="289"/>
      <c r="XEP508" s="289"/>
      <c r="XEQ508" s="289"/>
      <c r="XER508" s="289"/>
      <c r="XES508" s="289"/>
      <c r="XET508" s="289"/>
      <c r="XEU508" s="289"/>
      <c r="XEV508" s="289"/>
      <c r="XEW508" s="289"/>
      <c r="XEX508" s="289"/>
      <c r="XEY508" s="289"/>
      <c r="XEZ508" s="289"/>
      <c r="XFA508" s="289"/>
      <c r="XFB508" s="289"/>
    </row>
    <row r="509" s="506" customFormat="1" ht="21" customHeight="1" spans="1:16382">
      <c r="A509" s="508">
        <v>2070113</v>
      </c>
      <c r="B509" s="519" t="s">
        <v>485</v>
      </c>
      <c r="C509" s="351">
        <f t="shared" si="7"/>
        <v>131.559214</v>
      </c>
      <c r="F509" s="508">
        <v>131.559214</v>
      </c>
      <c r="H509" s="506">
        <v>0</v>
      </c>
      <c r="K509" s="506">
        <v>0</v>
      </c>
      <c r="M509" s="506">
        <v>0</v>
      </c>
      <c r="XEJ509" s="289"/>
      <c r="XEK509" s="289"/>
      <c r="XEL509" s="289"/>
      <c r="XEM509" s="289"/>
      <c r="XEN509" s="289"/>
      <c r="XEO509" s="289"/>
      <c r="XEP509" s="289"/>
      <c r="XEQ509" s="289"/>
      <c r="XER509" s="289"/>
      <c r="XES509" s="289"/>
      <c r="XET509" s="289"/>
      <c r="XEU509" s="289"/>
      <c r="XEV509" s="289"/>
      <c r="XEW509" s="289"/>
      <c r="XEX509" s="289"/>
      <c r="XEY509" s="289"/>
      <c r="XEZ509" s="289"/>
      <c r="XFA509" s="289"/>
      <c r="XFB509" s="289"/>
    </row>
    <row r="510" s="506" customFormat="1" ht="21" customHeight="1" spans="1:16382">
      <c r="A510" s="508">
        <v>2070114</v>
      </c>
      <c r="B510" s="519" t="s">
        <v>486</v>
      </c>
      <c r="C510" s="351">
        <f t="shared" si="7"/>
        <v>130.963099</v>
      </c>
      <c r="F510" s="508">
        <v>130.963099</v>
      </c>
      <c r="H510" s="506">
        <v>0</v>
      </c>
      <c r="K510" s="506">
        <v>0</v>
      </c>
      <c r="M510" s="506">
        <v>0</v>
      </c>
      <c r="XEJ510" s="289"/>
      <c r="XEK510" s="289"/>
      <c r="XEL510" s="289"/>
      <c r="XEM510" s="289"/>
      <c r="XEN510" s="289"/>
      <c r="XEO510" s="289"/>
      <c r="XEP510" s="289"/>
      <c r="XEQ510" s="289"/>
      <c r="XER510" s="289"/>
      <c r="XES510" s="289"/>
      <c r="XET510" s="289"/>
      <c r="XEU510" s="289"/>
      <c r="XEV510" s="289"/>
      <c r="XEW510" s="289"/>
      <c r="XEX510" s="289"/>
      <c r="XEY510" s="289"/>
      <c r="XEZ510" s="289"/>
      <c r="XFA510" s="289"/>
      <c r="XFB510" s="289"/>
    </row>
    <row r="511" s="506" customFormat="1" ht="21" customHeight="1" spans="1:16382">
      <c r="A511" s="508">
        <v>2070199</v>
      </c>
      <c r="B511" s="519" t="s">
        <v>487</v>
      </c>
      <c r="C511" s="351">
        <f t="shared" si="7"/>
        <v>801</v>
      </c>
      <c r="F511" s="506">
        <v>0</v>
      </c>
      <c r="H511" s="506">
        <v>4</v>
      </c>
      <c r="K511" s="506">
        <v>759</v>
      </c>
      <c r="M511" s="506">
        <v>38</v>
      </c>
      <c r="XEJ511" s="289"/>
      <c r="XEK511" s="289"/>
      <c r="XEL511" s="289"/>
      <c r="XEM511" s="289"/>
      <c r="XEN511" s="289"/>
      <c r="XEO511" s="289"/>
      <c r="XEP511" s="289"/>
      <c r="XEQ511" s="289"/>
      <c r="XER511" s="289"/>
      <c r="XES511" s="289"/>
      <c r="XET511" s="289"/>
      <c r="XEU511" s="289"/>
      <c r="XEV511" s="289"/>
      <c r="XEW511" s="289"/>
      <c r="XEX511" s="289"/>
      <c r="XEY511" s="289"/>
      <c r="XEZ511" s="289"/>
      <c r="XFA511" s="289"/>
      <c r="XFB511" s="289"/>
    </row>
    <row r="512" s="506" customFormat="1" ht="21" customHeight="1" spans="1:16382">
      <c r="A512" s="508">
        <v>20702</v>
      </c>
      <c r="B512" s="519" t="s">
        <v>488</v>
      </c>
      <c r="C512" s="351">
        <f t="shared" si="7"/>
        <v>1078.202414</v>
      </c>
      <c r="F512" s="508">
        <v>532.202414</v>
      </c>
      <c r="H512" s="506">
        <v>0</v>
      </c>
      <c r="K512" s="506">
        <v>414</v>
      </c>
      <c r="M512" s="506">
        <v>132</v>
      </c>
      <c r="XEJ512" s="289"/>
      <c r="XEK512" s="289"/>
      <c r="XEL512" s="289"/>
      <c r="XEM512" s="289"/>
      <c r="XEN512" s="289"/>
      <c r="XEO512" s="289"/>
      <c r="XEP512" s="289"/>
      <c r="XEQ512" s="289"/>
      <c r="XER512" s="289"/>
      <c r="XES512" s="289"/>
      <c r="XET512" s="289"/>
      <c r="XEU512" s="289"/>
      <c r="XEV512" s="289"/>
      <c r="XEW512" s="289"/>
      <c r="XEX512" s="289"/>
      <c r="XEY512" s="289"/>
      <c r="XEZ512" s="289"/>
      <c r="XFA512" s="289"/>
      <c r="XFB512" s="289"/>
    </row>
    <row r="513" s="506" customFormat="1" ht="21" hidden="1" customHeight="1" spans="1:16382">
      <c r="A513" s="508">
        <v>2070201</v>
      </c>
      <c r="B513" s="519" t="s">
        <v>148</v>
      </c>
      <c r="C513" s="351">
        <f t="shared" si="7"/>
        <v>0</v>
      </c>
      <c r="F513" s="506">
        <v>0</v>
      </c>
      <c r="H513" s="506">
        <v>0</v>
      </c>
      <c r="K513" s="506">
        <v>0</v>
      </c>
      <c r="M513" s="506">
        <v>0</v>
      </c>
      <c r="XEJ513" s="289"/>
      <c r="XEK513" s="289"/>
      <c r="XEL513" s="289"/>
      <c r="XEM513" s="289"/>
      <c r="XEN513" s="289"/>
      <c r="XEO513" s="289"/>
      <c r="XEP513" s="289"/>
      <c r="XEQ513" s="289"/>
      <c r="XER513" s="289"/>
      <c r="XES513" s="289"/>
      <c r="XET513" s="289"/>
      <c r="XEU513" s="289"/>
      <c r="XEV513" s="289"/>
      <c r="XEW513" s="289"/>
      <c r="XEX513" s="289"/>
      <c r="XEY513" s="289"/>
      <c r="XEZ513" s="289"/>
      <c r="XFA513" s="289"/>
      <c r="XFB513" s="289"/>
    </row>
    <row r="514" s="506" customFormat="1" ht="21" hidden="1" customHeight="1" spans="1:16382">
      <c r="A514" s="508">
        <v>2070202</v>
      </c>
      <c r="B514" s="519" t="s">
        <v>149</v>
      </c>
      <c r="C514" s="351">
        <f t="shared" si="7"/>
        <v>0</v>
      </c>
      <c r="F514" s="506">
        <v>0</v>
      </c>
      <c r="H514" s="506">
        <v>0</v>
      </c>
      <c r="K514" s="506">
        <v>0</v>
      </c>
      <c r="M514" s="506">
        <v>0</v>
      </c>
      <c r="XEJ514" s="289"/>
      <c r="XEK514" s="289"/>
      <c r="XEL514" s="289"/>
      <c r="XEM514" s="289"/>
      <c r="XEN514" s="289"/>
      <c r="XEO514" s="289"/>
      <c r="XEP514" s="289"/>
      <c r="XEQ514" s="289"/>
      <c r="XER514" s="289"/>
      <c r="XES514" s="289"/>
      <c r="XET514" s="289"/>
      <c r="XEU514" s="289"/>
      <c r="XEV514" s="289"/>
      <c r="XEW514" s="289"/>
      <c r="XEX514" s="289"/>
      <c r="XEY514" s="289"/>
      <c r="XEZ514" s="289"/>
      <c r="XFA514" s="289"/>
      <c r="XFB514" s="289"/>
    </row>
    <row r="515" s="506" customFormat="1" ht="21" hidden="1" customHeight="1" spans="1:16382">
      <c r="A515" s="508">
        <v>2070203</v>
      </c>
      <c r="B515" s="519" t="s">
        <v>150</v>
      </c>
      <c r="C515" s="351">
        <f t="shared" si="7"/>
        <v>0</v>
      </c>
      <c r="F515" s="506">
        <v>0</v>
      </c>
      <c r="H515" s="506">
        <v>0</v>
      </c>
      <c r="K515" s="506">
        <v>0</v>
      </c>
      <c r="M515" s="506">
        <v>0</v>
      </c>
      <c r="XEJ515" s="289"/>
      <c r="XEK515" s="289"/>
      <c r="XEL515" s="289"/>
      <c r="XEM515" s="289"/>
      <c r="XEN515" s="289"/>
      <c r="XEO515" s="289"/>
      <c r="XEP515" s="289"/>
      <c r="XEQ515" s="289"/>
      <c r="XER515" s="289"/>
      <c r="XES515" s="289"/>
      <c r="XET515" s="289"/>
      <c r="XEU515" s="289"/>
      <c r="XEV515" s="289"/>
      <c r="XEW515" s="289"/>
      <c r="XEX515" s="289"/>
      <c r="XEY515" s="289"/>
      <c r="XEZ515" s="289"/>
      <c r="XFA515" s="289"/>
      <c r="XFB515" s="289"/>
    </row>
    <row r="516" s="506" customFormat="1" ht="21" customHeight="1" spans="1:16382">
      <c r="A516" s="508">
        <v>2070204</v>
      </c>
      <c r="B516" s="519" t="s">
        <v>489</v>
      </c>
      <c r="C516" s="351">
        <f t="shared" si="7"/>
        <v>340.669772</v>
      </c>
      <c r="F516" s="508">
        <v>240.669772</v>
      </c>
      <c r="H516" s="506">
        <v>0</v>
      </c>
      <c r="K516" s="506">
        <v>0</v>
      </c>
      <c r="M516" s="506">
        <v>100</v>
      </c>
      <c r="XEJ516" s="289"/>
      <c r="XEK516" s="289"/>
      <c r="XEL516" s="289"/>
      <c r="XEM516" s="289"/>
      <c r="XEN516" s="289"/>
      <c r="XEO516" s="289"/>
      <c r="XEP516" s="289"/>
      <c r="XEQ516" s="289"/>
      <c r="XER516" s="289"/>
      <c r="XES516" s="289"/>
      <c r="XET516" s="289"/>
      <c r="XEU516" s="289"/>
      <c r="XEV516" s="289"/>
      <c r="XEW516" s="289"/>
      <c r="XEX516" s="289"/>
      <c r="XEY516" s="289"/>
      <c r="XEZ516" s="289"/>
      <c r="XFA516" s="289"/>
      <c r="XFB516" s="289"/>
    </row>
    <row r="517" s="506" customFormat="1" ht="21" customHeight="1" spans="1:16382">
      <c r="A517" s="508">
        <v>2070205</v>
      </c>
      <c r="B517" s="519" t="s">
        <v>490</v>
      </c>
      <c r="C517" s="351">
        <f t="shared" si="7"/>
        <v>736.532642</v>
      </c>
      <c r="F517" s="508">
        <v>291.532642</v>
      </c>
      <c r="H517" s="506">
        <v>0</v>
      </c>
      <c r="K517" s="506">
        <v>414</v>
      </c>
      <c r="M517" s="506">
        <v>31</v>
      </c>
      <c r="XEJ517" s="289"/>
      <c r="XEK517" s="289"/>
      <c r="XEL517" s="289"/>
      <c r="XEM517" s="289"/>
      <c r="XEN517" s="289"/>
      <c r="XEO517" s="289"/>
      <c r="XEP517" s="289"/>
      <c r="XEQ517" s="289"/>
      <c r="XER517" s="289"/>
      <c r="XES517" s="289"/>
      <c r="XET517" s="289"/>
      <c r="XEU517" s="289"/>
      <c r="XEV517" s="289"/>
      <c r="XEW517" s="289"/>
      <c r="XEX517" s="289"/>
      <c r="XEY517" s="289"/>
      <c r="XEZ517" s="289"/>
      <c r="XFA517" s="289"/>
      <c r="XFB517" s="289"/>
    </row>
    <row r="518" s="506" customFormat="1" ht="21" hidden="1" customHeight="1" spans="1:16382">
      <c r="A518" s="508">
        <v>2070206</v>
      </c>
      <c r="B518" s="519" t="s">
        <v>491</v>
      </c>
      <c r="C518" s="351">
        <f t="shared" ref="C518:C581" si="8">D518+E518+F518+G518+H518+I518+J518+K518+L518+M518</f>
        <v>0</v>
      </c>
      <c r="F518" s="506">
        <v>0</v>
      </c>
      <c r="H518" s="506">
        <v>0</v>
      </c>
      <c r="K518" s="506">
        <v>0</v>
      </c>
      <c r="M518" s="506">
        <v>0</v>
      </c>
      <c r="XEJ518" s="289"/>
      <c r="XEK518" s="289"/>
      <c r="XEL518" s="289"/>
      <c r="XEM518" s="289"/>
      <c r="XEN518" s="289"/>
      <c r="XEO518" s="289"/>
      <c r="XEP518" s="289"/>
      <c r="XEQ518" s="289"/>
      <c r="XER518" s="289"/>
      <c r="XES518" s="289"/>
      <c r="XET518" s="289"/>
      <c r="XEU518" s="289"/>
      <c r="XEV518" s="289"/>
      <c r="XEW518" s="289"/>
      <c r="XEX518" s="289"/>
      <c r="XEY518" s="289"/>
      <c r="XEZ518" s="289"/>
      <c r="XFA518" s="289"/>
      <c r="XFB518" s="289"/>
    </row>
    <row r="519" s="506" customFormat="1" ht="21" hidden="1" customHeight="1" spans="1:16382">
      <c r="A519" s="508">
        <v>2070299</v>
      </c>
      <c r="B519" s="519" t="s">
        <v>492</v>
      </c>
      <c r="C519" s="351">
        <f t="shared" si="8"/>
        <v>0</v>
      </c>
      <c r="F519" s="506">
        <v>0</v>
      </c>
      <c r="H519" s="506">
        <v>0</v>
      </c>
      <c r="K519" s="506">
        <v>0</v>
      </c>
      <c r="M519" s="506">
        <v>0</v>
      </c>
      <c r="XEJ519" s="289"/>
      <c r="XEK519" s="289"/>
      <c r="XEL519" s="289"/>
      <c r="XEM519" s="289"/>
      <c r="XEN519" s="289"/>
      <c r="XEO519" s="289"/>
      <c r="XEP519" s="289"/>
      <c r="XEQ519" s="289"/>
      <c r="XER519" s="289"/>
      <c r="XES519" s="289"/>
      <c r="XET519" s="289"/>
      <c r="XEU519" s="289"/>
      <c r="XEV519" s="289"/>
      <c r="XEW519" s="289"/>
      <c r="XEX519" s="289"/>
      <c r="XEY519" s="289"/>
      <c r="XEZ519" s="289"/>
      <c r="XFA519" s="289"/>
      <c r="XFB519" s="289"/>
    </row>
    <row r="520" s="506" customFormat="1" ht="21" customHeight="1" spans="1:16382">
      <c r="A520" s="508">
        <v>20703</v>
      </c>
      <c r="B520" s="519" t="s">
        <v>493</v>
      </c>
      <c r="C520" s="351">
        <f t="shared" si="8"/>
        <v>884.668528</v>
      </c>
      <c r="F520" s="508">
        <v>362.668528</v>
      </c>
      <c r="H520" s="506">
        <v>80</v>
      </c>
      <c r="K520" s="506">
        <v>112</v>
      </c>
      <c r="M520" s="506">
        <v>330</v>
      </c>
      <c r="XEJ520" s="289"/>
      <c r="XEK520" s="289"/>
      <c r="XEL520" s="289"/>
      <c r="XEM520" s="289"/>
      <c r="XEN520" s="289"/>
      <c r="XEO520" s="289"/>
      <c r="XEP520" s="289"/>
      <c r="XEQ520" s="289"/>
      <c r="XER520" s="289"/>
      <c r="XES520" s="289"/>
      <c r="XET520" s="289"/>
      <c r="XEU520" s="289"/>
      <c r="XEV520" s="289"/>
      <c r="XEW520" s="289"/>
      <c r="XEX520" s="289"/>
      <c r="XEY520" s="289"/>
      <c r="XEZ520" s="289"/>
      <c r="XFA520" s="289"/>
      <c r="XFB520" s="289"/>
    </row>
    <row r="521" s="506" customFormat="1" ht="21" hidden="1" customHeight="1" spans="1:16382">
      <c r="A521" s="508">
        <v>2070301</v>
      </c>
      <c r="B521" s="519" t="s">
        <v>148</v>
      </c>
      <c r="C521" s="351">
        <f t="shared" si="8"/>
        <v>0</v>
      </c>
      <c r="F521" s="506">
        <v>0</v>
      </c>
      <c r="H521" s="506">
        <v>0</v>
      </c>
      <c r="K521" s="506">
        <v>0</v>
      </c>
      <c r="M521" s="506">
        <v>0</v>
      </c>
      <c r="XEJ521" s="289"/>
      <c r="XEK521" s="289"/>
      <c r="XEL521" s="289"/>
      <c r="XEM521" s="289"/>
      <c r="XEN521" s="289"/>
      <c r="XEO521" s="289"/>
      <c r="XEP521" s="289"/>
      <c r="XEQ521" s="289"/>
      <c r="XER521" s="289"/>
      <c r="XES521" s="289"/>
      <c r="XET521" s="289"/>
      <c r="XEU521" s="289"/>
      <c r="XEV521" s="289"/>
      <c r="XEW521" s="289"/>
      <c r="XEX521" s="289"/>
      <c r="XEY521" s="289"/>
      <c r="XEZ521" s="289"/>
      <c r="XFA521" s="289"/>
      <c r="XFB521" s="289"/>
    </row>
    <row r="522" s="506" customFormat="1" ht="21" hidden="1" customHeight="1" spans="1:16382">
      <c r="A522" s="508">
        <v>2070302</v>
      </c>
      <c r="B522" s="519" t="s">
        <v>149</v>
      </c>
      <c r="C522" s="351">
        <f t="shared" si="8"/>
        <v>0</v>
      </c>
      <c r="F522" s="506">
        <v>0</v>
      </c>
      <c r="H522" s="506">
        <v>0</v>
      </c>
      <c r="K522" s="506">
        <v>0</v>
      </c>
      <c r="M522" s="506">
        <v>0</v>
      </c>
      <c r="XEJ522" s="289"/>
      <c r="XEK522" s="289"/>
      <c r="XEL522" s="289"/>
      <c r="XEM522" s="289"/>
      <c r="XEN522" s="289"/>
      <c r="XEO522" s="289"/>
      <c r="XEP522" s="289"/>
      <c r="XEQ522" s="289"/>
      <c r="XER522" s="289"/>
      <c r="XES522" s="289"/>
      <c r="XET522" s="289"/>
      <c r="XEU522" s="289"/>
      <c r="XEV522" s="289"/>
      <c r="XEW522" s="289"/>
      <c r="XEX522" s="289"/>
      <c r="XEY522" s="289"/>
      <c r="XEZ522" s="289"/>
      <c r="XFA522" s="289"/>
      <c r="XFB522" s="289"/>
    </row>
    <row r="523" s="506" customFormat="1" ht="21" hidden="1" customHeight="1" spans="1:16382">
      <c r="A523" s="508">
        <v>2070303</v>
      </c>
      <c r="B523" s="519" t="s">
        <v>150</v>
      </c>
      <c r="C523" s="351">
        <f t="shared" si="8"/>
        <v>0</v>
      </c>
      <c r="F523" s="506">
        <v>0</v>
      </c>
      <c r="H523" s="506">
        <v>0</v>
      </c>
      <c r="K523" s="506">
        <v>0</v>
      </c>
      <c r="M523" s="506">
        <v>0</v>
      </c>
      <c r="XEJ523" s="289"/>
      <c r="XEK523" s="289"/>
      <c r="XEL523" s="289"/>
      <c r="XEM523" s="289"/>
      <c r="XEN523" s="289"/>
      <c r="XEO523" s="289"/>
      <c r="XEP523" s="289"/>
      <c r="XEQ523" s="289"/>
      <c r="XER523" s="289"/>
      <c r="XES523" s="289"/>
      <c r="XET523" s="289"/>
      <c r="XEU523" s="289"/>
      <c r="XEV523" s="289"/>
      <c r="XEW523" s="289"/>
      <c r="XEX523" s="289"/>
      <c r="XEY523" s="289"/>
      <c r="XEZ523" s="289"/>
      <c r="XFA523" s="289"/>
      <c r="XFB523" s="289"/>
    </row>
    <row r="524" s="506" customFormat="1" ht="21" customHeight="1" spans="1:16382">
      <c r="A524" s="508">
        <v>2070304</v>
      </c>
      <c r="B524" s="519" t="s">
        <v>494</v>
      </c>
      <c r="C524" s="351">
        <f t="shared" si="8"/>
        <v>362.668528</v>
      </c>
      <c r="F524" s="508">
        <v>362.668528</v>
      </c>
      <c r="H524" s="506">
        <v>0</v>
      </c>
      <c r="K524" s="506">
        <v>0</v>
      </c>
      <c r="M524" s="506">
        <v>0</v>
      </c>
      <c r="XEJ524" s="289"/>
      <c r="XEK524" s="289"/>
      <c r="XEL524" s="289"/>
      <c r="XEM524" s="289"/>
      <c r="XEN524" s="289"/>
      <c r="XEO524" s="289"/>
      <c r="XEP524" s="289"/>
      <c r="XEQ524" s="289"/>
      <c r="XER524" s="289"/>
      <c r="XES524" s="289"/>
      <c r="XET524" s="289"/>
      <c r="XEU524" s="289"/>
      <c r="XEV524" s="289"/>
      <c r="XEW524" s="289"/>
      <c r="XEX524" s="289"/>
      <c r="XEY524" s="289"/>
      <c r="XEZ524" s="289"/>
      <c r="XFA524" s="289"/>
      <c r="XFB524" s="289"/>
    </row>
    <row r="525" s="506" customFormat="1" ht="21" hidden="1" customHeight="1" spans="1:16382">
      <c r="A525" s="508">
        <v>2070305</v>
      </c>
      <c r="B525" s="519" t="s">
        <v>495</v>
      </c>
      <c r="C525" s="351">
        <f t="shared" si="8"/>
        <v>0</v>
      </c>
      <c r="F525" s="506">
        <v>0</v>
      </c>
      <c r="H525" s="506">
        <v>0</v>
      </c>
      <c r="K525" s="506">
        <v>0</v>
      </c>
      <c r="M525" s="506">
        <v>0</v>
      </c>
      <c r="XEJ525" s="289"/>
      <c r="XEK525" s="289"/>
      <c r="XEL525" s="289"/>
      <c r="XEM525" s="289"/>
      <c r="XEN525" s="289"/>
      <c r="XEO525" s="289"/>
      <c r="XEP525" s="289"/>
      <c r="XEQ525" s="289"/>
      <c r="XER525" s="289"/>
      <c r="XES525" s="289"/>
      <c r="XET525" s="289"/>
      <c r="XEU525" s="289"/>
      <c r="XEV525" s="289"/>
      <c r="XEW525" s="289"/>
      <c r="XEX525" s="289"/>
      <c r="XEY525" s="289"/>
      <c r="XEZ525" s="289"/>
      <c r="XFA525" s="289"/>
      <c r="XFB525" s="289"/>
    </row>
    <row r="526" s="506" customFormat="1" ht="21" customHeight="1" spans="1:16382">
      <c r="A526" s="508">
        <v>2070306</v>
      </c>
      <c r="B526" s="519" t="s">
        <v>496</v>
      </c>
      <c r="C526" s="351">
        <f t="shared" si="8"/>
        <v>80</v>
      </c>
      <c r="F526" s="506">
        <v>0</v>
      </c>
      <c r="H526" s="506">
        <v>80</v>
      </c>
      <c r="K526" s="506">
        <v>0</v>
      </c>
      <c r="M526" s="506">
        <v>0</v>
      </c>
      <c r="XEJ526" s="289"/>
      <c r="XEK526" s="289"/>
      <c r="XEL526" s="289"/>
      <c r="XEM526" s="289"/>
      <c r="XEN526" s="289"/>
      <c r="XEO526" s="289"/>
      <c r="XEP526" s="289"/>
      <c r="XEQ526" s="289"/>
      <c r="XER526" s="289"/>
      <c r="XES526" s="289"/>
      <c r="XET526" s="289"/>
      <c r="XEU526" s="289"/>
      <c r="XEV526" s="289"/>
      <c r="XEW526" s="289"/>
      <c r="XEX526" s="289"/>
      <c r="XEY526" s="289"/>
      <c r="XEZ526" s="289"/>
      <c r="XFA526" s="289"/>
      <c r="XFB526" s="289"/>
    </row>
    <row r="527" s="506" customFormat="1" ht="21" customHeight="1" spans="1:16382">
      <c r="A527" s="508">
        <v>2070307</v>
      </c>
      <c r="B527" s="519" t="s">
        <v>497</v>
      </c>
      <c r="C527" s="351">
        <f t="shared" si="8"/>
        <v>142</v>
      </c>
      <c r="F527" s="506">
        <v>0</v>
      </c>
      <c r="H527" s="506">
        <v>0</v>
      </c>
      <c r="K527" s="506">
        <v>112</v>
      </c>
      <c r="M527" s="506">
        <v>30</v>
      </c>
      <c r="XEJ527" s="289"/>
      <c r="XEK527" s="289"/>
      <c r="XEL527" s="289"/>
      <c r="XEM527" s="289"/>
      <c r="XEN527" s="289"/>
      <c r="XEO527" s="289"/>
      <c r="XEP527" s="289"/>
      <c r="XEQ527" s="289"/>
      <c r="XER527" s="289"/>
      <c r="XES527" s="289"/>
      <c r="XET527" s="289"/>
      <c r="XEU527" s="289"/>
      <c r="XEV527" s="289"/>
      <c r="XEW527" s="289"/>
      <c r="XEX527" s="289"/>
      <c r="XEY527" s="289"/>
      <c r="XEZ527" s="289"/>
      <c r="XFA527" s="289"/>
      <c r="XFB527" s="289"/>
    </row>
    <row r="528" s="506" customFormat="1" ht="21" customHeight="1" spans="1:16382">
      <c r="A528" s="508">
        <v>2070308</v>
      </c>
      <c r="B528" s="519" t="s">
        <v>498</v>
      </c>
      <c r="C528" s="351">
        <f t="shared" si="8"/>
        <v>300</v>
      </c>
      <c r="F528" s="506">
        <v>0</v>
      </c>
      <c r="H528" s="506">
        <v>0</v>
      </c>
      <c r="K528" s="506">
        <v>0</v>
      </c>
      <c r="M528" s="506">
        <v>300</v>
      </c>
      <c r="XEJ528" s="289"/>
      <c r="XEK528" s="289"/>
      <c r="XEL528" s="289"/>
      <c r="XEM528" s="289"/>
      <c r="XEN528" s="289"/>
      <c r="XEO528" s="289"/>
      <c r="XEP528" s="289"/>
      <c r="XEQ528" s="289"/>
      <c r="XER528" s="289"/>
      <c r="XES528" s="289"/>
      <c r="XET528" s="289"/>
      <c r="XEU528" s="289"/>
      <c r="XEV528" s="289"/>
      <c r="XEW528" s="289"/>
      <c r="XEX528" s="289"/>
      <c r="XEY528" s="289"/>
      <c r="XEZ528" s="289"/>
      <c r="XFA528" s="289"/>
      <c r="XFB528" s="289"/>
    </row>
    <row r="529" s="506" customFormat="1" ht="21" hidden="1" customHeight="1" spans="1:16382">
      <c r="A529" s="508">
        <v>2070309</v>
      </c>
      <c r="B529" s="519" t="s">
        <v>499</v>
      </c>
      <c r="C529" s="351">
        <f t="shared" si="8"/>
        <v>0</v>
      </c>
      <c r="F529" s="506">
        <v>0</v>
      </c>
      <c r="H529" s="506">
        <v>0</v>
      </c>
      <c r="K529" s="506">
        <v>0</v>
      </c>
      <c r="M529" s="506">
        <v>0</v>
      </c>
      <c r="XEJ529" s="289"/>
      <c r="XEK529" s="289"/>
      <c r="XEL529" s="289"/>
      <c r="XEM529" s="289"/>
      <c r="XEN529" s="289"/>
      <c r="XEO529" s="289"/>
      <c r="XEP529" s="289"/>
      <c r="XEQ529" s="289"/>
      <c r="XER529" s="289"/>
      <c r="XES529" s="289"/>
      <c r="XET529" s="289"/>
      <c r="XEU529" s="289"/>
      <c r="XEV529" s="289"/>
      <c r="XEW529" s="289"/>
      <c r="XEX529" s="289"/>
      <c r="XEY529" s="289"/>
      <c r="XEZ529" s="289"/>
      <c r="XFA529" s="289"/>
      <c r="XFB529" s="289"/>
    </row>
    <row r="530" s="506" customFormat="1" ht="21" hidden="1" customHeight="1" spans="1:16382">
      <c r="A530" s="508">
        <v>2070399</v>
      </c>
      <c r="B530" s="519" t="s">
        <v>500</v>
      </c>
      <c r="C530" s="351">
        <f t="shared" si="8"/>
        <v>0</v>
      </c>
      <c r="F530" s="506">
        <v>0</v>
      </c>
      <c r="H530" s="506">
        <v>0</v>
      </c>
      <c r="K530" s="506">
        <v>0</v>
      </c>
      <c r="M530" s="506">
        <v>0</v>
      </c>
      <c r="XEJ530" s="289"/>
      <c r="XEK530" s="289"/>
      <c r="XEL530" s="289"/>
      <c r="XEM530" s="289"/>
      <c r="XEN530" s="289"/>
      <c r="XEO530" s="289"/>
      <c r="XEP530" s="289"/>
      <c r="XEQ530" s="289"/>
      <c r="XER530" s="289"/>
      <c r="XES530" s="289"/>
      <c r="XET530" s="289"/>
      <c r="XEU530" s="289"/>
      <c r="XEV530" s="289"/>
      <c r="XEW530" s="289"/>
      <c r="XEX530" s="289"/>
      <c r="XEY530" s="289"/>
      <c r="XEZ530" s="289"/>
      <c r="XFA530" s="289"/>
      <c r="XFB530" s="289"/>
    </row>
    <row r="531" s="506" customFormat="1" ht="21" hidden="1" customHeight="1" spans="1:16382">
      <c r="A531" s="508">
        <v>20706</v>
      </c>
      <c r="B531" s="519" t="s">
        <v>501</v>
      </c>
      <c r="C531" s="351">
        <f t="shared" si="8"/>
        <v>0</v>
      </c>
      <c r="F531" s="506">
        <v>0</v>
      </c>
      <c r="H531" s="506">
        <v>0</v>
      </c>
      <c r="K531" s="506">
        <v>0</v>
      </c>
      <c r="M531" s="506">
        <v>0</v>
      </c>
      <c r="XEJ531" s="289"/>
      <c r="XEK531" s="289"/>
      <c r="XEL531" s="289"/>
      <c r="XEM531" s="289"/>
      <c r="XEN531" s="289"/>
      <c r="XEO531" s="289"/>
      <c r="XEP531" s="289"/>
      <c r="XEQ531" s="289"/>
      <c r="XER531" s="289"/>
      <c r="XES531" s="289"/>
      <c r="XET531" s="289"/>
      <c r="XEU531" s="289"/>
      <c r="XEV531" s="289"/>
      <c r="XEW531" s="289"/>
      <c r="XEX531" s="289"/>
      <c r="XEY531" s="289"/>
      <c r="XEZ531" s="289"/>
      <c r="XFA531" s="289"/>
      <c r="XFB531" s="289"/>
    </row>
    <row r="532" s="506" customFormat="1" ht="21" hidden="1" customHeight="1" spans="1:16382">
      <c r="A532" s="508">
        <v>2070601</v>
      </c>
      <c r="B532" s="519" t="s">
        <v>148</v>
      </c>
      <c r="C532" s="351">
        <f t="shared" si="8"/>
        <v>0</v>
      </c>
      <c r="F532" s="506">
        <v>0</v>
      </c>
      <c r="H532" s="506">
        <v>0</v>
      </c>
      <c r="K532" s="506">
        <v>0</v>
      </c>
      <c r="M532" s="506">
        <v>0</v>
      </c>
      <c r="XEJ532" s="289"/>
      <c r="XEK532" s="289"/>
      <c r="XEL532" s="289"/>
      <c r="XEM532" s="289"/>
      <c r="XEN532" s="289"/>
      <c r="XEO532" s="289"/>
      <c r="XEP532" s="289"/>
      <c r="XEQ532" s="289"/>
      <c r="XER532" s="289"/>
      <c r="XES532" s="289"/>
      <c r="XET532" s="289"/>
      <c r="XEU532" s="289"/>
      <c r="XEV532" s="289"/>
      <c r="XEW532" s="289"/>
      <c r="XEX532" s="289"/>
      <c r="XEY532" s="289"/>
      <c r="XEZ532" s="289"/>
      <c r="XFA532" s="289"/>
      <c r="XFB532" s="289"/>
    </row>
    <row r="533" s="506" customFormat="1" ht="21" hidden="1" customHeight="1" spans="1:16382">
      <c r="A533" s="508">
        <v>2070602</v>
      </c>
      <c r="B533" s="519" t="s">
        <v>149</v>
      </c>
      <c r="C533" s="351">
        <f t="shared" si="8"/>
        <v>0</v>
      </c>
      <c r="F533" s="506">
        <v>0</v>
      </c>
      <c r="H533" s="506">
        <v>0</v>
      </c>
      <c r="K533" s="506">
        <v>0</v>
      </c>
      <c r="M533" s="506">
        <v>0</v>
      </c>
      <c r="XEJ533" s="289"/>
      <c r="XEK533" s="289"/>
      <c r="XEL533" s="289"/>
      <c r="XEM533" s="289"/>
      <c r="XEN533" s="289"/>
      <c r="XEO533" s="289"/>
      <c r="XEP533" s="289"/>
      <c r="XEQ533" s="289"/>
      <c r="XER533" s="289"/>
      <c r="XES533" s="289"/>
      <c r="XET533" s="289"/>
      <c r="XEU533" s="289"/>
      <c r="XEV533" s="289"/>
      <c r="XEW533" s="289"/>
      <c r="XEX533" s="289"/>
      <c r="XEY533" s="289"/>
      <c r="XEZ533" s="289"/>
      <c r="XFA533" s="289"/>
      <c r="XFB533" s="289"/>
    </row>
    <row r="534" s="506" customFormat="1" ht="21" hidden="1" customHeight="1" spans="1:16382">
      <c r="A534" s="508">
        <v>2070603</v>
      </c>
      <c r="B534" s="519" t="s">
        <v>150</v>
      </c>
      <c r="C534" s="351">
        <f t="shared" si="8"/>
        <v>0</v>
      </c>
      <c r="F534" s="506">
        <v>0</v>
      </c>
      <c r="H534" s="506">
        <v>0</v>
      </c>
      <c r="K534" s="506">
        <v>0</v>
      </c>
      <c r="M534" s="506">
        <v>0</v>
      </c>
      <c r="XEJ534" s="289"/>
      <c r="XEK534" s="289"/>
      <c r="XEL534" s="289"/>
      <c r="XEM534" s="289"/>
      <c r="XEN534" s="289"/>
      <c r="XEO534" s="289"/>
      <c r="XEP534" s="289"/>
      <c r="XEQ534" s="289"/>
      <c r="XER534" s="289"/>
      <c r="XES534" s="289"/>
      <c r="XET534" s="289"/>
      <c r="XEU534" s="289"/>
      <c r="XEV534" s="289"/>
      <c r="XEW534" s="289"/>
      <c r="XEX534" s="289"/>
      <c r="XEY534" s="289"/>
      <c r="XEZ534" s="289"/>
      <c r="XFA534" s="289"/>
      <c r="XFB534" s="289"/>
    </row>
    <row r="535" s="506" customFormat="1" ht="21" hidden="1" customHeight="1" spans="1:16382">
      <c r="A535" s="508">
        <v>2070604</v>
      </c>
      <c r="B535" s="519" t="s">
        <v>502</v>
      </c>
      <c r="C535" s="351">
        <f t="shared" si="8"/>
        <v>0</v>
      </c>
      <c r="F535" s="506">
        <v>0</v>
      </c>
      <c r="H535" s="506">
        <v>0</v>
      </c>
      <c r="K535" s="506">
        <v>0</v>
      </c>
      <c r="M535" s="506">
        <v>0</v>
      </c>
      <c r="XEJ535" s="289"/>
      <c r="XEK535" s="289"/>
      <c r="XEL535" s="289"/>
      <c r="XEM535" s="289"/>
      <c r="XEN535" s="289"/>
      <c r="XEO535" s="289"/>
      <c r="XEP535" s="289"/>
      <c r="XEQ535" s="289"/>
      <c r="XER535" s="289"/>
      <c r="XES535" s="289"/>
      <c r="XET535" s="289"/>
      <c r="XEU535" s="289"/>
      <c r="XEV535" s="289"/>
      <c r="XEW535" s="289"/>
      <c r="XEX535" s="289"/>
      <c r="XEY535" s="289"/>
      <c r="XEZ535" s="289"/>
      <c r="XFA535" s="289"/>
      <c r="XFB535" s="289"/>
    </row>
    <row r="536" s="506" customFormat="1" ht="21" hidden="1" customHeight="1" spans="1:16382">
      <c r="A536" s="508">
        <v>2070605</v>
      </c>
      <c r="B536" s="519" t="s">
        <v>503</v>
      </c>
      <c r="C536" s="351">
        <f t="shared" si="8"/>
        <v>0</v>
      </c>
      <c r="F536" s="506">
        <v>0</v>
      </c>
      <c r="H536" s="506">
        <v>0</v>
      </c>
      <c r="K536" s="506">
        <v>0</v>
      </c>
      <c r="M536" s="506">
        <v>0</v>
      </c>
      <c r="XEJ536" s="289"/>
      <c r="XEK536" s="289"/>
      <c r="XEL536" s="289"/>
      <c r="XEM536" s="289"/>
      <c r="XEN536" s="289"/>
      <c r="XEO536" s="289"/>
      <c r="XEP536" s="289"/>
      <c r="XEQ536" s="289"/>
      <c r="XER536" s="289"/>
      <c r="XES536" s="289"/>
      <c r="XET536" s="289"/>
      <c r="XEU536" s="289"/>
      <c r="XEV536" s="289"/>
      <c r="XEW536" s="289"/>
      <c r="XEX536" s="289"/>
      <c r="XEY536" s="289"/>
      <c r="XEZ536" s="289"/>
      <c r="XFA536" s="289"/>
      <c r="XFB536" s="289"/>
    </row>
    <row r="537" s="506" customFormat="1" ht="21" hidden="1" customHeight="1" spans="1:16382">
      <c r="A537" s="508">
        <v>2070606</v>
      </c>
      <c r="B537" s="519" t="s">
        <v>504</v>
      </c>
      <c r="C537" s="351">
        <f t="shared" si="8"/>
        <v>0</v>
      </c>
      <c r="F537" s="506">
        <v>0</v>
      </c>
      <c r="H537" s="506">
        <v>0</v>
      </c>
      <c r="K537" s="506">
        <v>0</v>
      </c>
      <c r="M537" s="506">
        <v>0</v>
      </c>
      <c r="XEJ537" s="289"/>
      <c r="XEK537" s="289"/>
      <c r="XEL537" s="289"/>
      <c r="XEM537" s="289"/>
      <c r="XEN537" s="289"/>
      <c r="XEO537" s="289"/>
      <c r="XEP537" s="289"/>
      <c r="XEQ537" s="289"/>
      <c r="XER537" s="289"/>
      <c r="XES537" s="289"/>
      <c r="XET537" s="289"/>
      <c r="XEU537" s="289"/>
      <c r="XEV537" s="289"/>
      <c r="XEW537" s="289"/>
      <c r="XEX537" s="289"/>
      <c r="XEY537" s="289"/>
      <c r="XEZ537" s="289"/>
      <c r="XFA537" s="289"/>
      <c r="XFB537" s="289"/>
    </row>
    <row r="538" s="506" customFormat="1" ht="21" hidden="1" customHeight="1" spans="1:16382">
      <c r="A538" s="508">
        <v>2070607</v>
      </c>
      <c r="B538" s="519" t="s">
        <v>505</v>
      </c>
      <c r="C538" s="351">
        <f t="shared" si="8"/>
        <v>0</v>
      </c>
      <c r="F538" s="506">
        <v>0</v>
      </c>
      <c r="H538" s="506">
        <v>0</v>
      </c>
      <c r="K538" s="506">
        <v>0</v>
      </c>
      <c r="M538" s="506">
        <v>0</v>
      </c>
      <c r="XEJ538" s="289"/>
      <c r="XEK538" s="289"/>
      <c r="XEL538" s="289"/>
      <c r="XEM538" s="289"/>
      <c r="XEN538" s="289"/>
      <c r="XEO538" s="289"/>
      <c r="XEP538" s="289"/>
      <c r="XEQ538" s="289"/>
      <c r="XER538" s="289"/>
      <c r="XES538" s="289"/>
      <c r="XET538" s="289"/>
      <c r="XEU538" s="289"/>
      <c r="XEV538" s="289"/>
      <c r="XEW538" s="289"/>
      <c r="XEX538" s="289"/>
      <c r="XEY538" s="289"/>
      <c r="XEZ538" s="289"/>
      <c r="XFA538" s="289"/>
      <c r="XFB538" s="289"/>
    </row>
    <row r="539" s="506" customFormat="1" ht="21" hidden="1" customHeight="1" spans="1:16382">
      <c r="A539" s="508">
        <v>2070699</v>
      </c>
      <c r="B539" s="519" t="s">
        <v>506</v>
      </c>
      <c r="C539" s="351">
        <f t="shared" si="8"/>
        <v>0</v>
      </c>
      <c r="F539" s="506">
        <v>0</v>
      </c>
      <c r="H539" s="506">
        <v>0</v>
      </c>
      <c r="K539" s="506">
        <v>0</v>
      </c>
      <c r="M539" s="506">
        <v>0</v>
      </c>
      <c r="XEJ539" s="289"/>
      <c r="XEK539" s="289"/>
      <c r="XEL539" s="289"/>
      <c r="XEM539" s="289"/>
      <c r="XEN539" s="289"/>
      <c r="XEO539" s="289"/>
      <c r="XEP539" s="289"/>
      <c r="XEQ539" s="289"/>
      <c r="XER539" s="289"/>
      <c r="XES539" s="289"/>
      <c r="XET539" s="289"/>
      <c r="XEU539" s="289"/>
      <c r="XEV539" s="289"/>
      <c r="XEW539" s="289"/>
      <c r="XEX539" s="289"/>
      <c r="XEY539" s="289"/>
      <c r="XEZ539" s="289"/>
      <c r="XFA539" s="289"/>
      <c r="XFB539" s="289"/>
    </row>
    <row r="540" s="506" customFormat="1" ht="21" customHeight="1" spans="1:16382">
      <c r="A540" s="508">
        <v>20708</v>
      </c>
      <c r="B540" s="519" t="s">
        <v>507</v>
      </c>
      <c r="C540" s="351">
        <f t="shared" si="8"/>
        <v>1428.161949</v>
      </c>
      <c r="F540" s="508">
        <v>1068.161949</v>
      </c>
      <c r="H540" s="506">
        <v>360</v>
      </c>
      <c r="K540" s="506">
        <v>0</v>
      </c>
      <c r="M540" s="506">
        <v>0</v>
      </c>
      <c r="XEJ540" s="289"/>
      <c r="XEK540" s="289"/>
      <c r="XEL540" s="289"/>
      <c r="XEM540" s="289"/>
      <c r="XEN540" s="289"/>
      <c r="XEO540" s="289"/>
      <c r="XEP540" s="289"/>
      <c r="XEQ540" s="289"/>
      <c r="XER540" s="289"/>
      <c r="XES540" s="289"/>
      <c r="XET540" s="289"/>
      <c r="XEU540" s="289"/>
      <c r="XEV540" s="289"/>
      <c r="XEW540" s="289"/>
      <c r="XEX540" s="289"/>
      <c r="XEY540" s="289"/>
      <c r="XEZ540" s="289"/>
      <c r="XFA540" s="289"/>
      <c r="XFB540" s="289"/>
    </row>
    <row r="541" s="506" customFormat="1" ht="21" hidden="1" customHeight="1" spans="1:16382">
      <c r="A541" s="508">
        <v>2070801</v>
      </c>
      <c r="B541" s="519" t="s">
        <v>148</v>
      </c>
      <c r="C541" s="351">
        <f t="shared" si="8"/>
        <v>0</v>
      </c>
      <c r="F541" s="506">
        <v>0</v>
      </c>
      <c r="H541" s="506">
        <v>0</v>
      </c>
      <c r="K541" s="506">
        <v>0</v>
      </c>
      <c r="M541" s="506">
        <v>0</v>
      </c>
      <c r="XEJ541" s="289"/>
      <c r="XEK541" s="289"/>
      <c r="XEL541" s="289"/>
      <c r="XEM541" s="289"/>
      <c r="XEN541" s="289"/>
      <c r="XEO541" s="289"/>
      <c r="XEP541" s="289"/>
      <c r="XEQ541" s="289"/>
      <c r="XER541" s="289"/>
      <c r="XES541" s="289"/>
      <c r="XET541" s="289"/>
      <c r="XEU541" s="289"/>
      <c r="XEV541" s="289"/>
      <c r="XEW541" s="289"/>
      <c r="XEX541" s="289"/>
      <c r="XEY541" s="289"/>
      <c r="XEZ541" s="289"/>
      <c r="XFA541" s="289"/>
      <c r="XFB541" s="289"/>
    </row>
    <row r="542" s="506" customFormat="1" ht="21" hidden="1" customHeight="1" spans="1:16382">
      <c r="A542" s="508">
        <v>2070802</v>
      </c>
      <c r="B542" s="519" t="s">
        <v>149</v>
      </c>
      <c r="C542" s="351">
        <f t="shared" si="8"/>
        <v>0</v>
      </c>
      <c r="F542" s="506">
        <v>0</v>
      </c>
      <c r="H542" s="506">
        <v>0</v>
      </c>
      <c r="K542" s="506">
        <v>0</v>
      </c>
      <c r="M542" s="506">
        <v>0</v>
      </c>
      <c r="XEJ542" s="289"/>
      <c r="XEK542" s="289"/>
      <c r="XEL542" s="289"/>
      <c r="XEM542" s="289"/>
      <c r="XEN542" s="289"/>
      <c r="XEO542" s="289"/>
      <c r="XEP542" s="289"/>
      <c r="XEQ542" s="289"/>
      <c r="XER542" s="289"/>
      <c r="XES542" s="289"/>
      <c r="XET542" s="289"/>
      <c r="XEU542" s="289"/>
      <c r="XEV542" s="289"/>
      <c r="XEW542" s="289"/>
      <c r="XEX542" s="289"/>
      <c r="XEY542" s="289"/>
      <c r="XEZ542" s="289"/>
      <c r="XFA542" s="289"/>
      <c r="XFB542" s="289"/>
    </row>
    <row r="543" s="506" customFormat="1" ht="21" hidden="1" customHeight="1" spans="1:16382">
      <c r="A543" s="508">
        <v>2070803</v>
      </c>
      <c r="B543" s="519" t="s">
        <v>150</v>
      </c>
      <c r="C543" s="351">
        <f t="shared" si="8"/>
        <v>0</v>
      </c>
      <c r="F543" s="506">
        <v>0</v>
      </c>
      <c r="H543" s="506">
        <v>0</v>
      </c>
      <c r="K543" s="506">
        <v>0</v>
      </c>
      <c r="M543" s="506">
        <v>0</v>
      </c>
      <c r="XEJ543" s="289"/>
      <c r="XEK543" s="289"/>
      <c r="XEL543" s="289"/>
      <c r="XEM543" s="289"/>
      <c r="XEN543" s="289"/>
      <c r="XEO543" s="289"/>
      <c r="XEP543" s="289"/>
      <c r="XEQ543" s="289"/>
      <c r="XER543" s="289"/>
      <c r="XES543" s="289"/>
      <c r="XET543" s="289"/>
      <c r="XEU543" s="289"/>
      <c r="XEV543" s="289"/>
      <c r="XEW543" s="289"/>
      <c r="XEX543" s="289"/>
      <c r="XEY543" s="289"/>
      <c r="XEZ543" s="289"/>
      <c r="XFA543" s="289"/>
      <c r="XFB543" s="289"/>
    </row>
    <row r="544" s="506" customFormat="1" ht="21" hidden="1" customHeight="1" spans="1:16382">
      <c r="A544" s="508">
        <v>2070806</v>
      </c>
      <c r="B544" s="519" t="s">
        <v>508</v>
      </c>
      <c r="C544" s="351">
        <f t="shared" si="8"/>
        <v>0</v>
      </c>
      <c r="F544" s="506">
        <v>0</v>
      </c>
      <c r="H544" s="506">
        <v>0</v>
      </c>
      <c r="K544" s="506">
        <v>0</v>
      </c>
      <c r="M544" s="506">
        <v>0</v>
      </c>
      <c r="XEJ544" s="289"/>
      <c r="XEK544" s="289"/>
      <c r="XEL544" s="289"/>
      <c r="XEM544" s="289"/>
      <c r="XEN544" s="289"/>
      <c r="XEO544" s="289"/>
      <c r="XEP544" s="289"/>
      <c r="XEQ544" s="289"/>
      <c r="XER544" s="289"/>
      <c r="XES544" s="289"/>
      <c r="XET544" s="289"/>
      <c r="XEU544" s="289"/>
      <c r="XEV544" s="289"/>
      <c r="XEW544" s="289"/>
      <c r="XEX544" s="289"/>
      <c r="XEY544" s="289"/>
      <c r="XEZ544" s="289"/>
      <c r="XFA544" s="289"/>
      <c r="XFB544" s="289"/>
    </row>
    <row r="545" s="506" customFormat="1" ht="21" hidden="1" customHeight="1" spans="1:16382">
      <c r="A545" s="508">
        <v>2070807</v>
      </c>
      <c r="B545" s="519" t="s">
        <v>509</v>
      </c>
      <c r="C545" s="351">
        <f t="shared" si="8"/>
        <v>0</v>
      </c>
      <c r="F545" s="506">
        <v>0</v>
      </c>
      <c r="H545" s="506">
        <v>0</v>
      </c>
      <c r="K545" s="506">
        <v>0</v>
      </c>
      <c r="M545" s="506">
        <v>0</v>
      </c>
      <c r="XEJ545" s="289"/>
      <c r="XEK545" s="289"/>
      <c r="XEL545" s="289"/>
      <c r="XEM545" s="289"/>
      <c r="XEN545" s="289"/>
      <c r="XEO545" s="289"/>
      <c r="XEP545" s="289"/>
      <c r="XEQ545" s="289"/>
      <c r="XER545" s="289"/>
      <c r="XES545" s="289"/>
      <c r="XET545" s="289"/>
      <c r="XEU545" s="289"/>
      <c r="XEV545" s="289"/>
      <c r="XEW545" s="289"/>
      <c r="XEX545" s="289"/>
      <c r="XEY545" s="289"/>
      <c r="XEZ545" s="289"/>
      <c r="XFA545" s="289"/>
      <c r="XFB545" s="289"/>
    </row>
    <row r="546" s="506" customFormat="1" ht="21" customHeight="1" spans="1:16382">
      <c r="A546" s="508">
        <v>2070808</v>
      </c>
      <c r="B546" s="519" t="s">
        <v>510</v>
      </c>
      <c r="C546" s="351">
        <f t="shared" si="8"/>
        <v>1428.161949</v>
      </c>
      <c r="F546" s="508">
        <v>1068.161949</v>
      </c>
      <c r="H546" s="506">
        <v>360</v>
      </c>
      <c r="K546" s="506">
        <v>0</v>
      </c>
      <c r="M546" s="506">
        <v>0</v>
      </c>
      <c r="XEJ546" s="289"/>
      <c r="XEK546" s="289"/>
      <c r="XEL546" s="289"/>
      <c r="XEM546" s="289"/>
      <c r="XEN546" s="289"/>
      <c r="XEO546" s="289"/>
      <c r="XEP546" s="289"/>
      <c r="XEQ546" s="289"/>
      <c r="XER546" s="289"/>
      <c r="XES546" s="289"/>
      <c r="XET546" s="289"/>
      <c r="XEU546" s="289"/>
      <c r="XEV546" s="289"/>
      <c r="XEW546" s="289"/>
      <c r="XEX546" s="289"/>
      <c r="XEY546" s="289"/>
      <c r="XEZ546" s="289"/>
      <c r="XFA546" s="289"/>
      <c r="XFB546" s="289"/>
    </row>
    <row r="547" s="506" customFormat="1" ht="21" hidden="1" customHeight="1" spans="1:16382">
      <c r="A547" s="508">
        <v>2070899</v>
      </c>
      <c r="B547" s="519" t="s">
        <v>511</v>
      </c>
      <c r="C547" s="351">
        <f t="shared" si="8"/>
        <v>0</v>
      </c>
      <c r="F547" s="506">
        <v>0</v>
      </c>
      <c r="H547" s="506">
        <v>0</v>
      </c>
      <c r="K547" s="506">
        <v>0</v>
      </c>
      <c r="M547" s="506">
        <v>0</v>
      </c>
      <c r="XEJ547" s="289"/>
      <c r="XEK547" s="289"/>
      <c r="XEL547" s="289"/>
      <c r="XEM547" s="289"/>
      <c r="XEN547" s="289"/>
      <c r="XEO547" s="289"/>
      <c r="XEP547" s="289"/>
      <c r="XEQ547" s="289"/>
      <c r="XER547" s="289"/>
      <c r="XES547" s="289"/>
      <c r="XET547" s="289"/>
      <c r="XEU547" s="289"/>
      <c r="XEV547" s="289"/>
      <c r="XEW547" s="289"/>
      <c r="XEX547" s="289"/>
      <c r="XEY547" s="289"/>
      <c r="XEZ547" s="289"/>
      <c r="XFA547" s="289"/>
      <c r="XFB547" s="289"/>
    </row>
    <row r="548" s="506" customFormat="1" ht="21" hidden="1" customHeight="1" spans="1:16382">
      <c r="A548" s="508">
        <v>20799</v>
      </c>
      <c r="B548" s="519" t="s">
        <v>512</v>
      </c>
      <c r="C548" s="351">
        <f t="shared" si="8"/>
        <v>0</v>
      </c>
      <c r="F548" s="506">
        <v>0</v>
      </c>
      <c r="H548" s="506">
        <v>0</v>
      </c>
      <c r="K548" s="506">
        <v>0</v>
      </c>
      <c r="M548" s="506">
        <v>0</v>
      </c>
      <c r="XEJ548" s="289"/>
      <c r="XEK548" s="289"/>
      <c r="XEL548" s="289"/>
      <c r="XEM548" s="289"/>
      <c r="XEN548" s="289"/>
      <c r="XEO548" s="289"/>
      <c r="XEP548" s="289"/>
      <c r="XEQ548" s="289"/>
      <c r="XER548" s="289"/>
      <c r="XES548" s="289"/>
      <c r="XET548" s="289"/>
      <c r="XEU548" s="289"/>
      <c r="XEV548" s="289"/>
      <c r="XEW548" s="289"/>
      <c r="XEX548" s="289"/>
      <c r="XEY548" s="289"/>
      <c r="XEZ548" s="289"/>
      <c r="XFA548" s="289"/>
      <c r="XFB548" s="289"/>
    </row>
    <row r="549" s="506" customFormat="1" ht="21" hidden="1" customHeight="1" spans="1:16382">
      <c r="A549" s="508">
        <v>2079902</v>
      </c>
      <c r="B549" s="519" t="s">
        <v>513</v>
      </c>
      <c r="C549" s="351">
        <f t="shared" si="8"/>
        <v>0</v>
      </c>
      <c r="F549" s="506">
        <v>0</v>
      </c>
      <c r="H549" s="506">
        <v>0</v>
      </c>
      <c r="K549" s="506">
        <v>0</v>
      </c>
      <c r="M549" s="506">
        <v>0</v>
      </c>
      <c r="XEJ549" s="289"/>
      <c r="XEK549" s="289"/>
      <c r="XEL549" s="289"/>
      <c r="XEM549" s="289"/>
      <c r="XEN549" s="289"/>
      <c r="XEO549" s="289"/>
      <c r="XEP549" s="289"/>
      <c r="XEQ549" s="289"/>
      <c r="XER549" s="289"/>
      <c r="XES549" s="289"/>
      <c r="XET549" s="289"/>
      <c r="XEU549" s="289"/>
      <c r="XEV549" s="289"/>
      <c r="XEW549" s="289"/>
      <c r="XEX549" s="289"/>
      <c r="XEY549" s="289"/>
      <c r="XEZ549" s="289"/>
      <c r="XFA549" s="289"/>
      <c r="XFB549" s="289"/>
    </row>
    <row r="550" s="506" customFormat="1" ht="21" hidden="1" customHeight="1" spans="1:16382">
      <c r="A550" s="508">
        <v>2079903</v>
      </c>
      <c r="B550" s="519" t="s">
        <v>514</v>
      </c>
      <c r="C550" s="351">
        <f t="shared" si="8"/>
        <v>0</v>
      </c>
      <c r="F550" s="506">
        <v>0</v>
      </c>
      <c r="H550" s="506">
        <v>0</v>
      </c>
      <c r="K550" s="506">
        <v>0</v>
      </c>
      <c r="M550" s="506">
        <v>0</v>
      </c>
      <c r="XEJ550" s="289"/>
      <c r="XEK550" s="289"/>
      <c r="XEL550" s="289"/>
      <c r="XEM550" s="289"/>
      <c r="XEN550" s="289"/>
      <c r="XEO550" s="289"/>
      <c r="XEP550" s="289"/>
      <c r="XEQ550" s="289"/>
      <c r="XER550" s="289"/>
      <c r="XES550" s="289"/>
      <c r="XET550" s="289"/>
      <c r="XEU550" s="289"/>
      <c r="XEV550" s="289"/>
      <c r="XEW550" s="289"/>
      <c r="XEX550" s="289"/>
      <c r="XEY550" s="289"/>
      <c r="XEZ550" s="289"/>
      <c r="XFA550" s="289"/>
      <c r="XFB550" s="289"/>
    </row>
    <row r="551" s="506" customFormat="1" ht="21" hidden="1" customHeight="1" spans="1:16382">
      <c r="A551" s="508">
        <v>2079999</v>
      </c>
      <c r="B551" s="519" t="s">
        <v>515</v>
      </c>
      <c r="C551" s="351">
        <f t="shared" si="8"/>
        <v>0</v>
      </c>
      <c r="F551" s="506">
        <v>0</v>
      </c>
      <c r="H551" s="506">
        <v>0</v>
      </c>
      <c r="K551" s="506">
        <v>0</v>
      </c>
      <c r="M551" s="506">
        <v>0</v>
      </c>
      <c r="XEJ551" s="289"/>
      <c r="XEK551" s="289"/>
      <c r="XEL551" s="289"/>
      <c r="XEM551" s="289"/>
      <c r="XEN551" s="289"/>
      <c r="XEO551" s="289"/>
      <c r="XEP551" s="289"/>
      <c r="XEQ551" s="289"/>
      <c r="XER551" s="289"/>
      <c r="XES551" s="289"/>
      <c r="XET551" s="289"/>
      <c r="XEU551" s="289"/>
      <c r="XEV551" s="289"/>
      <c r="XEW551" s="289"/>
      <c r="XEX551" s="289"/>
      <c r="XEY551" s="289"/>
      <c r="XEZ551" s="289"/>
      <c r="XFA551" s="289"/>
      <c r="XFB551" s="289"/>
    </row>
    <row r="552" s="506" customFormat="1" ht="21" customHeight="1" spans="1:16382">
      <c r="A552" s="508">
        <v>208</v>
      </c>
      <c r="B552" s="517" t="s">
        <v>516</v>
      </c>
      <c r="C552" s="351">
        <f t="shared" si="8"/>
        <v>159994.86048</v>
      </c>
      <c r="F552" s="508">
        <v>75320.37048</v>
      </c>
      <c r="H552" s="506">
        <v>20350.29</v>
      </c>
      <c r="K552" s="506">
        <v>58195.2</v>
      </c>
      <c r="M552" s="506">
        <v>6129</v>
      </c>
      <c r="XEJ552" s="289"/>
      <c r="XEK552" s="289"/>
      <c r="XEL552" s="289"/>
      <c r="XEM552" s="289"/>
      <c r="XEN552" s="289"/>
      <c r="XEO552" s="289"/>
      <c r="XEP552" s="289"/>
      <c r="XEQ552" s="289"/>
      <c r="XER552" s="289"/>
      <c r="XES552" s="289"/>
      <c r="XET552" s="289"/>
      <c r="XEU552" s="289"/>
      <c r="XEV552" s="289"/>
      <c r="XEW552" s="289"/>
      <c r="XEX552" s="289"/>
      <c r="XEY552" s="289"/>
      <c r="XEZ552" s="289"/>
      <c r="XFA552" s="289"/>
      <c r="XFB552" s="289"/>
    </row>
    <row r="553" s="506" customFormat="1" ht="21" customHeight="1" spans="1:16382">
      <c r="A553" s="508">
        <v>20801</v>
      </c>
      <c r="B553" s="519" t="s">
        <v>517</v>
      </c>
      <c r="C553" s="351">
        <f t="shared" si="8"/>
        <v>2723.117787</v>
      </c>
      <c r="F553" s="508">
        <v>2101.197787</v>
      </c>
      <c r="H553" s="506">
        <v>442.92</v>
      </c>
      <c r="K553" s="506">
        <v>136</v>
      </c>
      <c r="M553" s="506">
        <v>43</v>
      </c>
      <c r="XEJ553" s="289"/>
      <c r="XEK553" s="289"/>
      <c r="XEL553" s="289"/>
      <c r="XEM553" s="289"/>
      <c r="XEN553" s="289"/>
      <c r="XEO553" s="289"/>
      <c r="XEP553" s="289"/>
      <c r="XEQ553" s="289"/>
      <c r="XER553" s="289"/>
      <c r="XES553" s="289"/>
      <c r="XET553" s="289"/>
      <c r="XEU553" s="289"/>
      <c r="XEV553" s="289"/>
      <c r="XEW553" s="289"/>
      <c r="XEX553" s="289"/>
      <c r="XEY553" s="289"/>
      <c r="XEZ553" s="289"/>
      <c r="XFA553" s="289"/>
      <c r="XFB553" s="289"/>
    </row>
    <row r="554" s="506" customFormat="1" ht="21" customHeight="1" spans="1:16382">
      <c r="A554" s="508">
        <v>2080101</v>
      </c>
      <c r="B554" s="519" t="s">
        <v>148</v>
      </c>
      <c r="C554" s="351">
        <f t="shared" si="8"/>
        <v>643.423537</v>
      </c>
      <c r="F554" s="508">
        <v>643.423537</v>
      </c>
      <c r="H554" s="506">
        <v>0</v>
      </c>
      <c r="K554" s="506">
        <v>0</v>
      </c>
      <c r="M554" s="506">
        <v>0</v>
      </c>
      <c r="XEJ554" s="289"/>
      <c r="XEK554" s="289"/>
      <c r="XEL554" s="289"/>
      <c r="XEM554" s="289"/>
      <c r="XEN554" s="289"/>
      <c r="XEO554" s="289"/>
      <c r="XEP554" s="289"/>
      <c r="XEQ554" s="289"/>
      <c r="XER554" s="289"/>
      <c r="XES554" s="289"/>
      <c r="XET554" s="289"/>
      <c r="XEU554" s="289"/>
      <c r="XEV554" s="289"/>
      <c r="XEW554" s="289"/>
      <c r="XEX554" s="289"/>
      <c r="XEY554" s="289"/>
      <c r="XEZ554" s="289"/>
      <c r="XFA554" s="289"/>
      <c r="XFB554" s="289"/>
    </row>
    <row r="555" s="506" customFormat="1" ht="21" customHeight="1" spans="1:16382">
      <c r="A555" s="508">
        <v>2080102</v>
      </c>
      <c r="B555" s="518" t="s">
        <v>149</v>
      </c>
      <c r="C555" s="351">
        <f t="shared" si="8"/>
        <v>104.81</v>
      </c>
      <c r="F555" s="506">
        <v>0</v>
      </c>
      <c r="H555" s="506">
        <v>104.81</v>
      </c>
      <c r="K555" s="506">
        <v>0</v>
      </c>
      <c r="M555" s="506">
        <v>0</v>
      </c>
      <c r="XEJ555" s="289"/>
      <c r="XEK555" s="289"/>
      <c r="XEL555" s="289"/>
      <c r="XEM555" s="289"/>
      <c r="XEN555" s="289"/>
      <c r="XEO555" s="289"/>
      <c r="XEP555" s="289"/>
      <c r="XEQ555" s="289"/>
      <c r="XER555" s="289"/>
      <c r="XES555" s="289"/>
      <c r="XET555" s="289"/>
      <c r="XEU555" s="289"/>
      <c r="XEV555" s="289"/>
      <c r="XEW555" s="289"/>
      <c r="XEX555" s="289"/>
      <c r="XEY555" s="289"/>
      <c r="XEZ555" s="289"/>
      <c r="XFA555" s="289"/>
      <c r="XFB555" s="289"/>
    </row>
    <row r="556" s="506" customFormat="1" ht="21" hidden="1" customHeight="1" spans="1:16382">
      <c r="A556" s="508">
        <v>2080103</v>
      </c>
      <c r="B556" s="519" t="s">
        <v>150</v>
      </c>
      <c r="C556" s="351">
        <f t="shared" si="8"/>
        <v>0</v>
      </c>
      <c r="F556" s="506">
        <v>0</v>
      </c>
      <c r="H556" s="506">
        <v>0</v>
      </c>
      <c r="K556" s="506">
        <v>0</v>
      </c>
      <c r="M556" s="506">
        <v>0</v>
      </c>
      <c r="XEJ556" s="289"/>
      <c r="XEK556" s="289"/>
      <c r="XEL556" s="289"/>
      <c r="XEM556" s="289"/>
      <c r="XEN556" s="289"/>
      <c r="XEO556" s="289"/>
      <c r="XEP556" s="289"/>
      <c r="XEQ556" s="289"/>
      <c r="XER556" s="289"/>
      <c r="XES556" s="289"/>
      <c r="XET556" s="289"/>
      <c r="XEU556" s="289"/>
      <c r="XEV556" s="289"/>
      <c r="XEW556" s="289"/>
      <c r="XEX556" s="289"/>
      <c r="XEY556" s="289"/>
      <c r="XEZ556" s="289"/>
      <c r="XFA556" s="289"/>
      <c r="XFB556" s="289"/>
    </row>
    <row r="557" s="506" customFormat="1" ht="21" hidden="1" customHeight="1" spans="1:16382">
      <c r="A557" s="508">
        <v>2080104</v>
      </c>
      <c r="B557" s="519" t="s">
        <v>518</v>
      </c>
      <c r="C557" s="351">
        <f t="shared" si="8"/>
        <v>0</v>
      </c>
      <c r="F557" s="506">
        <v>0</v>
      </c>
      <c r="H557" s="506">
        <v>0</v>
      </c>
      <c r="K557" s="506">
        <v>0</v>
      </c>
      <c r="M557" s="506">
        <v>0</v>
      </c>
      <c r="XEJ557" s="289"/>
      <c r="XEK557" s="289"/>
      <c r="XEL557" s="289"/>
      <c r="XEM557" s="289"/>
      <c r="XEN557" s="289"/>
      <c r="XEO557" s="289"/>
      <c r="XEP557" s="289"/>
      <c r="XEQ557" s="289"/>
      <c r="XER557" s="289"/>
      <c r="XES557" s="289"/>
      <c r="XET557" s="289"/>
      <c r="XEU557" s="289"/>
      <c r="XEV557" s="289"/>
      <c r="XEW557" s="289"/>
      <c r="XEX557" s="289"/>
      <c r="XEY557" s="289"/>
      <c r="XEZ557" s="289"/>
      <c r="XFA557" s="289"/>
      <c r="XFB557" s="289"/>
    </row>
    <row r="558" s="506" customFormat="1" ht="21" hidden="1" customHeight="1" spans="1:16382">
      <c r="A558" s="508">
        <v>2080105</v>
      </c>
      <c r="B558" s="519" t="s">
        <v>519</v>
      </c>
      <c r="C558" s="351">
        <f t="shared" si="8"/>
        <v>0</v>
      </c>
      <c r="F558" s="506">
        <v>0</v>
      </c>
      <c r="H558" s="506">
        <v>0</v>
      </c>
      <c r="K558" s="506">
        <v>0</v>
      </c>
      <c r="M558" s="506">
        <v>0</v>
      </c>
      <c r="XEJ558" s="289"/>
      <c r="XEK558" s="289"/>
      <c r="XEL558" s="289"/>
      <c r="XEM558" s="289"/>
      <c r="XEN558" s="289"/>
      <c r="XEO558" s="289"/>
      <c r="XEP558" s="289"/>
      <c r="XEQ558" s="289"/>
      <c r="XER558" s="289"/>
      <c r="XES558" s="289"/>
      <c r="XET558" s="289"/>
      <c r="XEU558" s="289"/>
      <c r="XEV558" s="289"/>
      <c r="XEW558" s="289"/>
      <c r="XEX558" s="289"/>
      <c r="XEY558" s="289"/>
      <c r="XEZ558" s="289"/>
      <c r="XFA558" s="289"/>
      <c r="XFB558" s="289"/>
    </row>
    <row r="559" s="506" customFormat="1" ht="21" hidden="1" customHeight="1" spans="1:16382">
      <c r="A559" s="508">
        <v>2080106</v>
      </c>
      <c r="B559" s="518" t="s">
        <v>520</v>
      </c>
      <c r="C559" s="351">
        <f t="shared" si="8"/>
        <v>0</v>
      </c>
      <c r="F559" s="506">
        <v>0</v>
      </c>
      <c r="H559" s="506">
        <v>0</v>
      </c>
      <c r="K559" s="506">
        <v>0</v>
      </c>
      <c r="M559" s="506">
        <v>0</v>
      </c>
      <c r="XEJ559" s="289"/>
      <c r="XEK559" s="289"/>
      <c r="XEL559" s="289"/>
      <c r="XEM559" s="289"/>
      <c r="XEN559" s="289"/>
      <c r="XEO559" s="289"/>
      <c r="XEP559" s="289"/>
      <c r="XEQ559" s="289"/>
      <c r="XER559" s="289"/>
      <c r="XES559" s="289"/>
      <c r="XET559" s="289"/>
      <c r="XEU559" s="289"/>
      <c r="XEV559" s="289"/>
      <c r="XEW559" s="289"/>
      <c r="XEX559" s="289"/>
      <c r="XEY559" s="289"/>
      <c r="XEZ559" s="289"/>
      <c r="XFA559" s="289"/>
      <c r="XFB559" s="289"/>
    </row>
    <row r="560" s="506" customFormat="1" ht="21" hidden="1" customHeight="1" spans="1:16382">
      <c r="A560" s="508">
        <v>2080107</v>
      </c>
      <c r="B560" s="519" t="s">
        <v>521</v>
      </c>
      <c r="C560" s="351">
        <f t="shared" si="8"/>
        <v>0</v>
      </c>
      <c r="F560" s="506">
        <v>0</v>
      </c>
      <c r="H560" s="506">
        <v>0</v>
      </c>
      <c r="K560" s="506">
        <v>0</v>
      </c>
      <c r="M560" s="506">
        <v>0</v>
      </c>
      <c r="XEJ560" s="289"/>
      <c r="XEK560" s="289"/>
      <c r="XEL560" s="289"/>
      <c r="XEM560" s="289"/>
      <c r="XEN560" s="289"/>
      <c r="XEO560" s="289"/>
      <c r="XEP560" s="289"/>
      <c r="XEQ560" s="289"/>
      <c r="XER560" s="289"/>
      <c r="XES560" s="289"/>
      <c r="XET560" s="289"/>
      <c r="XEU560" s="289"/>
      <c r="XEV560" s="289"/>
      <c r="XEW560" s="289"/>
      <c r="XEX560" s="289"/>
      <c r="XEY560" s="289"/>
      <c r="XEZ560" s="289"/>
      <c r="XFA560" s="289"/>
      <c r="XFB560" s="289"/>
    </row>
    <row r="561" s="506" customFormat="1" ht="21" hidden="1" customHeight="1" spans="1:16382">
      <c r="A561" s="508">
        <v>2080108</v>
      </c>
      <c r="B561" s="519" t="s">
        <v>189</v>
      </c>
      <c r="C561" s="351">
        <f t="shared" si="8"/>
        <v>0</v>
      </c>
      <c r="F561" s="506">
        <v>0</v>
      </c>
      <c r="H561" s="506">
        <v>0</v>
      </c>
      <c r="K561" s="506">
        <v>0</v>
      </c>
      <c r="M561" s="506">
        <v>0</v>
      </c>
      <c r="XEJ561" s="289"/>
      <c r="XEK561" s="289"/>
      <c r="XEL561" s="289"/>
      <c r="XEM561" s="289"/>
      <c r="XEN561" s="289"/>
      <c r="XEO561" s="289"/>
      <c r="XEP561" s="289"/>
      <c r="XEQ561" s="289"/>
      <c r="XER561" s="289"/>
      <c r="XES561" s="289"/>
      <c r="XET561" s="289"/>
      <c r="XEU561" s="289"/>
      <c r="XEV561" s="289"/>
      <c r="XEW561" s="289"/>
      <c r="XEX561" s="289"/>
      <c r="XEY561" s="289"/>
      <c r="XEZ561" s="289"/>
      <c r="XFA561" s="289"/>
      <c r="XFB561" s="289"/>
    </row>
    <row r="562" s="506" customFormat="1" ht="21" customHeight="1" spans="1:16382">
      <c r="A562" s="508">
        <v>2080109</v>
      </c>
      <c r="B562" s="519" t="s">
        <v>522</v>
      </c>
      <c r="C562" s="351">
        <f t="shared" si="8"/>
        <v>1541.80931</v>
      </c>
      <c r="F562" s="508">
        <v>1177.95931</v>
      </c>
      <c r="H562" s="506">
        <v>184.85</v>
      </c>
      <c r="K562" s="506">
        <v>136</v>
      </c>
      <c r="M562" s="506">
        <v>43</v>
      </c>
      <c r="XEJ562" s="289"/>
      <c r="XEK562" s="289"/>
      <c r="XEL562" s="289"/>
      <c r="XEM562" s="289"/>
      <c r="XEN562" s="289"/>
      <c r="XEO562" s="289"/>
      <c r="XEP562" s="289"/>
      <c r="XEQ562" s="289"/>
      <c r="XER562" s="289"/>
      <c r="XES562" s="289"/>
      <c r="XET562" s="289"/>
      <c r="XEU562" s="289"/>
      <c r="XEV562" s="289"/>
      <c r="XEW562" s="289"/>
      <c r="XEX562" s="289"/>
      <c r="XEY562" s="289"/>
      <c r="XEZ562" s="289"/>
      <c r="XFA562" s="289"/>
      <c r="XFB562" s="289"/>
    </row>
    <row r="563" s="506" customFormat="1" ht="21" hidden="1" customHeight="1" spans="1:16382">
      <c r="A563" s="508">
        <v>2080110</v>
      </c>
      <c r="B563" s="519" t="s">
        <v>523</v>
      </c>
      <c r="C563" s="351">
        <f t="shared" si="8"/>
        <v>0</v>
      </c>
      <c r="F563" s="506">
        <v>0</v>
      </c>
      <c r="H563" s="506">
        <v>0</v>
      </c>
      <c r="K563" s="506">
        <v>0</v>
      </c>
      <c r="M563" s="506">
        <v>0</v>
      </c>
      <c r="XEJ563" s="289"/>
      <c r="XEK563" s="289"/>
      <c r="XEL563" s="289"/>
      <c r="XEM563" s="289"/>
      <c r="XEN563" s="289"/>
      <c r="XEO563" s="289"/>
      <c r="XEP563" s="289"/>
      <c r="XEQ563" s="289"/>
      <c r="XER563" s="289"/>
      <c r="XES563" s="289"/>
      <c r="XET563" s="289"/>
      <c r="XEU563" s="289"/>
      <c r="XEV563" s="289"/>
      <c r="XEW563" s="289"/>
      <c r="XEX563" s="289"/>
      <c r="XEY563" s="289"/>
      <c r="XEZ563" s="289"/>
      <c r="XFA563" s="289"/>
      <c r="XFB563" s="289"/>
    </row>
    <row r="564" s="506" customFormat="1" ht="21" hidden="1" customHeight="1" spans="1:16382">
      <c r="A564" s="508">
        <v>2080111</v>
      </c>
      <c r="B564" s="519" t="s">
        <v>524</v>
      </c>
      <c r="C564" s="351">
        <f t="shared" si="8"/>
        <v>0</v>
      </c>
      <c r="F564" s="506">
        <v>0</v>
      </c>
      <c r="H564" s="506">
        <v>0</v>
      </c>
      <c r="K564" s="506">
        <v>0</v>
      </c>
      <c r="M564" s="506">
        <v>0</v>
      </c>
      <c r="XEJ564" s="289"/>
      <c r="XEK564" s="289"/>
      <c r="XEL564" s="289"/>
      <c r="XEM564" s="289"/>
      <c r="XEN564" s="289"/>
      <c r="XEO564" s="289"/>
      <c r="XEP564" s="289"/>
      <c r="XEQ564" s="289"/>
      <c r="XER564" s="289"/>
      <c r="XES564" s="289"/>
      <c r="XET564" s="289"/>
      <c r="XEU564" s="289"/>
      <c r="XEV564" s="289"/>
      <c r="XEW564" s="289"/>
      <c r="XEX564" s="289"/>
      <c r="XEY564" s="289"/>
      <c r="XEZ564" s="289"/>
      <c r="XFA564" s="289"/>
      <c r="XFB564" s="289"/>
    </row>
    <row r="565" s="506" customFormat="1" ht="21" hidden="1" customHeight="1" spans="1:16382">
      <c r="A565" s="508">
        <v>2080112</v>
      </c>
      <c r="B565" s="519" t="s">
        <v>525</v>
      </c>
      <c r="C565" s="351">
        <f t="shared" si="8"/>
        <v>0</v>
      </c>
      <c r="F565" s="506">
        <v>0</v>
      </c>
      <c r="H565" s="506">
        <v>0</v>
      </c>
      <c r="K565" s="506">
        <v>0</v>
      </c>
      <c r="M565" s="506">
        <v>0</v>
      </c>
      <c r="XEJ565" s="289"/>
      <c r="XEK565" s="289"/>
      <c r="XEL565" s="289"/>
      <c r="XEM565" s="289"/>
      <c r="XEN565" s="289"/>
      <c r="XEO565" s="289"/>
      <c r="XEP565" s="289"/>
      <c r="XEQ565" s="289"/>
      <c r="XER565" s="289"/>
      <c r="XES565" s="289"/>
      <c r="XET565" s="289"/>
      <c r="XEU565" s="289"/>
      <c r="XEV565" s="289"/>
      <c r="XEW565" s="289"/>
      <c r="XEX565" s="289"/>
      <c r="XEY565" s="289"/>
      <c r="XEZ565" s="289"/>
      <c r="XFA565" s="289"/>
      <c r="XFB565" s="289"/>
    </row>
    <row r="566" s="506" customFormat="1" ht="21" hidden="1" customHeight="1" spans="1:16382">
      <c r="A566" s="508">
        <v>2080113</v>
      </c>
      <c r="B566" s="519" t="s">
        <v>526</v>
      </c>
      <c r="C566" s="351">
        <f t="shared" si="8"/>
        <v>0</v>
      </c>
      <c r="F566" s="506">
        <v>0</v>
      </c>
      <c r="H566" s="506">
        <v>0</v>
      </c>
      <c r="K566" s="506">
        <v>0</v>
      </c>
      <c r="M566" s="506">
        <v>0</v>
      </c>
      <c r="XEJ566" s="289"/>
      <c r="XEK566" s="289"/>
      <c r="XEL566" s="289"/>
      <c r="XEM566" s="289"/>
      <c r="XEN566" s="289"/>
      <c r="XEO566" s="289"/>
      <c r="XEP566" s="289"/>
      <c r="XEQ566" s="289"/>
      <c r="XER566" s="289"/>
      <c r="XES566" s="289"/>
      <c r="XET566" s="289"/>
      <c r="XEU566" s="289"/>
      <c r="XEV566" s="289"/>
      <c r="XEW566" s="289"/>
      <c r="XEX566" s="289"/>
      <c r="XEY566" s="289"/>
      <c r="XEZ566" s="289"/>
      <c r="XFA566" s="289"/>
      <c r="XFB566" s="289"/>
    </row>
    <row r="567" s="506" customFormat="1" ht="21" hidden="1" customHeight="1" spans="1:16382">
      <c r="A567" s="508">
        <v>2080114</v>
      </c>
      <c r="B567" s="519" t="s">
        <v>527</v>
      </c>
      <c r="C567" s="351">
        <f t="shared" si="8"/>
        <v>0</v>
      </c>
      <c r="F567" s="506">
        <v>0</v>
      </c>
      <c r="H567" s="506">
        <v>0</v>
      </c>
      <c r="K567" s="506">
        <v>0</v>
      </c>
      <c r="M567" s="506">
        <v>0</v>
      </c>
      <c r="XEJ567" s="289"/>
      <c r="XEK567" s="289"/>
      <c r="XEL567" s="289"/>
      <c r="XEM567" s="289"/>
      <c r="XEN567" s="289"/>
      <c r="XEO567" s="289"/>
      <c r="XEP567" s="289"/>
      <c r="XEQ567" s="289"/>
      <c r="XER567" s="289"/>
      <c r="XES567" s="289"/>
      <c r="XET567" s="289"/>
      <c r="XEU567" s="289"/>
      <c r="XEV567" s="289"/>
      <c r="XEW567" s="289"/>
      <c r="XEX567" s="289"/>
      <c r="XEY567" s="289"/>
      <c r="XEZ567" s="289"/>
      <c r="XFA567" s="289"/>
      <c r="XFB567" s="289"/>
    </row>
    <row r="568" s="506" customFormat="1" ht="21" hidden="1" customHeight="1" spans="1:16382">
      <c r="A568" s="508">
        <v>2080115</v>
      </c>
      <c r="B568" s="519" t="s">
        <v>528</v>
      </c>
      <c r="C568" s="351">
        <f t="shared" si="8"/>
        <v>0</v>
      </c>
      <c r="F568" s="506">
        <v>0</v>
      </c>
      <c r="H568" s="506">
        <v>0</v>
      </c>
      <c r="K568" s="506">
        <v>0</v>
      </c>
      <c r="M568" s="506">
        <v>0</v>
      </c>
      <c r="XEJ568" s="289"/>
      <c r="XEK568" s="289"/>
      <c r="XEL568" s="289"/>
      <c r="XEM568" s="289"/>
      <c r="XEN568" s="289"/>
      <c r="XEO568" s="289"/>
      <c r="XEP568" s="289"/>
      <c r="XEQ568" s="289"/>
      <c r="XER568" s="289"/>
      <c r="XES568" s="289"/>
      <c r="XET568" s="289"/>
      <c r="XEU568" s="289"/>
      <c r="XEV568" s="289"/>
      <c r="XEW568" s="289"/>
      <c r="XEX568" s="289"/>
      <c r="XEY568" s="289"/>
      <c r="XEZ568" s="289"/>
      <c r="XFA568" s="289"/>
      <c r="XFB568" s="289"/>
    </row>
    <row r="569" s="506" customFormat="1" ht="21" hidden="1" customHeight="1" spans="1:16382">
      <c r="A569" s="508">
        <v>2080116</v>
      </c>
      <c r="B569" s="518" t="s">
        <v>529</v>
      </c>
      <c r="C569" s="351">
        <f t="shared" si="8"/>
        <v>0</v>
      </c>
      <c r="F569" s="506">
        <v>0</v>
      </c>
      <c r="H569" s="506">
        <v>0</v>
      </c>
      <c r="K569" s="506">
        <v>0</v>
      </c>
      <c r="M569" s="506">
        <v>0</v>
      </c>
      <c r="XEJ569" s="289"/>
      <c r="XEK569" s="289"/>
      <c r="XEL569" s="289"/>
      <c r="XEM569" s="289"/>
      <c r="XEN569" s="289"/>
      <c r="XEO569" s="289"/>
      <c r="XEP569" s="289"/>
      <c r="XEQ569" s="289"/>
      <c r="XER569" s="289"/>
      <c r="XES569" s="289"/>
      <c r="XET569" s="289"/>
      <c r="XEU569" s="289"/>
      <c r="XEV569" s="289"/>
      <c r="XEW569" s="289"/>
      <c r="XEX569" s="289"/>
      <c r="XEY569" s="289"/>
      <c r="XEZ569" s="289"/>
      <c r="XFA569" s="289"/>
      <c r="XFB569" s="289"/>
    </row>
    <row r="570" s="506" customFormat="1" ht="21" customHeight="1" spans="1:16382">
      <c r="A570" s="508">
        <v>2080150</v>
      </c>
      <c r="B570" s="519" t="s">
        <v>157</v>
      </c>
      <c r="C570" s="351">
        <f t="shared" si="8"/>
        <v>279.81494</v>
      </c>
      <c r="F570" s="508">
        <v>279.81494</v>
      </c>
      <c r="H570" s="506">
        <v>0</v>
      </c>
      <c r="K570" s="506">
        <v>0</v>
      </c>
      <c r="M570" s="506">
        <v>0</v>
      </c>
      <c r="XEJ570" s="289"/>
      <c r="XEK570" s="289"/>
      <c r="XEL570" s="289"/>
      <c r="XEM570" s="289"/>
      <c r="XEN570" s="289"/>
      <c r="XEO570" s="289"/>
      <c r="XEP570" s="289"/>
      <c r="XEQ570" s="289"/>
      <c r="XER570" s="289"/>
      <c r="XES570" s="289"/>
      <c r="XET570" s="289"/>
      <c r="XEU570" s="289"/>
      <c r="XEV570" s="289"/>
      <c r="XEW570" s="289"/>
      <c r="XEX570" s="289"/>
      <c r="XEY570" s="289"/>
      <c r="XEZ570" s="289"/>
      <c r="XFA570" s="289"/>
      <c r="XFB570" s="289"/>
    </row>
    <row r="571" s="506" customFormat="1" ht="21" customHeight="1" spans="1:16382">
      <c r="A571" s="508">
        <v>2080199</v>
      </c>
      <c r="B571" s="519" t="s">
        <v>530</v>
      </c>
      <c r="C571" s="351">
        <f t="shared" si="8"/>
        <v>153.26</v>
      </c>
      <c r="F571" s="506">
        <v>0</v>
      </c>
      <c r="H571" s="506">
        <v>153.26</v>
      </c>
      <c r="K571" s="506">
        <v>0</v>
      </c>
      <c r="M571" s="506">
        <v>0</v>
      </c>
      <c r="XEJ571" s="289"/>
      <c r="XEK571" s="289"/>
      <c r="XEL571" s="289"/>
      <c r="XEM571" s="289"/>
      <c r="XEN571" s="289"/>
      <c r="XEO571" s="289"/>
      <c r="XEP571" s="289"/>
      <c r="XEQ571" s="289"/>
      <c r="XER571" s="289"/>
      <c r="XES571" s="289"/>
      <c r="XET571" s="289"/>
      <c r="XEU571" s="289"/>
      <c r="XEV571" s="289"/>
      <c r="XEW571" s="289"/>
      <c r="XEX571" s="289"/>
      <c r="XEY571" s="289"/>
      <c r="XEZ571" s="289"/>
      <c r="XFA571" s="289"/>
      <c r="XFB571" s="289"/>
    </row>
    <row r="572" s="506" customFormat="1" ht="21" customHeight="1" spans="1:16382">
      <c r="A572" s="508">
        <v>20802</v>
      </c>
      <c r="B572" s="519" t="s">
        <v>531</v>
      </c>
      <c r="C572" s="351">
        <f t="shared" si="8"/>
        <v>604.229172</v>
      </c>
      <c r="F572" s="508">
        <v>522.229172</v>
      </c>
      <c r="H572" s="506">
        <v>0</v>
      </c>
      <c r="K572" s="506">
        <v>20</v>
      </c>
      <c r="M572" s="506">
        <v>62</v>
      </c>
      <c r="XEJ572" s="289"/>
      <c r="XEK572" s="289"/>
      <c r="XEL572" s="289"/>
      <c r="XEM572" s="289"/>
      <c r="XEN572" s="289"/>
      <c r="XEO572" s="289"/>
      <c r="XEP572" s="289"/>
      <c r="XEQ572" s="289"/>
      <c r="XER572" s="289"/>
      <c r="XES572" s="289"/>
      <c r="XET572" s="289"/>
      <c r="XEU572" s="289"/>
      <c r="XEV572" s="289"/>
      <c r="XEW572" s="289"/>
      <c r="XEX572" s="289"/>
      <c r="XEY572" s="289"/>
      <c r="XEZ572" s="289"/>
      <c r="XFA572" s="289"/>
      <c r="XFB572" s="289"/>
    </row>
    <row r="573" s="506" customFormat="1" ht="21" customHeight="1" spans="1:16382">
      <c r="A573" s="508">
        <v>2080201</v>
      </c>
      <c r="B573" s="519" t="s">
        <v>148</v>
      </c>
      <c r="C573" s="351">
        <f t="shared" si="8"/>
        <v>522.229172</v>
      </c>
      <c r="F573" s="508">
        <v>522.229172</v>
      </c>
      <c r="H573" s="506">
        <v>0</v>
      </c>
      <c r="K573" s="506">
        <v>0</v>
      </c>
      <c r="M573" s="506">
        <v>0</v>
      </c>
      <c r="XEJ573" s="289"/>
      <c r="XEK573" s="289"/>
      <c r="XEL573" s="289"/>
      <c r="XEM573" s="289"/>
      <c r="XEN573" s="289"/>
      <c r="XEO573" s="289"/>
      <c r="XEP573" s="289"/>
      <c r="XEQ573" s="289"/>
      <c r="XER573" s="289"/>
      <c r="XES573" s="289"/>
      <c r="XET573" s="289"/>
      <c r="XEU573" s="289"/>
      <c r="XEV573" s="289"/>
      <c r="XEW573" s="289"/>
      <c r="XEX573" s="289"/>
      <c r="XEY573" s="289"/>
      <c r="XEZ573" s="289"/>
      <c r="XFA573" s="289"/>
      <c r="XFB573" s="289"/>
    </row>
    <row r="574" s="506" customFormat="1" ht="21" hidden="1" customHeight="1" spans="1:16382">
      <c r="A574" s="508">
        <v>2080202</v>
      </c>
      <c r="B574" s="519" t="s">
        <v>149</v>
      </c>
      <c r="C574" s="351">
        <f t="shared" si="8"/>
        <v>0</v>
      </c>
      <c r="F574" s="506">
        <v>0</v>
      </c>
      <c r="H574" s="506">
        <v>0</v>
      </c>
      <c r="K574" s="506">
        <v>0</v>
      </c>
      <c r="M574" s="506">
        <v>0</v>
      </c>
      <c r="XEJ574" s="289"/>
      <c r="XEK574" s="289"/>
      <c r="XEL574" s="289"/>
      <c r="XEM574" s="289"/>
      <c r="XEN574" s="289"/>
      <c r="XEO574" s="289"/>
      <c r="XEP574" s="289"/>
      <c r="XEQ574" s="289"/>
      <c r="XER574" s="289"/>
      <c r="XES574" s="289"/>
      <c r="XET574" s="289"/>
      <c r="XEU574" s="289"/>
      <c r="XEV574" s="289"/>
      <c r="XEW574" s="289"/>
      <c r="XEX574" s="289"/>
      <c r="XEY574" s="289"/>
      <c r="XEZ574" s="289"/>
      <c r="XFA574" s="289"/>
      <c r="XFB574" s="289"/>
    </row>
    <row r="575" s="506" customFormat="1" ht="21" hidden="1" customHeight="1" spans="1:16382">
      <c r="A575" s="508">
        <v>2080203</v>
      </c>
      <c r="B575" s="519" t="s">
        <v>150</v>
      </c>
      <c r="C575" s="351">
        <f t="shared" si="8"/>
        <v>0</v>
      </c>
      <c r="F575" s="506">
        <v>0</v>
      </c>
      <c r="H575" s="506">
        <v>0</v>
      </c>
      <c r="K575" s="506">
        <v>0</v>
      </c>
      <c r="M575" s="506">
        <v>0</v>
      </c>
      <c r="XEJ575" s="289"/>
      <c r="XEK575" s="289"/>
      <c r="XEL575" s="289"/>
      <c r="XEM575" s="289"/>
      <c r="XEN575" s="289"/>
      <c r="XEO575" s="289"/>
      <c r="XEP575" s="289"/>
      <c r="XEQ575" s="289"/>
      <c r="XER575" s="289"/>
      <c r="XES575" s="289"/>
      <c r="XET575" s="289"/>
      <c r="XEU575" s="289"/>
      <c r="XEV575" s="289"/>
      <c r="XEW575" s="289"/>
      <c r="XEX575" s="289"/>
      <c r="XEY575" s="289"/>
      <c r="XEZ575" s="289"/>
      <c r="XFA575" s="289"/>
      <c r="XFB575" s="289"/>
    </row>
    <row r="576" s="506" customFormat="1" ht="21" hidden="1" customHeight="1" spans="1:16382">
      <c r="A576" s="508">
        <v>2080206</v>
      </c>
      <c r="B576" s="519" t="s">
        <v>532</v>
      </c>
      <c r="C576" s="351">
        <f t="shared" si="8"/>
        <v>0</v>
      </c>
      <c r="F576" s="506">
        <v>0</v>
      </c>
      <c r="H576" s="506">
        <v>0</v>
      </c>
      <c r="K576" s="506">
        <v>0</v>
      </c>
      <c r="M576" s="506">
        <v>0</v>
      </c>
      <c r="XEJ576" s="289"/>
      <c r="XEK576" s="289"/>
      <c r="XEL576" s="289"/>
      <c r="XEM576" s="289"/>
      <c r="XEN576" s="289"/>
      <c r="XEO576" s="289"/>
      <c r="XEP576" s="289"/>
      <c r="XEQ576" s="289"/>
      <c r="XER576" s="289"/>
      <c r="XES576" s="289"/>
      <c r="XET576" s="289"/>
      <c r="XEU576" s="289"/>
      <c r="XEV576" s="289"/>
      <c r="XEW576" s="289"/>
      <c r="XEX576" s="289"/>
      <c r="XEY576" s="289"/>
      <c r="XEZ576" s="289"/>
      <c r="XFA576" s="289"/>
      <c r="XFB576" s="289"/>
    </row>
    <row r="577" s="506" customFormat="1" ht="21" customHeight="1" spans="1:16382">
      <c r="A577" s="508">
        <v>2080207</v>
      </c>
      <c r="B577" s="518" t="s">
        <v>533</v>
      </c>
      <c r="C577" s="351">
        <f t="shared" si="8"/>
        <v>26</v>
      </c>
      <c r="F577" s="506">
        <v>0</v>
      </c>
      <c r="H577" s="506">
        <v>0</v>
      </c>
      <c r="K577" s="506">
        <v>20</v>
      </c>
      <c r="M577" s="506">
        <v>6</v>
      </c>
      <c r="XEJ577" s="289"/>
      <c r="XEK577" s="289"/>
      <c r="XEL577" s="289"/>
      <c r="XEM577" s="289"/>
      <c r="XEN577" s="289"/>
      <c r="XEO577" s="289"/>
      <c r="XEP577" s="289"/>
      <c r="XEQ577" s="289"/>
      <c r="XER577" s="289"/>
      <c r="XES577" s="289"/>
      <c r="XET577" s="289"/>
      <c r="XEU577" s="289"/>
      <c r="XEV577" s="289"/>
      <c r="XEW577" s="289"/>
      <c r="XEX577" s="289"/>
      <c r="XEY577" s="289"/>
      <c r="XEZ577" s="289"/>
      <c r="XFA577" s="289"/>
      <c r="XFB577" s="289"/>
    </row>
    <row r="578" s="506" customFormat="1" ht="21" hidden="1" customHeight="1" spans="1:16382">
      <c r="A578" s="508">
        <v>2080208</v>
      </c>
      <c r="B578" s="519" t="s">
        <v>534</v>
      </c>
      <c r="C578" s="351">
        <f t="shared" si="8"/>
        <v>0</v>
      </c>
      <c r="F578" s="506">
        <v>0</v>
      </c>
      <c r="H578" s="506">
        <v>0</v>
      </c>
      <c r="K578" s="506">
        <v>0</v>
      </c>
      <c r="M578" s="506">
        <v>0</v>
      </c>
      <c r="XEJ578" s="289"/>
      <c r="XEK578" s="289"/>
      <c r="XEL578" s="289"/>
      <c r="XEM578" s="289"/>
      <c r="XEN578" s="289"/>
      <c r="XEO578" s="289"/>
      <c r="XEP578" s="289"/>
      <c r="XEQ578" s="289"/>
      <c r="XER578" s="289"/>
      <c r="XES578" s="289"/>
      <c r="XET578" s="289"/>
      <c r="XEU578" s="289"/>
      <c r="XEV578" s="289"/>
      <c r="XEW578" s="289"/>
      <c r="XEX578" s="289"/>
      <c r="XEY578" s="289"/>
      <c r="XEZ578" s="289"/>
      <c r="XFA578" s="289"/>
      <c r="XFB578" s="289"/>
    </row>
    <row r="579" s="506" customFormat="1" ht="21" customHeight="1" spans="1:16382">
      <c r="A579" s="508">
        <v>2080299</v>
      </c>
      <c r="B579" s="519" t="s">
        <v>535</v>
      </c>
      <c r="C579" s="351">
        <f t="shared" si="8"/>
        <v>56</v>
      </c>
      <c r="F579" s="506">
        <v>0</v>
      </c>
      <c r="H579" s="506">
        <v>0</v>
      </c>
      <c r="K579" s="506">
        <v>0</v>
      </c>
      <c r="M579" s="506">
        <v>56</v>
      </c>
      <c r="XEJ579" s="289"/>
      <c r="XEK579" s="289"/>
      <c r="XEL579" s="289"/>
      <c r="XEM579" s="289"/>
      <c r="XEN579" s="289"/>
      <c r="XEO579" s="289"/>
      <c r="XEP579" s="289"/>
      <c r="XEQ579" s="289"/>
      <c r="XER579" s="289"/>
      <c r="XES579" s="289"/>
      <c r="XET579" s="289"/>
      <c r="XEU579" s="289"/>
      <c r="XEV579" s="289"/>
      <c r="XEW579" s="289"/>
      <c r="XEX579" s="289"/>
      <c r="XEY579" s="289"/>
      <c r="XEZ579" s="289"/>
      <c r="XFA579" s="289"/>
      <c r="XFB579" s="289"/>
    </row>
    <row r="580" s="506" customFormat="1" ht="21" hidden="1" customHeight="1" spans="1:16382">
      <c r="A580" s="508">
        <v>20804</v>
      </c>
      <c r="B580" s="519" t="s">
        <v>536</v>
      </c>
      <c r="C580" s="351">
        <f t="shared" si="8"/>
        <v>0</v>
      </c>
      <c r="F580" s="506">
        <v>0</v>
      </c>
      <c r="H580" s="506">
        <v>0</v>
      </c>
      <c r="K580" s="506">
        <v>0</v>
      </c>
      <c r="M580" s="506">
        <v>0</v>
      </c>
      <c r="XEJ580" s="289"/>
      <c r="XEK580" s="289"/>
      <c r="XEL580" s="289"/>
      <c r="XEM580" s="289"/>
      <c r="XEN580" s="289"/>
      <c r="XEO580" s="289"/>
      <c r="XEP580" s="289"/>
      <c r="XEQ580" s="289"/>
      <c r="XER580" s="289"/>
      <c r="XES580" s="289"/>
      <c r="XET580" s="289"/>
      <c r="XEU580" s="289"/>
      <c r="XEV580" s="289"/>
      <c r="XEW580" s="289"/>
      <c r="XEX580" s="289"/>
      <c r="XEY580" s="289"/>
      <c r="XEZ580" s="289"/>
      <c r="XFA580" s="289"/>
      <c r="XFB580" s="289"/>
    </row>
    <row r="581" s="506" customFormat="1" ht="21" hidden="1" customHeight="1" spans="1:16382">
      <c r="A581" s="508">
        <v>2080402</v>
      </c>
      <c r="B581" s="519" t="s">
        <v>537</v>
      </c>
      <c r="C581" s="351">
        <f t="shared" si="8"/>
        <v>0</v>
      </c>
      <c r="F581" s="506">
        <v>0</v>
      </c>
      <c r="H581" s="506">
        <v>0</v>
      </c>
      <c r="K581" s="506">
        <v>0</v>
      </c>
      <c r="M581" s="506">
        <v>0</v>
      </c>
      <c r="XEJ581" s="289"/>
      <c r="XEK581" s="289"/>
      <c r="XEL581" s="289"/>
      <c r="XEM581" s="289"/>
      <c r="XEN581" s="289"/>
      <c r="XEO581" s="289"/>
      <c r="XEP581" s="289"/>
      <c r="XEQ581" s="289"/>
      <c r="XER581" s="289"/>
      <c r="XES581" s="289"/>
      <c r="XET581" s="289"/>
      <c r="XEU581" s="289"/>
      <c r="XEV581" s="289"/>
      <c r="XEW581" s="289"/>
      <c r="XEX581" s="289"/>
      <c r="XEY581" s="289"/>
      <c r="XEZ581" s="289"/>
      <c r="XFA581" s="289"/>
      <c r="XFB581" s="289"/>
    </row>
    <row r="582" s="506" customFormat="1" ht="21" customHeight="1" spans="1:16382">
      <c r="A582" s="508">
        <v>20805</v>
      </c>
      <c r="B582" s="519" t="s">
        <v>538</v>
      </c>
      <c r="C582" s="351">
        <f t="shared" ref="C582:C645" si="9">D582+E582+F582+G582+H582+I582+J582+K582+L582+M582</f>
        <v>71316.00603</v>
      </c>
      <c r="F582" s="508">
        <v>71216.00603</v>
      </c>
      <c r="H582" s="506">
        <v>100</v>
      </c>
      <c r="K582" s="506">
        <v>0</v>
      </c>
      <c r="M582" s="506">
        <v>0</v>
      </c>
      <c r="XEJ582" s="289"/>
      <c r="XEK582" s="289"/>
      <c r="XEL582" s="289"/>
      <c r="XEM582" s="289"/>
      <c r="XEN582" s="289"/>
      <c r="XEO582" s="289"/>
      <c r="XEP582" s="289"/>
      <c r="XEQ582" s="289"/>
      <c r="XER582" s="289"/>
      <c r="XES582" s="289"/>
      <c r="XET582" s="289"/>
      <c r="XEU582" s="289"/>
      <c r="XEV582" s="289"/>
      <c r="XEW582" s="289"/>
      <c r="XEX582" s="289"/>
      <c r="XEY582" s="289"/>
      <c r="XEZ582" s="289"/>
      <c r="XFA582" s="289"/>
      <c r="XFB582" s="289"/>
    </row>
    <row r="583" s="506" customFormat="1" ht="21" customHeight="1" spans="1:16382">
      <c r="A583" s="508">
        <v>2080501</v>
      </c>
      <c r="B583" s="519" t="s">
        <v>539</v>
      </c>
      <c r="C583" s="351">
        <f t="shared" si="9"/>
        <v>53.711004</v>
      </c>
      <c r="F583" s="508">
        <v>53.711004</v>
      </c>
      <c r="H583" s="506">
        <v>0</v>
      </c>
      <c r="K583" s="506">
        <v>0</v>
      </c>
      <c r="M583" s="506">
        <v>0</v>
      </c>
      <c r="XEJ583" s="289"/>
      <c r="XEK583" s="289"/>
      <c r="XEL583" s="289"/>
      <c r="XEM583" s="289"/>
      <c r="XEN583" s="289"/>
      <c r="XEO583" s="289"/>
      <c r="XEP583" s="289"/>
      <c r="XEQ583" s="289"/>
      <c r="XER583" s="289"/>
      <c r="XES583" s="289"/>
      <c r="XET583" s="289"/>
      <c r="XEU583" s="289"/>
      <c r="XEV583" s="289"/>
      <c r="XEW583" s="289"/>
      <c r="XEX583" s="289"/>
      <c r="XEY583" s="289"/>
      <c r="XEZ583" s="289"/>
      <c r="XFA583" s="289"/>
      <c r="XFB583" s="289"/>
    </row>
    <row r="584" s="506" customFormat="1" ht="21" customHeight="1" spans="1:16382">
      <c r="A584" s="508">
        <v>2080502</v>
      </c>
      <c r="B584" s="518" t="s">
        <v>540</v>
      </c>
      <c r="C584" s="351">
        <f t="shared" si="9"/>
        <v>12.7088</v>
      </c>
      <c r="F584" s="508">
        <v>12.7088</v>
      </c>
      <c r="H584" s="506">
        <v>0</v>
      </c>
      <c r="K584" s="506">
        <v>0</v>
      </c>
      <c r="M584" s="506">
        <v>0</v>
      </c>
      <c r="XEJ584" s="289"/>
      <c r="XEK584" s="289"/>
      <c r="XEL584" s="289"/>
      <c r="XEM584" s="289"/>
      <c r="XEN584" s="289"/>
      <c r="XEO584" s="289"/>
      <c r="XEP584" s="289"/>
      <c r="XEQ584" s="289"/>
      <c r="XER584" s="289"/>
      <c r="XES584" s="289"/>
      <c r="XET584" s="289"/>
      <c r="XEU584" s="289"/>
      <c r="XEV584" s="289"/>
      <c r="XEW584" s="289"/>
      <c r="XEX584" s="289"/>
      <c r="XEY584" s="289"/>
      <c r="XEZ584" s="289"/>
      <c r="XFA584" s="289"/>
      <c r="XFB584" s="289"/>
    </row>
    <row r="585" s="506" customFormat="1" ht="21" hidden="1" customHeight="1" spans="1:16382">
      <c r="A585" s="508">
        <v>2080503</v>
      </c>
      <c r="B585" s="519" t="s">
        <v>541</v>
      </c>
      <c r="C585" s="351">
        <f t="shared" si="9"/>
        <v>0</v>
      </c>
      <c r="F585" s="506">
        <v>0</v>
      </c>
      <c r="H585" s="506">
        <v>0</v>
      </c>
      <c r="K585" s="506">
        <v>0</v>
      </c>
      <c r="M585" s="506">
        <v>0</v>
      </c>
      <c r="XEJ585" s="289"/>
      <c r="XEK585" s="289"/>
      <c r="XEL585" s="289"/>
      <c r="XEM585" s="289"/>
      <c r="XEN585" s="289"/>
      <c r="XEO585" s="289"/>
      <c r="XEP585" s="289"/>
      <c r="XEQ585" s="289"/>
      <c r="XER585" s="289"/>
      <c r="XES585" s="289"/>
      <c r="XET585" s="289"/>
      <c r="XEU585" s="289"/>
      <c r="XEV585" s="289"/>
      <c r="XEW585" s="289"/>
      <c r="XEX585" s="289"/>
      <c r="XEY585" s="289"/>
      <c r="XEZ585" s="289"/>
      <c r="XFA585" s="289"/>
      <c r="XFB585" s="289"/>
    </row>
    <row r="586" s="506" customFormat="1" ht="21" customHeight="1" spans="1:16382">
      <c r="A586" s="508">
        <v>2080505</v>
      </c>
      <c r="B586" s="519" t="s">
        <v>542</v>
      </c>
      <c r="C586" s="351">
        <f t="shared" si="9"/>
        <v>29683.567023</v>
      </c>
      <c r="F586" s="508">
        <v>29683.567023</v>
      </c>
      <c r="H586" s="506">
        <v>0</v>
      </c>
      <c r="K586" s="506">
        <v>0</v>
      </c>
      <c r="M586" s="506">
        <v>0</v>
      </c>
      <c r="XEJ586" s="289"/>
      <c r="XEK586" s="289"/>
      <c r="XEL586" s="289"/>
      <c r="XEM586" s="289"/>
      <c r="XEN586" s="289"/>
      <c r="XEO586" s="289"/>
      <c r="XEP586" s="289"/>
      <c r="XEQ586" s="289"/>
      <c r="XER586" s="289"/>
      <c r="XES586" s="289"/>
      <c r="XET586" s="289"/>
      <c r="XEU586" s="289"/>
      <c r="XEV586" s="289"/>
      <c r="XEW586" s="289"/>
      <c r="XEX586" s="289"/>
      <c r="XEY586" s="289"/>
      <c r="XEZ586" s="289"/>
      <c r="XFA586" s="289"/>
      <c r="XFB586" s="289"/>
    </row>
    <row r="587" s="506" customFormat="1" ht="21" customHeight="1" spans="1:16382">
      <c r="A587" s="508">
        <v>2080506</v>
      </c>
      <c r="B587" s="519" t="s">
        <v>543</v>
      </c>
      <c r="C587" s="351">
        <f t="shared" si="9"/>
        <v>14844.331739</v>
      </c>
      <c r="F587" s="508">
        <v>14844.331739</v>
      </c>
      <c r="H587" s="506">
        <v>0</v>
      </c>
      <c r="K587" s="506">
        <v>0</v>
      </c>
      <c r="M587" s="506">
        <v>0</v>
      </c>
      <c r="XEJ587" s="289"/>
      <c r="XEK587" s="289"/>
      <c r="XEL587" s="289"/>
      <c r="XEM587" s="289"/>
      <c r="XEN587" s="289"/>
      <c r="XEO587" s="289"/>
      <c r="XEP587" s="289"/>
      <c r="XEQ587" s="289"/>
      <c r="XER587" s="289"/>
      <c r="XES587" s="289"/>
      <c r="XET587" s="289"/>
      <c r="XEU587" s="289"/>
      <c r="XEV587" s="289"/>
      <c r="XEW587" s="289"/>
      <c r="XEX587" s="289"/>
      <c r="XEY587" s="289"/>
      <c r="XEZ587" s="289"/>
      <c r="XFA587" s="289"/>
      <c r="XFB587" s="289"/>
    </row>
    <row r="588" s="506" customFormat="1" ht="21" hidden="1" customHeight="1" spans="1:16382">
      <c r="A588" s="508">
        <v>2080507</v>
      </c>
      <c r="B588" s="519" t="s">
        <v>544</v>
      </c>
      <c r="C588" s="351">
        <f t="shared" si="9"/>
        <v>0</v>
      </c>
      <c r="F588" s="506">
        <v>0</v>
      </c>
      <c r="H588" s="506">
        <v>0</v>
      </c>
      <c r="K588" s="506">
        <v>0</v>
      </c>
      <c r="M588" s="506">
        <v>0</v>
      </c>
      <c r="XEJ588" s="289"/>
      <c r="XEK588" s="289"/>
      <c r="XEL588" s="289"/>
      <c r="XEM588" s="289"/>
      <c r="XEN588" s="289"/>
      <c r="XEO588" s="289"/>
      <c r="XEP588" s="289"/>
      <c r="XEQ588" s="289"/>
      <c r="XER588" s="289"/>
      <c r="XES588" s="289"/>
      <c r="XET588" s="289"/>
      <c r="XEU588" s="289"/>
      <c r="XEV588" s="289"/>
      <c r="XEW588" s="289"/>
      <c r="XEX588" s="289"/>
      <c r="XEY588" s="289"/>
      <c r="XEZ588" s="289"/>
      <c r="XFA588" s="289"/>
      <c r="XFB588" s="289"/>
    </row>
    <row r="589" s="506" customFormat="1" ht="21" hidden="1" customHeight="1" spans="1:16382">
      <c r="A589" s="508">
        <v>2080508</v>
      </c>
      <c r="B589" s="519" t="s">
        <v>545</v>
      </c>
      <c r="C589" s="351">
        <f t="shared" si="9"/>
        <v>0</v>
      </c>
      <c r="F589" s="506">
        <v>0</v>
      </c>
      <c r="H589" s="506">
        <v>0</v>
      </c>
      <c r="K589" s="506">
        <v>0</v>
      </c>
      <c r="M589" s="506">
        <v>0</v>
      </c>
      <c r="XEJ589" s="289"/>
      <c r="XEK589" s="289"/>
      <c r="XEL589" s="289"/>
      <c r="XEM589" s="289"/>
      <c r="XEN589" s="289"/>
      <c r="XEO589" s="289"/>
      <c r="XEP589" s="289"/>
      <c r="XEQ589" s="289"/>
      <c r="XER589" s="289"/>
      <c r="XES589" s="289"/>
      <c r="XET589" s="289"/>
      <c r="XEU589" s="289"/>
      <c r="XEV589" s="289"/>
      <c r="XEW589" s="289"/>
      <c r="XEX589" s="289"/>
      <c r="XEY589" s="289"/>
      <c r="XEZ589" s="289"/>
      <c r="XFA589" s="289"/>
      <c r="XFB589" s="289"/>
    </row>
    <row r="590" s="506" customFormat="1" ht="21" customHeight="1" spans="1:16382">
      <c r="A590" s="508">
        <v>2080599</v>
      </c>
      <c r="B590" s="519" t="s">
        <v>546</v>
      </c>
      <c r="C590" s="351">
        <f t="shared" si="9"/>
        <v>26721.687464</v>
      </c>
      <c r="F590" s="508">
        <v>26621.687464</v>
      </c>
      <c r="H590" s="506">
        <v>100</v>
      </c>
      <c r="K590" s="506">
        <v>0</v>
      </c>
      <c r="M590" s="506">
        <v>0</v>
      </c>
      <c r="XEJ590" s="289"/>
      <c r="XEK590" s="289"/>
      <c r="XEL590" s="289"/>
      <c r="XEM590" s="289"/>
      <c r="XEN590" s="289"/>
      <c r="XEO590" s="289"/>
      <c r="XEP590" s="289"/>
      <c r="XEQ590" s="289"/>
      <c r="XER590" s="289"/>
      <c r="XES590" s="289"/>
      <c r="XET590" s="289"/>
      <c r="XEU590" s="289"/>
      <c r="XEV590" s="289"/>
      <c r="XEW590" s="289"/>
      <c r="XEX590" s="289"/>
      <c r="XEY590" s="289"/>
      <c r="XEZ590" s="289"/>
      <c r="XFA590" s="289"/>
      <c r="XFB590" s="289"/>
    </row>
    <row r="591" s="506" customFormat="1" ht="21" hidden="1" customHeight="1" spans="1:16382">
      <c r="A591" s="508">
        <v>20806</v>
      </c>
      <c r="B591" s="518" t="s">
        <v>547</v>
      </c>
      <c r="C591" s="351">
        <f t="shared" si="9"/>
        <v>0</v>
      </c>
      <c r="F591" s="506">
        <v>0</v>
      </c>
      <c r="H591" s="506">
        <v>0</v>
      </c>
      <c r="K591" s="506">
        <v>0</v>
      </c>
      <c r="M591" s="506">
        <v>0</v>
      </c>
      <c r="XEJ591" s="289"/>
      <c r="XEK591" s="289"/>
      <c r="XEL591" s="289"/>
      <c r="XEM591" s="289"/>
      <c r="XEN591" s="289"/>
      <c r="XEO591" s="289"/>
      <c r="XEP591" s="289"/>
      <c r="XEQ591" s="289"/>
      <c r="XER591" s="289"/>
      <c r="XES591" s="289"/>
      <c r="XET591" s="289"/>
      <c r="XEU591" s="289"/>
      <c r="XEV591" s="289"/>
      <c r="XEW591" s="289"/>
      <c r="XEX591" s="289"/>
      <c r="XEY591" s="289"/>
      <c r="XEZ591" s="289"/>
      <c r="XFA591" s="289"/>
      <c r="XFB591" s="289"/>
    </row>
    <row r="592" s="506" customFormat="1" ht="21" hidden="1" customHeight="1" spans="1:16382">
      <c r="A592" s="508">
        <v>2080601</v>
      </c>
      <c r="B592" s="519" t="s">
        <v>548</v>
      </c>
      <c r="C592" s="351">
        <f t="shared" si="9"/>
        <v>0</v>
      </c>
      <c r="F592" s="506">
        <v>0</v>
      </c>
      <c r="H592" s="506">
        <v>0</v>
      </c>
      <c r="K592" s="506">
        <v>0</v>
      </c>
      <c r="M592" s="506">
        <v>0</v>
      </c>
      <c r="XEJ592" s="289"/>
      <c r="XEK592" s="289"/>
      <c r="XEL592" s="289"/>
      <c r="XEM592" s="289"/>
      <c r="XEN592" s="289"/>
      <c r="XEO592" s="289"/>
      <c r="XEP592" s="289"/>
      <c r="XEQ592" s="289"/>
      <c r="XER592" s="289"/>
      <c r="XES592" s="289"/>
      <c r="XET592" s="289"/>
      <c r="XEU592" s="289"/>
      <c r="XEV592" s="289"/>
      <c r="XEW592" s="289"/>
      <c r="XEX592" s="289"/>
      <c r="XEY592" s="289"/>
      <c r="XEZ592" s="289"/>
      <c r="XFA592" s="289"/>
      <c r="XFB592" s="289"/>
    </row>
    <row r="593" s="506" customFormat="1" ht="21" hidden="1" customHeight="1" spans="1:16382">
      <c r="A593" s="508">
        <v>2080602</v>
      </c>
      <c r="B593" s="519" t="s">
        <v>549</v>
      </c>
      <c r="C593" s="351">
        <f t="shared" si="9"/>
        <v>0</v>
      </c>
      <c r="F593" s="506">
        <v>0</v>
      </c>
      <c r="H593" s="506">
        <v>0</v>
      </c>
      <c r="K593" s="506">
        <v>0</v>
      </c>
      <c r="M593" s="506">
        <v>0</v>
      </c>
      <c r="XEJ593" s="289"/>
      <c r="XEK593" s="289"/>
      <c r="XEL593" s="289"/>
      <c r="XEM593" s="289"/>
      <c r="XEN593" s="289"/>
      <c r="XEO593" s="289"/>
      <c r="XEP593" s="289"/>
      <c r="XEQ593" s="289"/>
      <c r="XER593" s="289"/>
      <c r="XES593" s="289"/>
      <c r="XET593" s="289"/>
      <c r="XEU593" s="289"/>
      <c r="XEV593" s="289"/>
      <c r="XEW593" s="289"/>
      <c r="XEX593" s="289"/>
      <c r="XEY593" s="289"/>
      <c r="XEZ593" s="289"/>
      <c r="XFA593" s="289"/>
      <c r="XFB593" s="289"/>
    </row>
    <row r="594" s="506" customFormat="1" ht="21" hidden="1" customHeight="1" spans="1:16382">
      <c r="A594" s="508">
        <v>2080699</v>
      </c>
      <c r="B594" s="519" t="s">
        <v>550</v>
      </c>
      <c r="C594" s="351">
        <f t="shared" si="9"/>
        <v>0</v>
      </c>
      <c r="F594" s="506">
        <v>0</v>
      </c>
      <c r="H594" s="506">
        <v>0</v>
      </c>
      <c r="K594" s="506">
        <v>0</v>
      </c>
      <c r="M594" s="506">
        <v>0</v>
      </c>
      <c r="XEJ594" s="289"/>
      <c r="XEK594" s="289"/>
      <c r="XEL594" s="289"/>
      <c r="XEM594" s="289"/>
      <c r="XEN594" s="289"/>
      <c r="XEO594" s="289"/>
      <c r="XEP594" s="289"/>
      <c r="XEQ594" s="289"/>
      <c r="XER594" s="289"/>
      <c r="XES594" s="289"/>
      <c r="XET594" s="289"/>
      <c r="XEU594" s="289"/>
      <c r="XEV594" s="289"/>
      <c r="XEW594" s="289"/>
      <c r="XEX594" s="289"/>
      <c r="XEY594" s="289"/>
      <c r="XEZ594" s="289"/>
      <c r="XFA594" s="289"/>
      <c r="XFB594" s="289"/>
    </row>
    <row r="595" s="506" customFormat="1" ht="21" customHeight="1" spans="1:16382">
      <c r="A595" s="508">
        <v>20807</v>
      </c>
      <c r="B595" s="519" t="s">
        <v>551</v>
      </c>
      <c r="C595" s="351">
        <f t="shared" si="9"/>
        <v>5617</v>
      </c>
      <c r="F595" s="506">
        <v>0</v>
      </c>
      <c r="H595" s="506">
        <v>0</v>
      </c>
      <c r="K595" s="506">
        <v>5267</v>
      </c>
      <c r="M595" s="506">
        <v>350</v>
      </c>
      <c r="XEJ595" s="289"/>
      <c r="XEK595" s="289"/>
      <c r="XEL595" s="289"/>
      <c r="XEM595" s="289"/>
      <c r="XEN595" s="289"/>
      <c r="XEO595" s="289"/>
      <c r="XEP595" s="289"/>
      <c r="XEQ595" s="289"/>
      <c r="XER595" s="289"/>
      <c r="XES595" s="289"/>
      <c r="XET595" s="289"/>
      <c r="XEU595" s="289"/>
      <c r="XEV595" s="289"/>
      <c r="XEW595" s="289"/>
      <c r="XEX595" s="289"/>
      <c r="XEY595" s="289"/>
      <c r="XEZ595" s="289"/>
      <c r="XFA595" s="289"/>
      <c r="XFB595" s="289"/>
    </row>
    <row r="596" s="506" customFormat="1" ht="21" hidden="1" customHeight="1" spans="1:16382">
      <c r="A596" s="508">
        <v>2080701</v>
      </c>
      <c r="B596" s="519" t="s">
        <v>552</v>
      </c>
      <c r="C596" s="351">
        <f t="shared" si="9"/>
        <v>0</v>
      </c>
      <c r="F596" s="506">
        <v>0</v>
      </c>
      <c r="H596" s="506">
        <v>0</v>
      </c>
      <c r="K596" s="506">
        <v>0</v>
      </c>
      <c r="M596" s="506">
        <v>0</v>
      </c>
      <c r="XEJ596" s="289"/>
      <c r="XEK596" s="289"/>
      <c r="XEL596" s="289"/>
      <c r="XEM596" s="289"/>
      <c r="XEN596" s="289"/>
      <c r="XEO596" s="289"/>
      <c r="XEP596" s="289"/>
      <c r="XEQ596" s="289"/>
      <c r="XER596" s="289"/>
      <c r="XES596" s="289"/>
      <c r="XET596" s="289"/>
      <c r="XEU596" s="289"/>
      <c r="XEV596" s="289"/>
      <c r="XEW596" s="289"/>
      <c r="XEX596" s="289"/>
      <c r="XEY596" s="289"/>
      <c r="XEZ596" s="289"/>
      <c r="XFA596" s="289"/>
      <c r="XFB596" s="289"/>
    </row>
    <row r="597" s="506" customFormat="1" ht="21" hidden="1" customHeight="1" spans="1:16382">
      <c r="A597" s="508">
        <v>2080702</v>
      </c>
      <c r="B597" s="519" t="s">
        <v>553</v>
      </c>
      <c r="C597" s="351">
        <f t="shared" si="9"/>
        <v>0</v>
      </c>
      <c r="F597" s="506">
        <v>0</v>
      </c>
      <c r="H597" s="506">
        <v>0</v>
      </c>
      <c r="K597" s="506">
        <v>0</v>
      </c>
      <c r="M597" s="506">
        <v>0</v>
      </c>
      <c r="XEJ597" s="289"/>
      <c r="XEK597" s="289"/>
      <c r="XEL597" s="289"/>
      <c r="XEM597" s="289"/>
      <c r="XEN597" s="289"/>
      <c r="XEO597" s="289"/>
      <c r="XEP597" s="289"/>
      <c r="XEQ597" s="289"/>
      <c r="XER597" s="289"/>
      <c r="XES597" s="289"/>
      <c r="XET597" s="289"/>
      <c r="XEU597" s="289"/>
      <c r="XEV597" s="289"/>
      <c r="XEW597" s="289"/>
      <c r="XEX597" s="289"/>
      <c r="XEY597" s="289"/>
      <c r="XEZ597" s="289"/>
      <c r="XFA597" s="289"/>
      <c r="XFB597" s="289"/>
    </row>
    <row r="598" s="506" customFormat="1" ht="21" customHeight="1" spans="1:16382">
      <c r="A598" s="508">
        <v>2080704</v>
      </c>
      <c r="B598" s="519" t="s">
        <v>554</v>
      </c>
      <c r="C598" s="351">
        <f t="shared" si="9"/>
        <v>2500</v>
      </c>
      <c r="F598" s="506">
        <v>0</v>
      </c>
      <c r="H598" s="506">
        <v>0</v>
      </c>
      <c r="K598" s="506">
        <v>2500</v>
      </c>
      <c r="M598" s="506">
        <v>0</v>
      </c>
      <c r="XEJ598" s="289"/>
      <c r="XEK598" s="289"/>
      <c r="XEL598" s="289"/>
      <c r="XEM598" s="289"/>
      <c r="XEN598" s="289"/>
      <c r="XEO598" s="289"/>
      <c r="XEP598" s="289"/>
      <c r="XEQ598" s="289"/>
      <c r="XER598" s="289"/>
      <c r="XES598" s="289"/>
      <c r="XET598" s="289"/>
      <c r="XEU598" s="289"/>
      <c r="XEV598" s="289"/>
      <c r="XEW598" s="289"/>
      <c r="XEX598" s="289"/>
      <c r="XEY598" s="289"/>
      <c r="XEZ598" s="289"/>
      <c r="XFA598" s="289"/>
      <c r="XFB598" s="289"/>
    </row>
    <row r="599" s="506" customFormat="1" ht="21" customHeight="1" spans="1:16382">
      <c r="A599" s="508">
        <v>2080705</v>
      </c>
      <c r="B599" s="519" t="s">
        <v>555</v>
      </c>
      <c r="C599" s="351">
        <f t="shared" si="9"/>
        <v>1390</v>
      </c>
      <c r="F599" s="506">
        <v>0</v>
      </c>
      <c r="H599" s="506">
        <v>0</v>
      </c>
      <c r="K599" s="506">
        <v>1390</v>
      </c>
      <c r="M599" s="506">
        <v>0</v>
      </c>
      <c r="XEJ599" s="289"/>
      <c r="XEK599" s="289"/>
      <c r="XEL599" s="289"/>
      <c r="XEM599" s="289"/>
      <c r="XEN599" s="289"/>
      <c r="XEO599" s="289"/>
      <c r="XEP599" s="289"/>
      <c r="XEQ599" s="289"/>
      <c r="XER599" s="289"/>
      <c r="XES599" s="289"/>
      <c r="XET599" s="289"/>
      <c r="XEU599" s="289"/>
      <c r="XEV599" s="289"/>
      <c r="XEW599" s="289"/>
      <c r="XEX599" s="289"/>
      <c r="XEY599" s="289"/>
      <c r="XEZ599" s="289"/>
      <c r="XFA599" s="289"/>
      <c r="XFB599" s="289"/>
    </row>
    <row r="600" s="506" customFormat="1" ht="21" hidden="1" customHeight="1" spans="1:16382">
      <c r="A600" s="508">
        <v>2080709</v>
      </c>
      <c r="B600" s="518" t="s">
        <v>556</v>
      </c>
      <c r="C600" s="351">
        <f t="shared" si="9"/>
        <v>0</v>
      </c>
      <c r="F600" s="506">
        <v>0</v>
      </c>
      <c r="H600" s="506">
        <v>0</v>
      </c>
      <c r="K600" s="506">
        <v>0</v>
      </c>
      <c r="M600" s="506">
        <v>0</v>
      </c>
      <c r="XEJ600" s="289"/>
      <c r="XEK600" s="289"/>
      <c r="XEL600" s="289"/>
      <c r="XEM600" s="289"/>
      <c r="XEN600" s="289"/>
      <c r="XEO600" s="289"/>
      <c r="XEP600" s="289"/>
      <c r="XEQ600" s="289"/>
      <c r="XER600" s="289"/>
      <c r="XES600" s="289"/>
      <c r="XET600" s="289"/>
      <c r="XEU600" s="289"/>
      <c r="XEV600" s="289"/>
      <c r="XEW600" s="289"/>
      <c r="XEX600" s="289"/>
      <c r="XEY600" s="289"/>
      <c r="XEZ600" s="289"/>
      <c r="XFA600" s="289"/>
      <c r="XFB600" s="289"/>
    </row>
    <row r="601" s="506" customFormat="1" ht="21" hidden="1" customHeight="1" spans="1:16382">
      <c r="A601" s="508">
        <v>2080711</v>
      </c>
      <c r="B601" s="519" t="s">
        <v>557</v>
      </c>
      <c r="C601" s="351">
        <f t="shared" si="9"/>
        <v>0</v>
      </c>
      <c r="F601" s="506">
        <v>0</v>
      </c>
      <c r="H601" s="506">
        <v>0</v>
      </c>
      <c r="K601" s="506">
        <v>0</v>
      </c>
      <c r="M601" s="506">
        <v>0</v>
      </c>
      <c r="XEJ601" s="289"/>
      <c r="XEK601" s="289"/>
      <c r="XEL601" s="289"/>
      <c r="XEM601" s="289"/>
      <c r="XEN601" s="289"/>
      <c r="XEO601" s="289"/>
      <c r="XEP601" s="289"/>
      <c r="XEQ601" s="289"/>
      <c r="XER601" s="289"/>
      <c r="XES601" s="289"/>
      <c r="XET601" s="289"/>
      <c r="XEU601" s="289"/>
      <c r="XEV601" s="289"/>
      <c r="XEW601" s="289"/>
      <c r="XEX601" s="289"/>
      <c r="XEY601" s="289"/>
      <c r="XEZ601" s="289"/>
      <c r="XFA601" s="289"/>
      <c r="XFB601" s="289"/>
    </row>
    <row r="602" s="506" customFormat="1" ht="21" hidden="1" customHeight="1" spans="1:16382">
      <c r="A602" s="508">
        <v>2080712</v>
      </c>
      <c r="B602" s="519" t="s">
        <v>558</v>
      </c>
      <c r="C602" s="351">
        <f t="shared" si="9"/>
        <v>0</v>
      </c>
      <c r="F602" s="506">
        <v>0</v>
      </c>
      <c r="H602" s="506">
        <v>0</v>
      </c>
      <c r="K602" s="506">
        <v>0</v>
      </c>
      <c r="M602" s="506">
        <v>0</v>
      </c>
      <c r="XEJ602" s="289"/>
      <c r="XEK602" s="289"/>
      <c r="XEL602" s="289"/>
      <c r="XEM602" s="289"/>
      <c r="XEN602" s="289"/>
      <c r="XEO602" s="289"/>
      <c r="XEP602" s="289"/>
      <c r="XEQ602" s="289"/>
      <c r="XER602" s="289"/>
      <c r="XES602" s="289"/>
      <c r="XET602" s="289"/>
      <c r="XEU602" s="289"/>
      <c r="XEV602" s="289"/>
      <c r="XEW602" s="289"/>
      <c r="XEX602" s="289"/>
      <c r="XEY602" s="289"/>
      <c r="XEZ602" s="289"/>
      <c r="XFA602" s="289"/>
      <c r="XFB602" s="289"/>
    </row>
    <row r="603" s="506" customFormat="1" ht="21" hidden="1" customHeight="1" spans="1:16382">
      <c r="A603" s="508">
        <v>2080713</v>
      </c>
      <c r="B603" s="519" t="s">
        <v>559</v>
      </c>
      <c r="C603" s="351">
        <f t="shared" si="9"/>
        <v>0</v>
      </c>
      <c r="F603" s="506">
        <v>0</v>
      </c>
      <c r="H603" s="506">
        <v>0</v>
      </c>
      <c r="K603" s="506">
        <v>0</v>
      </c>
      <c r="M603" s="506">
        <v>0</v>
      </c>
      <c r="XEJ603" s="289"/>
      <c r="XEK603" s="289"/>
      <c r="XEL603" s="289"/>
      <c r="XEM603" s="289"/>
      <c r="XEN603" s="289"/>
      <c r="XEO603" s="289"/>
      <c r="XEP603" s="289"/>
      <c r="XEQ603" s="289"/>
      <c r="XER603" s="289"/>
      <c r="XES603" s="289"/>
      <c r="XET603" s="289"/>
      <c r="XEU603" s="289"/>
      <c r="XEV603" s="289"/>
      <c r="XEW603" s="289"/>
      <c r="XEX603" s="289"/>
      <c r="XEY603" s="289"/>
      <c r="XEZ603" s="289"/>
      <c r="XFA603" s="289"/>
      <c r="XFB603" s="289"/>
    </row>
    <row r="604" s="506" customFormat="1" ht="21" customHeight="1" spans="1:16382">
      <c r="A604" s="508">
        <v>2080799</v>
      </c>
      <c r="B604" s="519" t="s">
        <v>560</v>
      </c>
      <c r="C604" s="351">
        <f t="shared" si="9"/>
        <v>1727</v>
      </c>
      <c r="F604" s="506">
        <v>0</v>
      </c>
      <c r="H604" s="506">
        <v>0</v>
      </c>
      <c r="K604" s="506">
        <v>1377</v>
      </c>
      <c r="M604" s="506">
        <v>350</v>
      </c>
      <c r="XEJ604" s="289"/>
      <c r="XEK604" s="289"/>
      <c r="XEL604" s="289"/>
      <c r="XEM604" s="289"/>
      <c r="XEN604" s="289"/>
      <c r="XEO604" s="289"/>
      <c r="XEP604" s="289"/>
      <c r="XEQ604" s="289"/>
      <c r="XER604" s="289"/>
      <c r="XES604" s="289"/>
      <c r="XET604" s="289"/>
      <c r="XEU604" s="289"/>
      <c r="XEV604" s="289"/>
      <c r="XEW604" s="289"/>
      <c r="XEX604" s="289"/>
      <c r="XEY604" s="289"/>
      <c r="XEZ604" s="289"/>
      <c r="XFA604" s="289"/>
      <c r="XFB604" s="289"/>
    </row>
    <row r="605" s="506" customFormat="1" ht="21" customHeight="1" spans="1:16382">
      <c r="A605" s="508">
        <v>20808</v>
      </c>
      <c r="B605" s="518" t="s">
        <v>561</v>
      </c>
      <c r="C605" s="351">
        <f t="shared" si="9"/>
        <v>12491.42</v>
      </c>
      <c r="F605" s="506">
        <v>0</v>
      </c>
      <c r="H605" s="506">
        <v>2995.42</v>
      </c>
      <c r="K605" s="506">
        <v>9228</v>
      </c>
      <c r="M605" s="506">
        <v>268</v>
      </c>
      <c r="XEJ605" s="289"/>
      <c r="XEK605" s="289"/>
      <c r="XEL605" s="289"/>
      <c r="XEM605" s="289"/>
      <c r="XEN605" s="289"/>
      <c r="XEO605" s="289"/>
      <c r="XEP605" s="289"/>
      <c r="XEQ605" s="289"/>
      <c r="XER605" s="289"/>
      <c r="XES605" s="289"/>
      <c r="XET605" s="289"/>
      <c r="XEU605" s="289"/>
      <c r="XEV605" s="289"/>
      <c r="XEW605" s="289"/>
      <c r="XEX605" s="289"/>
      <c r="XEY605" s="289"/>
      <c r="XEZ605" s="289"/>
      <c r="XFA605" s="289"/>
      <c r="XFB605" s="289"/>
    </row>
    <row r="606" s="506" customFormat="1" ht="21" customHeight="1" spans="1:16382">
      <c r="A606" s="508">
        <v>2080801</v>
      </c>
      <c r="B606" s="519" t="s">
        <v>562</v>
      </c>
      <c r="C606" s="351">
        <f t="shared" si="9"/>
        <v>1133</v>
      </c>
      <c r="F606" s="506">
        <v>0</v>
      </c>
      <c r="H606" s="506">
        <v>183</v>
      </c>
      <c r="K606" s="506">
        <v>950</v>
      </c>
      <c r="M606" s="506">
        <v>0</v>
      </c>
      <c r="XEJ606" s="289"/>
      <c r="XEK606" s="289"/>
      <c r="XEL606" s="289"/>
      <c r="XEM606" s="289"/>
      <c r="XEN606" s="289"/>
      <c r="XEO606" s="289"/>
      <c r="XEP606" s="289"/>
      <c r="XEQ606" s="289"/>
      <c r="XER606" s="289"/>
      <c r="XES606" s="289"/>
      <c r="XET606" s="289"/>
      <c r="XEU606" s="289"/>
      <c r="XEV606" s="289"/>
      <c r="XEW606" s="289"/>
      <c r="XEX606" s="289"/>
      <c r="XEY606" s="289"/>
      <c r="XEZ606" s="289"/>
      <c r="XFA606" s="289"/>
      <c r="XFB606" s="289"/>
    </row>
    <row r="607" s="506" customFormat="1" ht="21" customHeight="1" spans="1:16382">
      <c r="A607" s="508">
        <v>2080802</v>
      </c>
      <c r="B607" s="519" t="s">
        <v>563</v>
      </c>
      <c r="C607" s="351">
        <f t="shared" si="9"/>
        <v>2810</v>
      </c>
      <c r="F607" s="506">
        <v>0</v>
      </c>
      <c r="H607" s="506">
        <v>470</v>
      </c>
      <c r="K607" s="506">
        <v>2340</v>
      </c>
      <c r="M607" s="506">
        <v>0</v>
      </c>
      <c r="XEJ607" s="289"/>
      <c r="XEK607" s="289"/>
      <c r="XEL607" s="289"/>
      <c r="XEM607" s="289"/>
      <c r="XEN607" s="289"/>
      <c r="XEO607" s="289"/>
      <c r="XEP607" s="289"/>
      <c r="XEQ607" s="289"/>
      <c r="XER607" s="289"/>
      <c r="XES607" s="289"/>
      <c r="XET607" s="289"/>
      <c r="XEU607" s="289"/>
      <c r="XEV607" s="289"/>
      <c r="XEW607" s="289"/>
      <c r="XEX607" s="289"/>
      <c r="XEY607" s="289"/>
      <c r="XEZ607" s="289"/>
      <c r="XFA607" s="289"/>
      <c r="XFB607" s="289"/>
    </row>
    <row r="608" s="506" customFormat="1" ht="21" customHeight="1" spans="1:16382">
      <c r="A608" s="508">
        <v>2080803</v>
      </c>
      <c r="B608" s="518" t="s">
        <v>564</v>
      </c>
      <c r="C608" s="351">
        <f t="shared" si="9"/>
        <v>6302</v>
      </c>
      <c r="F608" s="506">
        <v>0</v>
      </c>
      <c r="H608" s="506">
        <v>1148</v>
      </c>
      <c r="K608" s="506">
        <v>5154</v>
      </c>
      <c r="M608" s="506">
        <v>0</v>
      </c>
      <c r="XEJ608" s="289"/>
      <c r="XEK608" s="289"/>
      <c r="XEL608" s="289"/>
      <c r="XEM608" s="289"/>
      <c r="XEN608" s="289"/>
      <c r="XEO608" s="289"/>
      <c r="XEP608" s="289"/>
      <c r="XEQ608" s="289"/>
      <c r="XER608" s="289"/>
      <c r="XES608" s="289"/>
      <c r="XET608" s="289"/>
      <c r="XEU608" s="289"/>
      <c r="XEV608" s="289"/>
      <c r="XEW608" s="289"/>
      <c r="XEX608" s="289"/>
      <c r="XEY608" s="289"/>
      <c r="XEZ608" s="289"/>
      <c r="XFA608" s="289"/>
      <c r="XFB608" s="289"/>
    </row>
    <row r="609" s="506" customFormat="1" ht="21" customHeight="1" spans="1:16382">
      <c r="A609" s="508">
        <v>2080805</v>
      </c>
      <c r="B609" s="519" t="s">
        <v>565</v>
      </c>
      <c r="C609" s="351">
        <f t="shared" si="9"/>
        <v>1484.28</v>
      </c>
      <c r="F609" s="506">
        <v>0</v>
      </c>
      <c r="H609" s="506">
        <v>906.28</v>
      </c>
      <c r="K609" s="506">
        <v>578</v>
      </c>
      <c r="M609" s="506">
        <v>0</v>
      </c>
      <c r="XEJ609" s="289"/>
      <c r="XEK609" s="289"/>
      <c r="XEL609" s="289"/>
      <c r="XEM609" s="289"/>
      <c r="XEN609" s="289"/>
      <c r="XEO609" s="289"/>
      <c r="XEP609" s="289"/>
      <c r="XEQ609" s="289"/>
      <c r="XER609" s="289"/>
      <c r="XES609" s="289"/>
      <c r="XET609" s="289"/>
      <c r="XEU609" s="289"/>
      <c r="XEV609" s="289"/>
      <c r="XEW609" s="289"/>
      <c r="XEX609" s="289"/>
      <c r="XEY609" s="289"/>
      <c r="XEZ609" s="289"/>
      <c r="XFA609" s="289"/>
      <c r="XFB609" s="289"/>
    </row>
    <row r="610" s="506" customFormat="1" ht="21" hidden="1" customHeight="1" spans="1:16382">
      <c r="A610" s="508">
        <v>2080806</v>
      </c>
      <c r="B610" s="519" t="s">
        <v>566</v>
      </c>
      <c r="C610" s="351">
        <f t="shared" si="9"/>
        <v>0</v>
      </c>
      <c r="F610" s="506">
        <v>0</v>
      </c>
      <c r="H610" s="506">
        <v>0</v>
      </c>
      <c r="K610" s="506">
        <v>0</v>
      </c>
      <c r="M610" s="506">
        <v>0</v>
      </c>
      <c r="XEJ610" s="289"/>
      <c r="XEK610" s="289"/>
      <c r="XEL610" s="289"/>
      <c r="XEM610" s="289"/>
      <c r="XEN610" s="289"/>
      <c r="XEO610" s="289"/>
      <c r="XEP610" s="289"/>
      <c r="XEQ610" s="289"/>
      <c r="XER610" s="289"/>
      <c r="XES610" s="289"/>
      <c r="XET610" s="289"/>
      <c r="XEU610" s="289"/>
      <c r="XEV610" s="289"/>
      <c r="XEW610" s="289"/>
      <c r="XEX610" s="289"/>
      <c r="XEY610" s="289"/>
      <c r="XEZ610" s="289"/>
      <c r="XFA610" s="289"/>
      <c r="XFB610" s="289"/>
    </row>
    <row r="611" s="506" customFormat="1" ht="21" customHeight="1" spans="1:16382">
      <c r="A611" s="508">
        <v>2080807</v>
      </c>
      <c r="B611" s="518" t="s">
        <v>567</v>
      </c>
      <c r="C611" s="351">
        <f t="shared" si="9"/>
        <v>97</v>
      </c>
      <c r="F611" s="506">
        <v>0</v>
      </c>
      <c r="H611" s="506">
        <v>0</v>
      </c>
      <c r="K611" s="506">
        <v>0</v>
      </c>
      <c r="M611" s="506">
        <v>97</v>
      </c>
      <c r="XEJ611" s="289"/>
      <c r="XEK611" s="289"/>
      <c r="XEL611" s="289"/>
      <c r="XEM611" s="289"/>
      <c r="XEN611" s="289"/>
      <c r="XEO611" s="289"/>
      <c r="XEP611" s="289"/>
      <c r="XEQ611" s="289"/>
      <c r="XER611" s="289"/>
      <c r="XES611" s="289"/>
      <c r="XET611" s="289"/>
      <c r="XEU611" s="289"/>
      <c r="XEV611" s="289"/>
      <c r="XEW611" s="289"/>
      <c r="XEX611" s="289"/>
      <c r="XEY611" s="289"/>
      <c r="XEZ611" s="289"/>
      <c r="XFA611" s="289"/>
      <c r="XFB611" s="289"/>
    </row>
    <row r="612" s="506" customFormat="1" ht="21" customHeight="1" spans="1:16382">
      <c r="A612" s="508">
        <v>2080808</v>
      </c>
      <c r="B612" s="519" t="s">
        <v>568</v>
      </c>
      <c r="C612" s="351">
        <f t="shared" si="9"/>
        <v>77</v>
      </c>
      <c r="F612" s="506">
        <v>0</v>
      </c>
      <c r="H612" s="506">
        <v>0</v>
      </c>
      <c r="K612" s="506">
        <v>0</v>
      </c>
      <c r="M612" s="506">
        <v>77</v>
      </c>
      <c r="XEJ612" s="289"/>
      <c r="XEK612" s="289"/>
      <c r="XEL612" s="289"/>
      <c r="XEM612" s="289"/>
      <c r="XEN612" s="289"/>
      <c r="XEO612" s="289"/>
      <c r="XEP612" s="289"/>
      <c r="XEQ612" s="289"/>
      <c r="XER612" s="289"/>
      <c r="XES612" s="289"/>
      <c r="XET612" s="289"/>
      <c r="XEU612" s="289"/>
      <c r="XEV612" s="289"/>
      <c r="XEW612" s="289"/>
      <c r="XEX612" s="289"/>
      <c r="XEY612" s="289"/>
      <c r="XEZ612" s="289"/>
      <c r="XFA612" s="289"/>
      <c r="XFB612" s="289"/>
    </row>
    <row r="613" s="506" customFormat="1" ht="21" customHeight="1" spans="1:16382">
      <c r="A613" s="508">
        <v>2080899</v>
      </c>
      <c r="B613" s="519" t="s">
        <v>569</v>
      </c>
      <c r="C613" s="351">
        <f t="shared" si="9"/>
        <v>588.14</v>
      </c>
      <c r="F613" s="506">
        <v>0</v>
      </c>
      <c r="H613" s="506">
        <v>288.14</v>
      </c>
      <c r="K613" s="506">
        <v>206</v>
      </c>
      <c r="M613" s="506">
        <v>94</v>
      </c>
      <c r="XEJ613" s="289"/>
      <c r="XEK613" s="289"/>
      <c r="XEL613" s="289"/>
      <c r="XEM613" s="289"/>
      <c r="XEN613" s="289"/>
      <c r="XEO613" s="289"/>
      <c r="XEP613" s="289"/>
      <c r="XEQ613" s="289"/>
      <c r="XER613" s="289"/>
      <c r="XES613" s="289"/>
      <c r="XET613" s="289"/>
      <c r="XEU613" s="289"/>
      <c r="XEV613" s="289"/>
      <c r="XEW613" s="289"/>
      <c r="XEX613" s="289"/>
      <c r="XEY613" s="289"/>
      <c r="XEZ613" s="289"/>
      <c r="XFA613" s="289"/>
      <c r="XFB613" s="289"/>
    </row>
    <row r="614" s="506" customFormat="1" ht="21" customHeight="1" spans="1:16382">
      <c r="A614" s="508">
        <v>20809</v>
      </c>
      <c r="B614" s="518" t="s">
        <v>570</v>
      </c>
      <c r="C614" s="351">
        <f t="shared" si="9"/>
        <v>4589.66</v>
      </c>
      <c r="F614" s="506">
        <v>0</v>
      </c>
      <c r="H614" s="506">
        <v>2321.46</v>
      </c>
      <c r="K614" s="506">
        <v>2049.2</v>
      </c>
      <c r="M614" s="506">
        <v>219</v>
      </c>
      <c r="XEJ614" s="289"/>
      <c r="XEK614" s="289"/>
      <c r="XEL614" s="289"/>
      <c r="XEM614" s="289"/>
      <c r="XEN614" s="289"/>
      <c r="XEO614" s="289"/>
      <c r="XEP614" s="289"/>
      <c r="XEQ614" s="289"/>
      <c r="XER614" s="289"/>
      <c r="XES614" s="289"/>
      <c r="XET614" s="289"/>
      <c r="XEU614" s="289"/>
      <c r="XEV614" s="289"/>
      <c r="XEW614" s="289"/>
      <c r="XEX614" s="289"/>
      <c r="XEY614" s="289"/>
      <c r="XEZ614" s="289"/>
      <c r="XFA614" s="289"/>
      <c r="XFB614" s="289"/>
    </row>
    <row r="615" s="506" customFormat="1" ht="21" customHeight="1" spans="1:16382">
      <c r="A615" s="508">
        <v>2080901</v>
      </c>
      <c r="B615" s="519" t="s">
        <v>571</v>
      </c>
      <c r="C615" s="351">
        <f t="shared" si="9"/>
        <v>2804.18</v>
      </c>
      <c r="F615" s="506">
        <v>0</v>
      </c>
      <c r="H615" s="506">
        <v>1825.18</v>
      </c>
      <c r="K615" s="506">
        <v>955</v>
      </c>
      <c r="M615" s="506">
        <v>24</v>
      </c>
      <c r="XEJ615" s="289"/>
      <c r="XEK615" s="289"/>
      <c r="XEL615" s="289"/>
      <c r="XEM615" s="289"/>
      <c r="XEN615" s="289"/>
      <c r="XEO615" s="289"/>
      <c r="XEP615" s="289"/>
      <c r="XEQ615" s="289"/>
      <c r="XER615" s="289"/>
      <c r="XES615" s="289"/>
      <c r="XET615" s="289"/>
      <c r="XEU615" s="289"/>
      <c r="XEV615" s="289"/>
      <c r="XEW615" s="289"/>
      <c r="XEX615" s="289"/>
      <c r="XEY615" s="289"/>
      <c r="XEZ615" s="289"/>
      <c r="XFA615" s="289"/>
      <c r="XFB615" s="289"/>
    </row>
    <row r="616" s="506" customFormat="1" ht="21" customHeight="1" spans="1:16382">
      <c r="A616" s="508">
        <v>2080902</v>
      </c>
      <c r="B616" s="519" t="s">
        <v>572</v>
      </c>
      <c r="C616" s="351">
        <f t="shared" si="9"/>
        <v>511.6</v>
      </c>
      <c r="F616" s="506">
        <v>0</v>
      </c>
      <c r="H616" s="506">
        <v>54.6</v>
      </c>
      <c r="K616" s="506">
        <v>457</v>
      </c>
      <c r="M616" s="506">
        <v>0</v>
      </c>
      <c r="XEJ616" s="289"/>
      <c r="XEK616" s="289"/>
      <c r="XEL616" s="289"/>
      <c r="XEM616" s="289"/>
      <c r="XEN616" s="289"/>
      <c r="XEO616" s="289"/>
      <c r="XEP616" s="289"/>
      <c r="XEQ616" s="289"/>
      <c r="XER616" s="289"/>
      <c r="XES616" s="289"/>
      <c r="XET616" s="289"/>
      <c r="XEU616" s="289"/>
      <c r="XEV616" s="289"/>
      <c r="XEW616" s="289"/>
      <c r="XEX616" s="289"/>
      <c r="XEY616" s="289"/>
      <c r="XEZ616" s="289"/>
      <c r="XFA616" s="289"/>
      <c r="XFB616" s="289"/>
    </row>
    <row r="617" s="506" customFormat="1" ht="21" customHeight="1" spans="1:16382">
      <c r="A617" s="508">
        <v>2080903</v>
      </c>
      <c r="B617" s="519" t="s">
        <v>573</v>
      </c>
      <c r="C617" s="351">
        <f t="shared" si="9"/>
        <v>167</v>
      </c>
      <c r="F617" s="506">
        <v>0</v>
      </c>
      <c r="H617" s="506">
        <v>0</v>
      </c>
      <c r="K617" s="506">
        <v>28</v>
      </c>
      <c r="M617" s="506">
        <v>139</v>
      </c>
      <c r="XEJ617" s="289"/>
      <c r="XEK617" s="289"/>
      <c r="XEL617" s="289"/>
      <c r="XEM617" s="289"/>
      <c r="XEN617" s="289"/>
      <c r="XEO617" s="289"/>
      <c r="XEP617" s="289"/>
      <c r="XEQ617" s="289"/>
      <c r="XER617" s="289"/>
      <c r="XES617" s="289"/>
      <c r="XET617" s="289"/>
      <c r="XEU617" s="289"/>
      <c r="XEV617" s="289"/>
      <c r="XEW617" s="289"/>
      <c r="XEX617" s="289"/>
      <c r="XEY617" s="289"/>
      <c r="XEZ617" s="289"/>
      <c r="XFA617" s="289"/>
      <c r="XFB617" s="289"/>
    </row>
    <row r="618" s="506" customFormat="1" ht="21" customHeight="1" spans="1:16382">
      <c r="A618" s="508">
        <v>2080904</v>
      </c>
      <c r="B618" s="518" t="s">
        <v>574</v>
      </c>
      <c r="C618" s="351">
        <f t="shared" si="9"/>
        <v>11</v>
      </c>
      <c r="F618" s="506">
        <v>0</v>
      </c>
      <c r="H618" s="506">
        <v>0</v>
      </c>
      <c r="K618" s="506">
        <v>0</v>
      </c>
      <c r="M618" s="506">
        <v>11</v>
      </c>
      <c r="XEJ618" s="289"/>
      <c r="XEK618" s="289"/>
      <c r="XEL618" s="289"/>
      <c r="XEM618" s="289"/>
      <c r="XEN618" s="289"/>
      <c r="XEO618" s="289"/>
      <c r="XEP618" s="289"/>
      <c r="XEQ618" s="289"/>
      <c r="XER618" s="289"/>
      <c r="XES618" s="289"/>
      <c r="XET618" s="289"/>
      <c r="XEU618" s="289"/>
      <c r="XEV618" s="289"/>
      <c r="XEW618" s="289"/>
      <c r="XEX618" s="289"/>
      <c r="XEY618" s="289"/>
      <c r="XEZ618" s="289"/>
      <c r="XFA618" s="289"/>
      <c r="XFB618" s="289"/>
    </row>
    <row r="619" s="506" customFormat="1" ht="21" customHeight="1" spans="1:16382">
      <c r="A619" s="508">
        <v>2080905</v>
      </c>
      <c r="B619" s="519" t="s">
        <v>575</v>
      </c>
      <c r="C619" s="351">
        <f t="shared" si="9"/>
        <v>1059.88</v>
      </c>
      <c r="F619" s="506">
        <v>0</v>
      </c>
      <c r="H619" s="506">
        <v>441.68</v>
      </c>
      <c r="K619" s="506">
        <v>609.2</v>
      </c>
      <c r="M619" s="506">
        <v>9</v>
      </c>
      <c r="XEJ619" s="289"/>
      <c r="XEK619" s="289"/>
      <c r="XEL619" s="289"/>
      <c r="XEM619" s="289"/>
      <c r="XEN619" s="289"/>
      <c r="XEO619" s="289"/>
      <c r="XEP619" s="289"/>
      <c r="XEQ619" s="289"/>
      <c r="XER619" s="289"/>
      <c r="XES619" s="289"/>
      <c r="XET619" s="289"/>
      <c r="XEU619" s="289"/>
      <c r="XEV619" s="289"/>
      <c r="XEW619" s="289"/>
      <c r="XEX619" s="289"/>
      <c r="XEY619" s="289"/>
      <c r="XEZ619" s="289"/>
      <c r="XFA619" s="289"/>
      <c r="XFB619" s="289"/>
    </row>
    <row r="620" s="506" customFormat="1" ht="21" customHeight="1" spans="1:16382">
      <c r="A620" s="508">
        <v>2080999</v>
      </c>
      <c r="B620" s="519" t="s">
        <v>576</v>
      </c>
      <c r="C620" s="351">
        <f t="shared" si="9"/>
        <v>37</v>
      </c>
      <c r="F620" s="506">
        <v>0</v>
      </c>
      <c r="H620" s="506">
        <v>0</v>
      </c>
      <c r="K620" s="506">
        <v>0</v>
      </c>
      <c r="M620" s="506">
        <v>37</v>
      </c>
      <c r="XEJ620" s="289"/>
      <c r="XEK620" s="289"/>
      <c r="XEL620" s="289"/>
      <c r="XEM620" s="289"/>
      <c r="XEN620" s="289"/>
      <c r="XEO620" s="289"/>
      <c r="XEP620" s="289"/>
      <c r="XEQ620" s="289"/>
      <c r="XER620" s="289"/>
      <c r="XES620" s="289"/>
      <c r="XET620" s="289"/>
      <c r="XEU620" s="289"/>
      <c r="XEV620" s="289"/>
      <c r="XEW620" s="289"/>
      <c r="XEX620" s="289"/>
      <c r="XEY620" s="289"/>
      <c r="XEZ620" s="289"/>
      <c r="XFA620" s="289"/>
      <c r="XFB620" s="289"/>
    </row>
    <row r="621" s="506" customFormat="1" ht="21" customHeight="1" spans="1:16382">
      <c r="A621" s="508">
        <v>20810</v>
      </c>
      <c r="B621" s="519" t="s">
        <v>577</v>
      </c>
      <c r="C621" s="351">
        <f t="shared" si="9"/>
        <v>5360.794166</v>
      </c>
      <c r="F621" s="508">
        <v>724.794166</v>
      </c>
      <c r="H621" s="506">
        <v>1020</v>
      </c>
      <c r="K621" s="506">
        <v>1853</v>
      </c>
      <c r="M621" s="506">
        <v>1763</v>
      </c>
      <c r="XEJ621" s="289"/>
      <c r="XEK621" s="289"/>
      <c r="XEL621" s="289"/>
      <c r="XEM621" s="289"/>
      <c r="XEN621" s="289"/>
      <c r="XEO621" s="289"/>
      <c r="XEP621" s="289"/>
      <c r="XEQ621" s="289"/>
      <c r="XER621" s="289"/>
      <c r="XES621" s="289"/>
      <c r="XET621" s="289"/>
      <c r="XEU621" s="289"/>
      <c r="XEV621" s="289"/>
      <c r="XEW621" s="289"/>
      <c r="XEX621" s="289"/>
      <c r="XEY621" s="289"/>
      <c r="XEZ621" s="289"/>
      <c r="XFA621" s="289"/>
      <c r="XFB621" s="289"/>
    </row>
    <row r="622" s="506" customFormat="1" ht="21" customHeight="1" spans="1:16382">
      <c r="A622" s="508">
        <v>2081001</v>
      </c>
      <c r="B622" s="518" t="s">
        <v>578</v>
      </c>
      <c r="C622" s="351">
        <f t="shared" si="9"/>
        <v>700</v>
      </c>
      <c r="F622" s="506">
        <v>0</v>
      </c>
      <c r="H622" s="506">
        <v>0</v>
      </c>
      <c r="K622" s="506">
        <v>700</v>
      </c>
      <c r="M622" s="506">
        <v>0</v>
      </c>
      <c r="XEJ622" s="289"/>
      <c r="XEK622" s="289"/>
      <c r="XEL622" s="289"/>
      <c r="XEM622" s="289"/>
      <c r="XEN622" s="289"/>
      <c r="XEO622" s="289"/>
      <c r="XEP622" s="289"/>
      <c r="XEQ622" s="289"/>
      <c r="XER622" s="289"/>
      <c r="XES622" s="289"/>
      <c r="XET622" s="289"/>
      <c r="XEU622" s="289"/>
      <c r="XEV622" s="289"/>
      <c r="XEW622" s="289"/>
      <c r="XEX622" s="289"/>
      <c r="XEY622" s="289"/>
      <c r="XEZ622" s="289"/>
      <c r="XFA622" s="289"/>
      <c r="XFB622" s="289"/>
    </row>
    <row r="623" s="506" customFormat="1" ht="21" customHeight="1" spans="1:16382">
      <c r="A623" s="508">
        <v>2081002</v>
      </c>
      <c r="B623" s="519" t="s">
        <v>579</v>
      </c>
      <c r="C623" s="351">
        <f t="shared" si="9"/>
        <v>1913</v>
      </c>
      <c r="F623" s="506">
        <v>0</v>
      </c>
      <c r="H623" s="506">
        <v>1020</v>
      </c>
      <c r="K623" s="506">
        <v>893</v>
      </c>
      <c r="M623" s="506">
        <v>0</v>
      </c>
      <c r="XEJ623" s="289"/>
      <c r="XEK623" s="289"/>
      <c r="XEL623" s="289"/>
      <c r="XEM623" s="289"/>
      <c r="XEN623" s="289"/>
      <c r="XEO623" s="289"/>
      <c r="XEP623" s="289"/>
      <c r="XEQ623" s="289"/>
      <c r="XER623" s="289"/>
      <c r="XES623" s="289"/>
      <c r="XET623" s="289"/>
      <c r="XEU623" s="289"/>
      <c r="XEV623" s="289"/>
      <c r="XEW623" s="289"/>
      <c r="XEX623" s="289"/>
      <c r="XEY623" s="289"/>
      <c r="XEZ623" s="289"/>
      <c r="XFA623" s="289"/>
      <c r="XFB623" s="289"/>
    </row>
    <row r="624" s="506" customFormat="1" ht="21" hidden="1" customHeight="1" spans="1:16382">
      <c r="A624" s="508">
        <v>2081003</v>
      </c>
      <c r="B624" s="519" t="s">
        <v>580</v>
      </c>
      <c r="C624" s="351">
        <f t="shared" si="9"/>
        <v>0</v>
      </c>
      <c r="F624" s="506">
        <v>0</v>
      </c>
      <c r="H624" s="506">
        <v>0</v>
      </c>
      <c r="K624" s="506">
        <v>0</v>
      </c>
      <c r="M624" s="506">
        <v>0</v>
      </c>
      <c r="XEJ624" s="289"/>
      <c r="XEK624" s="289"/>
      <c r="XEL624" s="289"/>
      <c r="XEM624" s="289"/>
      <c r="XEN624" s="289"/>
      <c r="XEO624" s="289"/>
      <c r="XEP624" s="289"/>
      <c r="XEQ624" s="289"/>
      <c r="XER624" s="289"/>
      <c r="XES624" s="289"/>
      <c r="XET624" s="289"/>
      <c r="XEU624" s="289"/>
      <c r="XEV624" s="289"/>
      <c r="XEW624" s="289"/>
      <c r="XEX624" s="289"/>
      <c r="XEY624" s="289"/>
      <c r="XEZ624" s="289"/>
      <c r="XFA624" s="289"/>
      <c r="XFB624" s="289"/>
    </row>
    <row r="625" s="506" customFormat="1" ht="21" customHeight="1" spans="1:16382">
      <c r="A625" s="508">
        <v>2081004</v>
      </c>
      <c r="B625" s="518" t="s">
        <v>581</v>
      </c>
      <c r="C625" s="351">
        <f t="shared" si="9"/>
        <v>71.54</v>
      </c>
      <c r="F625" s="508">
        <v>0.54</v>
      </c>
      <c r="H625" s="506">
        <v>0</v>
      </c>
      <c r="K625" s="506">
        <v>0</v>
      </c>
      <c r="M625" s="506">
        <v>71</v>
      </c>
      <c r="XEJ625" s="289"/>
      <c r="XEK625" s="289"/>
      <c r="XEL625" s="289"/>
      <c r="XEM625" s="289"/>
      <c r="XEN625" s="289"/>
      <c r="XEO625" s="289"/>
      <c r="XEP625" s="289"/>
      <c r="XEQ625" s="289"/>
      <c r="XER625" s="289"/>
      <c r="XES625" s="289"/>
      <c r="XET625" s="289"/>
      <c r="XEU625" s="289"/>
      <c r="XEV625" s="289"/>
      <c r="XEW625" s="289"/>
      <c r="XEX625" s="289"/>
      <c r="XEY625" s="289"/>
      <c r="XEZ625" s="289"/>
      <c r="XFA625" s="289"/>
      <c r="XFB625" s="289"/>
    </row>
    <row r="626" s="506" customFormat="1" ht="21" customHeight="1" spans="1:16382">
      <c r="A626" s="508">
        <v>2081005</v>
      </c>
      <c r="B626" s="519" t="s">
        <v>582</v>
      </c>
      <c r="C626" s="351">
        <f t="shared" si="9"/>
        <v>724.254166</v>
      </c>
      <c r="F626" s="508">
        <v>724.254166</v>
      </c>
      <c r="H626" s="506">
        <v>0</v>
      </c>
      <c r="K626" s="506">
        <v>0</v>
      </c>
      <c r="M626" s="506">
        <v>0</v>
      </c>
      <c r="XEJ626" s="289"/>
      <c r="XEK626" s="289"/>
      <c r="XEL626" s="289"/>
      <c r="XEM626" s="289"/>
      <c r="XEN626" s="289"/>
      <c r="XEO626" s="289"/>
      <c r="XEP626" s="289"/>
      <c r="XEQ626" s="289"/>
      <c r="XER626" s="289"/>
      <c r="XES626" s="289"/>
      <c r="XET626" s="289"/>
      <c r="XEU626" s="289"/>
      <c r="XEV626" s="289"/>
      <c r="XEW626" s="289"/>
      <c r="XEX626" s="289"/>
      <c r="XEY626" s="289"/>
      <c r="XEZ626" s="289"/>
      <c r="XFA626" s="289"/>
      <c r="XFB626" s="289"/>
    </row>
    <row r="627" s="506" customFormat="1" ht="21" customHeight="1" spans="1:16382">
      <c r="A627" s="508">
        <v>2081006</v>
      </c>
      <c r="B627" s="519" t="s">
        <v>583</v>
      </c>
      <c r="C627" s="351">
        <f t="shared" si="9"/>
        <v>1952</v>
      </c>
      <c r="F627" s="506">
        <v>0</v>
      </c>
      <c r="H627" s="506">
        <v>0</v>
      </c>
      <c r="K627" s="506">
        <v>260</v>
      </c>
      <c r="M627" s="506">
        <v>1692</v>
      </c>
      <c r="XEJ627" s="289"/>
      <c r="XEK627" s="289"/>
      <c r="XEL627" s="289"/>
      <c r="XEM627" s="289"/>
      <c r="XEN627" s="289"/>
      <c r="XEO627" s="289"/>
      <c r="XEP627" s="289"/>
      <c r="XEQ627" s="289"/>
      <c r="XER627" s="289"/>
      <c r="XES627" s="289"/>
      <c r="XET627" s="289"/>
      <c r="XEU627" s="289"/>
      <c r="XEV627" s="289"/>
      <c r="XEW627" s="289"/>
      <c r="XEX627" s="289"/>
      <c r="XEY627" s="289"/>
      <c r="XEZ627" s="289"/>
      <c r="XFA627" s="289"/>
      <c r="XFB627" s="289"/>
    </row>
    <row r="628" s="506" customFormat="1" ht="21" hidden="1" customHeight="1" spans="1:16382">
      <c r="A628" s="508">
        <v>2081099</v>
      </c>
      <c r="B628" s="518" t="s">
        <v>584</v>
      </c>
      <c r="C628" s="351">
        <f t="shared" si="9"/>
        <v>0</v>
      </c>
      <c r="F628" s="506">
        <v>0</v>
      </c>
      <c r="H628" s="506">
        <v>0</v>
      </c>
      <c r="K628" s="506">
        <v>0</v>
      </c>
      <c r="M628" s="506">
        <v>0</v>
      </c>
      <c r="XEJ628" s="289"/>
      <c r="XEK628" s="289"/>
      <c r="XEL628" s="289"/>
      <c r="XEM628" s="289"/>
      <c r="XEN628" s="289"/>
      <c r="XEO628" s="289"/>
      <c r="XEP628" s="289"/>
      <c r="XEQ628" s="289"/>
      <c r="XER628" s="289"/>
      <c r="XES628" s="289"/>
      <c r="XET628" s="289"/>
      <c r="XEU628" s="289"/>
      <c r="XEV628" s="289"/>
      <c r="XEW628" s="289"/>
      <c r="XEX628" s="289"/>
      <c r="XEY628" s="289"/>
      <c r="XEZ628" s="289"/>
      <c r="XFA628" s="289"/>
      <c r="XFB628" s="289"/>
    </row>
    <row r="629" s="506" customFormat="1" ht="21" customHeight="1" spans="1:16382">
      <c r="A629" s="508">
        <v>20811</v>
      </c>
      <c r="B629" s="519" t="s">
        <v>585</v>
      </c>
      <c r="C629" s="351">
        <f t="shared" si="9"/>
        <v>5069.584179</v>
      </c>
      <c r="F629" s="508">
        <v>182.584179</v>
      </c>
      <c r="H629" s="506">
        <v>1100</v>
      </c>
      <c r="K629" s="506">
        <v>3475</v>
      </c>
      <c r="M629" s="506">
        <v>312</v>
      </c>
      <c r="XEJ629" s="289"/>
      <c r="XEK629" s="289"/>
      <c r="XEL629" s="289"/>
      <c r="XEM629" s="289"/>
      <c r="XEN629" s="289"/>
      <c r="XEO629" s="289"/>
      <c r="XEP629" s="289"/>
      <c r="XEQ629" s="289"/>
      <c r="XER629" s="289"/>
      <c r="XES629" s="289"/>
      <c r="XET629" s="289"/>
      <c r="XEU629" s="289"/>
      <c r="XEV629" s="289"/>
      <c r="XEW629" s="289"/>
      <c r="XEX629" s="289"/>
      <c r="XEY629" s="289"/>
      <c r="XEZ629" s="289"/>
      <c r="XFA629" s="289"/>
      <c r="XFB629" s="289"/>
    </row>
    <row r="630" s="506" customFormat="1" ht="21" customHeight="1" spans="1:16382">
      <c r="A630" s="508">
        <v>2081101</v>
      </c>
      <c r="B630" s="519" t="s">
        <v>148</v>
      </c>
      <c r="C630" s="351">
        <f t="shared" si="9"/>
        <v>96.406613</v>
      </c>
      <c r="F630" s="508">
        <v>96.406613</v>
      </c>
      <c r="H630" s="506">
        <v>0</v>
      </c>
      <c r="K630" s="506">
        <v>0</v>
      </c>
      <c r="M630" s="506">
        <v>0</v>
      </c>
      <c r="XEJ630" s="289"/>
      <c r="XEK630" s="289"/>
      <c r="XEL630" s="289"/>
      <c r="XEM630" s="289"/>
      <c r="XEN630" s="289"/>
      <c r="XEO630" s="289"/>
      <c r="XEP630" s="289"/>
      <c r="XEQ630" s="289"/>
      <c r="XER630" s="289"/>
      <c r="XES630" s="289"/>
      <c r="XET630" s="289"/>
      <c r="XEU630" s="289"/>
      <c r="XEV630" s="289"/>
      <c r="XEW630" s="289"/>
      <c r="XEX630" s="289"/>
      <c r="XEY630" s="289"/>
      <c r="XEZ630" s="289"/>
      <c r="XFA630" s="289"/>
      <c r="XFB630" s="289"/>
    </row>
    <row r="631" s="506" customFormat="1" ht="21" hidden="1" customHeight="1" spans="1:16382">
      <c r="A631" s="508">
        <v>2081102</v>
      </c>
      <c r="B631" s="519" t="s">
        <v>149</v>
      </c>
      <c r="C631" s="351">
        <f t="shared" si="9"/>
        <v>0</v>
      </c>
      <c r="F631" s="506">
        <v>0</v>
      </c>
      <c r="H631" s="506">
        <v>0</v>
      </c>
      <c r="K631" s="506">
        <v>0</v>
      </c>
      <c r="M631" s="506">
        <v>0</v>
      </c>
      <c r="XEJ631" s="289"/>
      <c r="XEK631" s="289"/>
      <c r="XEL631" s="289"/>
      <c r="XEM631" s="289"/>
      <c r="XEN631" s="289"/>
      <c r="XEO631" s="289"/>
      <c r="XEP631" s="289"/>
      <c r="XEQ631" s="289"/>
      <c r="XER631" s="289"/>
      <c r="XES631" s="289"/>
      <c r="XET631" s="289"/>
      <c r="XEU631" s="289"/>
      <c r="XEV631" s="289"/>
      <c r="XEW631" s="289"/>
      <c r="XEX631" s="289"/>
      <c r="XEY631" s="289"/>
      <c r="XEZ631" s="289"/>
      <c r="XFA631" s="289"/>
      <c r="XFB631" s="289"/>
    </row>
    <row r="632" s="506" customFormat="1" ht="21" hidden="1" customHeight="1" spans="1:16382">
      <c r="A632" s="508">
        <v>2081103</v>
      </c>
      <c r="B632" s="518" t="s">
        <v>150</v>
      </c>
      <c r="C632" s="351">
        <f t="shared" si="9"/>
        <v>0</v>
      </c>
      <c r="F632" s="506">
        <v>0</v>
      </c>
      <c r="H632" s="506">
        <v>0</v>
      </c>
      <c r="K632" s="506">
        <v>0</v>
      </c>
      <c r="M632" s="506">
        <v>0</v>
      </c>
      <c r="XEJ632" s="289"/>
      <c r="XEK632" s="289"/>
      <c r="XEL632" s="289"/>
      <c r="XEM632" s="289"/>
      <c r="XEN632" s="289"/>
      <c r="XEO632" s="289"/>
      <c r="XEP632" s="289"/>
      <c r="XEQ632" s="289"/>
      <c r="XER632" s="289"/>
      <c r="XES632" s="289"/>
      <c r="XET632" s="289"/>
      <c r="XEU632" s="289"/>
      <c r="XEV632" s="289"/>
      <c r="XEW632" s="289"/>
      <c r="XEX632" s="289"/>
      <c r="XEY632" s="289"/>
      <c r="XEZ632" s="289"/>
      <c r="XFA632" s="289"/>
      <c r="XFB632" s="289"/>
    </row>
    <row r="633" s="506" customFormat="1" ht="21" customHeight="1" spans="1:16382">
      <c r="A633" s="508">
        <v>2081104</v>
      </c>
      <c r="B633" s="519" t="s">
        <v>586</v>
      </c>
      <c r="C633" s="351">
        <f t="shared" si="9"/>
        <v>414.12</v>
      </c>
      <c r="F633" s="506">
        <v>0</v>
      </c>
      <c r="H633" s="506">
        <v>0</v>
      </c>
      <c r="K633" s="506">
        <v>239.12</v>
      </c>
      <c r="M633" s="506">
        <v>175</v>
      </c>
      <c r="XEJ633" s="289"/>
      <c r="XEK633" s="289"/>
      <c r="XEL633" s="289"/>
      <c r="XEM633" s="289"/>
      <c r="XEN633" s="289"/>
      <c r="XEO633" s="289"/>
      <c r="XEP633" s="289"/>
      <c r="XEQ633" s="289"/>
      <c r="XER633" s="289"/>
      <c r="XES633" s="289"/>
      <c r="XET633" s="289"/>
      <c r="XEU633" s="289"/>
      <c r="XEV633" s="289"/>
      <c r="XEW633" s="289"/>
      <c r="XEX633" s="289"/>
      <c r="XEY633" s="289"/>
      <c r="XEZ633" s="289"/>
      <c r="XFA633" s="289"/>
      <c r="XFB633" s="289"/>
    </row>
    <row r="634" s="506" customFormat="1" ht="21" customHeight="1" spans="1:16382">
      <c r="A634" s="508">
        <v>2081105</v>
      </c>
      <c r="B634" s="519" t="s">
        <v>587</v>
      </c>
      <c r="C634" s="351">
        <f t="shared" si="9"/>
        <v>242.5</v>
      </c>
      <c r="F634" s="506">
        <v>0</v>
      </c>
      <c r="H634" s="506">
        <v>0</v>
      </c>
      <c r="K634" s="506">
        <v>212.5</v>
      </c>
      <c r="M634" s="506">
        <v>30</v>
      </c>
      <c r="XEJ634" s="289"/>
      <c r="XEK634" s="289"/>
      <c r="XEL634" s="289"/>
      <c r="XEM634" s="289"/>
      <c r="XEN634" s="289"/>
      <c r="XEO634" s="289"/>
      <c r="XEP634" s="289"/>
      <c r="XEQ634" s="289"/>
      <c r="XER634" s="289"/>
      <c r="XES634" s="289"/>
      <c r="XET634" s="289"/>
      <c r="XEU634" s="289"/>
      <c r="XEV634" s="289"/>
      <c r="XEW634" s="289"/>
      <c r="XEX634" s="289"/>
      <c r="XEY634" s="289"/>
      <c r="XEZ634" s="289"/>
      <c r="XFA634" s="289"/>
      <c r="XFB634" s="289"/>
    </row>
    <row r="635" s="506" customFormat="1" ht="21" hidden="1" customHeight="1" spans="1:16382">
      <c r="A635" s="508">
        <v>2081106</v>
      </c>
      <c r="B635" s="519" t="s">
        <v>588</v>
      </c>
      <c r="C635" s="351">
        <f t="shared" si="9"/>
        <v>0</v>
      </c>
      <c r="F635" s="506">
        <v>0</v>
      </c>
      <c r="H635" s="506">
        <v>0</v>
      </c>
      <c r="K635" s="506">
        <v>0</v>
      </c>
      <c r="M635" s="506">
        <v>0</v>
      </c>
      <c r="XEJ635" s="289"/>
      <c r="XEK635" s="289"/>
      <c r="XEL635" s="289"/>
      <c r="XEM635" s="289"/>
      <c r="XEN635" s="289"/>
      <c r="XEO635" s="289"/>
      <c r="XEP635" s="289"/>
      <c r="XEQ635" s="289"/>
      <c r="XER635" s="289"/>
      <c r="XES635" s="289"/>
      <c r="XET635" s="289"/>
      <c r="XEU635" s="289"/>
      <c r="XEV635" s="289"/>
      <c r="XEW635" s="289"/>
      <c r="XEX635" s="289"/>
      <c r="XEY635" s="289"/>
      <c r="XEZ635" s="289"/>
      <c r="XFA635" s="289"/>
      <c r="XFB635" s="289"/>
    </row>
    <row r="636" s="506" customFormat="1" ht="21" customHeight="1" spans="1:16382">
      <c r="A636" s="508">
        <v>2081107</v>
      </c>
      <c r="B636" s="519" t="s">
        <v>589</v>
      </c>
      <c r="C636" s="351">
        <f t="shared" si="9"/>
        <v>3462</v>
      </c>
      <c r="F636" s="506">
        <v>0</v>
      </c>
      <c r="H636" s="506">
        <v>1100</v>
      </c>
      <c r="K636" s="506">
        <v>2362</v>
      </c>
      <c r="M636" s="506">
        <v>0</v>
      </c>
      <c r="XEJ636" s="289"/>
      <c r="XEK636" s="289"/>
      <c r="XEL636" s="289"/>
      <c r="XEM636" s="289"/>
      <c r="XEN636" s="289"/>
      <c r="XEO636" s="289"/>
      <c r="XEP636" s="289"/>
      <c r="XEQ636" s="289"/>
      <c r="XER636" s="289"/>
      <c r="XES636" s="289"/>
      <c r="XET636" s="289"/>
      <c r="XEU636" s="289"/>
      <c r="XEV636" s="289"/>
      <c r="XEW636" s="289"/>
      <c r="XEX636" s="289"/>
      <c r="XEY636" s="289"/>
      <c r="XEZ636" s="289"/>
      <c r="XFA636" s="289"/>
      <c r="XFB636" s="289"/>
    </row>
    <row r="637" s="506" customFormat="1" ht="21" customHeight="1" spans="1:16382">
      <c r="A637" s="508">
        <v>2081199</v>
      </c>
      <c r="B637" s="518" t="s">
        <v>590</v>
      </c>
      <c r="C637" s="351">
        <f t="shared" si="9"/>
        <v>854.557566</v>
      </c>
      <c r="F637" s="508">
        <v>86.177566</v>
      </c>
      <c r="H637" s="506">
        <v>0</v>
      </c>
      <c r="K637" s="506">
        <v>661.38</v>
      </c>
      <c r="M637" s="506">
        <v>107</v>
      </c>
      <c r="XEJ637" s="289"/>
      <c r="XEK637" s="289"/>
      <c r="XEL637" s="289"/>
      <c r="XEM637" s="289"/>
      <c r="XEN637" s="289"/>
      <c r="XEO637" s="289"/>
      <c r="XEP637" s="289"/>
      <c r="XEQ637" s="289"/>
      <c r="XER637" s="289"/>
      <c r="XES637" s="289"/>
      <c r="XET637" s="289"/>
      <c r="XEU637" s="289"/>
      <c r="XEV637" s="289"/>
      <c r="XEW637" s="289"/>
      <c r="XEX637" s="289"/>
      <c r="XEY637" s="289"/>
      <c r="XEZ637" s="289"/>
      <c r="XFA637" s="289"/>
      <c r="XFB637" s="289"/>
    </row>
    <row r="638" s="506" customFormat="1" ht="21" customHeight="1" spans="1:16382">
      <c r="A638" s="508">
        <v>20816</v>
      </c>
      <c r="B638" s="519" t="s">
        <v>591</v>
      </c>
      <c r="C638" s="351">
        <f t="shared" si="9"/>
        <v>117.766057</v>
      </c>
      <c r="F638" s="508">
        <v>117.766057</v>
      </c>
      <c r="H638" s="506">
        <v>0</v>
      </c>
      <c r="K638" s="506">
        <v>0</v>
      </c>
      <c r="M638" s="506">
        <v>0</v>
      </c>
      <c r="XEJ638" s="289"/>
      <c r="XEK638" s="289"/>
      <c r="XEL638" s="289"/>
      <c r="XEM638" s="289"/>
      <c r="XEN638" s="289"/>
      <c r="XEO638" s="289"/>
      <c r="XEP638" s="289"/>
      <c r="XEQ638" s="289"/>
      <c r="XER638" s="289"/>
      <c r="XES638" s="289"/>
      <c r="XET638" s="289"/>
      <c r="XEU638" s="289"/>
      <c r="XEV638" s="289"/>
      <c r="XEW638" s="289"/>
      <c r="XEX638" s="289"/>
      <c r="XEY638" s="289"/>
      <c r="XEZ638" s="289"/>
      <c r="XFA638" s="289"/>
      <c r="XFB638" s="289"/>
    </row>
    <row r="639" s="506" customFormat="1" ht="21" customHeight="1" spans="1:16382">
      <c r="A639" s="508">
        <v>2081601</v>
      </c>
      <c r="B639" s="519" t="s">
        <v>148</v>
      </c>
      <c r="C639" s="351">
        <f t="shared" si="9"/>
        <v>117.766057</v>
      </c>
      <c r="F639" s="508">
        <v>117.766057</v>
      </c>
      <c r="H639" s="506">
        <v>0</v>
      </c>
      <c r="K639" s="506">
        <v>0</v>
      </c>
      <c r="M639" s="506">
        <v>0</v>
      </c>
      <c r="XEJ639" s="289"/>
      <c r="XEK639" s="289"/>
      <c r="XEL639" s="289"/>
      <c r="XEM639" s="289"/>
      <c r="XEN639" s="289"/>
      <c r="XEO639" s="289"/>
      <c r="XEP639" s="289"/>
      <c r="XEQ639" s="289"/>
      <c r="XER639" s="289"/>
      <c r="XES639" s="289"/>
      <c r="XET639" s="289"/>
      <c r="XEU639" s="289"/>
      <c r="XEV639" s="289"/>
      <c r="XEW639" s="289"/>
      <c r="XEX639" s="289"/>
      <c r="XEY639" s="289"/>
      <c r="XEZ639" s="289"/>
      <c r="XFA639" s="289"/>
      <c r="XFB639" s="289"/>
    </row>
    <row r="640" s="506" customFormat="1" ht="21" hidden="1" customHeight="1" spans="1:16382">
      <c r="A640" s="508">
        <v>2081602</v>
      </c>
      <c r="B640" s="519" t="s">
        <v>149</v>
      </c>
      <c r="C640" s="351">
        <f t="shared" si="9"/>
        <v>0</v>
      </c>
      <c r="F640" s="506">
        <v>0</v>
      </c>
      <c r="H640" s="506">
        <v>0</v>
      </c>
      <c r="K640" s="506">
        <v>0</v>
      </c>
      <c r="M640" s="506">
        <v>0</v>
      </c>
      <c r="XEJ640" s="289"/>
      <c r="XEK640" s="289"/>
      <c r="XEL640" s="289"/>
      <c r="XEM640" s="289"/>
      <c r="XEN640" s="289"/>
      <c r="XEO640" s="289"/>
      <c r="XEP640" s="289"/>
      <c r="XEQ640" s="289"/>
      <c r="XER640" s="289"/>
      <c r="XES640" s="289"/>
      <c r="XET640" s="289"/>
      <c r="XEU640" s="289"/>
      <c r="XEV640" s="289"/>
      <c r="XEW640" s="289"/>
      <c r="XEX640" s="289"/>
      <c r="XEY640" s="289"/>
      <c r="XEZ640" s="289"/>
      <c r="XFA640" s="289"/>
      <c r="XFB640" s="289"/>
    </row>
    <row r="641" s="506" customFormat="1" ht="21" hidden="1" customHeight="1" spans="1:16382">
      <c r="A641" s="508">
        <v>2081603</v>
      </c>
      <c r="B641" s="519" t="s">
        <v>150</v>
      </c>
      <c r="C641" s="351">
        <f t="shared" si="9"/>
        <v>0</v>
      </c>
      <c r="F641" s="506">
        <v>0</v>
      </c>
      <c r="H641" s="506">
        <v>0</v>
      </c>
      <c r="K641" s="506">
        <v>0</v>
      </c>
      <c r="M641" s="506">
        <v>0</v>
      </c>
      <c r="XEJ641" s="289"/>
      <c r="XEK641" s="289"/>
      <c r="XEL641" s="289"/>
      <c r="XEM641" s="289"/>
      <c r="XEN641" s="289"/>
      <c r="XEO641" s="289"/>
      <c r="XEP641" s="289"/>
      <c r="XEQ641" s="289"/>
      <c r="XER641" s="289"/>
      <c r="XES641" s="289"/>
      <c r="XET641" s="289"/>
      <c r="XEU641" s="289"/>
      <c r="XEV641" s="289"/>
      <c r="XEW641" s="289"/>
      <c r="XEX641" s="289"/>
      <c r="XEY641" s="289"/>
      <c r="XEZ641" s="289"/>
      <c r="XFA641" s="289"/>
      <c r="XFB641" s="289"/>
    </row>
    <row r="642" s="506" customFormat="1" ht="21" hidden="1" customHeight="1" spans="1:16382">
      <c r="A642" s="508">
        <v>2081699</v>
      </c>
      <c r="B642" s="519" t="s">
        <v>592</v>
      </c>
      <c r="C642" s="351">
        <f t="shared" si="9"/>
        <v>0</v>
      </c>
      <c r="F642" s="506">
        <v>0</v>
      </c>
      <c r="H642" s="506">
        <v>0</v>
      </c>
      <c r="K642" s="506">
        <v>0</v>
      </c>
      <c r="M642" s="506">
        <v>0</v>
      </c>
      <c r="XEJ642" s="289"/>
      <c r="XEK642" s="289"/>
      <c r="XEL642" s="289"/>
      <c r="XEM642" s="289"/>
      <c r="XEN642" s="289"/>
      <c r="XEO642" s="289"/>
      <c r="XEP642" s="289"/>
      <c r="XEQ642" s="289"/>
      <c r="XER642" s="289"/>
      <c r="XES642" s="289"/>
      <c r="XET642" s="289"/>
      <c r="XEU642" s="289"/>
      <c r="XEV642" s="289"/>
      <c r="XEW642" s="289"/>
      <c r="XEX642" s="289"/>
      <c r="XEY642" s="289"/>
      <c r="XEZ642" s="289"/>
      <c r="XFA642" s="289"/>
      <c r="XFB642" s="289"/>
    </row>
    <row r="643" s="506" customFormat="1" ht="21" customHeight="1" spans="1:16382">
      <c r="A643" s="508">
        <v>20819</v>
      </c>
      <c r="B643" s="519" t="s">
        <v>593</v>
      </c>
      <c r="C643" s="351">
        <f t="shared" si="9"/>
        <v>32534</v>
      </c>
      <c r="F643" s="506">
        <v>0</v>
      </c>
      <c r="H643" s="506">
        <v>10430</v>
      </c>
      <c r="K643" s="506">
        <v>22104</v>
      </c>
      <c r="M643" s="506">
        <v>0</v>
      </c>
      <c r="XEJ643" s="289"/>
      <c r="XEK643" s="289"/>
      <c r="XEL643" s="289"/>
      <c r="XEM643" s="289"/>
      <c r="XEN643" s="289"/>
      <c r="XEO643" s="289"/>
      <c r="XEP643" s="289"/>
      <c r="XEQ643" s="289"/>
      <c r="XER643" s="289"/>
      <c r="XES643" s="289"/>
      <c r="XET643" s="289"/>
      <c r="XEU643" s="289"/>
      <c r="XEV643" s="289"/>
      <c r="XEW643" s="289"/>
      <c r="XEX643" s="289"/>
      <c r="XEY643" s="289"/>
      <c r="XEZ643" s="289"/>
      <c r="XFA643" s="289"/>
      <c r="XFB643" s="289"/>
    </row>
    <row r="644" s="506" customFormat="1" ht="21" customHeight="1" spans="1:16382">
      <c r="A644" s="508">
        <v>2081901</v>
      </c>
      <c r="B644" s="519" t="s">
        <v>594</v>
      </c>
      <c r="C644" s="351">
        <f t="shared" si="9"/>
        <v>17430</v>
      </c>
      <c r="F644" s="506">
        <v>0</v>
      </c>
      <c r="H644" s="506">
        <v>10430</v>
      </c>
      <c r="K644" s="506">
        <v>7000</v>
      </c>
      <c r="M644" s="506">
        <v>0</v>
      </c>
      <c r="XEJ644" s="289"/>
      <c r="XEK644" s="289"/>
      <c r="XEL644" s="289"/>
      <c r="XEM644" s="289"/>
      <c r="XEN644" s="289"/>
      <c r="XEO644" s="289"/>
      <c r="XEP644" s="289"/>
      <c r="XEQ644" s="289"/>
      <c r="XER644" s="289"/>
      <c r="XES644" s="289"/>
      <c r="XET644" s="289"/>
      <c r="XEU644" s="289"/>
      <c r="XEV644" s="289"/>
      <c r="XEW644" s="289"/>
      <c r="XEX644" s="289"/>
      <c r="XEY644" s="289"/>
      <c r="XEZ644" s="289"/>
      <c r="XFA644" s="289"/>
      <c r="XFB644" s="289"/>
    </row>
    <row r="645" s="506" customFormat="1" ht="21" customHeight="1" spans="1:16382">
      <c r="A645" s="508">
        <v>2081902</v>
      </c>
      <c r="B645" s="518" t="s">
        <v>595</v>
      </c>
      <c r="C645" s="351">
        <f t="shared" si="9"/>
        <v>15104</v>
      </c>
      <c r="F645" s="506">
        <v>0</v>
      </c>
      <c r="H645" s="506">
        <v>0</v>
      </c>
      <c r="K645" s="506">
        <v>15104</v>
      </c>
      <c r="M645" s="506">
        <v>0</v>
      </c>
      <c r="XEJ645" s="289"/>
      <c r="XEK645" s="289"/>
      <c r="XEL645" s="289"/>
      <c r="XEM645" s="289"/>
      <c r="XEN645" s="289"/>
      <c r="XEO645" s="289"/>
      <c r="XEP645" s="289"/>
      <c r="XEQ645" s="289"/>
      <c r="XER645" s="289"/>
      <c r="XES645" s="289"/>
      <c r="XET645" s="289"/>
      <c r="XEU645" s="289"/>
      <c r="XEV645" s="289"/>
      <c r="XEW645" s="289"/>
      <c r="XEX645" s="289"/>
      <c r="XEY645" s="289"/>
      <c r="XEZ645" s="289"/>
      <c r="XFA645" s="289"/>
      <c r="XFB645" s="289"/>
    </row>
    <row r="646" s="506" customFormat="1" ht="21" customHeight="1" spans="1:16382">
      <c r="A646" s="508">
        <v>20820</v>
      </c>
      <c r="B646" s="519" t="s">
        <v>596</v>
      </c>
      <c r="C646" s="351">
        <f t="shared" ref="C646:C709" si="10">D646+E646+F646+G646+H646+I646+J646+K646+L646+M646</f>
        <v>1706</v>
      </c>
      <c r="F646" s="506">
        <v>0</v>
      </c>
      <c r="H646" s="506">
        <v>0</v>
      </c>
      <c r="K646" s="506">
        <v>1680</v>
      </c>
      <c r="M646" s="506">
        <v>26</v>
      </c>
      <c r="XEJ646" s="289"/>
      <c r="XEK646" s="289"/>
      <c r="XEL646" s="289"/>
      <c r="XEM646" s="289"/>
      <c r="XEN646" s="289"/>
      <c r="XEO646" s="289"/>
      <c r="XEP646" s="289"/>
      <c r="XEQ646" s="289"/>
      <c r="XER646" s="289"/>
      <c r="XES646" s="289"/>
      <c r="XET646" s="289"/>
      <c r="XEU646" s="289"/>
      <c r="XEV646" s="289"/>
      <c r="XEW646" s="289"/>
      <c r="XEX646" s="289"/>
      <c r="XEY646" s="289"/>
      <c r="XEZ646" s="289"/>
      <c r="XFA646" s="289"/>
      <c r="XFB646" s="289"/>
    </row>
    <row r="647" s="506" customFormat="1" ht="21" customHeight="1" spans="1:16382">
      <c r="A647" s="508">
        <v>2082001</v>
      </c>
      <c r="B647" s="519" t="s">
        <v>597</v>
      </c>
      <c r="C647" s="351">
        <f t="shared" si="10"/>
        <v>1600</v>
      </c>
      <c r="F647" s="506">
        <v>0</v>
      </c>
      <c r="H647" s="506">
        <v>0</v>
      </c>
      <c r="K647" s="506">
        <v>1600</v>
      </c>
      <c r="M647" s="506">
        <v>0</v>
      </c>
      <c r="XEJ647" s="289"/>
      <c r="XEK647" s="289"/>
      <c r="XEL647" s="289"/>
      <c r="XEM647" s="289"/>
      <c r="XEN647" s="289"/>
      <c r="XEO647" s="289"/>
      <c r="XEP647" s="289"/>
      <c r="XEQ647" s="289"/>
      <c r="XER647" s="289"/>
      <c r="XES647" s="289"/>
      <c r="XET647" s="289"/>
      <c r="XEU647" s="289"/>
      <c r="XEV647" s="289"/>
      <c r="XEW647" s="289"/>
      <c r="XEX647" s="289"/>
      <c r="XEY647" s="289"/>
      <c r="XEZ647" s="289"/>
      <c r="XFA647" s="289"/>
      <c r="XFB647" s="289"/>
    </row>
    <row r="648" s="506" customFormat="1" ht="21" customHeight="1" spans="1:16382">
      <c r="A648" s="508">
        <v>2082002</v>
      </c>
      <c r="B648" s="518" t="s">
        <v>598</v>
      </c>
      <c r="C648" s="351">
        <f t="shared" si="10"/>
        <v>106</v>
      </c>
      <c r="F648" s="506">
        <v>0</v>
      </c>
      <c r="H648" s="506">
        <v>0</v>
      </c>
      <c r="K648" s="506">
        <v>80</v>
      </c>
      <c r="M648" s="506">
        <v>26</v>
      </c>
      <c r="XEJ648" s="289"/>
      <c r="XEK648" s="289"/>
      <c r="XEL648" s="289"/>
      <c r="XEM648" s="289"/>
      <c r="XEN648" s="289"/>
      <c r="XEO648" s="289"/>
      <c r="XEP648" s="289"/>
      <c r="XEQ648" s="289"/>
      <c r="XER648" s="289"/>
      <c r="XES648" s="289"/>
      <c r="XET648" s="289"/>
      <c r="XEU648" s="289"/>
      <c r="XEV648" s="289"/>
      <c r="XEW648" s="289"/>
      <c r="XEX648" s="289"/>
      <c r="XEY648" s="289"/>
      <c r="XEZ648" s="289"/>
      <c r="XFA648" s="289"/>
      <c r="XFB648" s="289"/>
    </row>
    <row r="649" s="506" customFormat="1" ht="21" customHeight="1" spans="1:16382">
      <c r="A649" s="508">
        <v>20821</v>
      </c>
      <c r="B649" s="519" t="s">
        <v>599</v>
      </c>
      <c r="C649" s="351">
        <f t="shared" si="10"/>
        <v>8221</v>
      </c>
      <c r="F649" s="506">
        <v>0</v>
      </c>
      <c r="H649" s="506">
        <v>0</v>
      </c>
      <c r="K649" s="506">
        <v>8221</v>
      </c>
      <c r="M649" s="506">
        <v>0</v>
      </c>
      <c r="XEJ649" s="289"/>
      <c r="XEK649" s="289"/>
      <c r="XEL649" s="289"/>
      <c r="XEM649" s="289"/>
      <c r="XEN649" s="289"/>
      <c r="XEO649" s="289"/>
      <c r="XEP649" s="289"/>
      <c r="XEQ649" s="289"/>
      <c r="XER649" s="289"/>
      <c r="XES649" s="289"/>
      <c r="XET649" s="289"/>
      <c r="XEU649" s="289"/>
      <c r="XEV649" s="289"/>
      <c r="XEW649" s="289"/>
      <c r="XEX649" s="289"/>
      <c r="XEY649" s="289"/>
      <c r="XEZ649" s="289"/>
      <c r="XFA649" s="289"/>
      <c r="XFB649" s="289"/>
    </row>
    <row r="650" s="506" customFormat="1" ht="21" customHeight="1" spans="1:16382">
      <c r="A650" s="508">
        <v>2082101</v>
      </c>
      <c r="B650" s="520" t="s">
        <v>600</v>
      </c>
      <c r="C650" s="351">
        <f t="shared" si="10"/>
        <v>5121</v>
      </c>
      <c r="F650" s="506">
        <v>0</v>
      </c>
      <c r="H650" s="506">
        <v>0</v>
      </c>
      <c r="K650" s="506">
        <v>5121</v>
      </c>
      <c r="M650" s="506">
        <v>0</v>
      </c>
      <c r="XEJ650" s="289"/>
      <c r="XEK650" s="289"/>
      <c r="XEL650" s="289"/>
      <c r="XEM650" s="289"/>
      <c r="XEN650" s="289"/>
      <c r="XEO650" s="289"/>
      <c r="XEP650" s="289"/>
      <c r="XEQ650" s="289"/>
      <c r="XER650" s="289"/>
      <c r="XES650" s="289"/>
      <c r="XET650" s="289"/>
      <c r="XEU650" s="289"/>
      <c r="XEV650" s="289"/>
      <c r="XEW650" s="289"/>
      <c r="XEX650" s="289"/>
      <c r="XEY650" s="289"/>
      <c r="XEZ650" s="289"/>
      <c r="XFA650" s="289"/>
      <c r="XFB650" s="289"/>
    </row>
    <row r="651" s="506" customFormat="1" ht="21" customHeight="1" spans="1:16382">
      <c r="A651" s="508">
        <v>2082102</v>
      </c>
      <c r="B651" s="518" t="s">
        <v>601</v>
      </c>
      <c r="C651" s="351">
        <f t="shared" si="10"/>
        <v>3100</v>
      </c>
      <c r="F651" s="506">
        <v>0</v>
      </c>
      <c r="H651" s="506">
        <v>0</v>
      </c>
      <c r="K651" s="506">
        <v>3100</v>
      </c>
      <c r="M651" s="506">
        <v>0</v>
      </c>
      <c r="XEJ651" s="289"/>
      <c r="XEK651" s="289"/>
      <c r="XEL651" s="289"/>
      <c r="XEM651" s="289"/>
      <c r="XEN651" s="289"/>
      <c r="XEO651" s="289"/>
      <c r="XEP651" s="289"/>
      <c r="XEQ651" s="289"/>
      <c r="XER651" s="289"/>
      <c r="XES651" s="289"/>
      <c r="XET651" s="289"/>
      <c r="XEU651" s="289"/>
      <c r="XEV651" s="289"/>
      <c r="XEW651" s="289"/>
      <c r="XEX651" s="289"/>
      <c r="XEY651" s="289"/>
      <c r="XEZ651" s="289"/>
      <c r="XFA651" s="289"/>
      <c r="XFB651" s="289"/>
    </row>
    <row r="652" s="506" customFormat="1" ht="21" hidden="1" customHeight="1" spans="1:16382">
      <c r="A652" s="508">
        <v>20824</v>
      </c>
      <c r="B652" s="519" t="s">
        <v>602</v>
      </c>
      <c r="C652" s="351">
        <f t="shared" si="10"/>
        <v>0</v>
      </c>
      <c r="F652" s="506">
        <v>0</v>
      </c>
      <c r="H652" s="506">
        <v>0</v>
      </c>
      <c r="K652" s="506">
        <v>0</v>
      </c>
      <c r="M652" s="506">
        <v>0</v>
      </c>
      <c r="XEJ652" s="289"/>
      <c r="XEK652" s="289"/>
      <c r="XEL652" s="289"/>
      <c r="XEM652" s="289"/>
      <c r="XEN652" s="289"/>
      <c r="XEO652" s="289"/>
      <c r="XEP652" s="289"/>
      <c r="XEQ652" s="289"/>
      <c r="XER652" s="289"/>
      <c r="XES652" s="289"/>
      <c r="XET652" s="289"/>
      <c r="XEU652" s="289"/>
      <c r="XEV652" s="289"/>
      <c r="XEW652" s="289"/>
      <c r="XEX652" s="289"/>
      <c r="XEY652" s="289"/>
      <c r="XEZ652" s="289"/>
      <c r="XFA652" s="289"/>
      <c r="XFB652" s="289"/>
    </row>
    <row r="653" s="506" customFormat="1" ht="21" hidden="1" customHeight="1" spans="1:16382">
      <c r="A653" s="508">
        <v>2082401</v>
      </c>
      <c r="B653" s="519" t="s">
        <v>603</v>
      </c>
      <c r="C653" s="351">
        <f t="shared" si="10"/>
        <v>0</v>
      </c>
      <c r="F653" s="506">
        <v>0</v>
      </c>
      <c r="H653" s="506">
        <v>0</v>
      </c>
      <c r="K653" s="506">
        <v>0</v>
      </c>
      <c r="M653" s="506">
        <v>0</v>
      </c>
      <c r="XEJ653" s="289"/>
      <c r="XEK653" s="289"/>
      <c r="XEL653" s="289"/>
      <c r="XEM653" s="289"/>
      <c r="XEN653" s="289"/>
      <c r="XEO653" s="289"/>
      <c r="XEP653" s="289"/>
      <c r="XEQ653" s="289"/>
      <c r="XER653" s="289"/>
      <c r="XES653" s="289"/>
      <c r="XET653" s="289"/>
      <c r="XEU653" s="289"/>
      <c r="XEV653" s="289"/>
      <c r="XEW653" s="289"/>
      <c r="XEX653" s="289"/>
      <c r="XEY653" s="289"/>
      <c r="XEZ653" s="289"/>
      <c r="XFA653" s="289"/>
      <c r="XFB653" s="289"/>
    </row>
    <row r="654" s="506" customFormat="1" ht="21" hidden="1" customHeight="1" spans="1:16382">
      <c r="A654" s="508">
        <v>2082402</v>
      </c>
      <c r="B654" s="519" t="s">
        <v>604</v>
      </c>
      <c r="C654" s="351">
        <f t="shared" si="10"/>
        <v>0</v>
      </c>
      <c r="F654" s="506">
        <v>0</v>
      </c>
      <c r="H654" s="506">
        <v>0</v>
      </c>
      <c r="K654" s="506">
        <v>0</v>
      </c>
      <c r="M654" s="506">
        <v>0</v>
      </c>
      <c r="XEJ654" s="289"/>
      <c r="XEK654" s="289"/>
      <c r="XEL654" s="289"/>
      <c r="XEM654" s="289"/>
      <c r="XEN654" s="289"/>
      <c r="XEO654" s="289"/>
      <c r="XEP654" s="289"/>
      <c r="XEQ654" s="289"/>
      <c r="XER654" s="289"/>
      <c r="XES654" s="289"/>
      <c r="XET654" s="289"/>
      <c r="XEU654" s="289"/>
      <c r="XEV654" s="289"/>
      <c r="XEW654" s="289"/>
      <c r="XEX654" s="289"/>
      <c r="XEY654" s="289"/>
      <c r="XEZ654" s="289"/>
      <c r="XFA654" s="289"/>
      <c r="XFB654" s="289"/>
    </row>
    <row r="655" s="506" customFormat="1" ht="21" customHeight="1" spans="1:16382">
      <c r="A655" s="508">
        <v>20825</v>
      </c>
      <c r="B655" s="519" t="s">
        <v>605</v>
      </c>
      <c r="C655" s="351">
        <f t="shared" si="10"/>
        <v>1148</v>
      </c>
      <c r="F655" s="506">
        <v>0</v>
      </c>
      <c r="H655" s="506">
        <v>100</v>
      </c>
      <c r="K655" s="506">
        <v>782</v>
      </c>
      <c r="M655" s="506">
        <v>266</v>
      </c>
      <c r="XEJ655" s="289"/>
      <c r="XEK655" s="289"/>
      <c r="XEL655" s="289"/>
      <c r="XEM655" s="289"/>
      <c r="XEN655" s="289"/>
      <c r="XEO655" s="289"/>
      <c r="XEP655" s="289"/>
      <c r="XEQ655" s="289"/>
      <c r="XER655" s="289"/>
      <c r="XES655" s="289"/>
      <c r="XET655" s="289"/>
      <c r="XEU655" s="289"/>
      <c r="XEV655" s="289"/>
      <c r="XEW655" s="289"/>
      <c r="XEX655" s="289"/>
      <c r="XEY655" s="289"/>
      <c r="XEZ655" s="289"/>
      <c r="XFA655" s="289"/>
      <c r="XFB655" s="289"/>
    </row>
    <row r="656" s="506" customFormat="1" ht="21" customHeight="1" spans="1:16382">
      <c r="A656" s="508">
        <v>2082501</v>
      </c>
      <c r="B656" s="518" t="s">
        <v>606</v>
      </c>
      <c r="C656" s="351">
        <f t="shared" si="10"/>
        <v>721</v>
      </c>
      <c r="F656" s="506">
        <v>0</v>
      </c>
      <c r="H656" s="506">
        <v>100</v>
      </c>
      <c r="K656" s="506">
        <v>524</v>
      </c>
      <c r="M656" s="506">
        <v>97</v>
      </c>
      <c r="XEJ656" s="289"/>
      <c r="XEK656" s="289"/>
      <c r="XEL656" s="289"/>
      <c r="XEM656" s="289"/>
      <c r="XEN656" s="289"/>
      <c r="XEO656" s="289"/>
      <c r="XEP656" s="289"/>
      <c r="XEQ656" s="289"/>
      <c r="XER656" s="289"/>
      <c r="XES656" s="289"/>
      <c r="XET656" s="289"/>
      <c r="XEU656" s="289"/>
      <c r="XEV656" s="289"/>
      <c r="XEW656" s="289"/>
      <c r="XEX656" s="289"/>
      <c r="XEY656" s="289"/>
      <c r="XEZ656" s="289"/>
      <c r="XFA656" s="289"/>
      <c r="XFB656" s="289"/>
    </row>
    <row r="657" s="506" customFormat="1" ht="21" customHeight="1" spans="1:16382">
      <c r="A657" s="508">
        <v>2082502</v>
      </c>
      <c r="B657" s="519" t="s">
        <v>607</v>
      </c>
      <c r="C657" s="351">
        <f t="shared" si="10"/>
        <v>427</v>
      </c>
      <c r="F657" s="506">
        <v>0</v>
      </c>
      <c r="H657" s="506">
        <v>0</v>
      </c>
      <c r="K657" s="506">
        <v>258</v>
      </c>
      <c r="M657" s="506">
        <v>169</v>
      </c>
      <c r="XEJ657" s="289"/>
      <c r="XEK657" s="289"/>
      <c r="XEL657" s="289"/>
      <c r="XEM657" s="289"/>
      <c r="XEN657" s="289"/>
      <c r="XEO657" s="289"/>
      <c r="XEP657" s="289"/>
      <c r="XEQ657" s="289"/>
      <c r="XER657" s="289"/>
      <c r="XES657" s="289"/>
      <c r="XET657" s="289"/>
      <c r="XEU657" s="289"/>
      <c r="XEV657" s="289"/>
      <c r="XEW657" s="289"/>
      <c r="XEX657" s="289"/>
      <c r="XEY657" s="289"/>
      <c r="XEZ657" s="289"/>
      <c r="XFA657" s="289"/>
      <c r="XFB657" s="289"/>
    </row>
    <row r="658" s="506" customFormat="1" ht="21" hidden="1" customHeight="1" spans="1:16382">
      <c r="A658" s="508">
        <v>20826</v>
      </c>
      <c r="B658" s="519" t="s">
        <v>608</v>
      </c>
      <c r="C658" s="351">
        <f t="shared" si="10"/>
        <v>0</v>
      </c>
      <c r="F658" s="506">
        <v>0</v>
      </c>
      <c r="H658" s="506">
        <v>0</v>
      </c>
      <c r="K658" s="506">
        <v>0</v>
      </c>
      <c r="M658" s="506">
        <v>0</v>
      </c>
      <c r="XEJ658" s="289"/>
      <c r="XEK658" s="289"/>
      <c r="XEL658" s="289"/>
      <c r="XEM658" s="289"/>
      <c r="XEN658" s="289"/>
      <c r="XEO658" s="289"/>
      <c r="XEP658" s="289"/>
      <c r="XEQ658" s="289"/>
      <c r="XER658" s="289"/>
      <c r="XES658" s="289"/>
      <c r="XET658" s="289"/>
      <c r="XEU658" s="289"/>
      <c r="XEV658" s="289"/>
      <c r="XEW658" s="289"/>
      <c r="XEX658" s="289"/>
      <c r="XEY658" s="289"/>
      <c r="XEZ658" s="289"/>
      <c r="XFA658" s="289"/>
      <c r="XFB658" s="289"/>
    </row>
    <row r="659" s="506" customFormat="1" ht="21" hidden="1" customHeight="1" spans="1:16382">
      <c r="A659" s="508">
        <v>2082601</v>
      </c>
      <c r="B659" s="519" t="s">
        <v>609</v>
      </c>
      <c r="C659" s="351">
        <f t="shared" si="10"/>
        <v>0</v>
      </c>
      <c r="F659" s="506">
        <v>0</v>
      </c>
      <c r="H659" s="506">
        <v>0</v>
      </c>
      <c r="K659" s="506">
        <v>0</v>
      </c>
      <c r="M659" s="506">
        <v>0</v>
      </c>
      <c r="XEJ659" s="289"/>
      <c r="XEK659" s="289"/>
      <c r="XEL659" s="289"/>
      <c r="XEM659" s="289"/>
      <c r="XEN659" s="289"/>
      <c r="XEO659" s="289"/>
      <c r="XEP659" s="289"/>
      <c r="XEQ659" s="289"/>
      <c r="XER659" s="289"/>
      <c r="XES659" s="289"/>
      <c r="XET659" s="289"/>
      <c r="XEU659" s="289"/>
      <c r="XEV659" s="289"/>
      <c r="XEW659" s="289"/>
      <c r="XEX659" s="289"/>
      <c r="XEY659" s="289"/>
      <c r="XEZ659" s="289"/>
      <c r="XFA659" s="289"/>
      <c r="XFB659" s="289"/>
    </row>
    <row r="660" s="506" customFormat="1" ht="21" hidden="1" customHeight="1" spans="1:16382">
      <c r="A660" s="508">
        <v>2082602</v>
      </c>
      <c r="B660" s="519" t="s">
        <v>610</v>
      </c>
      <c r="C660" s="351">
        <f t="shared" si="10"/>
        <v>0</v>
      </c>
      <c r="F660" s="506">
        <v>0</v>
      </c>
      <c r="H660" s="506">
        <v>0</v>
      </c>
      <c r="K660" s="506">
        <v>0</v>
      </c>
      <c r="M660" s="506">
        <v>0</v>
      </c>
      <c r="XEJ660" s="289"/>
      <c r="XEK660" s="289"/>
      <c r="XEL660" s="289"/>
      <c r="XEM660" s="289"/>
      <c r="XEN660" s="289"/>
      <c r="XEO660" s="289"/>
      <c r="XEP660" s="289"/>
      <c r="XEQ660" s="289"/>
      <c r="XER660" s="289"/>
      <c r="XES660" s="289"/>
      <c r="XET660" s="289"/>
      <c r="XEU660" s="289"/>
      <c r="XEV660" s="289"/>
      <c r="XEW660" s="289"/>
      <c r="XEX660" s="289"/>
      <c r="XEY660" s="289"/>
      <c r="XEZ660" s="289"/>
      <c r="XFA660" s="289"/>
      <c r="XFB660" s="289"/>
    </row>
    <row r="661" s="506" customFormat="1" ht="21" hidden="1" customHeight="1" spans="1:16382">
      <c r="A661" s="508">
        <v>2082699</v>
      </c>
      <c r="B661" s="519" t="s">
        <v>611</v>
      </c>
      <c r="C661" s="351">
        <f t="shared" si="10"/>
        <v>0</v>
      </c>
      <c r="F661" s="506">
        <v>0</v>
      </c>
      <c r="H661" s="506">
        <v>0</v>
      </c>
      <c r="K661" s="506">
        <v>0</v>
      </c>
      <c r="M661" s="506">
        <v>0</v>
      </c>
      <c r="XEJ661" s="289"/>
      <c r="XEK661" s="289"/>
      <c r="XEL661" s="289"/>
      <c r="XEM661" s="289"/>
      <c r="XEN661" s="289"/>
      <c r="XEO661" s="289"/>
      <c r="XEP661" s="289"/>
      <c r="XEQ661" s="289"/>
      <c r="XER661" s="289"/>
      <c r="XES661" s="289"/>
      <c r="XET661" s="289"/>
      <c r="XEU661" s="289"/>
      <c r="XEV661" s="289"/>
      <c r="XEW661" s="289"/>
      <c r="XEX661" s="289"/>
      <c r="XEY661" s="289"/>
      <c r="XEZ661" s="289"/>
      <c r="XFA661" s="289"/>
      <c r="XFB661" s="289"/>
    </row>
    <row r="662" s="506" customFormat="1" ht="21" hidden="1" customHeight="1" spans="1:16382">
      <c r="A662" s="508">
        <v>20827</v>
      </c>
      <c r="B662" s="519" t="s">
        <v>612</v>
      </c>
      <c r="C662" s="351">
        <f t="shared" si="10"/>
        <v>0</v>
      </c>
      <c r="F662" s="506">
        <v>0</v>
      </c>
      <c r="H662" s="506">
        <v>0</v>
      </c>
      <c r="K662" s="506">
        <v>0</v>
      </c>
      <c r="M662" s="506">
        <v>0</v>
      </c>
      <c r="XEJ662" s="289"/>
      <c r="XEK662" s="289"/>
      <c r="XEL662" s="289"/>
      <c r="XEM662" s="289"/>
      <c r="XEN662" s="289"/>
      <c r="XEO662" s="289"/>
      <c r="XEP662" s="289"/>
      <c r="XEQ662" s="289"/>
      <c r="XER662" s="289"/>
      <c r="XES662" s="289"/>
      <c r="XET662" s="289"/>
      <c r="XEU662" s="289"/>
      <c r="XEV662" s="289"/>
      <c r="XEW662" s="289"/>
      <c r="XEX662" s="289"/>
      <c r="XEY662" s="289"/>
      <c r="XEZ662" s="289"/>
      <c r="XFA662" s="289"/>
      <c r="XFB662" s="289"/>
    </row>
    <row r="663" s="506" customFormat="1" ht="21" hidden="1" customHeight="1" spans="1:16382">
      <c r="A663" s="508">
        <v>2082701</v>
      </c>
      <c r="B663" s="519" t="s">
        <v>613</v>
      </c>
      <c r="C663" s="351">
        <f t="shared" si="10"/>
        <v>0</v>
      </c>
      <c r="F663" s="506">
        <v>0</v>
      </c>
      <c r="H663" s="506">
        <v>0</v>
      </c>
      <c r="K663" s="506">
        <v>0</v>
      </c>
      <c r="M663" s="506">
        <v>0</v>
      </c>
      <c r="XEJ663" s="289"/>
      <c r="XEK663" s="289"/>
      <c r="XEL663" s="289"/>
      <c r="XEM663" s="289"/>
      <c r="XEN663" s="289"/>
      <c r="XEO663" s="289"/>
      <c r="XEP663" s="289"/>
      <c r="XEQ663" s="289"/>
      <c r="XER663" s="289"/>
      <c r="XES663" s="289"/>
      <c r="XET663" s="289"/>
      <c r="XEU663" s="289"/>
      <c r="XEV663" s="289"/>
      <c r="XEW663" s="289"/>
      <c r="XEX663" s="289"/>
      <c r="XEY663" s="289"/>
      <c r="XEZ663" s="289"/>
      <c r="XFA663" s="289"/>
      <c r="XFB663" s="289"/>
    </row>
    <row r="664" s="506" customFormat="1" ht="21" hidden="1" customHeight="1" spans="1:16382">
      <c r="A664" s="508">
        <v>2082702</v>
      </c>
      <c r="B664" s="519" t="s">
        <v>614</v>
      </c>
      <c r="C664" s="351">
        <f t="shared" si="10"/>
        <v>0</v>
      </c>
      <c r="F664" s="506">
        <v>0</v>
      </c>
      <c r="H664" s="506">
        <v>0</v>
      </c>
      <c r="K664" s="506">
        <v>0</v>
      </c>
      <c r="M664" s="506">
        <v>0</v>
      </c>
      <c r="XEJ664" s="289"/>
      <c r="XEK664" s="289"/>
      <c r="XEL664" s="289"/>
      <c r="XEM664" s="289"/>
      <c r="XEN664" s="289"/>
      <c r="XEO664" s="289"/>
      <c r="XEP664" s="289"/>
      <c r="XEQ664" s="289"/>
      <c r="XER664" s="289"/>
      <c r="XES664" s="289"/>
      <c r="XET664" s="289"/>
      <c r="XEU664" s="289"/>
      <c r="XEV664" s="289"/>
      <c r="XEW664" s="289"/>
      <c r="XEX664" s="289"/>
      <c r="XEY664" s="289"/>
      <c r="XEZ664" s="289"/>
      <c r="XFA664" s="289"/>
      <c r="XFB664" s="289"/>
    </row>
    <row r="665" s="506" customFormat="1" ht="21" hidden="1" customHeight="1" spans="1:16382">
      <c r="A665" s="508">
        <v>2082799</v>
      </c>
      <c r="B665" s="519" t="s">
        <v>615</v>
      </c>
      <c r="C665" s="351">
        <f t="shared" si="10"/>
        <v>0</v>
      </c>
      <c r="F665" s="506">
        <v>0</v>
      </c>
      <c r="H665" s="506">
        <v>0</v>
      </c>
      <c r="K665" s="506">
        <v>0</v>
      </c>
      <c r="M665" s="506">
        <v>0</v>
      </c>
      <c r="XEJ665" s="289"/>
      <c r="XEK665" s="289"/>
      <c r="XEL665" s="289"/>
      <c r="XEM665" s="289"/>
      <c r="XEN665" s="289"/>
      <c r="XEO665" s="289"/>
      <c r="XEP665" s="289"/>
      <c r="XEQ665" s="289"/>
      <c r="XER665" s="289"/>
      <c r="XES665" s="289"/>
      <c r="XET665" s="289"/>
      <c r="XEU665" s="289"/>
      <c r="XEV665" s="289"/>
      <c r="XEW665" s="289"/>
      <c r="XEX665" s="289"/>
      <c r="XEY665" s="289"/>
      <c r="XEZ665" s="289"/>
      <c r="XFA665" s="289"/>
      <c r="XFB665" s="289"/>
    </row>
    <row r="666" s="506" customFormat="1" ht="21" customHeight="1" spans="1:16382">
      <c r="A666" s="508">
        <v>20828</v>
      </c>
      <c r="B666" s="519" t="s">
        <v>616</v>
      </c>
      <c r="C666" s="351">
        <f t="shared" si="10"/>
        <v>634.793089</v>
      </c>
      <c r="F666" s="508">
        <v>455.793089</v>
      </c>
      <c r="H666" s="506">
        <v>0</v>
      </c>
      <c r="K666" s="506">
        <v>86</v>
      </c>
      <c r="M666" s="506">
        <v>93</v>
      </c>
      <c r="XEJ666" s="289"/>
      <c r="XEK666" s="289"/>
      <c r="XEL666" s="289"/>
      <c r="XEM666" s="289"/>
      <c r="XEN666" s="289"/>
      <c r="XEO666" s="289"/>
      <c r="XEP666" s="289"/>
      <c r="XEQ666" s="289"/>
      <c r="XER666" s="289"/>
      <c r="XES666" s="289"/>
      <c r="XET666" s="289"/>
      <c r="XEU666" s="289"/>
      <c r="XEV666" s="289"/>
      <c r="XEW666" s="289"/>
      <c r="XEX666" s="289"/>
      <c r="XEY666" s="289"/>
      <c r="XEZ666" s="289"/>
      <c r="XFA666" s="289"/>
      <c r="XFB666" s="289"/>
    </row>
    <row r="667" s="506" customFormat="1" ht="21" customHeight="1" spans="1:16382">
      <c r="A667" s="508">
        <v>2082801</v>
      </c>
      <c r="B667" s="519" t="s">
        <v>148</v>
      </c>
      <c r="C667" s="351">
        <f t="shared" si="10"/>
        <v>203.697121</v>
      </c>
      <c r="F667" s="508">
        <v>203.697121</v>
      </c>
      <c r="H667" s="506">
        <v>0</v>
      </c>
      <c r="K667" s="506">
        <v>0</v>
      </c>
      <c r="M667" s="506">
        <v>0</v>
      </c>
      <c r="XEJ667" s="289"/>
      <c r="XEK667" s="289"/>
      <c r="XEL667" s="289"/>
      <c r="XEM667" s="289"/>
      <c r="XEN667" s="289"/>
      <c r="XEO667" s="289"/>
      <c r="XEP667" s="289"/>
      <c r="XEQ667" s="289"/>
      <c r="XER667" s="289"/>
      <c r="XES667" s="289"/>
      <c r="XET667" s="289"/>
      <c r="XEU667" s="289"/>
      <c r="XEV667" s="289"/>
      <c r="XEW667" s="289"/>
      <c r="XEX667" s="289"/>
      <c r="XEY667" s="289"/>
      <c r="XEZ667" s="289"/>
      <c r="XFA667" s="289"/>
      <c r="XFB667" s="289"/>
    </row>
    <row r="668" s="506" customFormat="1" ht="21" hidden="1" customHeight="1" spans="1:16382">
      <c r="A668" s="508">
        <v>2082802</v>
      </c>
      <c r="B668" s="519" t="s">
        <v>149</v>
      </c>
      <c r="C668" s="351">
        <f t="shared" si="10"/>
        <v>0</v>
      </c>
      <c r="F668" s="506">
        <v>0</v>
      </c>
      <c r="H668" s="506">
        <v>0</v>
      </c>
      <c r="K668" s="506">
        <v>0</v>
      </c>
      <c r="M668" s="506">
        <v>0</v>
      </c>
      <c r="XEJ668" s="289"/>
      <c r="XEK668" s="289"/>
      <c r="XEL668" s="289"/>
      <c r="XEM668" s="289"/>
      <c r="XEN668" s="289"/>
      <c r="XEO668" s="289"/>
      <c r="XEP668" s="289"/>
      <c r="XEQ668" s="289"/>
      <c r="XER668" s="289"/>
      <c r="XES668" s="289"/>
      <c r="XET668" s="289"/>
      <c r="XEU668" s="289"/>
      <c r="XEV668" s="289"/>
      <c r="XEW668" s="289"/>
      <c r="XEX668" s="289"/>
      <c r="XEY668" s="289"/>
      <c r="XEZ668" s="289"/>
      <c r="XFA668" s="289"/>
      <c r="XFB668" s="289"/>
    </row>
    <row r="669" s="506" customFormat="1" ht="21" hidden="1" customHeight="1" spans="1:16382">
      <c r="A669" s="508">
        <v>2082803</v>
      </c>
      <c r="B669" s="518" t="s">
        <v>150</v>
      </c>
      <c r="C669" s="351">
        <f t="shared" si="10"/>
        <v>0</v>
      </c>
      <c r="F669" s="506">
        <v>0</v>
      </c>
      <c r="H669" s="506">
        <v>0</v>
      </c>
      <c r="K669" s="506">
        <v>0</v>
      </c>
      <c r="M669" s="506">
        <v>0</v>
      </c>
      <c r="XEJ669" s="289"/>
      <c r="XEK669" s="289"/>
      <c r="XEL669" s="289"/>
      <c r="XEM669" s="289"/>
      <c r="XEN669" s="289"/>
      <c r="XEO669" s="289"/>
      <c r="XEP669" s="289"/>
      <c r="XEQ669" s="289"/>
      <c r="XER669" s="289"/>
      <c r="XES669" s="289"/>
      <c r="XET669" s="289"/>
      <c r="XEU669" s="289"/>
      <c r="XEV669" s="289"/>
      <c r="XEW669" s="289"/>
      <c r="XEX669" s="289"/>
      <c r="XEY669" s="289"/>
      <c r="XEZ669" s="289"/>
      <c r="XFA669" s="289"/>
      <c r="XFB669" s="289"/>
    </row>
    <row r="670" s="506" customFormat="1" ht="21" hidden="1" customHeight="1" spans="1:16382">
      <c r="A670" s="508">
        <v>2082804</v>
      </c>
      <c r="B670" s="519" t="s">
        <v>617</v>
      </c>
      <c r="C670" s="351">
        <f t="shared" si="10"/>
        <v>0</v>
      </c>
      <c r="F670" s="506">
        <v>0</v>
      </c>
      <c r="H670" s="506">
        <v>0</v>
      </c>
      <c r="K670" s="506">
        <v>0</v>
      </c>
      <c r="M670" s="506">
        <v>0</v>
      </c>
      <c r="XEJ670" s="289"/>
      <c r="XEK670" s="289"/>
      <c r="XEL670" s="289"/>
      <c r="XEM670" s="289"/>
      <c r="XEN670" s="289"/>
      <c r="XEO670" s="289"/>
      <c r="XEP670" s="289"/>
      <c r="XEQ670" s="289"/>
      <c r="XER670" s="289"/>
      <c r="XES670" s="289"/>
      <c r="XET670" s="289"/>
      <c r="XEU670" s="289"/>
      <c r="XEV670" s="289"/>
      <c r="XEW670" s="289"/>
      <c r="XEX670" s="289"/>
      <c r="XEY670" s="289"/>
      <c r="XEZ670" s="289"/>
      <c r="XFA670" s="289"/>
      <c r="XFB670" s="289"/>
    </row>
    <row r="671" s="506" customFormat="1" ht="21" hidden="1" customHeight="1" spans="1:16382">
      <c r="A671" s="508">
        <v>2082805</v>
      </c>
      <c r="B671" s="519" t="s">
        <v>618</v>
      </c>
      <c r="C671" s="351">
        <f t="shared" si="10"/>
        <v>0</v>
      </c>
      <c r="F671" s="506">
        <v>0</v>
      </c>
      <c r="H671" s="506">
        <v>0</v>
      </c>
      <c r="K671" s="506">
        <v>0</v>
      </c>
      <c r="M671" s="506">
        <v>0</v>
      </c>
      <c r="XEJ671" s="289"/>
      <c r="XEK671" s="289"/>
      <c r="XEL671" s="289"/>
      <c r="XEM671" s="289"/>
      <c r="XEN671" s="289"/>
      <c r="XEO671" s="289"/>
      <c r="XEP671" s="289"/>
      <c r="XEQ671" s="289"/>
      <c r="XER671" s="289"/>
      <c r="XES671" s="289"/>
      <c r="XET671" s="289"/>
      <c r="XEU671" s="289"/>
      <c r="XEV671" s="289"/>
      <c r="XEW671" s="289"/>
      <c r="XEX671" s="289"/>
      <c r="XEY671" s="289"/>
      <c r="XEZ671" s="289"/>
      <c r="XFA671" s="289"/>
      <c r="XFB671" s="289"/>
    </row>
    <row r="672" s="506" customFormat="1" ht="21" customHeight="1" spans="1:16382">
      <c r="A672" s="508">
        <v>2082850</v>
      </c>
      <c r="B672" s="519" t="s">
        <v>157</v>
      </c>
      <c r="C672" s="351">
        <f t="shared" si="10"/>
        <v>252.095968</v>
      </c>
      <c r="F672" s="508">
        <v>252.095968</v>
      </c>
      <c r="H672" s="506">
        <v>0</v>
      </c>
      <c r="K672" s="506">
        <v>0</v>
      </c>
      <c r="M672" s="506">
        <v>0</v>
      </c>
      <c r="XEJ672" s="289"/>
      <c r="XEK672" s="289"/>
      <c r="XEL672" s="289"/>
      <c r="XEM672" s="289"/>
      <c r="XEN672" s="289"/>
      <c r="XEO672" s="289"/>
      <c r="XEP672" s="289"/>
      <c r="XEQ672" s="289"/>
      <c r="XER672" s="289"/>
      <c r="XES672" s="289"/>
      <c r="XET672" s="289"/>
      <c r="XEU672" s="289"/>
      <c r="XEV672" s="289"/>
      <c r="XEW672" s="289"/>
      <c r="XEX672" s="289"/>
      <c r="XEY672" s="289"/>
      <c r="XEZ672" s="289"/>
      <c r="XFA672" s="289"/>
      <c r="XFB672" s="289"/>
    </row>
    <row r="673" s="506" customFormat="1" ht="21" customHeight="1" spans="1:16382">
      <c r="A673" s="508">
        <v>2082899</v>
      </c>
      <c r="B673" s="518" t="s">
        <v>619</v>
      </c>
      <c r="C673" s="351">
        <f t="shared" si="10"/>
        <v>179</v>
      </c>
      <c r="F673" s="506">
        <v>0</v>
      </c>
      <c r="H673" s="506">
        <v>0</v>
      </c>
      <c r="K673" s="506">
        <v>86</v>
      </c>
      <c r="M673" s="506">
        <v>93</v>
      </c>
      <c r="XEJ673" s="289"/>
      <c r="XEK673" s="289"/>
      <c r="XEL673" s="289"/>
      <c r="XEM673" s="289"/>
      <c r="XEN673" s="289"/>
      <c r="XEO673" s="289"/>
      <c r="XEP673" s="289"/>
      <c r="XEQ673" s="289"/>
      <c r="XER673" s="289"/>
      <c r="XES673" s="289"/>
      <c r="XET673" s="289"/>
      <c r="XEU673" s="289"/>
      <c r="XEV673" s="289"/>
      <c r="XEW673" s="289"/>
      <c r="XEX673" s="289"/>
      <c r="XEY673" s="289"/>
      <c r="XEZ673" s="289"/>
      <c r="XFA673" s="289"/>
      <c r="XFB673" s="289"/>
    </row>
    <row r="674" s="506" customFormat="1" ht="21" customHeight="1" spans="1:16382">
      <c r="A674" s="508">
        <v>20830</v>
      </c>
      <c r="B674" s="519" t="s">
        <v>620</v>
      </c>
      <c r="C674" s="351">
        <f t="shared" si="10"/>
        <v>5940</v>
      </c>
      <c r="F674" s="506">
        <v>0</v>
      </c>
      <c r="H674" s="506">
        <v>0</v>
      </c>
      <c r="K674" s="506">
        <v>3257</v>
      </c>
      <c r="M674" s="506">
        <v>2683</v>
      </c>
      <c r="XEJ674" s="289"/>
      <c r="XEK674" s="289"/>
      <c r="XEL674" s="289"/>
      <c r="XEM674" s="289"/>
      <c r="XEN674" s="289"/>
      <c r="XEO674" s="289"/>
      <c r="XEP674" s="289"/>
      <c r="XEQ674" s="289"/>
      <c r="XER674" s="289"/>
      <c r="XES674" s="289"/>
      <c r="XET674" s="289"/>
      <c r="XEU674" s="289"/>
      <c r="XEV674" s="289"/>
      <c r="XEW674" s="289"/>
      <c r="XEX674" s="289"/>
      <c r="XEY674" s="289"/>
      <c r="XEZ674" s="289"/>
      <c r="XFA674" s="289"/>
      <c r="XFB674" s="289"/>
    </row>
    <row r="675" s="506" customFormat="1" ht="21" hidden="1" customHeight="1" spans="1:16382">
      <c r="A675" s="508">
        <v>2083001</v>
      </c>
      <c r="B675" s="519" t="s">
        <v>621</v>
      </c>
      <c r="C675" s="351">
        <f t="shared" si="10"/>
        <v>0</v>
      </c>
      <c r="F675" s="506">
        <v>0</v>
      </c>
      <c r="H675" s="506">
        <v>0</v>
      </c>
      <c r="K675" s="506">
        <v>0</v>
      </c>
      <c r="M675" s="506">
        <v>0</v>
      </c>
      <c r="XEJ675" s="289"/>
      <c r="XEK675" s="289"/>
      <c r="XEL675" s="289"/>
      <c r="XEM675" s="289"/>
      <c r="XEN675" s="289"/>
      <c r="XEO675" s="289"/>
      <c r="XEP675" s="289"/>
      <c r="XEQ675" s="289"/>
      <c r="XER675" s="289"/>
      <c r="XES675" s="289"/>
      <c r="XET675" s="289"/>
      <c r="XEU675" s="289"/>
      <c r="XEV675" s="289"/>
      <c r="XEW675" s="289"/>
      <c r="XEX675" s="289"/>
      <c r="XEY675" s="289"/>
      <c r="XEZ675" s="289"/>
      <c r="XFA675" s="289"/>
      <c r="XFB675" s="289"/>
    </row>
    <row r="676" s="506" customFormat="1" ht="21" customHeight="1" spans="1:16382">
      <c r="A676" s="508">
        <v>2083099</v>
      </c>
      <c r="B676" s="519" t="s">
        <v>622</v>
      </c>
      <c r="C676" s="351">
        <f t="shared" si="10"/>
        <v>5940</v>
      </c>
      <c r="F676" s="506">
        <v>0</v>
      </c>
      <c r="H676" s="506">
        <v>0</v>
      </c>
      <c r="K676" s="506">
        <v>3257</v>
      </c>
      <c r="M676" s="506">
        <v>2683</v>
      </c>
      <c r="XEJ676" s="289"/>
      <c r="XEK676" s="289"/>
      <c r="XEL676" s="289"/>
      <c r="XEM676" s="289"/>
      <c r="XEN676" s="289"/>
      <c r="XEO676" s="289"/>
      <c r="XEP676" s="289"/>
      <c r="XEQ676" s="289"/>
      <c r="XER676" s="289"/>
      <c r="XES676" s="289"/>
      <c r="XET676" s="289"/>
      <c r="XEU676" s="289"/>
      <c r="XEV676" s="289"/>
      <c r="XEW676" s="289"/>
      <c r="XEX676" s="289"/>
      <c r="XEY676" s="289"/>
      <c r="XEZ676" s="289"/>
      <c r="XFA676" s="289"/>
      <c r="XFB676" s="289"/>
    </row>
    <row r="677" s="506" customFormat="1" ht="21" customHeight="1" spans="1:16382">
      <c r="A677" s="508">
        <v>20899</v>
      </c>
      <c r="B677" s="519" t="s">
        <v>623</v>
      </c>
      <c r="C677" s="351">
        <f t="shared" si="10"/>
        <v>1920.49</v>
      </c>
      <c r="F677" s="506">
        <v>0</v>
      </c>
      <c r="H677" s="506">
        <v>1840.49</v>
      </c>
      <c r="K677" s="506">
        <v>37</v>
      </c>
      <c r="M677" s="506">
        <v>43</v>
      </c>
      <c r="XEJ677" s="289"/>
      <c r="XEK677" s="289"/>
      <c r="XEL677" s="289"/>
      <c r="XEM677" s="289"/>
      <c r="XEN677" s="289"/>
      <c r="XEO677" s="289"/>
      <c r="XEP677" s="289"/>
      <c r="XEQ677" s="289"/>
      <c r="XER677" s="289"/>
      <c r="XES677" s="289"/>
      <c r="XET677" s="289"/>
      <c r="XEU677" s="289"/>
      <c r="XEV677" s="289"/>
      <c r="XEW677" s="289"/>
      <c r="XEX677" s="289"/>
      <c r="XEY677" s="289"/>
      <c r="XEZ677" s="289"/>
      <c r="XFA677" s="289"/>
      <c r="XFB677" s="289"/>
    </row>
    <row r="678" s="506" customFormat="1" ht="21" customHeight="1" spans="1:16382">
      <c r="A678" s="508">
        <v>2089999</v>
      </c>
      <c r="B678" s="519" t="s">
        <v>624</v>
      </c>
      <c r="C678" s="351">
        <f t="shared" si="10"/>
        <v>1920.49</v>
      </c>
      <c r="F678" s="506">
        <v>0</v>
      </c>
      <c r="H678" s="506">
        <v>1840.49</v>
      </c>
      <c r="K678" s="506">
        <v>37</v>
      </c>
      <c r="M678" s="506">
        <v>43</v>
      </c>
      <c r="XEJ678" s="289"/>
      <c r="XEK678" s="289"/>
      <c r="XEL678" s="289"/>
      <c r="XEM678" s="289"/>
      <c r="XEN678" s="289"/>
      <c r="XEO678" s="289"/>
      <c r="XEP678" s="289"/>
      <c r="XEQ678" s="289"/>
      <c r="XER678" s="289"/>
      <c r="XES678" s="289"/>
      <c r="XET678" s="289"/>
      <c r="XEU678" s="289"/>
      <c r="XEV678" s="289"/>
      <c r="XEW678" s="289"/>
      <c r="XEX678" s="289"/>
      <c r="XEY678" s="289"/>
      <c r="XEZ678" s="289"/>
      <c r="XFA678" s="289"/>
      <c r="XFB678" s="289"/>
    </row>
    <row r="679" s="506" customFormat="1" ht="21" customHeight="1" spans="1:16382">
      <c r="A679" s="508">
        <v>210</v>
      </c>
      <c r="B679" s="517" t="s">
        <v>625</v>
      </c>
      <c r="C679" s="351">
        <f t="shared" si="10"/>
        <v>76096.519523</v>
      </c>
      <c r="F679" s="508">
        <v>42570.219523</v>
      </c>
      <c r="H679" s="506">
        <v>9092.3</v>
      </c>
      <c r="K679" s="506">
        <v>23527</v>
      </c>
      <c r="M679" s="506">
        <v>907</v>
      </c>
      <c r="XEJ679" s="289"/>
      <c r="XEK679" s="289"/>
      <c r="XEL679" s="289"/>
      <c r="XEM679" s="289"/>
      <c r="XEN679" s="289"/>
      <c r="XEO679" s="289"/>
      <c r="XEP679" s="289"/>
      <c r="XEQ679" s="289"/>
      <c r="XER679" s="289"/>
      <c r="XES679" s="289"/>
      <c r="XET679" s="289"/>
      <c r="XEU679" s="289"/>
      <c r="XEV679" s="289"/>
      <c r="XEW679" s="289"/>
      <c r="XEX679" s="289"/>
      <c r="XEY679" s="289"/>
      <c r="XEZ679" s="289"/>
      <c r="XFA679" s="289"/>
      <c r="XFB679" s="289"/>
    </row>
    <row r="680" s="506" customFormat="1" ht="21" customHeight="1" spans="1:16382">
      <c r="A680" s="508">
        <v>21001</v>
      </c>
      <c r="B680" s="519" t="s">
        <v>626</v>
      </c>
      <c r="C680" s="351">
        <f t="shared" si="10"/>
        <v>2038.416751</v>
      </c>
      <c r="F680" s="508">
        <v>1593.416751</v>
      </c>
      <c r="H680" s="506">
        <v>420</v>
      </c>
      <c r="K680" s="506">
        <v>22</v>
      </c>
      <c r="M680" s="506">
        <v>3</v>
      </c>
      <c r="XEJ680" s="289"/>
      <c r="XEK680" s="289"/>
      <c r="XEL680" s="289"/>
      <c r="XEM680" s="289"/>
      <c r="XEN680" s="289"/>
      <c r="XEO680" s="289"/>
      <c r="XEP680" s="289"/>
      <c r="XEQ680" s="289"/>
      <c r="XER680" s="289"/>
      <c r="XES680" s="289"/>
      <c r="XET680" s="289"/>
      <c r="XEU680" s="289"/>
      <c r="XEV680" s="289"/>
      <c r="XEW680" s="289"/>
      <c r="XEX680" s="289"/>
      <c r="XEY680" s="289"/>
      <c r="XEZ680" s="289"/>
      <c r="XFA680" s="289"/>
      <c r="XFB680" s="289"/>
    </row>
    <row r="681" s="506" customFormat="1" ht="21" customHeight="1" spans="1:16382">
      <c r="A681" s="508">
        <v>2100101</v>
      </c>
      <c r="B681" s="519" t="s">
        <v>148</v>
      </c>
      <c r="C681" s="351">
        <f t="shared" si="10"/>
        <v>1099.308558</v>
      </c>
      <c r="F681" s="508">
        <v>1099.308558</v>
      </c>
      <c r="H681" s="506">
        <v>0</v>
      </c>
      <c r="K681" s="506">
        <v>0</v>
      </c>
      <c r="M681" s="506">
        <v>0</v>
      </c>
      <c r="XEJ681" s="289"/>
      <c r="XEK681" s="289"/>
      <c r="XEL681" s="289"/>
      <c r="XEM681" s="289"/>
      <c r="XEN681" s="289"/>
      <c r="XEO681" s="289"/>
      <c r="XEP681" s="289"/>
      <c r="XEQ681" s="289"/>
      <c r="XER681" s="289"/>
      <c r="XES681" s="289"/>
      <c r="XET681" s="289"/>
      <c r="XEU681" s="289"/>
      <c r="XEV681" s="289"/>
      <c r="XEW681" s="289"/>
      <c r="XEX681" s="289"/>
      <c r="XEY681" s="289"/>
      <c r="XEZ681" s="289"/>
      <c r="XFA681" s="289"/>
      <c r="XFB681" s="289"/>
    </row>
    <row r="682" s="506" customFormat="1" ht="21" hidden="1" customHeight="1" spans="1:16382">
      <c r="A682" s="508">
        <v>2100102</v>
      </c>
      <c r="B682" s="519" t="s">
        <v>149</v>
      </c>
      <c r="C682" s="351">
        <f t="shared" si="10"/>
        <v>0</v>
      </c>
      <c r="F682" s="506">
        <v>0</v>
      </c>
      <c r="H682" s="506">
        <v>0</v>
      </c>
      <c r="K682" s="506">
        <v>0</v>
      </c>
      <c r="M682" s="506">
        <v>0</v>
      </c>
      <c r="XEJ682" s="289"/>
      <c r="XEK682" s="289"/>
      <c r="XEL682" s="289"/>
      <c r="XEM682" s="289"/>
      <c r="XEN682" s="289"/>
      <c r="XEO682" s="289"/>
      <c r="XEP682" s="289"/>
      <c r="XEQ682" s="289"/>
      <c r="XER682" s="289"/>
      <c r="XES682" s="289"/>
      <c r="XET682" s="289"/>
      <c r="XEU682" s="289"/>
      <c r="XEV682" s="289"/>
      <c r="XEW682" s="289"/>
      <c r="XEX682" s="289"/>
      <c r="XEY682" s="289"/>
      <c r="XEZ682" s="289"/>
      <c r="XFA682" s="289"/>
      <c r="XFB682" s="289"/>
    </row>
    <row r="683" s="506" customFormat="1" ht="21" hidden="1" customHeight="1" spans="1:16382">
      <c r="A683" s="508">
        <v>2100103</v>
      </c>
      <c r="B683" s="519" t="s">
        <v>150</v>
      </c>
      <c r="C683" s="351">
        <f t="shared" si="10"/>
        <v>0</v>
      </c>
      <c r="F683" s="506">
        <v>0</v>
      </c>
      <c r="H683" s="506">
        <v>0</v>
      </c>
      <c r="K683" s="506">
        <v>0</v>
      </c>
      <c r="M683" s="506">
        <v>0</v>
      </c>
      <c r="XEJ683" s="289"/>
      <c r="XEK683" s="289"/>
      <c r="XEL683" s="289"/>
      <c r="XEM683" s="289"/>
      <c r="XEN683" s="289"/>
      <c r="XEO683" s="289"/>
      <c r="XEP683" s="289"/>
      <c r="XEQ683" s="289"/>
      <c r="XER683" s="289"/>
      <c r="XES683" s="289"/>
      <c r="XET683" s="289"/>
      <c r="XEU683" s="289"/>
      <c r="XEV683" s="289"/>
      <c r="XEW683" s="289"/>
      <c r="XEX683" s="289"/>
      <c r="XEY683" s="289"/>
      <c r="XEZ683" s="289"/>
      <c r="XFA683" s="289"/>
      <c r="XFB683" s="289"/>
    </row>
    <row r="684" s="506" customFormat="1" ht="21" customHeight="1" spans="1:16382">
      <c r="A684" s="508">
        <v>2100199</v>
      </c>
      <c r="B684" s="519" t="s">
        <v>627</v>
      </c>
      <c r="C684" s="351">
        <f t="shared" si="10"/>
        <v>939.108193</v>
      </c>
      <c r="F684" s="508">
        <v>494.108193</v>
      </c>
      <c r="H684" s="506">
        <v>420</v>
      </c>
      <c r="K684" s="506">
        <v>22</v>
      </c>
      <c r="M684" s="506">
        <v>3</v>
      </c>
      <c r="XEJ684" s="289"/>
      <c r="XEK684" s="289"/>
      <c r="XEL684" s="289"/>
      <c r="XEM684" s="289"/>
      <c r="XEN684" s="289"/>
      <c r="XEO684" s="289"/>
      <c r="XEP684" s="289"/>
      <c r="XEQ684" s="289"/>
      <c r="XER684" s="289"/>
      <c r="XES684" s="289"/>
      <c r="XET684" s="289"/>
      <c r="XEU684" s="289"/>
      <c r="XEV684" s="289"/>
      <c r="XEW684" s="289"/>
      <c r="XEX684" s="289"/>
      <c r="XEY684" s="289"/>
      <c r="XEZ684" s="289"/>
      <c r="XFA684" s="289"/>
      <c r="XFB684" s="289"/>
    </row>
    <row r="685" s="506" customFormat="1" ht="21" customHeight="1" spans="1:16382">
      <c r="A685" s="508">
        <v>21002</v>
      </c>
      <c r="B685" s="518" t="s">
        <v>628</v>
      </c>
      <c r="C685" s="351">
        <f t="shared" si="10"/>
        <v>464.88</v>
      </c>
      <c r="F685" s="508">
        <v>11.88</v>
      </c>
      <c r="H685" s="506">
        <v>0</v>
      </c>
      <c r="K685" s="506">
        <v>153</v>
      </c>
      <c r="M685" s="506">
        <v>300</v>
      </c>
      <c r="XEJ685" s="289"/>
      <c r="XEK685" s="289"/>
      <c r="XEL685" s="289"/>
      <c r="XEM685" s="289"/>
      <c r="XEN685" s="289"/>
      <c r="XEO685" s="289"/>
      <c r="XEP685" s="289"/>
      <c r="XEQ685" s="289"/>
      <c r="XER685" s="289"/>
      <c r="XES685" s="289"/>
      <c r="XET685" s="289"/>
      <c r="XEU685" s="289"/>
      <c r="XEV685" s="289"/>
      <c r="XEW685" s="289"/>
      <c r="XEX685" s="289"/>
      <c r="XEY685" s="289"/>
      <c r="XEZ685" s="289"/>
      <c r="XFA685" s="289"/>
      <c r="XFB685" s="289"/>
    </row>
    <row r="686" s="506" customFormat="1" ht="21" customHeight="1" spans="1:16382">
      <c r="A686" s="508">
        <v>2100201</v>
      </c>
      <c r="B686" s="519" t="s">
        <v>629</v>
      </c>
      <c r="C686" s="351">
        <f t="shared" si="10"/>
        <v>7.56</v>
      </c>
      <c r="F686" s="508">
        <v>7.56</v>
      </c>
      <c r="H686" s="506">
        <v>0</v>
      </c>
      <c r="K686" s="506">
        <v>0</v>
      </c>
      <c r="M686" s="506">
        <v>0</v>
      </c>
      <c r="XEJ686" s="289"/>
      <c r="XEK686" s="289"/>
      <c r="XEL686" s="289"/>
      <c r="XEM686" s="289"/>
      <c r="XEN686" s="289"/>
      <c r="XEO686" s="289"/>
      <c r="XEP686" s="289"/>
      <c r="XEQ686" s="289"/>
      <c r="XER686" s="289"/>
      <c r="XES686" s="289"/>
      <c r="XET686" s="289"/>
      <c r="XEU686" s="289"/>
      <c r="XEV686" s="289"/>
      <c r="XEW686" s="289"/>
      <c r="XEX686" s="289"/>
      <c r="XEY686" s="289"/>
      <c r="XEZ686" s="289"/>
      <c r="XFA686" s="289"/>
      <c r="XFB686" s="289"/>
    </row>
    <row r="687" s="506" customFormat="1" ht="21" customHeight="1" spans="1:16382">
      <c r="A687" s="508">
        <v>2100202</v>
      </c>
      <c r="B687" s="519" t="s">
        <v>630</v>
      </c>
      <c r="C687" s="351">
        <f t="shared" si="10"/>
        <v>14.32</v>
      </c>
      <c r="F687" s="508">
        <v>4.32</v>
      </c>
      <c r="H687" s="506">
        <v>0</v>
      </c>
      <c r="K687" s="506">
        <v>10</v>
      </c>
      <c r="M687" s="506">
        <v>0</v>
      </c>
      <c r="XEJ687" s="289"/>
      <c r="XEK687" s="289"/>
      <c r="XEL687" s="289"/>
      <c r="XEM687" s="289"/>
      <c r="XEN687" s="289"/>
      <c r="XEO687" s="289"/>
      <c r="XEP687" s="289"/>
      <c r="XEQ687" s="289"/>
      <c r="XER687" s="289"/>
      <c r="XES687" s="289"/>
      <c r="XET687" s="289"/>
      <c r="XEU687" s="289"/>
      <c r="XEV687" s="289"/>
      <c r="XEW687" s="289"/>
      <c r="XEX687" s="289"/>
      <c r="XEY687" s="289"/>
      <c r="XEZ687" s="289"/>
      <c r="XFA687" s="289"/>
      <c r="XFB687" s="289"/>
    </row>
    <row r="688" s="506" customFormat="1" ht="21" hidden="1" customHeight="1" spans="1:16382">
      <c r="A688" s="508">
        <v>2100203</v>
      </c>
      <c r="B688" s="518" t="s">
        <v>631</v>
      </c>
      <c r="C688" s="351">
        <f t="shared" si="10"/>
        <v>0</v>
      </c>
      <c r="F688" s="506">
        <v>0</v>
      </c>
      <c r="H688" s="506">
        <v>0</v>
      </c>
      <c r="K688" s="506">
        <v>0</v>
      </c>
      <c r="M688" s="506">
        <v>0</v>
      </c>
      <c r="XEJ688" s="289"/>
      <c r="XEK688" s="289"/>
      <c r="XEL688" s="289"/>
      <c r="XEM688" s="289"/>
      <c r="XEN688" s="289"/>
      <c r="XEO688" s="289"/>
      <c r="XEP688" s="289"/>
      <c r="XEQ688" s="289"/>
      <c r="XER688" s="289"/>
      <c r="XES688" s="289"/>
      <c r="XET688" s="289"/>
      <c r="XEU688" s="289"/>
      <c r="XEV688" s="289"/>
      <c r="XEW688" s="289"/>
      <c r="XEX688" s="289"/>
      <c r="XEY688" s="289"/>
      <c r="XEZ688" s="289"/>
      <c r="XFA688" s="289"/>
      <c r="XFB688" s="289"/>
    </row>
    <row r="689" s="506" customFormat="1" ht="21" hidden="1" customHeight="1" spans="1:16382">
      <c r="A689" s="508">
        <v>2100204</v>
      </c>
      <c r="B689" s="519" t="s">
        <v>632</v>
      </c>
      <c r="C689" s="351">
        <f t="shared" si="10"/>
        <v>0</v>
      </c>
      <c r="F689" s="506">
        <v>0</v>
      </c>
      <c r="H689" s="506">
        <v>0</v>
      </c>
      <c r="K689" s="506">
        <v>0</v>
      </c>
      <c r="M689" s="506">
        <v>0</v>
      </c>
      <c r="XEJ689" s="289"/>
      <c r="XEK689" s="289"/>
      <c r="XEL689" s="289"/>
      <c r="XEM689" s="289"/>
      <c r="XEN689" s="289"/>
      <c r="XEO689" s="289"/>
      <c r="XEP689" s="289"/>
      <c r="XEQ689" s="289"/>
      <c r="XER689" s="289"/>
      <c r="XES689" s="289"/>
      <c r="XET689" s="289"/>
      <c r="XEU689" s="289"/>
      <c r="XEV689" s="289"/>
      <c r="XEW689" s="289"/>
      <c r="XEX689" s="289"/>
      <c r="XEY689" s="289"/>
      <c r="XEZ689" s="289"/>
      <c r="XFA689" s="289"/>
      <c r="XFB689" s="289"/>
    </row>
    <row r="690" s="506" customFormat="1" ht="21" hidden="1" customHeight="1" spans="1:16382">
      <c r="A690" s="508">
        <v>2100205</v>
      </c>
      <c r="B690" s="519" t="s">
        <v>633</v>
      </c>
      <c r="C690" s="351">
        <f t="shared" si="10"/>
        <v>0</v>
      </c>
      <c r="F690" s="506">
        <v>0</v>
      </c>
      <c r="H690" s="506">
        <v>0</v>
      </c>
      <c r="K690" s="506">
        <v>0</v>
      </c>
      <c r="M690" s="506">
        <v>0</v>
      </c>
      <c r="XEJ690" s="289"/>
      <c r="XEK690" s="289"/>
      <c r="XEL690" s="289"/>
      <c r="XEM690" s="289"/>
      <c r="XEN690" s="289"/>
      <c r="XEO690" s="289"/>
      <c r="XEP690" s="289"/>
      <c r="XEQ690" s="289"/>
      <c r="XER690" s="289"/>
      <c r="XES690" s="289"/>
      <c r="XET690" s="289"/>
      <c r="XEU690" s="289"/>
      <c r="XEV690" s="289"/>
      <c r="XEW690" s="289"/>
      <c r="XEX690" s="289"/>
      <c r="XEY690" s="289"/>
      <c r="XEZ690" s="289"/>
      <c r="XFA690" s="289"/>
      <c r="XFB690" s="289"/>
    </row>
    <row r="691" s="506" customFormat="1" ht="21" hidden="1" customHeight="1" spans="1:16382">
      <c r="A691" s="508">
        <v>2100206</v>
      </c>
      <c r="B691" s="519" t="s">
        <v>634</v>
      </c>
      <c r="C691" s="351">
        <f t="shared" si="10"/>
        <v>0</v>
      </c>
      <c r="F691" s="506">
        <v>0</v>
      </c>
      <c r="H691" s="506">
        <v>0</v>
      </c>
      <c r="K691" s="506">
        <v>0</v>
      </c>
      <c r="M691" s="506">
        <v>0</v>
      </c>
      <c r="XEJ691" s="289"/>
      <c r="XEK691" s="289"/>
      <c r="XEL691" s="289"/>
      <c r="XEM691" s="289"/>
      <c r="XEN691" s="289"/>
      <c r="XEO691" s="289"/>
      <c r="XEP691" s="289"/>
      <c r="XEQ691" s="289"/>
      <c r="XER691" s="289"/>
      <c r="XES691" s="289"/>
      <c r="XET691" s="289"/>
      <c r="XEU691" s="289"/>
      <c r="XEV691" s="289"/>
      <c r="XEW691" s="289"/>
      <c r="XEX691" s="289"/>
      <c r="XEY691" s="289"/>
      <c r="XEZ691" s="289"/>
      <c r="XFA691" s="289"/>
      <c r="XFB691" s="289"/>
    </row>
    <row r="692" s="506" customFormat="1" ht="21" hidden="1" customHeight="1" spans="1:16382">
      <c r="A692" s="508">
        <v>2100207</v>
      </c>
      <c r="B692" s="518" t="s">
        <v>635</v>
      </c>
      <c r="C692" s="351">
        <f t="shared" si="10"/>
        <v>0</v>
      </c>
      <c r="F692" s="506">
        <v>0</v>
      </c>
      <c r="H692" s="506">
        <v>0</v>
      </c>
      <c r="K692" s="506">
        <v>0</v>
      </c>
      <c r="M692" s="506">
        <v>0</v>
      </c>
      <c r="XEJ692" s="289"/>
      <c r="XEK692" s="289"/>
      <c r="XEL692" s="289"/>
      <c r="XEM692" s="289"/>
      <c r="XEN692" s="289"/>
      <c r="XEO692" s="289"/>
      <c r="XEP692" s="289"/>
      <c r="XEQ692" s="289"/>
      <c r="XER692" s="289"/>
      <c r="XES692" s="289"/>
      <c r="XET692" s="289"/>
      <c r="XEU692" s="289"/>
      <c r="XEV692" s="289"/>
      <c r="XEW692" s="289"/>
      <c r="XEX692" s="289"/>
      <c r="XEY692" s="289"/>
      <c r="XEZ692" s="289"/>
      <c r="XFA692" s="289"/>
      <c r="XFB692" s="289"/>
    </row>
    <row r="693" s="506" customFormat="1" ht="21" hidden="1" customHeight="1" spans="1:16382">
      <c r="A693" s="508">
        <v>2100208</v>
      </c>
      <c r="B693" s="519" t="s">
        <v>636</v>
      </c>
      <c r="C693" s="351">
        <f t="shared" si="10"/>
        <v>0</v>
      </c>
      <c r="F693" s="506">
        <v>0</v>
      </c>
      <c r="H693" s="506">
        <v>0</v>
      </c>
      <c r="K693" s="506">
        <v>0</v>
      </c>
      <c r="M693" s="506">
        <v>0</v>
      </c>
      <c r="XEJ693" s="289"/>
      <c r="XEK693" s="289"/>
      <c r="XEL693" s="289"/>
      <c r="XEM693" s="289"/>
      <c r="XEN693" s="289"/>
      <c r="XEO693" s="289"/>
      <c r="XEP693" s="289"/>
      <c r="XEQ693" s="289"/>
      <c r="XER693" s="289"/>
      <c r="XES693" s="289"/>
      <c r="XET693" s="289"/>
      <c r="XEU693" s="289"/>
      <c r="XEV693" s="289"/>
      <c r="XEW693" s="289"/>
      <c r="XEX693" s="289"/>
      <c r="XEY693" s="289"/>
      <c r="XEZ693" s="289"/>
      <c r="XFA693" s="289"/>
      <c r="XFB693" s="289"/>
    </row>
    <row r="694" s="506" customFormat="1" ht="21" hidden="1" customHeight="1" spans="1:16382">
      <c r="A694" s="508">
        <v>2100209</v>
      </c>
      <c r="B694" s="519" t="s">
        <v>637</v>
      </c>
      <c r="C694" s="351">
        <f t="shared" si="10"/>
        <v>0</v>
      </c>
      <c r="F694" s="506">
        <v>0</v>
      </c>
      <c r="H694" s="506">
        <v>0</v>
      </c>
      <c r="K694" s="506">
        <v>0</v>
      </c>
      <c r="M694" s="506">
        <v>0</v>
      </c>
      <c r="XEJ694" s="289"/>
      <c r="XEK694" s="289"/>
      <c r="XEL694" s="289"/>
      <c r="XEM694" s="289"/>
      <c r="XEN694" s="289"/>
      <c r="XEO694" s="289"/>
      <c r="XEP694" s="289"/>
      <c r="XEQ694" s="289"/>
      <c r="XER694" s="289"/>
      <c r="XES694" s="289"/>
      <c r="XET694" s="289"/>
      <c r="XEU694" s="289"/>
      <c r="XEV694" s="289"/>
      <c r="XEW694" s="289"/>
      <c r="XEX694" s="289"/>
      <c r="XEY694" s="289"/>
      <c r="XEZ694" s="289"/>
      <c r="XFA694" s="289"/>
      <c r="XFB694" s="289"/>
    </row>
    <row r="695" s="506" customFormat="1" ht="21" hidden="1" customHeight="1" spans="1:16382">
      <c r="A695" s="508">
        <v>2100210</v>
      </c>
      <c r="B695" s="519" t="s">
        <v>638</v>
      </c>
      <c r="C695" s="351">
        <f t="shared" si="10"/>
        <v>0</v>
      </c>
      <c r="F695" s="506">
        <v>0</v>
      </c>
      <c r="H695" s="506">
        <v>0</v>
      </c>
      <c r="K695" s="506">
        <v>0</v>
      </c>
      <c r="M695" s="506">
        <v>0</v>
      </c>
      <c r="XEJ695" s="289"/>
      <c r="XEK695" s="289"/>
      <c r="XEL695" s="289"/>
      <c r="XEM695" s="289"/>
      <c r="XEN695" s="289"/>
      <c r="XEO695" s="289"/>
      <c r="XEP695" s="289"/>
      <c r="XEQ695" s="289"/>
      <c r="XER695" s="289"/>
      <c r="XES695" s="289"/>
      <c r="XET695" s="289"/>
      <c r="XEU695" s="289"/>
      <c r="XEV695" s="289"/>
      <c r="XEW695" s="289"/>
      <c r="XEX695" s="289"/>
      <c r="XEY695" s="289"/>
      <c r="XEZ695" s="289"/>
      <c r="XFA695" s="289"/>
      <c r="XFB695" s="289"/>
    </row>
    <row r="696" s="506" customFormat="1" ht="21" hidden="1" customHeight="1" spans="1:16382">
      <c r="A696" s="508">
        <v>2100211</v>
      </c>
      <c r="B696" s="519" t="s">
        <v>639</v>
      </c>
      <c r="C696" s="351">
        <f t="shared" si="10"/>
        <v>0</v>
      </c>
      <c r="F696" s="506">
        <v>0</v>
      </c>
      <c r="H696" s="506">
        <v>0</v>
      </c>
      <c r="K696" s="506">
        <v>0</v>
      </c>
      <c r="M696" s="506">
        <v>0</v>
      </c>
      <c r="XEJ696" s="289"/>
      <c r="XEK696" s="289"/>
      <c r="XEL696" s="289"/>
      <c r="XEM696" s="289"/>
      <c r="XEN696" s="289"/>
      <c r="XEO696" s="289"/>
      <c r="XEP696" s="289"/>
      <c r="XEQ696" s="289"/>
      <c r="XER696" s="289"/>
      <c r="XES696" s="289"/>
      <c r="XET696" s="289"/>
      <c r="XEU696" s="289"/>
      <c r="XEV696" s="289"/>
      <c r="XEW696" s="289"/>
      <c r="XEX696" s="289"/>
      <c r="XEY696" s="289"/>
      <c r="XEZ696" s="289"/>
      <c r="XFA696" s="289"/>
      <c r="XFB696" s="289"/>
    </row>
    <row r="697" s="506" customFormat="1" ht="21" hidden="1" customHeight="1" spans="1:16382">
      <c r="A697" s="508">
        <v>2100212</v>
      </c>
      <c r="B697" s="518" t="s">
        <v>640</v>
      </c>
      <c r="C697" s="351">
        <f t="shared" si="10"/>
        <v>0</v>
      </c>
      <c r="F697" s="506">
        <v>0</v>
      </c>
      <c r="H697" s="506">
        <v>0</v>
      </c>
      <c r="K697" s="506">
        <v>0</v>
      </c>
      <c r="M697" s="506">
        <v>0</v>
      </c>
      <c r="XEJ697" s="289"/>
      <c r="XEK697" s="289"/>
      <c r="XEL697" s="289"/>
      <c r="XEM697" s="289"/>
      <c r="XEN697" s="289"/>
      <c r="XEO697" s="289"/>
      <c r="XEP697" s="289"/>
      <c r="XEQ697" s="289"/>
      <c r="XER697" s="289"/>
      <c r="XES697" s="289"/>
      <c r="XET697" s="289"/>
      <c r="XEU697" s="289"/>
      <c r="XEV697" s="289"/>
      <c r="XEW697" s="289"/>
      <c r="XEX697" s="289"/>
      <c r="XEY697" s="289"/>
      <c r="XEZ697" s="289"/>
      <c r="XFA697" s="289"/>
      <c r="XFB697" s="289"/>
    </row>
    <row r="698" s="506" customFormat="1" ht="21" hidden="1" customHeight="1" spans="1:16382">
      <c r="A698" s="508">
        <v>2100213</v>
      </c>
      <c r="B698" s="519" t="s">
        <v>641</v>
      </c>
      <c r="C698" s="351">
        <f t="shared" si="10"/>
        <v>0</v>
      </c>
      <c r="F698" s="506">
        <v>0</v>
      </c>
      <c r="H698" s="506">
        <v>0</v>
      </c>
      <c r="K698" s="506">
        <v>0</v>
      </c>
      <c r="M698" s="506">
        <v>0</v>
      </c>
      <c r="XEJ698" s="289"/>
      <c r="XEK698" s="289"/>
      <c r="XEL698" s="289"/>
      <c r="XEM698" s="289"/>
      <c r="XEN698" s="289"/>
      <c r="XEO698" s="289"/>
      <c r="XEP698" s="289"/>
      <c r="XEQ698" s="289"/>
      <c r="XER698" s="289"/>
      <c r="XES698" s="289"/>
      <c r="XET698" s="289"/>
      <c r="XEU698" s="289"/>
      <c r="XEV698" s="289"/>
      <c r="XEW698" s="289"/>
      <c r="XEX698" s="289"/>
      <c r="XEY698" s="289"/>
      <c r="XEZ698" s="289"/>
      <c r="XFA698" s="289"/>
      <c r="XFB698" s="289"/>
    </row>
    <row r="699" s="506" customFormat="1" ht="21" customHeight="1" spans="1:16382">
      <c r="A699" s="508">
        <v>2100299</v>
      </c>
      <c r="B699" s="519" t="s">
        <v>642</v>
      </c>
      <c r="C699" s="351">
        <f t="shared" si="10"/>
        <v>443</v>
      </c>
      <c r="F699" s="506">
        <v>0</v>
      </c>
      <c r="H699" s="506">
        <v>0</v>
      </c>
      <c r="K699" s="506">
        <v>143</v>
      </c>
      <c r="M699" s="506">
        <v>300</v>
      </c>
      <c r="XEJ699" s="289"/>
      <c r="XEK699" s="289"/>
      <c r="XEL699" s="289"/>
      <c r="XEM699" s="289"/>
      <c r="XEN699" s="289"/>
      <c r="XEO699" s="289"/>
      <c r="XEP699" s="289"/>
      <c r="XEQ699" s="289"/>
      <c r="XER699" s="289"/>
      <c r="XES699" s="289"/>
      <c r="XET699" s="289"/>
      <c r="XEU699" s="289"/>
      <c r="XEV699" s="289"/>
      <c r="XEW699" s="289"/>
      <c r="XEX699" s="289"/>
      <c r="XEY699" s="289"/>
      <c r="XEZ699" s="289"/>
      <c r="XFA699" s="289"/>
      <c r="XFB699" s="289"/>
    </row>
    <row r="700" s="506" customFormat="1" ht="21" customHeight="1" spans="1:16382">
      <c r="A700" s="508">
        <v>21003</v>
      </c>
      <c r="B700" s="519" t="s">
        <v>643</v>
      </c>
      <c r="C700" s="351">
        <f t="shared" si="10"/>
        <v>12864.687827</v>
      </c>
      <c r="F700" s="508">
        <v>10964.687827</v>
      </c>
      <c r="H700" s="506">
        <v>726</v>
      </c>
      <c r="K700" s="506">
        <v>1174</v>
      </c>
      <c r="M700" s="506">
        <v>0</v>
      </c>
      <c r="XEJ700" s="289"/>
      <c r="XEK700" s="289"/>
      <c r="XEL700" s="289"/>
      <c r="XEM700" s="289"/>
      <c r="XEN700" s="289"/>
      <c r="XEO700" s="289"/>
      <c r="XEP700" s="289"/>
      <c r="XEQ700" s="289"/>
      <c r="XER700" s="289"/>
      <c r="XES700" s="289"/>
      <c r="XET700" s="289"/>
      <c r="XEU700" s="289"/>
      <c r="XEV700" s="289"/>
      <c r="XEW700" s="289"/>
      <c r="XEX700" s="289"/>
      <c r="XEY700" s="289"/>
      <c r="XEZ700" s="289"/>
      <c r="XFA700" s="289"/>
      <c r="XFB700" s="289"/>
    </row>
    <row r="701" s="506" customFormat="1" ht="21" customHeight="1" spans="1:16382">
      <c r="A701" s="508">
        <v>2100301</v>
      </c>
      <c r="B701" s="518" t="s">
        <v>644</v>
      </c>
      <c r="C701" s="351">
        <f t="shared" si="10"/>
        <v>2006.5651</v>
      </c>
      <c r="F701" s="508">
        <v>2006.5651</v>
      </c>
      <c r="H701" s="506">
        <v>0</v>
      </c>
      <c r="K701" s="506">
        <v>0</v>
      </c>
      <c r="M701" s="506">
        <v>0</v>
      </c>
      <c r="XEJ701" s="289"/>
      <c r="XEK701" s="289"/>
      <c r="XEL701" s="289"/>
      <c r="XEM701" s="289"/>
      <c r="XEN701" s="289"/>
      <c r="XEO701" s="289"/>
      <c r="XEP701" s="289"/>
      <c r="XEQ701" s="289"/>
      <c r="XER701" s="289"/>
      <c r="XES701" s="289"/>
      <c r="XET701" s="289"/>
      <c r="XEU701" s="289"/>
      <c r="XEV701" s="289"/>
      <c r="XEW701" s="289"/>
      <c r="XEX701" s="289"/>
      <c r="XEY701" s="289"/>
      <c r="XEZ701" s="289"/>
      <c r="XFA701" s="289"/>
      <c r="XFB701" s="289"/>
    </row>
    <row r="702" s="506" customFormat="1" ht="21" customHeight="1" spans="1:16382">
      <c r="A702" s="508">
        <v>2100302</v>
      </c>
      <c r="B702" s="519" t="s">
        <v>645</v>
      </c>
      <c r="C702" s="351">
        <f t="shared" si="10"/>
        <v>8958.122727</v>
      </c>
      <c r="F702" s="508">
        <v>8958.122727</v>
      </c>
      <c r="H702" s="506">
        <v>0</v>
      </c>
      <c r="K702" s="506">
        <v>0</v>
      </c>
      <c r="M702" s="506">
        <v>0</v>
      </c>
      <c r="XEJ702" s="289"/>
      <c r="XEK702" s="289"/>
      <c r="XEL702" s="289"/>
      <c r="XEM702" s="289"/>
      <c r="XEN702" s="289"/>
      <c r="XEO702" s="289"/>
      <c r="XEP702" s="289"/>
      <c r="XEQ702" s="289"/>
      <c r="XER702" s="289"/>
      <c r="XES702" s="289"/>
      <c r="XET702" s="289"/>
      <c r="XEU702" s="289"/>
      <c r="XEV702" s="289"/>
      <c r="XEW702" s="289"/>
      <c r="XEX702" s="289"/>
      <c r="XEY702" s="289"/>
      <c r="XEZ702" s="289"/>
      <c r="XFA702" s="289"/>
      <c r="XFB702" s="289"/>
    </row>
    <row r="703" s="506" customFormat="1" ht="21" customHeight="1" spans="1:16382">
      <c r="A703" s="508">
        <v>2100399</v>
      </c>
      <c r="B703" s="519" t="s">
        <v>646</v>
      </c>
      <c r="C703" s="351">
        <f t="shared" si="10"/>
        <v>1900</v>
      </c>
      <c r="F703" s="506">
        <v>0</v>
      </c>
      <c r="H703" s="506">
        <v>726</v>
      </c>
      <c r="K703" s="506">
        <v>1174</v>
      </c>
      <c r="M703" s="506">
        <v>0</v>
      </c>
      <c r="XEJ703" s="289"/>
      <c r="XEK703" s="289"/>
      <c r="XEL703" s="289"/>
      <c r="XEM703" s="289"/>
      <c r="XEN703" s="289"/>
      <c r="XEO703" s="289"/>
      <c r="XEP703" s="289"/>
      <c r="XEQ703" s="289"/>
      <c r="XER703" s="289"/>
      <c r="XES703" s="289"/>
      <c r="XET703" s="289"/>
      <c r="XEU703" s="289"/>
      <c r="XEV703" s="289"/>
      <c r="XEW703" s="289"/>
      <c r="XEX703" s="289"/>
      <c r="XEY703" s="289"/>
      <c r="XEZ703" s="289"/>
      <c r="XFA703" s="289"/>
      <c r="XFB703" s="289"/>
    </row>
    <row r="704" s="506" customFormat="1" ht="21" customHeight="1" spans="1:16382">
      <c r="A704" s="508">
        <v>21004</v>
      </c>
      <c r="B704" s="519" t="s">
        <v>647</v>
      </c>
      <c r="C704" s="351">
        <f t="shared" si="10"/>
        <v>16478.486503</v>
      </c>
      <c r="F704" s="508">
        <v>5542.206503</v>
      </c>
      <c r="H704" s="506">
        <v>862.28</v>
      </c>
      <c r="K704" s="506">
        <v>9653</v>
      </c>
      <c r="M704" s="506">
        <v>421</v>
      </c>
      <c r="XEJ704" s="289"/>
      <c r="XEK704" s="289"/>
      <c r="XEL704" s="289"/>
      <c r="XEM704" s="289"/>
      <c r="XEN704" s="289"/>
      <c r="XEO704" s="289"/>
      <c r="XEP704" s="289"/>
      <c r="XEQ704" s="289"/>
      <c r="XER704" s="289"/>
      <c r="XES704" s="289"/>
      <c r="XET704" s="289"/>
      <c r="XEU704" s="289"/>
      <c r="XEV704" s="289"/>
      <c r="XEW704" s="289"/>
      <c r="XEX704" s="289"/>
      <c r="XEY704" s="289"/>
      <c r="XEZ704" s="289"/>
      <c r="XFA704" s="289"/>
      <c r="XFB704" s="289"/>
    </row>
    <row r="705" s="506" customFormat="1" ht="21" customHeight="1" spans="1:16382">
      <c r="A705" s="508">
        <v>2100401</v>
      </c>
      <c r="B705" s="518" t="s">
        <v>648</v>
      </c>
      <c r="C705" s="351">
        <f t="shared" si="10"/>
        <v>2280.675649</v>
      </c>
      <c r="F705" s="508">
        <v>2057.675649</v>
      </c>
      <c r="H705" s="506">
        <v>0</v>
      </c>
      <c r="K705" s="506">
        <v>181</v>
      </c>
      <c r="M705" s="506">
        <v>42</v>
      </c>
      <c r="XEJ705" s="289"/>
      <c r="XEK705" s="289"/>
      <c r="XEL705" s="289"/>
      <c r="XEM705" s="289"/>
      <c r="XEN705" s="289"/>
      <c r="XEO705" s="289"/>
      <c r="XEP705" s="289"/>
      <c r="XEQ705" s="289"/>
      <c r="XER705" s="289"/>
      <c r="XES705" s="289"/>
      <c r="XET705" s="289"/>
      <c r="XEU705" s="289"/>
      <c r="XEV705" s="289"/>
      <c r="XEW705" s="289"/>
      <c r="XEX705" s="289"/>
      <c r="XEY705" s="289"/>
      <c r="XEZ705" s="289"/>
      <c r="XFA705" s="289"/>
      <c r="XFB705" s="289"/>
    </row>
    <row r="706" s="506" customFormat="1" ht="21" customHeight="1" spans="1:16382">
      <c r="A706" s="508">
        <v>2100402</v>
      </c>
      <c r="B706" s="519" t="s">
        <v>649</v>
      </c>
      <c r="C706" s="351">
        <f t="shared" si="10"/>
        <v>705.716051</v>
      </c>
      <c r="F706" s="508">
        <v>705.716051</v>
      </c>
      <c r="H706" s="506">
        <v>0</v>
      </c>
      <c r="K706" s="506">
        <v>0</v>
      </c>
      <c r="M706" s="506">
        <v>0</v>
      </c>
      <c r="XEJ706" s="289"/>
      <c r="XEK706" s="289"/>
      <c r="XEL706" s="289"/>
      <c r="XEM706" s="289"/>
      <c r="XEN706" s="289"/>
      <c r="XEO706" s="289"/>
      <c r="XEP706" s="289"/>
      <c r="XEQ706" s="289"/>
      <c r="XER706" s="289"/>
      <c r="XES706" s="289"/>
      <c r="XET706" s="289"/>
      <c r="XEU706" s="289"/>
      <c r="XEV706" s="289"/>
      <c r="XEW706" s="289"/>
      <c r="XEX706" s="289"/>
      <c r="XEY706" s="289"/>
      <c r="XEZ706" s="289"/>
      <c r="XFA706" s="289"/>
      <c r="XFB706" s="289"/>
    </row>
    <row r="707" s="506" customFormat="1" ht="21" customHeight="1" spans="1:16382">
      <c r="A707" s="508">
        <v>2100403</v>
      </c>
      <c r="B707" s="519" t="s">
        <v>650</v>
      </c>
      <c r="C707" s="351">
        <f t="shared" si="10"/>
        <v>1658.973958</v>
      </c>
      <c r="F707" s="508">
        <v>1658.973958</v>
      </c>
      <c r="H707" s="506">
        <v>0</v>
      </c>
      <c r="K707" s="506">
        <v>0</v>
      </c>
      <c r="M707" s="506">
        <v>0</v>
      </c>
      <c r="XEJ707" s="289"/>
      <c r="XEK707" s="289"/>
      <c r="XEL707" s="289"/>
      <c r="XEM707" s="289"/>
      <c r="XEN707" s="289"/>
      <c r="XEO707" s="289"/>
      <c r="XEP707" s="289"/>
      <c r="XEQ707" s="289"/>
      <c r="XER707" s="289"/>
      <c r="XES707" s="289"/>
      <c r="XET707" s="289"/>
      <c r="XEU707" s="289"/>
      <c r="XEV707" s="289"/>
      <c r="XEW707" s="289"/>
      <c r="XEX707" s="289"/>
      <c r="XEY707" s="289"/>
      <c r="XEZ707" s="289"/>
      <c r="XFA707" s="289"/>
      <c r="XFB707" s="289"/>
    </row>
    <row r="708" s="506" customFormat="1" ht="21" customHeight="1" spans="1:16382">
      <c r="A708" s="508">
        <v>2100404</v>
      </c>
      <c r="B708" s="518" t="s">
        <v>651</v>
      </c>
      <c r="C708" s="351">
        <f t="shared" si="10"/>
        <v>1119.840845</v>
      </c>
      <c r="F708" s="508">
        <v>1119.840845</v>
      </c>
      <c r="H708" s="506">
        <v>0</v>
      </c>
      <c r="K708" s="506">
        <v>0</v>
      </c>
      <c r="M708" s="506">
        <v>0</v>
      </c>
      <c r="XEJ708" s="289"/>
      <c r="XEK708" s="289"/>
      <c r="XEL708" s="289"/>
      <c r="XEM708" s="289"/>
      <c r="XEN708" s="289"/>
      <c r="XEO708" s="289"/>
      <c r="XEP708" s="289"/>
      <c r="XEQ708" s="289"/>
      <c r="XER708" s="289"/>
      <c r="XES708" s="289"/>
      <c r="XET708" s="289"/>
      <c r="XEU708" s="289"/>
      <c r="XEV708" s="289"/>
      <c r="XEW708" s="289"/>
      <c r="XEX708" s="289"/>
      <c r="XEY708" s="289"/>
      <c r="XEZ708" s="289"/>
      <c r="XFA708" s="289"/>
      <c r="XFB708" s="289"/>
    </row>
    <row r="709" s="506" customFormat="1" ht="21" hidden="1" customHeight="1" spans="1:16382">
      <c r="A709" s="508">
        <v>2100405</v>
      </c>
      <c r="B709" s="519" t="s">
        <v>652</v>
      </c>
      <c r="C709" s="351">
        <f t="shared" si="10"/>
        <v>0</v>
      </c>
      <c r="F709" s="506">
        <v>0</v>
      </c>
      <c r="H709" s="506">
        <v>0</v>
      </c>
      <c r="K709" s="506">
        <v>0</v>
      </c>
      <c r="M709" s="506">
        <v>0</v>
      </c>
      <c r="XEJ709" s="289"/>
      <c r="XEK709" s="289"/>
      <c r="XEL709" s="289"/>
      <c r="XEM709" s="289"/>
      <c r="XEN709" s="289"/>
      <c r="XEO709" s="289"/>
      <c r="XEP709" s="289"/>
      <c r="XEQ709" s="289"/>
      <c r="XER709" s="289"/>
      <c r="XES709" s="289"/>
      <c r="XET709" s="289"/>
      <c r="XEU709" s="289"/>
      <c r="XEV709" s="289"/>
      <c r="XEW709" s="289"/>
      <c r="XEX709" s="289"/>
      <c r="XEY709" s="289"/>
      <c r="XEZ709" s="289"/>
      <c r="XFA709" s="289"/>
      <c r="XFB709" s="289"/>
    </row>
    <row r="710" s="506" customFormat="1" ht="21" hidden="1" customHeight="1" spans="1:16382">
      <c r="A710" s="508">
        <v>2100406</v>
      </c>
      <c r="B710" s="519" t="s">
        <v>653</v>
      </c>
      <c r="C710" s="351">
        <f t="shared" ref="C710:C773" si="11">D710+E710+F710+G710+H710+I710+J710+K710+L710+M710</f>
        <v>0</v>
      </c>
      <c r="F710" s="506">
        <v>0</v>
      </c>
      <c r="H710" s="506">
        <v>0</v>
      </c>
      <c r="K710" s="506">
        <v>0</v>
      </c>
      <c r="M710" s="506">
        <v>0</v>
      </c>
      <c r="XEJ710" s="289"/>
      <c r="XEK710" s="289"/>
      <c r="XEL710" s="289"/>
      <c r="XEM710" s="289"/>
      <c r="XEN710" s="289"/>
      <c r="XEO710" s="289"/>
      <c r="XEP710" s="289"/>
      <c r="XEQ710" s="289"/>
      <c r="XER710" s="289"/>
      <c r="XES710" s="289"/>
      <c r="XET710" s="289"/>
      <c r="XEU710" s="289"/>
      <c r="XEV710" s="289"/>
      <c r="XEW710" s="289"/>
      <c r="XEX710" s="289"/>
      <c r="XEY710" s="289"/>
      <c r="XEZ710" s="289"/>
      <c r="XFA710" s="289"/>
      <c r="XFB710" s="289"/>
    </row>
    <row r="711" s="506" customFormat="1" ht="21" hidden="1" customHeight="1" spans="1:16382">
      <c r="A711" s="508">
        <v>2100407</v>
      </c>
      <c r="B711" s="519" t="s">
        <v>654</v>
      </c>
      <c r="C711" s="351">
        <f t="shared" si="11"/>
        <v>0</v>
      </c>
      <c r="F711" s="506">
        <v>0</v>
      </c>
      <c r="H711" s="506">
        <v>0</v>
      </c>
      <c r="K711" s="506">
        <v>0</v>
      </c>
      <c r="M711" s="506">
        <v>0</v>
      </c>
      <c r="XEJ711" s="289"/>
      <c r="XEK711" s="289"/>
      <c r="XEL711" s="289"/>
      <c r="XEM711" s="289"/>
      <c r="XEN711" s="289"/>
      <c r="XEO711" s="289"/>
      <c r="XEP711" s="289"/>
      <c r="XEQ711" s="289"/>
      <c r="XER711" s="289"/>
      <c r="XES711" s="289"/>
      <c r="XET711" s="289"/>
      <c r="XEU711" s="289"/>
      <c r="XEV711" s="289"/>
      <c r="XEW711" s="289"/>
      <c r="XEX711" s="289"/>
      <c r="XEY711" s="289"/>
      <c r="XEZ711" s="289"/>
      <c r="XFA711" s="289"/>
      <c r="XFB711" s="289"/>
    </row>
    <row r="712" s="506" customFormat="1" ht="21" customHeight="1" spans="1:16382">
      <c r="A712" s="508">
        <v>2100408</v>
      </c>
      <c r="B712" s="519" t="s">
        <v>655</v>
      </c>
      <c r="C712" s="351">
        <f t="shared" si="11"/>
        <v>9799.28</v>
      </c>
      <c r="F712" s="506">
        <v>0</v>
      </c>
      <c r="H712" s="506">
        <v>790.28</v>
      </c>
      <c r="K712" s="506">
        <v>8787</v>
      </c>
      <c r="M712" s="506">
        <v>222</v>
      </c>
      <c r="XEJ712" s="289"/>
      <c r="XEK712" s="289"/>
      <c r="XEL712" s="289"/>
      <c r="XEM712" s="289"/>
      <c r="XEN712" s="289"/>
      <c r="XEO712" s="289"/>
      <c r="XEP712" s="289"/>
      <c r="XEQ712" s="289"/>
      <c r="XER712" s="289"/>
      <c r="XES712" s="289"/>
      <c r="XET712" s="289"/>
      <c r="XEU712" s="289"/>
      <c r="XEV712" s="289"/>
      <c r="XEW712" s="289"/>
      <c r="XEX712" s="289"/>
      <c r="XEY712" s="289"/>
      <c r="XEZ712" s="289"/>
      <c r="XFA712" s="289"/>
      <c r="XFB712" s="289"/>
    </row>
    <row r="713" s="506" customFormat="1" ht="21" customHeight="1" spans="1:16382">
      <c r="A713" s="508">
        <v>2100409</v>
      </c>
      <c r="B713" s="519" t="s">
        <v>656</v>
      </c>
      <c r="C713" s="351">
        <f t="shared" si="11"/>
        <v>651</v>
      </c>
      <c r="F713" s="506">
        <v>0</v>
      </c>
      <c r="H713" s="506">
        <v>0</v>
      </c>
      <c r="K713" s="506">
        <v>561</v>
      </c>
      <c r="M713" s="506">
        <v>90</v>
      </c>
      <c r="XEJ713" s="289"/>
      <c r="XEK713" s="289"/>
      <c r="XEL713" s="289"/>
      <c r="XEM713" s="289"/>
      <c r="XEN713" s="289"/>
      <c r="XEO713" s="289"/>
      <c r="XEP713" s="289"/>
      <c r="XEQ713" s="289"/>
      <c r="XER713" s="289"/>
      <c r="XES713" s="289"/>
      <c r="XET713" s="289"/>
      <c r="XEU713" s="289"/>
      <c r="XEV713" s="289"/>
      <c r="XEW713" s="289"/>
      <c r="XEX713" s="289"/>
      <c r="XEY713" s="289"/>
      <c r="XEZ713" s="289"/>
      <c r="XFA713" s="289"/>
      <c r="XFB713" s="289"/>
    </row>
    <row r="714" s="506" customFormat="1" ht="21" hidden="1" customHeight="1" spans="1:16382">
      <c r="A714" s="508">
        <v>2100410</v>
      </c>
      <c r="B714" s="519" t="s">
        <v>657</v>
      </c>
      <c r="C714" s="351">
        <f t="shared" si="11"/>
        <v>0</v>
      </c>
      <c r="F714" s="506">
        <v>0</v>
      </c>
      <c r="H714" s="506">
        <v>0</v>
      </c>
      <c r="K714" s="506">
        <v>0</v>
      </c>
      <c r="M714" s="506">
        <v>0</v>
      </c>
      <c r="XEJ714" s="289"/>
      <c r="XEK714" s="289"/>
      <c r="XEL714" s="289"/>
      <c r="XEM714" s="289"/>
      <c r="XEN714" s="289"/>
      <c r="XEO714" s="289"/>
      <c r="XEP714" s="289"/>
      <c r="XEQ714" s="289"/>
      <c r="XER714" s="289"/>
      <c r="XES714" s="289"/>
      <c r="XET714" s="289"/>
      <c r="XEU714" s="289"/>
      <c r="XEV714" s="289"/>
      <c r="XEW714" s="289"/>
      <c r="XEX714" s="289"/>
      <c r="XEY714" s="289"/>
      <c r="XEZ714" s="289"/>
      <c r="XFA714" s="289"/>
      <c r="XFB714" s="289"/>
    </row>
    <row r="715" s="506" customFormat="1" ht="21" customHeight="1" spans="1:16382">
      <c r="A715" s="508">
        <v>2100499</v>
      </c>
      <c r="B715" s="519" t="s">
        <v>658</v>
      </c>
      <c r="C715" s="351">
        <f t="shared" si="11"/>
        <v>263</v>
      </c>
      <c r="F715" s="506">
        <v>0</v>
      </c>
      <c r="H715" s="506">
        <v>72</v>
      </c>
      <c r="K715" s="506">
        <v>124</v>
      </c>
      <c r="M715" s="506">
        <v>67</v>
      </c>
      <c r="XEJ715" s="289"/>
      <c r="XEK715" s="289"/>
      <c r="XEL715" s="289"/>
      <c r="XEM715" s="289"/>
      <c r="XEN715" s="289"/>
      <c r="XEO715" s="289"/>
      <c r="XEP715" s="289"/>
      <c r="XEQ715" s="289"/>
      <c r="XER715" s="289"/>
      <c r="XES715" s="289"/>
      <c r="XET715" s="289"/>
      <c r="XEU715" s="289"/>
      <c r="XEV715" s="289"/>
      <c r="XEW715" s="289"/>
      <c r="XEX715" s="289"/>
      <c r="XEY715" s="289"/>
      <c r="XEZ715" s="289"/>
      <c r="XFA715" s="289"/>
      <c r="XFB715" s="289"/>
    </row>
    <row r="716" s="506" customFormat="1" ht="21" hidden="1" customHeight="1" spans="1:16382">
      <c r="A716" s="508">
        <v>21006</v>
      </c>
      <c r="B716" s="519" t="s">
        <v>659</v>
      </c>
      <c r="C716" s="351">
        <f t="shared" si="11"/>
        <v>0</v>
      </c>
      <c r="F716" s="506">
        <v>0</v>
      </c>
      <c r="H716" s="506">
        <v>0</v>
      </c>
      <c r="K716" s="506">
        <v>0</v>
      </c>
      <c r="M716" s="506">
        <v>0</v>
      </c>
      <c r="XEJ716" s="289"/>
      <c r="XEK716" s="289"/>
      <c r="XEL716" s="289"/>
      <c r="XEM716" s="289"/>
      <c r="XEN716" s="289"/>
      <c r="XEO716" s="289"/>
      <c r="XEP716" s="289"/>
      <c r="XEQ716" s="289"/>
      <c r="XER716" s="289"/>
      <c r="XES716" s="289"/>
      <c r="XET716" s="289"/>
      <c r="XEU716" s="289"/>
      <c r="XEV716" s="289"/>
      <c r="XEW716" s="289"/>
      <c r="XEX716" s="289"/>
      <c r="XEY716" s="289"/>
      <c r="XEZ716" s="289"/>
      <c r="XFA716" s="289"/>
      <c r="XFB716" s="289"/>
    </row>
    <row r="717" s="506" customFormat="1" ht="21" hidden="1" customHeight="1" spans="1:16382">
      <c r="A717" s="508">
        <v>2100601</v>
      </c>
      <c r="B717" s="518" t="s">
        <v>660</v>
      </c>
      <c r="C717" s="351">
        <f t="shared" si="11"/>
        <v>0</v>
      </c>
      <c r="F717" s="506">
        <v>0</v>
      </c>
      <c r="H717" s="506">
        <v>0</v>
      </c>
      <c r="K717" s="506">
        <v>0</v>
      </c>
      <c r="M717" s="506">
        <v>0</v>
      </c>
      <c r="XEJ717" s="289"/>
      <c r="XEK717" s="289"/>
      <c r="XEL717" s="289"/>
      <c r="XEM717" s="289"/>
      <c r="XEN717" s="289"/>
      <c r="XEO717" s="289"/>
      <c r="XEP717" s="289"/>
      <c r="XEQ717" s="289"/>
      <c r="XER717" s="289"/>
      <c r="XES717" s="289"/>
      <c r="XET717" s="289"/>
      <c r="XEU717" s="289"/>
      <c r="XEV717" s="289"/>
      <c r="XEW717" s="289"/>
      <c r="XEX717" s="289"/>
      <c r="XEY717" s="289"/>
      <c r="XEZ717" s="289"/>
      <c r="XFA717" s="289"/>
      <c r="XFB717" s="289"/>
    </row>
    <row r="718" s="506" customFormat="1" ht="21" hidden="1" customHeight="1" spans="1:16382">
      <c r="A718" s="508">
        <v>2100699</v>
      </c>
      <c r="B718" s="519" t="s">
        <v>661</v>
      </c>
      <c r="C718" s="351">
        <f t="shared" si="11"/>
        <v>0</v>
      </c>
      <c r="F718" s="506">
        <v>0</v>
      </c>
      <c r="H718" s="506">
        <v>0</v>
      </c>
      <c r="K718" s="506">
        <v>0</v>
      </c>
      <c r="M718" s="506">
        <v>0</v>
      </c>
      <c r="XEJ718" s="289"/>
      <c r="XEK718" s="289"/>
      <c r="XEL718" s="289"/>
      <c r="XEM718" s="289"/>
      <c r="XEN718" s="289"/>
      <c r="XEO718" s="289"/>
      <c r="XEP718" s="289"/>
      <c r="XEQ718" s="289"/>
      <c r="XER718" s="289"/>
      <c r="XES718" s="289"/>
      <c r="XET718" s="289"/>
      <c r="XEU718" s="289"/>
      <c r="XEV718" s="289"/>
      <c r="XEW718" s="289"/>
      <c r="XEX718" s="289"/>
      <c r="XEY718" s="289"/>
      <c r="XEZ718" s="289"/>
      <c r="XFA718" s="289"/>
      <c r="XFB718" s="289"/>
    </row>
    <row r="719" s="506" customFormat="1" ht="21" customHeight="1" spans="1:16382">
      <c r="A719" s="508">
        <v>21007</v>
      </c>
      <c r="B719" s="518" t="s">
        <v>662</v>
      </c>
      <c r="C719" s="351">
        <f t="shared" si="11"/>
        <v>5439.101882</v>
      </c>
      <c r="F719" s="508">
        <v>78.371882</v>
      </c>
      <c r="H719" s="506">
        <v>1643.73</v>
      </c>
      <c r="K719" s="506">
        <v>3717</v>
      </c>
      <c r="M719" s="506">
        <v>0</v>
      </c>
      <c r="XEJ719" s="289"/>
      <c r="XEK719" s="289"/>
      <c r="XEL719" s="289"/>
      <c r="XEM719" s="289"/>
      <c r="XEN719" s="289"/>
      <c r="XEO719" s="289"/>
      <c r="XEP719" s="289"/>
      <c r="XEQ719" s="289"/>
      <c r="XER719" s="289"/>
      <c r="XES719" s="289"/>
      <c r="XET719" s="289"/>
      <c r="XEU719" s="289"/>
      <c r="XEV719" s="289"/>
      <c r="XEW719" s="289"/>
      <c r="XEX719" s="289"/>
      <c r="XEY719" s="289"/>
      <c r="XEZ719" s="289"/>
      <c r="XFA719" s="289"/>
      <c r="XFB719" s="289"/>
    </row>
    <row r="720" s="506" customFormat="1" ht="21" customHeight="1" spans="1:16382">
      <c r="A720" s="508">
        <v>2100716</v>
      </c>
      <c r="B720" s="519" t="s">
        <v>663</v>
      </c>
      <c r="C720" s="351">
        <f t="shared" si="11"/>
        <v>78.371882</v>
      </c>
      <c r="F720" s="508">
        <v>78.371882</v>
      </c>
      <c r="H720" s="506">
        <v>0</v>
      </c>
      <c r="K720" s="506">
        <v>0</v>
      </c>
      <c r="M720" s="506">
        <v>0</v>
      </c>
      <c r="XEJ720" s="289"/>
      <c r="XEK720" s="289"/>
      <c r="XEL720" s="289"/>
      <c r="XEM720" s="289"/>
      <c r="XEN720" s="289"/>
      <c r="XEO720" s="289"/>
      <c r="XEP720" s="289"/>
      <c r="XEQ720" s="289"/>
      <c r="XER720" s="289"/>
      <c r="XES720" s="289"/>
      <c r="XET720" s="289"/>
      <c r="XEU720" s="289"/>
      <c r="XEV720" s="289"/>
      <c r="XEW720" s="289"/>
      <c r="XEX720" s="289"/>
      <c r="XEY720" s="289"/>
      <c r="XEZ720" s="289"/>
      <c r="XFA720" s="289"/>
      <c r="XFB720" s="289"/>
    </row>
    <row r="721" s="506" customFormat="1" ht="21" customHeight="1" spans="1:16382">
      <c r="A721" s="508">
        <v>2100717</v>
      </c>
      <c r="B721" s="520" t="s">
        <v>664</v>
      </c>
      <c r="C721" s="351">
        <f t="shared" si="11"/>
        <v>4533</v>
      </c>
      <c r="F721" s="506">
        <v>0</v>
      </c>
      <c r="H721" s="506">
        <v>816</v>
      </c>
      <c r="K721" s="506">
        <v>3717</v>
      </c>
      <c r="M721" s="506">
        <v>0</v>
      </c>
      <c r="XEJ721" s="289"/>
      <c r="XEK721" s="289"/>
      <c r="XEL721" s="289"/>
      <c r="XEM721" s="289"/>
      <c r="XEN721" s="289"/>
      <c r="XEO721" s="289"/>
      <c r="XEP721" s="289"/>
      <c r="XEQ721" s="289"/>
      <c r="XER721" s="289"/>
      <c r="XES721" s="289"/>
      <c r="XET721" s="289"/>
      <c r="XEU721" s="289"/>
      <c r="XEV721" s="289"/>
      <c r="XEW721" s="289"/>
      <c r="XEX721" s="289"/>
      <c r="XEY721" s="289"/>
      <c r="XEZ721" s="289"/>
      <c r="XFA721" s="289"/>
      <c r="XFB721" s="289"/>
    </row>
    <row r="722" s="506" customFormat="1" ht="21" customHeight="1" spans="1:16382">
      <c r="A722" s="508">
        <v>2100799</v>
      </c>
      <c r="B722" s="518" t="s">
        <v>665</v>
      </c>
      <c r="C722" s="351">
        <f t="shared" si="11"/>
        <v>827.73</v>
      </c>
      <c r="F722" s="506">
        <v>0</v>
      </c>
      <c r="H722" s="506">
        <v>827.73</v>
      </c>
      <c r="K722" s="506">
        <v>0</v>
      </c>
      <c r="M722" s="506">
        <v>0</v>
      </c>
      <c r="XEJ722" s="289"/>
      <c r="XEK722" s="289"/>
      <c r="XEL722" s="289"/>
      <c r="XEM722" s="289"/>
      <c r="XEN722" s="289"/>
      <c r="XEO722" s="289"/>
      <c r="XEP722" s="289"/>
      <c r="XEQ722" s="289"/>
      <c r="XER722" s="289"/>
      <c r="XES722" s="289"/>
      <c r="XET722" s="289"/>
      <c r="XEU722" s="289"/>
      <c r="XEV722" s="289"/>
      <c r="XEW722" s="289"/>
      <c r="XEX722" s="289"/>
      <c r="XEY722" s="289"/>
      <c r="XEZ722" s="289"/>
      <c r="XFA722" s="289"/>
      <c r="XFB722" s="289"/>
    </row>
    <row r="723" s="506" customFormat="1" ht="21" customHeight="1" spans="1:16382">
      <c r="A723" s="508">
        <v>21011</v>
      </c>
      <c r="B723" s="519" t="s">
        <v>666</v>
      </c>
      <c r="C723" s="351">
        <f t="shared" si="11"/>
        <v>23550.460204</v>
      </c>
      <c r="F723" s="508">
        <v>23550.460204</v>
      </c>
      <c r="H723" s="506">
        <v>0</v>
      </c>
      <c r="K723" s="506">
        <v>0</v>
      </c>
      <c r="M723" s="506">
        <v>0</v>
      </c>
      <c r="XEJ723" s="289"/>
      <c r="XEK723" s="289"/>
      <c r="XEL723" s="289"/>
      <c r="XEM723" s="289"/>
      <c r="XEN723" s="289"/>
      <c r="XEO723" s="289"/>
      <c r="XEP723" s="289"/>
      <c r="XEQ723" s="289"/>
      <c r="XER723" s="289"/>
      <c r="XES723" s="289"/>
      <c r="XET723" s="289"/>
      <c r="XEU723" s="289"/>
      <c r="XEV723" s="289"/>
      <c r="XEW723" s="289"/>
      <c r="XEX723" s="289"/>
      <c r="XEY723" s="289"/>
      <c r="XEZ723" s="289"/>
      <c r="XFA723" s="289"/>
      <c r="XFB723" s="289"/>
    </row>
    <row r="724" s="506" customFormat="1" ht="21" customHeight="1" spans="1:16382">
      <c r="A724" s="508">
        <v>2101101</v>
      </c>
      <c r="B724" s="519" t="s">
        <v>667</v>
      </c>
      <c r="C724" s="351">
        <f t="shared" si="11"/>
        <v>4100.910539</v>
      </c>
      <c r="F724" s="508">
        <v>4100.910539</v>
      </c>
      <c r="H724" s="506">
        <v>0</v>
      </c>
      <c r="K724" s="506">
        <v>0</v>
      </c>
      <c r="M724" s="506">
        <v>0</v>
      </c>
      <c r="XEJ724" s="289"/>
      <c r="XEK724" s="289"/>
      <c r="XEL724" s="289"/>
      <c r="XEM724" s="289"/>
      <c r="XEN724" s="289"/>
      <c r="XEO724" s="289"/>
      <c r="XEP724" s="289"/>
      <c r="XEQ724" s="289"/>
      <c r="XER724" s="289"/>
      <c r="XES724" s="289"/>
      <c r="XET724" s="289"/>
      <c r="XEU724" s="289"/>
      <c r="XEV724" s="289"/>
      <c r="XEW724" s="289"/>
      <c r="XEX724" s="289"/>
      <c r="XEY724" s="289"/>
      <c r="XEZ724" s="289"/>
      <c r="XFA724" s="289"/>
      <c r="XFB724" s="289"/>
    </row>
    <row r="725" s="506" customFormat="1" ht="21" customHeight="1" spans="1:16382">
      <c r="A725" s="508">
        <v>2101102</v>
      </c>
      <c r="B725" s="519" t="s">
        <v>668</v>
      </c>
      <c r="C725" s="351">
        <f t="shared" si="11"/>
        <v>18537.827404</v>
      </c>
      <c r="F725" s="508">
        <v>18537.827404</v>
      </c>
      <c r="H725" s="506">
        <v>0</v>
      </c>
      <c r="K725" s="506">
        <v>0</v>
      </c>
      <c r="M725" s="506">
        <v>0</v>
      </c>
      <c r="XEJ725" s="289"/>
      <c r="XEK725" s="289"/>
      <c r="XEL725" s="289"/>
      <c r="XEM725" s="289"/>
      <c r="XEN725" s="289"/>
      <c r="XEO725" s="289"/>
      <c r="XEP725" s="289"/>
      <c r="XEQ725" s="289"/>
      <c r="XER725" s="289"/>
      <c r="XES725" s="289"/>
      <c r="XET725" s="289"/>
      <c r="XEU725" s="289"/>
      <c r="XEV725" s="289"/>
      <c r="XEW725" s="289"/>
      <c r="XEX725" s="289"/>
      <c r="XEY725" s="289"/>
      <c r="XEZ725" s="289"/>
      <c r="XFA725" s="289"/>
      <c r="XFB725" s="289"/>
    </row>
    <row r="726" s="506" customFormat="1" ht="21" hidden="1" customHeight="1" spans="1:16382">
      <c r="A726" s="508">
        <v>2101103</v>
      </c>
      <c r="B726" s="519" t="s">
        <v>669</v>
      </c>
      <c r="C726" s="351">
        <f t="shared" si="11"/>
        <v>0</v>
      </c>
      <c r="F726" s="506">
        <v>0</v>
      </c>
      <c r="H726" s="506">
        <v>0</v>
      </c>
      <c r="K726" s="506">
        <v>0</v>
      </c>
      <c r="M726" s="506">
        <v>0</v>
      </c>
      <c r="XEJ726" s="289"/>
      <c r="XEK726" s="289"/>
      <c r="XEL726" s="289"/>
      <c r="XEM726" s="289"/>
      <c r="XEN726" s="289"/>
      <c r="XEO726" s="289"/>
      <c r="XEP726" s="289"/>
      <c r="XEQ726" s="289"/>
      <c r="XER726" s="289"/>
      <c r="XES726" s="289"/>
      <c r="XET726" s="289"/>
      <c r="XEU726" s="289"/>
      <c r="XEV726" s="289"/>
      <c r="XEW726" s="289"/>
      <c r="XEX726" s="289"/>
      <c r="XEY726" s="289"/>
      <c r="XEZ726" s="289"/>
      <c r="XFA726" s="289"/>
      <c r="XFB726" s="289"/>
    </row>
    <row r="727" s="506" customFormat="1" ht="21" customHeight="1" spans="1:16382">
      <c r="A727" s="508">
        <v>2101199</v>
      </c>
      <c r="B727" s="519" t="s">
        <v>670</v>
      </c>
      <c r="C727" s="351">
        <f t="shared" si="11"/>
        <v>911.722261</v>
      </c>
      <c r="F727" s="508">
        <v>911.722261</v>
      </c>
      <c r="H727" s="506">
        <v>0</v>
      </c>
      <c r="K727" s="506">
        <v>0</v>
      </c>
      <c r="M727" s="506">
        <v>0</v>
      </c>
      <c r="XEJ727" s="289"/>
      <c r="XEK727" s="289"/>
      <c r="XEL727" s="289"/>
      <c r="XEM727" s="289"/>
      <c r="XEN727" s="289"/>
      <c r="XEO727" s="289"/>
      <c r="XEP727" s="289"/>
      <c r="XEQ727" s="289"/>
      <c r="XER727" s="289"/>
      <c r="XES727" s="289"/>
      <c r="XET727" s="289"/>
      <c r="XEU727" s="289"/>
      <c r="XEV727" s="289"/>
      <c r="XEW727" s="289"/>
      <c r="XEX727" s="289"/>
      <c r="XEY727" s="289"/>
      <c r="XEZ727" s="289"/>
      <c r="XFA727" s="289"/>
      <c r="XFB727" s="289"/>
    </row>
    <row r="728" s="506" customFormat="1" ht="21" customHeight="1" spans="1:16382">
      <c r="A728" s="508">
        <v>21012</v>
      </c>
      <c r="B728" s="519" t="s">
        <v>671</v>
      </c>
      <c r="C728" s="351">
        <f t="shared" si="11"/>
        <v>3457</v>
      </c>
      <c r="F728" s="506">
        <v>0</v>
      </c>
      <c r="H728" s="506">
        <v>2578</v>
      </c>
      <c r="K728" s="506">
        <v>879</v>
      </c>
      <c r="M728" s="506">
        <v>0</v>
      </c>
      <c r="XEJ728" s="289"/>
      <c r="XEK728" s="289"/>
      <c r="XEL728" s="289"/>
      <c r="XEM728" s="289"/>
      <c r="XEN728" s="289"/>
      <c r="XEO728" s="289"/>
      <c r="XEP728" s="289"/>
      <c r="XEQ728" s="289"/>
      <c r="XER728" s="289"/>
      <c r="XES728" s="289"/>
      <c r="XET728" s="289"/>
      <c r="XEU728" s="289"/>
      <c r="XEV728" s="289"/>
      <c r="XEW728" s="289"/>
      <c r="XEX728" s="289"/>
      <c r="XEY728" s="289"/>
      <c r="XEZ728" s="289"/>
      <c r="XFA728" s="289"/>
      <c r="XFB728" s="289"/>
    </row>
    <row r="729" s="506" customFormat="1" ht="21" hidden="1" customHeight="1" spans="1:16382">
      <c r="A729" s="508">
        <v>2101201</v>
      </c>
      <c r="B729" s="519" t="s">
        <v>672</v>
      </c>
      <c r="C729" s="351">
        <f t="shared" si="11"/>
        <v>0</v>
      </c>
      <c r="F729" s="506">
        <v>0</v>
      </c>
      <c r="H729" s="506">
        <v>0</v>
      </c>
      <c r="K729" s="506">
        <v>0</v>
      </c>
      <c r="M729" s="506">
        <v>0</v>
      </c>
      <c r="XEJ729" s="289"/>
      <c r="XEK729" s="289"/>
      <c r="XEL729" s="289"/>
      <c r="XEM729" s="289"/>
      <c r="XEN729" s="289"/>
      <c r="XEO729" s="289"/>
      <c r="XEP729" s="289"/>
      <c r="XEQ729" s="289"/>
      <c r="XER729" s="289"/>
      <c r="XES729" s="289"/>
      <c r="XET729" s="289"/>
      <c r="XEU729" s="289"/>
      <c r="XEV729" s="289"/>
      <c r="XEW729" s="289"/>
      <c r="XEX729" s="289"/>
      <c r="XEY729" s="289"/>
      <c r="XEZ729" s="289"/>
      <c r="XFA729" s="289"/>
      <c r="XFB729" s="289"/>
    </row>
    <row r="730" s="506" customFormat="1" ht="21" customHeight="1" spans="1:16382">
      <c r="A730" s="508">
        <v>2101202</v>
      </c>
      <c r="B730" s="519" t="s">
        <v>673</v>
      </c>
      <c r="C730" s="351">
        <f t="shared" si="11"/>
        <v>3457</v>
      </c>
      <c r="F730" s="506">
        <v>0</v>
      </c>
      <c r="H730" s="506">
        <v>2578</v>
      </c>
      <c r="K730" s="506">
        <v>879</v>
      </c>
      <c r="M730" s="506">
        <v>0</v>
      </c>
      <c r="XEJ730" s="289"/>
      <c r="XEK730" s="289"/>
      <c r="XEL730" s="289"/>
      <c r="XEM730" s="289"/>
      <c r="XEN730" s="289"/>
      <c r="XEO730" s="289"/>
      <c r="XEP730" s="289"/>
      <c r="XEQ730" s="289"/>
      <c r="XER730" s="289"/>
      <c r="XES730" s="289"/>
      <c r="XET730" s="289"/>
      <c r="XEU730" s="289"/>
      <c r="XEV730" s="289"/>
      <c r="XEW730" s="289"/>
      <c r="XEX730" s="289"/>
      <c r="XEY730" s="289"/>
      <c r="XEZ730" s="289"/>
      <c r="XFA730" s="289"/>
      <c r="XFB730" s="289"/>
    </row>
    <row r="731" s="506" customFormat="1" ht="21" hidden="1" customHeight="1" spans="1:16382">
      <c r="A731" s="508">
        <v>2101299</v>
      </c>
      <c r="B731" s="518" t="s">
        <v>674</v>
      </c>
      <c r="C731" s="351">
        <f t="shared" si="11"/>
        <v>0</v>
      </c>
      <c r="F731" s="506">
        <v>0</v>
      </c>
      <c r="H731" s="506">
        <v>0</v>
      </c>
      <c r="K731" s="506">
        <v>0</v>
      </c>
      <c r="M731" s="506">
        <v>0</v>
      </c>
      <c r="XEJ731" s="289"/>
      <c r="XEK731" s="289"/>
      <c r="XEL731" s="289"/>
      <c r="XEM731" s="289"/>
      <c r="XEN731" s="289"/>
      <c r="XEO731" s="289"/>
      <c r="XEP731" s="289"/>
      <c r="XEQ731" s="289"/>
      <c r="XER731" s="289"/>
      <c r="XES731" s="289"/>
      <c r="XET731" s="289"/>
      <c r="XEU731" s="289"/>
      <c r="XEV731" s="289"/>
      <c r="XEW731" s="289"/>
      <c r="XEX731" s="289"/>
      <c r="XEY731" s="289"/>
      <c r="XEZ731" s="289"/>
      <c r="XFA731" s="289"/>
      <c r="XFB731" s="289"/>
    </row>
    <row r="732" s="506" customFormat="1" ht="21" customHeight="1" spans="1:16382">
      <c r="A732" s="508">
        <v>21013</v>
      </c>
      <c r="B732" s="519" t="s">
        <v>675</v>
      </c>
      <c r="C732" s="351">
        <f t="shared" si="11"/>
        <v>9053.29</v>
      </c>
      <c r="F732" s="506">
        <v>0</v>
      </c>
      <c r="H732" s="506">
        <v>2262.29</v>
      </c>
      <c r="K732" s="506">
        <v>6791</v>
      </c>
      <c r="M732" s="506">
        <v>0</v>
      </c>
      <c r="XEJ732" s="289"/>
      <c r="XEK732" s="289"/>
      <c r="XEL732" s="289"/>
      <c r="XEM732" s="289"/>
      <c r="XEN732" s="289"/>
      <c r="XEO732" s="289"/>
      <c r="XEP732" s="289"/>
      <c r="XEQ732" s="289"/>
      <c r="XER732" s="289"/>
      <c r="XES732" s="289"/>
      <c r="XET732" s="289"/>
      <c r="XEU732" s="289"/>
      <c r="XEV732" s="289"/>
      <c r="XEW732" s="289"/>
      <c r="XEX732" s="289"/>
      <c r="XEY732" s="289"/>
      <c r="XEZ732" s="289"/>
      <c r="XFA732" s="289"/>
      <c r="XFB732" s="289"/>
    </row>
    <row r="733" s="506" customFormat="1" ht="21" customHeight="1" spans="1:16382">
      <c r="A733" s="508">
        <v>2101301</v>
      </c>
      <c r="B733" s="519" t="s">
        <v>676</v>
      </c>
      <c r="C733" s="351">
        <f t="shared" si="11"/>
        <v>8991</v>
      </c>
      <c r="F733" s="506">
        <v>0</v>
      </c>
      <c r="H733" s="506">
        <v>2200</v>
      </c>
      <c r="K733" s="506">
        <v>6791</v>
      </c>
      <c r="M733" s="506">
        <v>0</v>
      </c>
      <c r="XEJ733" s="289"/>
      <c r="XEK733" s="289"/>
      <c r="XEL733" s="289"/>
      <c r="XEM733" s="289"/>
      <c r="XEN733" s="289"/>
      <c r="XEO733" s="289"/>
      <c r="XEP733" s="289"/>
      <c r="XEQ733" s="289"/>
      <c r="XER733" s="289"/>
      <c r="XES733" s="289"/>
      <c r="XET733" s="289"/>
      <c r="XEU733" s="289"/>
      <c r="XEV733" s="289"/>
      <c r="XEW733" s="289"/>
      <c r="XEX733" s="289"/>
      <c r="XEY733" s="289"/>
      <c r="XEZ733" s="289"/>
      <c r="XFA733" s="289"/>
      <c r="XFB733" s="289"/>
    </row>
    <row r="734" s="506" customFormat="1" ht="21" hidden="1" customHeight="1" spans="1:16382">
      <c r="A734" s="508">
        <v>2101302</v>
      </c>
      <c r="B734" s="519" t="s">
        <v>677</v>
      </c>
      <c r="C734" s="351">
        <f t="shared" si="11"/>
        <v>0</v>
      </c>
      <c r="F734" s="506">
        <v>0</v>
      </c>
      <c r="H734" s="506">
        <v>0</v>
      </c>
      <c r="K734" s="506">
        <v>0</v>
      </c>
      <c r="M734" s="506">
        <v>0</v>
      </c>
      <c r="XEJ734" s="289"/>
      <c r="XEK734" s="289"/>
      <c r="XEL734" s="289"/>
      <c r="XEM734" s="289"/>
      <c r="XEN734" s="289"/>
      <c r="XEO734" s="289"/>
      <c r="XEP734" s="289"/>
      <c r="XEQ734" s="289"/>
      <c r="XER734" s="289"/>
      <c r="XES734" s="289"/>
      <c r="XET734" s="289"/>
      <c r="XEU734" s="289"/>
      <c r="XEV734" s="289"/>
      <c r="XEW734" s="289"/>
      <c r="XEX734" s="289"/>
      <c r="XEY734" s="289"/>
      <c r="XEZ734" s="289"/>
      <c r="XFA734" s="289"/>
      <c r="XFB734" s="289"/>
    </row>
    <row r="735" s="506" customFormat="1" ht="21" customHeight="1" spans="1:16382">
      <c r="A735" s="508">
        <v>2101399</v>
      </c>
      <c r="B735" s="518" t="s">
        <v>678</v>
      </c>
      <c r="C735" s="351">
        <f t="shared" si="11"/>
        <v>62.29</v>
      </c>
      <c r="F735" s="506">
        <v>0</v>
      </c>
      <c r="H735" s="506">
        <v>62.29</v>
      </c>
      <c r="K735" s="506">
        <v>0</v>
      </c>
      <c r="M735" s="506">
        <v>0</v>
      </c>
      <c r="XEJ735" s="289"/>
      <c r="XEK735" s="289"/>
      <c r="XEL735" s="289"/>
      <c r="XEM735" s="289"/>
      <c r="XEN735" s="289"/>
      <c r="XEO735" s="289"/>
      <c r="XEP735" s="289"/>
      <c r="XEQ735" s="289"/>
      <c r="XER735" s="289"/>
      <c r="XES735" s="289"/>
      <c r="XET735" s="289"/>
      <c r="XEU735" s="289"/>
      <c r="XEV735" s="289"/>
      <c r="XEW735" s="289"/>
      <c r="XEX735" s="289"/>
      <c r="XEY735" s="289"/>
      <c r="XEZ735" s="289"/>
      <c r="XFA735" s="289"/>
      <c r="XFB735" s="289"/>
    </row>
    <row r="736" s="506" customFormat="1" ht="21" customHeight="1" spans="1:16382">
      <c r="A736" s="508">
        <v>21014</v>
      </c>
      <c r="B736" s="519" t="s">
        <v>679</v>
      </c>
      <c r="C736" s="351">
        <f t="shared" si="11"/>
        <v>803</v>
      </c>
      <c r="F736" s="506">
        <v>0</v>
      </c>
      <c r="H736" s="506">
        <v>0</v>
      </c>
      <c r="K736" s="506">
        <v>803</v>
      </c>
      <c r="M736" s="506">
        <v>0</v>
      </c>
      <c r="XEJ736" s="289"/>
      <c r="XEK736" s="289"/>
      <c r="XEL736" s="289"/>
      <c r="XEM736" s="289"/>
      <c r="XEN736" s="289"/>
      <c r="XEO736" s="289"/>
      <c r="XEP736" s="289"/>
      <c r="XEQ736" s="289"/>
      <c r="XER736" s="289"/>
      <c r="XES736" s="289"/>
      <c r="XET736" s="289"/>
      <c r="XEU736" s="289"/>
      <c r="XEV736" s="289"/>
      <c r="XEW736" s="289"/>
      <c r="XEX736" s="289"/>
      <c r="XEY736" s="289"/>
      <c r="XEZ736" s="289"/>
      <c r="XFA736" s="289"/>
      <c r="XFB736" s="289"/>
    </row>
    <row r="737" s="506" customFormat="1" ht="21" customHeight="1" spans="1:16382">
      <c r="A737" s="508">
        <v>2101401</v>
      </c>
      <c r="B737" s="519" t="s">
        <v>680</v>
      </c>
      <c r="C737" s="351">
        <f t="shared" si="11"/>
        <v>803</v>
      </c>
      <c r="F737" s="506">
        <v>0</v>
      </c>
      <c r="H737" s="506">
        <v>0</v>
      </c>
      <c r="K737" s="506">
        <v>803</v>
      </c>
      <c r="M737" s="506">
        <v>0</v>
      </c>
      <c r="XEJ737" s="289"/>
      <c r="XEK737" s="289"/>
      <c r="XEL737" s="289"/>
      <c r="XEM737" s="289"/>
      <c r="XEN737" s="289"/>
      <c r="XEO737" s="289"/>
      <c r="XEP737" s="289"/>
      <c r="XEQ737" s="289"/>
      <c r="XER737" s="289"/>
      <c r="XES737" s="289"/>
      <c r="XET737" s="289"/>
      <c r="XEU737" s="289"/>
      <c r="XEV737" s="289"/>
      <c r="XEW737" s="289"/>
      <c r="XEX737" s="289"/>
      <c r="XEY737" s="289"/>
      <c r="XEZ737" s="289"/>
      <c r="XFA737" s="289"/>
      <c r="XFB737" s="289"/>
    </row>
    <row r="738" s="506" customFormat="1" ht="21" hidden="1" customHeight="1" spans="1:16382">
      <c r="A738" s="508">
        <v>2101499</v>
      </c>
      <c r="B738" s="519" t="s">
        <v>681</v>
      </c>
      <c r="C738" s="351">
        <f t="shared" si="11"/>
        <v>0</v>
      </c>
      <c r="F738" s="506">
        <v>0</v>
      </c>
      <c r="H738" s="506">
        <v>0</v>
      </c>
      <c r="K738" s="506">
        <v>0</v>
      </c>
      <c r="M738" s="506">
        <v>0</v>
      </c>
      <c r="XEJ738" s="289"/>
      <c r="XEK738" s="289"/>
      <c r="XEL738" s="289"/>
      <c r="XEM738" s="289"/>
      <c r="XEN738" s="289"/>
      <c r="XEO738" s="289"/>
      <c r="XEP738" s="289"/>
      <c r="XEQ738" s="289"/>
      <c r="XER738" s="289"/>
      <c r="XES738" s="289"/>
      <c r="XET738" s="289"/>
      <c r="XEU738" s="289"/>
      <c r="XEV738" s="289"/>
      <c r="XEW738" s="289"/>
      <c r="XEX738" s="289"/>
      <c r="XEY738" s="289"/>
      <c r="XEZ738" s="289"/>
      <c r="XFA738" s="289"/>
      <c r="XFB738" s="289"/>
    </row>
    <row r="739" s="506" customFormat="1" ht="21" customHeight="1" spans="1:16382">
      <c r="A739" s="508">
        <v>21015</v>
      </c>
      <c r="B739" s="519" t="s">
        <v>682</v>
      </c>
      <c r="C739" s="351">
        <f t="shared" si="11"/>
        <v>1176.3999</v>
      </c>
      <c r="F739" s="508">
        <v>732.3999</v>
      </c>
      <c r="H739" s="506">
        <v>0</v>
      </c>
      <c r="K739" s="506">
        <v>263</v>
      </c>
      <c r="M739" s="506">
        <v>181</v>
      </c>
      <c r="XEJ739" s="289"/>
      <c r="XEK739" s="289"/>
      <c r="XEL739" s="289"/>
      <c r="XEM739" s="289"/>
      <c r="XEN739" s="289"/>
      <c r="XEO739" s="289"/>
      <c r="XEP739" s="289"/>
      <c r="XEQ739" s="289"/>
      <c r="XER739" s="289"/>
      <c r="XES739" s="289"/>
      <c r="XET739" s="289"/>
      <c r="XEU739" s="289"/>
      <c r="XEV739" s="289"/>
      <c r="XEW739" s="289"/>
      <c r="XEX739" s="289"/>
      <c r="XEY739" s="289"/>
      <c r="XEZ739" s="289"/>
      <c r="XFA739" s="289"/>
      <c r="XFB739" s="289"/>
    </row>
    <row r="740" s="506" customFormat="1" ht="21" customHeight="1" spans="1:16382">
      <c r="A740" s="508">
        <v>2101501</v>
      </c>
      <c r="B740" s="519" t="s">
        <v>148</v>
      </c>
      <c r="C740" s="351">
        <f t="shared" si="11"/>
        <v>541.436858</v>
      </c>
      <c r="F740" s="508">
        <v>541.436858</v>
      </c>
      <c r="H740" s="506">
        <v>0</v>
      </c>
      <c r="K740" s="506">
        <v>0</v>
      </c>
      <c r="M740" s="506">
        <v>0</v>
      </c>
      <c r="XEJ740" s="289"/>
      <c r="XEK740" s="289"/>
      <c r="XEL740" s="289"/>
      <c r="XEM740" s="289"/>
      <c r="XEN740" s="289"/>
      <c r="XEO740" s="289"/>
      <c r="XEP740" s="289"/>
      <c r="XEQ740" s="289"/>
      <c r="XER740" s="289"/>
      <c r="XES740" s="289"/>
      <c r="XET740" s="289"/>
      <c r="XEU740" s="289"/>
      <c r="XEV740" s="289"/>
      <c r="XEW740" s="289"/>
      <c r="XEX740" s="289"/>
      <c r="XEY740" s="289"/>
      <c r="XEZ740" s="289"/>
      <c r="XFA740" s="289"/>
      <c r="XFB740" s="289"/>
    </row>
    <row r="741" s="506" customFormat="1" ht="21" hidden="1" customHeight="1" spans="1:16382">
      <c r="A741" s="508">
        <v>2101502</v>
      </c>
      <c r="B741" s="519" t="s">
        <v>149</v>
      </c>
      <c r="C741" s="351">
        <f t="shared" si="11"/>
        <v>0</v>
      </c>
      <c r="F741" s="506">
        <v>0</v>
      </c>
      <c r="H741" s="506">
        <v>0</v>
      </c>
      <c r="K741" s="506">
        <v>0</v>
      </c>
      <c r="M741" s="506">
        <v>0</v>
      </c>
      <c r="XEJ741" s="289"/>
      <c r="XEK741" s="289"/>
      <c r="XEL741" s="289"/>
      <c r="XEM741" s="289"/>
      <c r="XEN741" s="289"/>
      <c r="XEO741" s="289"/>
      <c r="XEP741" s="289"/>
      <c r="XEQ741" s="289"/>
      <c r="XER741" s="289"/>
      <c r="XES741" s="289"/>
      <c r="XET741" s="289"/>
      <c r="XEU741" s="289"/>
      <c r="XEV741" s="289"/>
      <c r="XEW741" s="289"/>
      <c r="XEX741" s="289"/>
      <c r="XEY741" s="289"/>
      <c r="XEZ741" s="289"/>
      <c r="XFA741" s="289"/>
      <c r="XFB741" s="289"/>
    </row>
    <row r="742" s="506" customFormat="1" ht="21" hidden="1" customHeight="1" spans="1:16382">
      <c r="A742" s="508">
        <v>2101503</v>
      </c>
      <c r="B742" s="519" t="s">
        <v>150</v>
      </c>
      <c r="C742" s="351">
        <f t="shared" si="11"/>
        <v>0</v>
      </c>
      <c r="F742" s="506">
        <v>0</v>
      </c>
      <c r="H742" s="506">
        <v>0</v>
      </c>
      <c r="K742" s="506">
        <v>0</v>
      </c>
      <c r="M742" s="506">
        <v>0</v>
      </c>
      <c r="XEJ742" s="289"/>
      <c r="XEK742" s="289"/>
      <c r="XEL742" s="289"/>
      <c r="XEM742" s="289"/>
      <c r="XEN742" s="289"/>
      <c r="XEO742" s="289"/>
      <c r="XEP742" s="289"/>
      <c r="XEQ742" s="289"/>
      <c r="XER742" s="289"/>
      <c r="XES742" s="289"/>
      <c r="XET742" s="289"/>
      <c r="XEU742" s="289"/>
      <c r="XEV742" s="289"/>
      <c r="XEW742" s="289"/>
      <c r="XEX742" s="289"/>
      <c r="XEY742" s="289"/>
      <c r="XEZ742" s="289"/>
      <c r="XFA742" s="289"/>
      <c r="XFB742" s="289"/>
    </row>
    <row r="743" s="506" customFormat="1" ht="21" hidden="1" customHeight="1" spans="1:16382">
      <c r="A743" s="508">
        <v>2101504</v>
      </c>
      <c r="B743" s="518" t="s">
        <v>189</v>
      </c>
      <c r="C743" s="351">
        <f t="shared" si="11"/>
        <v>0</v>
      </c>
      <c r="F743" s="506">
        <v>0</v>
      </c>
      <c r="H743" s="506">
        <v>0</v>
      </c>
      <c r="K743" s="506">
        <v>0</v>
      </c>
      <c r="M743" s="506">
        <v>0</v>
      </c>
      <c r="XEJ743" s="289"/>
      <c r="XEK743" s="289"/>
      <c r="XEL743" s="289"/>
      <c r="XEM743" s="289"/>
      <c r="XEN743" s="289"/>
      <c r="XEO743" s="289"/>
      <c r="XEP743" s="289"/>
      <c r="XEQ743" s="289"/>
      <c r="XER743" s="289"/>
      <c r="XES743" s="289"/>
      <c r="XET743" s="289"/>
      <c r="XEU743" s="289"/>
      <c r="XEV743" s="289"/>
      <c r="XEW743" s="289"/>
      <c r="XEX743" s="289"/>
      <c r="XEY743" s="289"/>
      <c r="XEZ743" s="289"/>
      <c r="XFA743" s="289"/>
      <c r="XFB743" s="289"/>
    </row>
    <row r="744" s="506" customFormat="1" ht="21" hidden="1" customHeight="1" spans="1:16382">
      <c r="A744" s="508">
        <v>2101505</v>
      </c>
      <c r="B744" s="519" t="s">
        <v>683</v>
      </c>
      <c r="C744" s="351">
        <f t="shared" si="11"/>
        <v>0</v>
      </c>
      <c r="F744" s="506">
        <v>0</v>
      </c>
      <c r="H744" s="506">
        <v>0</v>
      </c>
      <c r="K744" s="506">
        <v>0</v>
      </c>
      <c r="M744" s="506">
        <v>0</v>
      </c>
      <c r="XEJ744" s="289"/>
      <c r="XEK744" s="289"/>
      <c r="XEL744" s="289"/>
      <c r="XEM744" s="289"/>
      <c r="XEN744" s="289"/>
      <c r="XEO744" s="289"/>
      <c r="XEP744" s="289"/>
      <c r="XEQ744" s="289"/>
      <c r="XER744" s="289"/>
      <c r="XES744" s="289"/>
      <c r="XET744" s="289"/>
      <c r="XEU744" s="289"/>
      <c r="XEV744" s="289"/>
      <c r="XEW744" s="289"/>
      <c r="XEX744" s="289"/>
      <c r="XEY744" s="289"/>
      <c r="XEZ744" s="289"/>
      <c r="XFA744" s="289"/>
      <c r="XFB744" s="289"/>
    </row>
    <row r="745" s="506" customFormat="1" ht="21" customHeight="1" spans="1:16382">
      <c r="A745" s="508">
        <v>2101506</v>
      </c>
      <c r="B745" s="519" t="s">
        <v>684</v>
      </c>
      <c r="C745" s="351">
        <f t="shared" si="11"/>
        <v>63</v>
      </c>
      <c r="F745" s="506">
        <v>0</v>
      </c>
      <c r="H745" s="506">
        <v>0</v>
      </c>
      <c r="K745" s="506">
        <v>63</v>
      </c>
      <c r="M745" s="506">
        <v>0</v>
      </c>
      <c r="XEJ745" s="289"/>
      <c r="XEK745" s="289"/>
      <c r="XEL745" s="289"/>
      <c r="XEM745" s="289"/>
      <c r="XEN745" s="289"/>
      <c r="XEO745" s="289"/>
      <c r="XEP745" s="289"/>
      <c r="XEQ745" s="289"/>
      <c r="XER745" s="289"/>
      <c r="XES745" s="289"/>
      <c r="XET745" s="289"/>
      <c r="XEU745" s="289"/>
      <c r="XEV745" s="289"/>
      <c r="XEW745" s="289"/>
      <c r="XEX745" s="289"/>
      <c r="XEY745" s="289"/>
      <c r="XEZ745" s="289"/>
      <c r="XFA745" s="289"/>
      <c r="XFB745" s="289"/>
    </row>
    <row r="746" s="506" customFormat="1" ht="21" customHeight="1" spans="1:16382">
      <c r="A746" s="508">
        <v>2101550</v>
      </c>
      <c r="B746" s="519" t="s">
        <v>157</v>
      </c>
      <c r="C746" s="351">
        <f t="shared" si="11"/>
        <v>190.963042</v>
      </c>
      <c r="F746" s="508">
        <v>190.963042</v>
      </c>
      <c r="H746" s="506">
        <v>0</v>
      </c>
      <c r="K746" s="506">
        <v>0</v>
      </c>
      <c r="M746" s="506">
        <v>0</v>
      </c>
      <c r="XEJ746" s="289"/>
      <c r="XEK746" s="289"/>
      <c r="XEL746" s="289"/>
      <c r="XEM746" s="289"/>
      <c r="XEN746" s="289"/>
      <c r="XEO746" s="289"/>
      <c r="XEP746" s="289"/>
      <c r="XEQ746" s="289"/>
      <c r="XER746" s="289"/>
      <c r="XES746" s="289"/>
      <c r="XET746" s="289"/>
      <c r="XEU746" s="289"/>
      <c r="XEV746" s="289"/>
      <c r="XEW746" s="289"/>
      <c r="XEX746" s="289"/>
      <c r="XEY746" s="289"/>
      <c r="XEZ746" s="289"/>
      <c r="XFA746" s="289"/>
      <c r="XFB746" s="289"/>
    </row>
    <row r="747" s="506" customFormat="1" ht="21" customHeight="1" spans="1:16382">
      <c r="A747" s="508">
        <v>2101599</v>
      </c>
      <c r="B747" s="519" t="s">
        <v>685</v>
      </c>
      <c r="C747" s="351">
        <f t="shared" si="11"/>
        <v>381</v>
      </c>
      <c r="F747" s="506">
        <v>0</v>
      </c>
      <c r="H747" s="506">
        <v>0</v>
      </c>
      <c r="K747" s="506">
        <v>200</v>
      </c>
      <c r="M747" s="506">
        <v>181</v>
      </c>
      <c r="XEJ747" s="289"/>
      <c r="XEK747" s="289"/>
      <c r="XEL747" s="289"/>
      <c r="XEM747" s="289"/>
      <c r="XEN747" s="289"/>
      <c r="XEO747" s="289"/>
      <c r="XEP747" s="289"/>
      <c r="XEQ747" s="289"/>
      <c r="XER747" s="289"/>
      <c r="XES747" s="289"/>
      <c r="XET747" s="289"/>
      <c r="XEU747" s="289"/>
      <c r="XEV747" s="289"/>
      <c r="XEW747" s="289"/>
      <c r="XEX747" s="289"/>
      <c r="XEY747" s="289"/>
      <c r="XEZ747" s="289"/>
      <c r="XFA747" s="289"/>
      <c r="XFB747" s="289"/>
    </row>
    <row r="748" s="506" customFormat="1" ht="21" customHeight="1" spans="1:16382">
      <c r="A748" s="508">
        <v>21016</v>
      </c>
      <c r="B748" s="518" t="s">
        <v>686</v>
      </c>
      <c r="C748" s="351">
        <f t="shared" si="11"/>
        <v>96.796456</v>
      </c>
      <c r="F748" s="508">
        <v>96.796456</v>
      </c>
      <c r="H748" s="506">
        <v>0</v>
      </c>
      <c r="K748" s="506">
        <v>0</v>
      </c>
      <c r="M748" s="506">
        <v>0</v>
      </c>
      <c r="XEJ748" s="289"/>
      <c r="XEK748" s="289"/>
      <c r="XEL748" s="289"/>
      <c r="XEM748" s="289"/>
      <c r="XEN748" s="289"/>
      <c r="XEO748" s="289"/>
      <c r="XEP748" s="289"/>
      <c r="XEQ748" s="289"/>
      <c r="XER748" s="289"/>
      <c r="XES748" s="289"/>
      <c r="XET748" s="289"/>
      <c r="XEU748" s="289"/>
      <c r="XEV748" s="289"/>
      <c r="XEW748" s="289"/>
      <c r="XEX748" s="289"/>
      <c r="XEY748" s="289"/>
      <c r="XEZ748" s="289"/>
      <c r="XFA748" s="289"/>
      <c r="XFB748" s="289"/>
    </row>
    <row r="749" s="506" customFormat="1" ht="21" customHeight="1" spans="1:16382">
      <c r="A749" s="508">
        <v>2101601</v>
      </c>
      <c r="B749" s="519" t="s">
        <v>687</v>
      </c>
      <c r="C749" s="351">
        <f t="shared" si="11"/>
        <v>96.796456</v>
      </c>
      <c r="F749" s="508">
        <v>96.796456</v>
      </c>
      <c r="H749" s="506">
        <v>0</v>
      </c>
      <c r="K749" s="506">
        <v>0</v>
      </c>
      <c r="M749" s="506">
        <v>0</v>
      </c>
      <c r="XEJ749" s="289"/>
      <c r="XEK749" s="289"/>
      <c r="XEL749" s="289"/>
      <c r="XEM749" s="289"/>
      <c r="XEN749" s="289"/>
      <c r="XEO749" s="289"/>
      <c r="XEP749" s="289"/>
      <c r="XEQ749" s="289"/>
      <c r="XER749" s="289"/>
      <c r="XES749" s="289"/>
      <c r="XET749" s="289"/>
      <c r="XEU749" s="289"/>
      <c r="XEV749" s="289"/>
      <c r="XEW749" s="289"/>
      <c r="XEX749" s="289"/>
      <c r="XEY749" s="289"/>
      <c r="XEZ749" s="289"/>
      <c r="XFA749" s="289"/>
      <c r="XFB749" s="289"/>
    </row>
    <row r="750" s="506" customFormat="1" ht="21" customHeight="1" spans="1:16382">
      <c r="A750" s="508">
        <v>21099</v>
      </c>
      <c r="B750" s="518" t="s">
        <v>688</v>
      </c>
      <c r="C750" s="351">
        <f t="shared" si="11"/>
        <v>674</v>
      </c>
      <c r="F750" s="506">
        <v>0</v>
      </c>
      <c r="H750" s="506">
        <v>600</v>
      </c>
      <c r="K750" s="506">
        <v>72</v>
      </c>
      <c r="M750" s="506">
        <v>2</v>
      </c>
      <c r="XEJ750" s="289"/>
      <c r="XEK750" s="289"/>
      <c r="XEL750" s="289"/>
      <c r="XEM750" s="289"/>
      <c r="XEN750" s="289"/>
      <c r="XEO750" s="289"/>
      <c r="XEP750" s="289"/>
      <c r="XEQ750" s="289"/>
      <c r="XER750" s="289"/>
      <c r="XES750" s="289"/>
      <c r="XET750" s="289"/>
      <c r="XEU750" s="289"/>
      <c r="XEV750" s="289"/>
      <c r="XEW750" s="289"/>
      <c r="XEX750" s="289"/>
      <c r="XEY750" s="289"/>
      <c r="XEZ750" s="289"/>
      <c r="XFA750" s="289"/>
      <c r="XFB750" s="289"/>
    </row>
    <row r="751" s="506" customFormat="1" ht="21" customHeight="1" spans="1:16382">
      <c r="A751" s="508">
        <v>2109999</v>
      </c>
      <c r="B751" s="519" t="s">
        <v>689</v>
      </c>
      <c r="C751" s="351">
        <f t="shared" si="11"/>
        <v>674</v>
      </c>
      <c r="F751" s="506">
        <v>0</v>
      </c>
      <c r="H751" s="506">
        <v>600</v>
      </c>
      <c r="K751" s="506">
        <v>72</v>
      </c>
      <c r="M751" s="506">
        <v>2</v>
      </c>
      <c r="XEJ751" s="289"/>
      <c r="XEK751" s="289"/>
      <c r="XEL751" s="289"/>
      <c r="XEM751" s="289"/>
      <c r="XEN751" s="289"/>
      <c r="XEO751" s="289"/>
      <c r="XEP751" s="289"/>
      <c r="XEQ751" s="289"/>
      <c r="XER751" s="289"/>
      <c r="XES751" s="289"/>
      <c r="XET751" s="289"/>
      <c r="XEU751" s="289"/>
      <c r="XEV751" s="289"/>
      <c r="XEW751" s="289"/>
      <c r="XEX751" s="289"/>
      <c r="XEY751" s="289"/>
      <c r="XEZ751" s="289"/>
      <c r="XFA751" s="289"/>
      <c r="XFB751" s="289"/>
    </row>
    <row r="752" s="506" customFormat="1" ht="21" customHeight="1" spans="1:16382">
      <c r="A752" s="508">
        <v>211</v>
      </c>
      <c r="B752" s="517" t="s">
        <v>690</v>
      </c>
      <c r="C752" s="351">
        <f t="shared" si="11"/>
        <v>29721.961901</v>
      </c>
      <c r="F752" s="508">
        <v>1482.511901</v>
      </c>
      <c r="H752" s="506">
        <v>4587.48</v>
      </c>
      <c r="K752" s="506">
        <f>3779.97+356</f>
        <v>4135.97</v>
      </c>
      <c r="M752" s="506">
        <v>19516</v>
      </c>
      <c r="XEJ752" s="289"/>
      <c r="XEK752" s="289"/>
      <c r="XEL752" s="289"/>
      <c r="XEM752" s="289"/>
      <c r="XEN752" s="289"/>
      <c r="XEO752" s="289"/>
      <c r="XEP752" s="289"/>
      <c r="XEQ752" s="289"/>
      <c r="XER752" s="289"/>
      <c r="XES752" s="289"/>
      <c r="XET752" s="289"/>
      <c r="XEU752" s="289"/>
      <c r="XEV752" s="289"/>
      <c r="XEW752" s="289"/>
      <c r="XEX752" s="289"/>
      <c r="XEY752" s="289"/>
      <c r="XEZ752" s="289"/>
      <c r="XFA752" s="289"/>
      <c r="XFB752" s="289"/>
    </row>
    <row r="753" s="506" customFormat="1" ht="21" customHeight="1" spans="1:16382">
      <c r="A753" s="508">
        <v>21101</v>
      </c>
      <c r="B753" s="519" t="s">
        <v>691</v>
      </c>
      <c r="C753" s="351">
        <f t="shared" si="11"/>
        <v>1481.4917</v>
      </c>
      <c r="F753" s="508">
        <v>821.4917</v>
      </c>
      <c r="H753" s="506">
        <v>0</v>
      </c>
      <c r="K753" s="506">
        <v>0</v>
      </c>
      <c r="M753" s="506">
        <v>660</v>
      </c>
      <c r="XEJ753" s="289"/>
      <c r="XEK753" s="289"/>
      <c r="XEL753" s="289"/>
      <c r="XEM753" s="289"/>
      <c r="XEN753" s="289"/>
      <c r="XEO753" s="289"/>
      <c r="XEP753" s="289"/>
      <c r="XEQ753" s="289"/>
      <c r="XER753" s="289"/>
      <c r="XES753" s="289"/>
      <c r="XET753" s="289"/>
      <c r="XEU753" s="289"/>
      <c r="XEV753" s="289"/>
      <c r="XEW753" s="289"/>
      <c r="XEX753" s="289"/>
      <c r="XEY753" s="289"/>
      <c r="XEZ753" s="289"/>
      <c r="XFA753" s="289"/>
      <c r="XFB753" s="289"/>
    </row>
    <row r="754" s="506" customFormat="1" ht="21" customHeight="1" spans="1:16382">
      <c r="A754" s="508">
        <v>2110101</v>
      </c>
      <c r="B754" s="519" t="s">
        <v>148</v>
      </c>
      <c r="C754" s="351">
        <f t="shared" si="11"/>
        <v>821.4917</v>
      </c>
      <c r="F754" s="508">
        <v>821.4917</v>
      </c>
      <c r="H754" s="506">
        <v>0</v>
      </c>
      <c r="K754" s="506">
        <v>0</v>
      </c>
      <c r="M754" s="506">
        <v>0</v>
      </c>
      <c r="XEJ754" s="289"/>
      <c r="XEK754" s="289"/>
      <c r="XEL754" s="289"/>
      <c r="XEM754" s="289"/>
      <c r="XEN754" s="289"/>
      <c r="XEO754" s="289"/>
      <c r="XEP754" s="289"/>
      <c r="XEQ754" s="289"/>
      <c r="XER754" s="289"/>
      <c r="XES754" s="289"/>
      <c r="XET754" s="289"/>
      <c r="XEU754" s="289"/>
      <c r="XEV754" s="289"/>
      <c r="XEW754" s="289"/>
      <c r="XEX754" s="289"/>
      <c r="XEY754" s="289"/>
      <c r="XEZ754" s="289"/>
      <c r="XFA754" s="289"/>
      <c r="XFB754" s="289"/>
    </row>
    <row r="755" s="506" customFormat="1" ht="21" hidden="1" customHeight="1" spans="1:16382">
      <c r="A755" s="508">
        <v>2110102</v>
      </c>
      <c r="B755" s="518" t="s">
        <v>149</v>
      </c>
      <c r="C755" s="351">
        <f t="shared" si="11"/>
        <v>0</v>
      </c>
      <c r="F755" s="506">
        <v>0</v>
      </c>
      <c r="H755" s="506">
        <v>0</v>
      </c>
      <c r="K755" s="506">
        <v>0</v>
      </c>
      <c r="M755" s="506">
        <v>0</v>
      </c>
      <c r="XEJ755" s="289"/>
      <c r="XEK755" s="289"/>
      <c r="XEL755" s="289"/>
      <c r="XEM755" s="289"/>
      <c r="XEN755" s="289"/>
      <c r="XEO755" s="289"/>
      <c r="XEP755" s="289"/>
      <c r="XEQ755" s="289"/>
      <c r="XER755" s="289"/>
      <c r="XES755" s="289"/>
      <c r="XET755" s="289"/>
      <c r="XEU755" s="289"/>
      <c r="XEV755" s="289"/>
      <c r="XEW755" s="289"/>
      <c r="XEX755" s="289"/>
      <c r="XEY755" s="289"/>
      <c r="XEZ755" s="289"/>
      <c r="XFA755" s="289"/>
      <c r="XFB755" s="289"/>
    </row>
    <row r="756" s="506" customFormat="1" ht="21" hidden="1" customHeight="1" spans="1:16382">
      <c r="A756" s="508">
        <v>2110103</v>
      </c>
      <c r="B756" s="519" t="s">
        <v>150</v>
      </c>
      <c r="C756" s="351">
        <f t="shared" si="11"/>
        <v>0</v>
      </c>
      <c r="F756" s="506">
        <v>0</v>
      </c>
      <c r="H756" s="506">
        <v>0</v>
      </c>
      <c r="K756" s="506">
        <v>0</v>
      </c>
      <c r="M756" s="506">
        <v>0</v>
      </c>
      <c r="XEJ756" s="289"/>
      <c r="XEK756" s="289"/>
      <c r="XEL756" s="289"/>
      <c r="XEM756" s="289"/>
      <c r="XEN756" s="289"/>
      <c r="XEO756" s="289"/>
      <c r="XEP756" s="289"/>
      <c r="XEQ756" s="289"/>
      <c r="XER756" s="289"/>
      <c r="XES756" s="289"/>
      <c r="XET756" s="289"/>
      <c r="XEU756" s="289"/>
      <c r="XEV756" s="289"/>
      <c r="XEW756" s="289"/>
      <c r="XEX756" s="289"/>
      <c r="XEY756" s="289"/>
      <c r="XEZ756" s="289"/>
      <c r="XFA756" s="289"/>
      <c r="XFB756" s="289"/>
    </row>
    <row r="757" s="506" customFormat="1" ht="21" hidden="1" customHeight="1" spans="1:16382">
      <c r="A757" s="508">
        <v>2110104</v>
      </c>
      <c r="B757" s="519" t="s">
        <v>692</v>
      </c>
      <c r="C757" s="351">
        <f t="shared" si="11"/>
        <v>0</v>
      </c>
      <c r="F757" s="506">
        <v>0</v>
      </c>
      <c r="H757" s="506">
        <v>0</v>
      </c>
      <c r="K757" s="506">
        <v>0</v>
      </c>
      <c r="M757" s="506">
        <v>0</v>
      </c>
      <c r="XEJ757" s="289"/>
      <c r="XEK757" s="289"/>
      <c r="XEL757" s="289"/>
      <c r="XEM757" s="289"/>
      <c r="XEN757" s="289"/>
      <c r="XEO757" s="289"/>
      <c r="XEP757" s="289"/>
      <c r="XEQ757" s="289"/>
      <c r="XER757" s="289"/>
      <c r="XES757" s="289"/>
      <c r="XET757" s="289"/>
      <c r="XEU757" s="289"/>
      <c r="XEV757" s="289"/>
      <c r="XEW757" s="289"/>
      <c r="XEX757" s="289"/>
      <c r="XEY757" s="289"/>
      <c r="XEZ757" s="289"/>
      <c r="XFA757" s="289"/>
      <c r="XFB757" s="289"/>
    </row>
    <row r="758" s="506" customFormat="1" ht="21" hidden="1" customHeight="1" spans="1:16382">
      <c r="A758" s="508">
        <v>2110105</v>
      </c>
      <c r="B758" s="519" t="s">
        <v>693</v>
      </c>
      <c r="C758" s="351">
        <f t="shared" si="11"/>
        <v>0</v>
      </c>
      <c r="F758" s="506">
        <v>0</v>
      </c>
      <c r="H758" s="506">
        <v>0</v>
      </c>
      <c r="K758" s="506">
        <v>0</v>
      </c>
      <c r="M758" s="506">
        <v>0</v>
      </c>
      <c r="XEJ758" s="289"/>
      <c r="XEK758" s="289"/>
      <c r="XEL758" s="289"/>
      <c r="XEM758" s="289"/>
      <c r="XEN758" s="289"/>
      <c r="XEO758" s="289"/>
      <c r="XEP758" s="289"/>
      <c r="XEQ758" s="289"/>
      <c r="XER758" s="289"/>
      <c r="XES758" s="289"/>
      <c r="XET758" s="289"/>
      <c r="XEU758" s="289"/>
      <c r="XEV758" s="289"/>
      <c r="XEW758" s="289"/>
      <c r="XEX758" s="289"/>
      <c r="XEY758" s="289"/>
      <c r="XEZ758" s="289"/>
      <c r="XFA758" s="289"/>
      <c r="XFB758" s="289"/>
    </row>
    <row r="759" s="506" customFormat="1" ht="21" hidden="1" customHeight="1" spans="1:16382">
      <c r="A759" s="508">
        <v>2110106</v>
      </c>
      <c r="B759" s="519" t="s">
        <v>694</v>
      </c>
      <c r="C759" s="351">
        <f t="shared" si="11"/>
        <v>0</v>
      </c>
      <c r="F759" s="506">
        <v>0</v>
      </c>
      <c r="H759" s="506">
        <v>0</v>
      </c>
      <c r="K759" s="506">
        <v>0</v>
      </c>
      <c r="M759" s="506">
        <v>0</v>
      </c>
      <c r="XEJ759" s="289"/>
      <c r="XEK759" s="289"/>
      <c r="XEL759" s="289"/>
      <c r="XEM759" s="289"/>
      <c r="XEN759" s="289"/>
      <c r="XEO759" s="289"/>
      <c r="XEP759" s="289"/>
      <c r="XEQ759" s="289"/>
      <c r="XER759" s="289"/>
      <c r="XES759" s="289"/>
      <c r="XET759" s="289"/>
      <c r="XEU759" s="289"/>
      <c r="XEV759" s="289"/>
      <c r="XEW759" s="289"/>
      <c r="XEX759" s="289"/>
      <c r="XEY759" s="289"/>
      <c r="XEZ759" s="289"/>
      <c r="XFA759" s="289"/>
      <c r="XFB759" s="289"/>
    </row>
    <row r="760" s="506" customFormat="1" ht="21" hidden="1" customHeight="1" spans="1:16382">
      <c r="A760" s="508">
        <v>2110107</v>
      </c>
      <c r="B760" s="519" t="s">
        <v>695</v>
      </c>
      <c r="C760" s="351">
        <f t="shared" si="11"/>
        <v>0</v>
      </c>
      <c r="F760" s="506">
        <v>0</v>
      </c>
      <c r="H760" s="506">
        <v>0</v>
      </c>
      <c r="K760" s="506">
        <v>0</v>
      </c>
      <c r="M760" s="506">
        <v>0</v>
      </c>
      <c r="XEJ760" s="289"/>
      <c r="XEK760" s="289"/>
      <c r="XEL760" s="289"/>
      <c r="XEM760" s="289"/>
      <c r="XEN760" s="289"/>
      <c r="XEO760" s="289"/>
      <c r="XEP760" s="289"/>
      <c r="XEQ760" s="289"/>
      <c r="XER760" s="289"/>
      <c r="XES760" s="289"/>
      <c r="XET760" s="289"/>
      <c r="XEU760" s="289"/>
      <c r="XEV760" s="289"/>
      <c r="XEW760" s="289"/>
      <c r="XEX760" s="289"/>
      <c r="XEY760" s="289"/>
      <c r="XEZ760" s="289"/>
      <c r="XFA760" s="289"/>
      <c r="XFB760" s="289"/>
    </row>
    <row r="761" s="506" customFormat="1" ht="21" hidden="1" customHeight="1" spans="1:16382">
      <c r="A761" s="508">
        <v>2110108</v>
      </c>
      <c r="B761" s="518" t="s">
        <v>696</v>
      </c>
      <c r="C761" s="351">
        <f t="shared" si="11"/>
        <v>0</v>
      </c>
      <c r="F761" s="506">
        <v>0</v>
      </c>
      <c r="H761" s="506">
        <v>0</v>
      </c>
      <c r="K761" s="506">
        <v>0</v>
      </c>
      <c r="M761" s="506">
        <v>0</v>
      </c>
      <c r="XEJ761" s="289"/>
      <c r="XEK761" s="289"/>
      <c r="XEL761" s="289"/>
      <c r="XEM761" s="289"/>
      <c r="XEN761" s="289"/>
      <c r="XEO761" s="289"/>
      <c r="XEP761" s="289"/>
      <c r="XEQ761" s="289"/>
      <c r="XER761" s="289"/>
      <c r="XES761" s="289"/>
      <c r="XET761" s="289"/>
      <c r="XEU761" s="289"/>
      <c r="XEV761" s="289"/>
      <c r="XEW761" s="289"/>
      <c r="XEX761" s="289"/>
      <c r="XEY761" s="289"/>
      <c r="XEZ761" s="289"/>
      <c r="XFA761" s="289"/>
      <c r="XFB761" s="289"/>
    </row>
    <row r="762" s="506" customFormat="1" ht="21" customHeight="1" spans="1:16382">
      <c r="A762" s="508">
        <v>2110199</v>
      </c>
      <c r="B762" s="519" t="s">
        <v>697</v>
      </c>
      <c r="C762" s="351">
        <f t="shared" si="11"/>
        <v>660</v>
      </c>
      <c r="F762" s="506">
        <v>0</v>
      </c>
      <c r="H762" s="506">
        <v>0</v>
      </c>
      <c r="K762" s="506">
        <v>0</v>
      </c>
      <c r="M762" s="506">
        <v>660</v>
      </c>
      <c r="XEJ762" s="289"/>
      <c r="XEK762" s="289"/>
      <c r="XEL762" s="289"/>
      <c r="XEM762" s="289"/>
      <c r="XEN762" s="289"/>
      <c r="XEO762" s="289"/>
      <c r="XEP762" s="289"/>
      <c r="XEQ762" s="289"/>
      <c r="XER762" s="289"/>
      <c r="XES762" s="289"/>
      <c r="XET762" s="289"/>
      <c r="XEU762" s="289"/>
      <c r="XEV762" s="289"/>
      <c r="XEW762" s="289"/>
      <c r="XEX762" s="289"/>
      <c r="XEY762" s="289"/>
      <c r="XEZ762" s="289"/>
      <c r="XFA762" s="289"/>
      <c r="XFB762" s="289"/>
    </row>
    <row r="763" s="506" customFormat="1" ht="21" hidden="1" customHeight="1" spans="1:16382">
      <c r="A763" s="508">
        <v>21102</v>
      </c>
      <c r="B763" s="519" t="s">
        <v>698</v>
      </c>
      <c r="C763" s="351">
        <f t="shared" si="11"/>
        <v>0</v>
      </c>
      <c r="F763" s="506">
        <v>0</v>
      </c>
      <c r="H763" s="506">
        <v>0</v>
      </c>
      <c r="K763" s="506">
        <v>0</v>
      </c>
      <c r="M763" s="506">
        <v>0</v>
      </c>
      <c r="XEJ763" s="289"/>
      <c r="XEK763" s="289"/>
      <c r="XEL763" s="289"/>
      <c r="XEM763" s="289"/>
      <c r="XEN763" s="289"/>
      <c r="XEO763" s="289"/>
      <c r="XEP763" s="289"/>
      <c r="XEQ763" s="289"/>
      <c r="XER763" s="289"/>
      <c r="XES763" s="289"/>
      <c r="XET763" s="289"/>
      <c r="XEU763" s="289"/>
      <c r="XEV763" s="289"/>
      <c r="XEW763" s="289"/>
      <c r="XEX763" s="289"/>
      <c r="XEY763" s="289"/>
      <c r="XEZ763" s="289"/>
      <c r="XFA763" s="289"/>
      <c r="XFB763" s="289"/>
    </row>
    <row r="764" s="506" customFormat="1" ht="21" hidden="1" customHeight="1" spans="1:16382">
      <c r="A764" s="508">
        <v>2110203</v>
      </c>
      <c r="B764" s="518" t="s">
        <v>699</v>
      </c>
      <c r="C764" s="351">
        <f t="shared" si="11"/>
        <v>0</v>
      </c>
      <c r="F764" s="506">
        <v>0</v>
      </c>
      <c r="H764" s="506">
        <v>0</v>
      </c>
      <c r="K764" s="506">
        <v>0</v>
      </c>
      <c r="M764" s="506">
        <v>0</v>
      </c>
      <c r="XEJ764" s="289"/>
      <c r="XEK764" s="289"/>
      <c r="XEL764" s="289"/>
      <c r="XEM764" s="289"/>
      <c r="XEN764" s="289"/>
      <c r="XEO764" s="289"/>
      <c r="XEP764" s="289"/>
      <c r="XEQ764" s="289"/>
      <c r="XER764" s="289"/>
      <c r="XES764" s="289"/>
      <c r="XET764" s="289"/>
      <c r="XEU764" s="289"/>
      <c r="XEV764" s="289"/>
      <c r="XEW764" s="289"/>
      <c r="XEX764" s="289"/>
      <c r="XEY764" s="289"/>
      <c r="XEZ764" s="289"/>
      <c r="XFA764" s="289"/>
      <c r="XFB764" s="289"/>
    </row>
    <row r="765" s="506" customFormat="1" ht="21" hidden="1" customHeight="1" spans="1:16382">
      <c r="A765" s="508">
        <v>2110204</v>
      </c>
      <c r="B765" s="519" t="s">
        <v>700</v>
      </c>
      <c r="C765" s="351">
        <f t="shared" si="11"/>
        <v>0</v>
      </c>
      <c r="F765" s="506">
        <v>0</v>
      </c>
      <c r="H765" s="506">
        <v>0</v>
      </c>
      <c r="K765" s="506">
        <v>0</v>
      </c>
      <c r="M765" s="506">
        <v>0</v>
      </c>
      <c r="XEJ765" s="289"/>
      <c r="XEK765" s="289"/>
      <c r="XEL765" s="289"/>
      <c r="XEM765" s="289"/>
      <c r="XEN765" s="289"/>
      <c r="XEO765" s="289"/>
      <c r="XEP765" s="289"/>
      <c r="XEQ765" s="289"/>
      <c r="XER765" s="289"/>
      <c r="XES765" s="289"/>
      <c r="XET765" s="289"/>
      <c r="XEU765" s="289"/>
      <c r="XEV765" s="289"/>
      <c r="XEW765" s="289"/>
      <c r="XEX765" s="289"/>
      <c r="XEY765" s="289"/>
      <c r="XEZ765" s="289"/>
      <c r="XFA765" s="289"/>
      <c r="XFB765" s="289"/>
    </row>
    <row r="766" s="506" customFormat="1" ht="21" hidden="1" customHeight="1" spans="1:16382">
      <c r="A766" s="508">
        <v>2110299</v>
      </c>
      <c r="B766" s="519" t="s">
        <v>701</v>
      </c>
      <c r="C766" s="351">
        <f t="shared" si="11"/>
        <v>0</v>
      </c>
      <c r="F766" s="506">
        <v>0</v>
      </c>
      <c r="H766" s="506">
        <v>0</v>
      </c>
      <c r="K766" s="506">
        <v>0</v>
      </c>
      <c r="M766" s="506">
        <v>0</v>
      </c>
      <c r="XEJ766" s="289"/>
      <c r="XEK766" s="289"/>
      <c r="XEL766" s="289"/>
      <c r="XEM766" s="289"/>
      <c r="XEN766" s="289"/>
      <c r="XEO766" s="289"/>
      <c r="XEP766" s="289"/>
      <c r="XEQ766" s="289"/>
      <c r="XER766" s="289"/>
      <c r="XES766" s="289"/>
      <c r="XET766" s="289"/>
      <c r="XEU766" s="289"/>
      <c r="XEV766" s="289"/>
      <c r="XEW766" s="289"/>
      <c r="XEX766" s="289"/>
      <c r="XEY766" s="289"/>
      <c r="XEZ766" s="289"/>
      <c r="XFA766" s="289"/>
      <c r="XFB766" s="289"/>
    </row>
    <row r="767" s="506" customFormat="1" ht="21" customHeight="1" spans="1:16382">
      <c r="A767" s="508">
        <v>21103</v>
      </c>
      <c r="B767" s="518" t="s">
        <v>702</v>
      </c>
      <c r="C767" s="351">
        <f t="shared" si="11"/>
        <v>21351.48</v>
      </c>
      <c r="F767" s="506">
        <v>0</v>
      </c>
      <c r="H767" s="506">
        <v>4587.48</v>
      </c>
      <c r="K767" s="506">
        <v>3560</v>
      </c>
      <c r="M767" s="506">
        <v>13204</v>
      </c>
      <c r="XEJ767" s="289"/>
      <c r="XEK767" s="289"/>
      <c r="XEL767" s="289"/>
      <c r="XEM767" s="289"/>
      <c r="XEN767" s="289"/>
      <c r="XEO767" s="289"/>
      <c r="XEP767" s="289"/>
      <c r="XEQ767" s="289"/>
      <c r="XER767" s="289"/>
      <c r="XES767" s="289"/>
      <c r="XET767" s="289"/>
      <c r="XEU767" s="289"/>
      <c r="XEV767" s="289"/>
      <c r="XEW767" s="289"/>
      <c r="XEX767" s="289"/>
      <c r="XEY767" s="289"/>
      <c r="XEZ767" s="289"/>
      <c r="XFA767" s="289"/>
      <c r="XFB767" s="289"/>
    </row>
    <row r="768" s="506" customFormat="1" ht="21" customHeight="1" spans="1:16382">
      <c r="A768" s="508">
        <v>2110301</v>
      </c>
      <c r="B768" s="519" t="s">
        <v>703</v>
      </c>
      <c r="C768" s="351">
        <f t="shared" si="11"/>
        <v>500</v>
      </c>
      <c r="F768" s="506">
        <v>0</v>
      </c>
      <c r="H768" s="506">
        <v>0</v>
      </c>
      <c r="K768" s="506">
        <v>0</v>
      </c>
      <c r="M768" s="506">
        <v>500</v>
      </c>
      <c r="XEJ768" s="289"/>
      <c r="XEK768" s="289"/>
      <c r="XEL768" s="289"/>
      <c r="XEM768" s="289"/>
      <c r="XEN768" s="289"/>
      <c r="XEO768" s="289"/>
      <c r="XEP768" s="289"/>
      <c r="XEQ768" s="289"/>
      <c r="XER768" s="289"/>
      <c r="XES768" s="289"/>
      <c r="XET768" s="289"/>
      <c r="XEU768" s="289"/>
      <c r="XEV768" s="289"/>
      <c r="XEW768" s="289"/>
      <c r="XEX768" s="289"/>
      <c r="XEY768" s="289"/>
      <c r="XEZ768" s="289"/>
      <c r="XFA768" s="289"/>
      <c r="XFB768" s="289"/>
    </row>
    <row r="769" s="506" customFormat="1" ht="21" customHeight="1" spans="1:16382">
      <c r="A769" s="508">
        <v>2110302</v>
      </c>
      <c r="B769" s="518" t="s">
        <v>704</v>
      </c>
      <c r="C769" s="351">
        <f t="shared" si="11"/>
        <v>20119.48</v>
      </c>
      <c r="F769" s="506">
        <v>0</v>
      </c>
      <c r="H769" s="506">
        <v>4587.48</v>
      </c>
      <c r="K769" s="506">
        <v>2951</v>
      </c>
      <c r="M769" s="506">
        <v>12581</v>
      </c>
      <c r="XEJ769" s="289"/>
      <c r="XEK769" s="289"/>
      <c r="XEL769" s="289"/>
      <c r="XEM769" s="289"/>
      <c r="XEN769" s="289"/>
      <c r="XEO769" s="289"/>
      <c r="XEP769" s="289"/>
      <c r="XEQ769" s="289"/>
      <c r="XER769" s="289"/>
      <c r="XES769" s="289"/>
      <c r="XET769" s="289"/>
      <c r="XEU769" s="289"/>
      <c r="XEV769" s="289"/>
      <c r="XEW769" s="289"/>
      <c r="XEX769" s="289"/>
      <c r="XEY769" s="289"/>
      <c r="XEZ769" s="289"/>
      <c r="XFA769" s="289"/>
      <c r="XFB769" s="289"/>
    </row>
    <row r="770" s="506" customFormat="1" ht="21" hidden="1" customHeight="1" spans="1:16382">
      <c r="A770" s="508">
        <v>2110303</v>
      </c>
      <c r="B770" s="519" t="s">
        <v>705</v>
      </c>
      <c r="C770" s="351">
        <f t="shared" si="11"/>
        <v>0</v>
      </c>
      <c r="F770" s="506">
        <v>0</v>
      </c>
      <c r="H770" s="506">
        <v>0</v>
      </c>
      <c r="K770" s="506">
        <v>0</v>
      </c>
      <c r="M770" s="506">
        <v>0</v>
      </c>
      <c r="XEJ770" s="289"/>
      <c r="XEK770" s="289"/>
      <c r="XEL770" s="289"/>
      <c r="XEM770" s="289"/>
      <c r="XEN770" s="289"/>
      <c r="XEO770" s="289"/>
      <c r="XEP770" s="289"/>
      <c r="XEQ770" s="289"/>
      <c r="XER770" s="289"/>
      <c r="XES770" s="289"/>
      <c r="XET770" s="289"/>
      <c r="XEU770" s="289"/>
      <c r="XEV770" s="289"/>
      <c r="XEW770" s="289"/>
      <c r="XEX770" s="289"/>
      <c r="XEY770" s="289"/>
      <c r="XEZ770" s="289"/>
      <c r="XFA770" s="289"/>
      <c r="XFB770" s="289"/>
    </row>
    <row r="771" s="506" customFormat="1" ht="21" customHeight="1" spans="1:16382">
      <c r="A771" s="508">
        <v>2110304</v>
      </c>
      <c r="B771" s="518" t="s">
        <v>706</v>
      </c>
      <c r="C771" s="351">
        <f t="shared" si="11"/>
        <v>93</v>
      </c>
      <c r="F771" s="506">
        <v>0</v>
      </c>
      <c r="H771" s="506">
        <v>0</v>
      </c>
      <c r="K771" s="506">
        <v>93</v>
      </c>
      <c r="M771" s="506">
        <v>0</v>
      </c>
      <c r="XEJ771" s="289"/>
      <c r="XEK771" s="289"/>
      <c r="XEL771" s="289"/>
      <c r="XEM771" s="289"/>
      <c r="XEN771" s="289"/>
      <c r="XEO771" s="289"/>
      <c r="XEP771" s="289"/>
      <c r="XEQ771" s="289"/>
      <c r="XER771" s="289"/>
      <c r="XES771" s="289"/>
      <c r="XET771" s="289"/>
      <c r="XEU771" s="289"/>
      <c r="XEV771" s="289"/>
      <c r="XEW771" s="289"/>
      <c r="XEX771" s="289"/>
      <c r="XEY771" s="289"/>
      <c r="XEZ771" s="289"/>
      <c r="XFA771" s="289"/>
      <c r="XFB771" s="289"/>
    </row>
    <row r="772" s="506" customFormat="1" ht="21" hidden="1" customHeight="1" spans="1:16382">
      <c r="A772" s="508">
        <v>2110305</v>
      </c>
      <c r="B772" s="519" t="s">
        <v>707</v>
      </c>
      <c r="C772" s="351">
        <f t="shared" si="11"/>
        <v>0</v>
      </c>
      <c r="F772" s="506">
        <v>0</v>
      </c>
      <c r="H772" s="506">
        <v>0</v>
      </c>
      <c r="K772" s="506">
        <v>0</v>
      </c>
      <c r="M772" s="506">
        <v>0</v>
      </c>
      <c r="XEJ772" s="289"/>
      <c r="XEK772" s="289"/>
      <c r="XEL772" s="289"/>
      <c r="XEM772" s="289"/>
      <c r="XEN772" s="289"/>
      <c r="XEO772" s="289"/>
      <c r="XEP772" s="289"/>
      <c r="XEQ772" s="289"/>
      <c r="XER772" s="289"/>
      <c r="XES772" s="289"/>
      <c r="XET772" s="289"/>
      <c r="XEU772" s="289"/>
      <c r="XEV772" s="289"/>
      <c r="XEW772" s="289"/>
      <c r="XEX772" s="289"/>
      <c r="XEY772" s="289"/>
      <c r="XEZ772" s="289"/>
      <c r="XFA772" s="289"/>
      <c r="XFB772" s="289"/>
    </row>
    <row r="773" s="506" customFormat="1" ht="21" hidden="1" customHeight="1" spans="1:16382">
      <c r="A773" s="508">
        <v>2110306</v>
      </c>
      <c r="B773" s="519" t="s">
        <v>708</v>
      </c>
      <c r="C773" s="351">
        <f t="shared" si="11"/>
        <v>0</v>
      </c>
      <c r="F773" s="506">
        <v>0</v>
      </c>
      <c r="H773" s="506">
        <v>0</v>
      </c>
      <c r="K773" s="506">
        <v>0</v>
      </c>
      <c r="M773" s="506">
        <v>0</v>
      </c>
      <c r="XEJ773" s="289"/>
      <c r="XEK773" s="289"/>
      <c r="XEL773" s="289"/>
      <c r="XEM773" s="289"/>
      <c r="XEN773" s="289"/>
      <c r="XEO773" s="289"/>
      <c r="XEP773" s="289"/>
      <c r="XEQ773" s="289"/>
      <c r="XER773" s="289"/>
      <c r="XES773" s="289"/>
      <c r="XET773" s="289"/>
      <c r="XEU773" s="289"/>
      <c r="XEV773" s="289"/>
      <c r="XEW773" s="289"/>
      <c r="XEX773" s="289"/>
      <c r="XEY773" s="289"/>
      <c r="XEZ773" s="289"/>
      <c r="XFA773" s="289"/>
      <c r="XFB773" s="289"/>
    </row>
    <row r="774" s="506" customFormat="1" ht="21" customHeight="1" spans="1:16382">
      <c r="A774" s="508">
        <v>2110307</v>
      </c>
      <c r="B774" s="519" t="s">
        <v>709</v>
      </c>
      <c r="C774" s="351">
        <f t="shared" ref="C774:C837" si="12">D774+E774+F774+G774+H774+I774+J774+K774+L774+M774</f>
        <v>17</v>
      </c>
      <c r="F774" s="506">
        <v>0</v>
      </c>
      <c r="H774" s="506">
        <v>0</v>
      </c>
      <c r="K774" s="506">
        <v>0</v>
      </c>
      <c r="M774" s="506">
        <v>17</v>
      </c>
      <c r="XEJ774" s="289"/>
      <c r="XEK774" s="289"/>
      <c r="XEL774" s="289"/>
      <c r="XEM774" s="289"/>
      <c r="XEN774" s="289"/>
      <c r="XEO774" s="289"/>
      <c r="XEP774" s="289"/>
      <c r="XEQ774" s="289"/>
      <c r="XER774" s="289"/>
      <c r="XES774" s="289"/>
      <c r="XET774" s="289"/>
      <c r="XEU774" s="289"/>
      <c r="XEV774" s="289"/>
      <c r="XEW774" s="289"/>
      <c r="XEX774" s="289"/>
      <c r="XEY774" s="289"/>
      <c r="XEZ774" s="289"/>
      <c r="XFA774" s="289"/>
      <c r="XFB774" s="289"/>
    </row>
    <row r="775" s="506" customFormat="1" ht="21" customHeight="1" spans="1:16382">
      <c r="A775" s="508">
        <v>2110399</v>
      </c>
      <c r="B775" s="519" t="s">
        <v>710</v>
      </c>
      <c r="C775" s="351">
        <f t="shared" si="12"/>
        <v>622</v>
      </c>
      <c r="F775" s="506">
        <v>0</v>
      </c>
      <c r="H775" s="506">
        <v>0</v>
      </c>
      <c r="K775" s="506">
        <v>516</v>
      </c>
      <c r="M775" s="506">
        <v>106</v>
      </c>
      <c r="XEJ775" s="289"/>
      <c r="XEK775" s="289"/>
      <c r="XEL775" s="289"/>
      <c r="XEM775" s="289"/>
      <c r="XEN775" s="289"/>
      <c r="XEO775" s="289"/>
      <c r="XEP775" s="289"/>
      <c r="XEQ775" s="289"/>
      <c r="XER775" s="289"/>
      <c r="XES775" s="289"/>
      <c r="XET775" s="289"/>
      <c r="XEU775" s="289"/>
      <c r="XEV775" s="289"/>
      <c r="XEW775" s="289"/>
      <c r="XEX775" s="289"/>
      <c r="XEY775" s="289"/>
      <c r="XEZ775" s="289"/>
      <c r="XFA775" s="289"/>
      <c r="XFB775" s="289"/>
    </row>
    <row r="776" s="506" customFormat="1" ht="21" customHeight="1" spans="1:16382">
      <c r="A776" s="508">
        <v>21104</v>
      </c>
      <c r="B776" s="519" t="s">
        <v>711</v>
      </c>
      <c r="C776" s="351">
        <f t="shared" si="12"/>
        <v>5771.97</v>
      </c>
      <c r="F776" s="506">
        <v>0</v>
      </c>
      <c r="H776" s="506">
        <v>0</v>
      </c>
      <c r="K776" s="506">
        <f>219.97+356</f>
        <v>575.97</v>
      </c>
      <c r="M776" s="506">
        <v>5196</v>
      </c>
      <c r="XEJ776" s="289"/>
      <c r="XEK776" s="289"/>
      <c r="XEL776" s="289"/>
      <c r="XEM776" s="289"/>
      <c r="XEN776" s="289"/>
      <c r="XEO776" s="289"/>
      <c r="XEP776" s="289"/>
      <c r="XEQ776" s="289"/>
      <c r="XER776" s="289"/>
      <c r="XES776" s="289"/>
      <c r="XET776" s="289"/>
      <c r="XEU776" s="289"/>
      <c r="XEV776" s="289"/>
      <c r="XEW776" s="289"/>
      <c r="XEX776" s="289"/>
      <c r="XEY776" s="289"/>
      <c r="XEZ776" s="289"/>
      <c r="XFA776" s="289"/>
      <c r="XFB776" s="289"/>
    </row>
    <row r="777" s="506" customFormat="1" ht="21" customHeight="1" spans="1:16382">
      <c r="A777" s="508">
        <v>2110401</v>
      </c>
      <c r="B777" s="518" t="s">
        <v>712</v>
      </c>
      <c r="C777" s="351">
        <f t="shared" si="12"/>
        <v>4665</v>
      </c>
      <c r="F777" s="506">
        <v>0</v>
      </c>
      <c r="H777" s="506">
        <v>0</v>
      </c>
      <c r="K777" s="506">
        <f>75+326</f>
        <v>401</v>
      </c>
      <c r="M777" s="506">
        <v>4264</v>
      </c>
      <c r="XEJ777" s="289"/>
      <c r="XEK777" s="289"/>
      <c r="XEL777" s="289"/>
      <c r="XEM777" s="289"/>
      <c r="XEN777" s="289"/>
      <c r="XEO777" s="289"/>
      <c r="XEP777" s="289"/>
      <c r="XEQ777" s="289"/>
      <c r="XER777" s="289"/>
      <c r="XES777" s="289"/>
      <c r="XET777" s="289"/>
      <c r="XEU777" s="289"/>
      <c r="XEV777" s="289"/>
      <c r="XEW777" s="289"/>
      <c r="XEX777" s="289"/>
      <c r="XEY777" s="289"/>
      <c r="XEZ777" s="289"/>
      <c r="XFA777" s="289"/>
      <c r="XFB777" s="289"/>
    </row>
    <row r="778" s="506" customFormat="1" ht="21" customHeight="1" spans="1:16382">
      <c r="A778" s="508">
        <v>2110402</v>
      </c>
      <c r="B778" s="518" t="s">
        <v>713</v>
      </c>
      <c r="C778" s="351">
        <f t="shared" si="12"/>
        <v>394.97</v>
      </c>
      <c r="F778" s="506">
        <v>0</v>
      </c>
      <c r="H778" s="506">
        <v>0</v>
      </c>
      <c r="K778" s="506">
        <v>119.97</v>
      </c>
      <c r="M778" s="506">
        <v>275</v>
      </c>
      <c r="XEJ778" s="289"/>
      <c r="XEK778" s="289"/>
      <c r="XEL778" s="289"/>
      <c r="XEM778" s="289"/>
      <c r="XEN778" s="289"/>
      <c r="XEO778" s="289"/>
      <c r="XEP778" s="289"/>
      <c r="XEQ778" s="289"/>
      <c r="XER778" s="289"/>
      <c r="XES778" s="289"/>
      <c r="XET778" s="289"/>
      <c r="XEU778" s="289"/>
      <c r="XEV778" s="289"/>
      <c r="XEW778" s="289"/>
      <c r="XEX778" s="289"/>
      <c r="XEY778" s="289"/>
      <c r="XEZ778" s="289"/>
      <c r="XFA778" s="289"/>
      <c r="XFB778" s="289"/>
    </row>
    <row r="779" s="506" customFormat="1" ht="21" hidden="1" customHeight="1" spans="1:16382">
      <c r="A779" s="508">
        <v>2110404</v>
      </c>
      <c r="B779" s="519" t="s">
        <v>714</v>
      </c>
      <c r="C779" s="351">
        <f t="shared" si="12"/>
        <v>0</v>
      </c>
      <c r="F779" s="506">
        <v>0</v>
      </c>
      <c r="H779" s="506">
        <v>0</v>
      </c>
      <c r="M779" s="506">
        <v>0</v>
      </c>
      <c r="XEJ779" s="289"/>
      <c r="XEK779" s="289"/>
      <c r="XEL779" s="289"/>
      <c r="XEM779" s="289"/>
      <c r="XEN779" s="289"/>
      <c r="XEO779" s="289"/>
      <c r="XEP779" s="289"/>
      <c r="XEQ779" s="289"/>
      <c r="XER779" s="289"/>
      <c r="XES779" s="289"/>
      <c r="XET779" s="289"/>
      <c r="XEU779" s="289"/>
      <c r="XEV779" s="289"/>
      <c r="XEW779" s="289"/>
      <c r="XEX779" s="289"/>
      <c r="XEY779" s="289"/>
      <c r="XEZ779" s="289"/>
      <c r="XFA779" s="289"/>
      <c r="XFB779" s="289"/>
    </row>
    <row r="780" s="506" customFormat="1" ht="21" hidden="1" customHeight="1" spans="1:16382">
      <c r="A780" s="508">
        <v>2110405</v>
      </c>
      <c r="B780" s="518" t="s">
        <v>715</v>
      </c>
      <c r="C780" s="351">
        <f t="shared" si="12"/>
        <v>0</v>
      </c>
      <c r="F780" s="506">
        <v>0</v>
      </c>
      <c r="H780" s="506">
        <v>0</v>
      </c>
      <c r="K780" s="506">
        <v>0</v>
      </c>
      <c r="M780" s="506">
        <v>0</v>
      </c>
      <c r="XEJ780" s="289"/>
      <c r="XEK780" s="289"/>
      <c r="XEL780" s="289"/>
      <c r="XEM780" s="289"/>
      <c r="XEN780" s="289"/>
      <c r="XEO780" s="289"/>
      <c r="XEP780" s="289"/>
      <c r="XEQ780" s="289"/>
      <c r="XER780" s="289"/>
      <c r="XES780" s="289"/>
      <c r="XET780" s="289"/>
      <c r="XEU780" s="289"/>
      <c r="XEV780" s="289"/>
      <c r="XEW780" s="289"/>
      <c r="XEX780" s="289"/>
      <c r="XEY780" s="289"/>
      <c r="XEZ780" s="289"/>
      <c r="XFA780" s="289"/>
      <c r="XFB780" s="289"/>
    </row>
    <row r="781" s="506" customFormat="1" ht="21" customHeight="1" spans="1:16382">
      <c r="A781" s="508">
        <v>2110406</v>
      </c>
      <c r="B781" s="519" t="s">
        <v>716</v>
      </c>
      <c r="C781" s="351">
        <f t="shared" si="12"/>
        <v>45</v>
      </c>
      <c r="F781" s="506">
        <v>0</v>
      </c>
      <c r="H781" s="506">
        <v>0</v>
      </c>
      <c r="K781" s="506">
        <f>25+20</f>
        <v>45</v>
      </c>
      <c r="M781" s="506">
        <v>0</v>
      </c>
      <c r="XEJ781" s="289"/>
      <c r="XEK781" s="289"/>
      <c r="XEL781" s="289"/>
      <c r="XEM781" s="289"/>
      <c r="XEN781" s="289"/>
      <c r="XEO781" s="289"/>
      <c r="XEP781" s="289"/>
      <c r="XEQ781" s="289"/>
      <c r="XER781" s="289"/>
      <c r="XES781" s="289"/>
      <c r="XET781" s="289"/>
      <c r="XEU781" s="289"/>
      <c r="XEV781" s="289"/>
      <c r="XEW781" s="289"/>
      <c r="XEX781" s="289"/>
      <c r="XEY781" s="289"/>
      <c r="XEZ781" s="289"/>
      <c r="XFA781" s="289"/>
      <c r="XFB781" s="289"/>
    </row>
    <row r="782" s="506" customFormat="1" ht="21" customHeight="1" spans="1:16382">
      <c r="A782" s="508">
        <v>2110499</v>
      </c>
      <c r="B782" s="518" t="s">
        <v>717</v>
      </c>
      <c r="C782" s="351">
        <f t="shared" si="12"/>
        <v>666</v>
      </c>
      <c r="F782" s="506">
        <v>0</v>
      </c>
      <c r="H782" s="506">
        <v>0</v>
      </c>
      <c r="K782" s="506">
        <v>10</v>
      </c>
      <c r="M782" s="506">
        <v>656</v>
      </c>
      <c r="XEJ782" s="289"/>
      <c r="XEK782" s="289"/>
      <c r="XEL782" s="289"/>
      <c r="XEM782" s="289"/>
      <c r="XEN782" s="289"/>
      <c r="XEO782" s="289"/>
      <c r="XEP782" s="289"/>
      <c r="XEQ782" s="289"/>
      <c r="XER782" s="289"/>
      <c r="XES782" s="289"/>
      <c r="XET782" s="289"/>
      <c r="XEU782" s="289"/>
      <c r="XEV782" s="289"/>
      <c r="XEW782" s="289"/>
      <c r="XEX782" s="289"/>
      <c r="XEY782" s="289"/>
      <c r="XEZ782" s="289"/>
      <c r="XFA782" s="289"/>
      <c r="XFB782" s="289"/>
    </row>
    <row r="783" s="506" customFormat="1" ht="21" customHeight="1" spans="1:16382">
      <c r="A783" s="508">
        <v>21105</v>
      </c>
      <c r="B783" s="519" t="s">
        <v>718</v>
      </c>
      <c r="C783" s="351">
        <f t="shared" si="12"/>
        <v>391</v>
      </c>
      <c r="F783" s="506">
        <v>0</v>
      </c>
      <c r="H783" s="506">
        <v>0</v>
      </c>
      <c r="K783" s="506">
        <v>0</v>
      </c>
      <c r="M783" s="506">
        <v>391</v>
      </c>
      <c r="XEJ783" s="289"/>
      <c r="XEK783" s="289"/>
      <c r="XEL783" s="289"/>
      <c r="XEM783" s="289"/>
      <c r="XEN783" s="289"/>
      <c r="XEO783" s="289"/>
      <c r="XEP783" s="289"/>
      <c r="XEQ783" s="289"/>
      <c r="XER783" s="289"/>
      <c r="XES783" s="289"/>
      <c r="XET783" s="289"/>
      <c r="XEU783" s="289"/>
      <c r="XEV783" s="289"/>
      <c r="XEW783" s="289"/>
      <c r="XEX783" s="289"/>
      <c r="XEY783" s="289"/>
      <c r="XEZ783" s="289"/>
      <c r="XFA783" s="289"/>
      <c r="XFB783" s="289"/>
    </row>
    <row r="784" s="506" customFormat="1" ht="21" customHeight="1" spans="1:16382">
      <c r="A784" s="508">
        <v>2110501</v>
      </c>
      <c r="B784" s="519" t="s">
        <v>719</v>
      </c>
      <c r="C784" s="351">
        <f t="shared" si="12"/>
        <v>213</v>
      </c>
      <c r="F784" s="506">
        <v>0</v>
      </c>
      <c r="H784" s="506">
        <v>0</v>
      </c>
      <c r="K784" s="506">
        <v>0</v>
      </c>
      <c r="M784" s="506">
        <v>213</v>
      </c>
      <c r="XEJ784" s="289"/>
      <c r="XEK784" s="289"/>
      <c r="XEL784" s="289"/>
      <c r="XEM784" s="289"/>
      <c r="XEN784" s="289"/>
      <c r="XEO784" s="289"/>
      <c r="XEP784" s="289"/>
      <c r="XEQ784" s="289"/>
      <c r="XER784" s="289"/>
      <c r="XES784" s="289"/>
      <c r="XET784" s="289"/>
      <c r="XEU784" s="289"/>
      <c r="XEV784" s="289"/>
      <c r="XEW784" s="289"/>
      <c r="XEX784" s="289"/>
      <c r="XEY784" s="289"/>
      <c r="XEZ784" s="289"/>
      <c r="XFA784" s="289"/>
      <c r="XFB784" s="289"/>
    </row>
    <row r="785" s="506" customFormat="1" ht="21" customHeight="1" spans="1:16382">
      <c r="A785" s="508">
        <v>2110502</v>
      </c>
      <c r="B785" s="519" t="s">
        <v>720</v>
      </c>
      <c r="C785" s="351">
        <f t="shared" si="12"/>
        <v>138</v>
      </c>
      <c r="F785" s="506">
        <v>0</v>
      </c>
      <c r="H785" s="506">
        <v>0</v>
      </c>
      <c r="K785" s="506">
        <v>0</v>
      </c>
      <c r="M785" s="506">
        <v>138</v>
      </c>
      <c r="XEJ785" s="289"/>
      <c r="XEK785" s="289"/>
      <c r="XEL785" s="289"/>
      <c r="XEM785" s="289"/>
      <c r="XEN785" s="289"/>
      <c r="XEO785" s="289"/>
      <c r="XEP785" s="289"/>
      <c r="XEQ785" s="289"/>
      <c r="XER785" s="289"/>
      <c r="XES785" s="289"/>
      <c r="XET785" s="289"/>
      <c r="XEU785" s="289"/>
      <c r="XEV785" s="289"/>
      <c r="XEW785" s="289"/>
      <c r="XEX785" s="289"/>
      <c r="XEY785" s="289"/>
      <c r="XEZ785" s="289"/>
      <c r="XFA785" s="289"/>
      <c r="XFB785" s="289"/>
    </row>
    <row r="786" s="506" customFormat="1" ht="21" hidden="1" customHeight="1" spans="1:16382">
      <c r="A786" s="508">
        <v>2110503</v>
      </c>
      <c r="B786" s="519" t="s">
        <v>721</v>
      </c>
      <c r="C786" s="351">
        <f t="shared" si="12"/>
        <v>0</v>
      </c>
      <c r="F786" s="506">
        <v>0</v>
      </c>
      <c r="H786" s="506">
        <v>0</v>
      </c>
      <c r="K786" s="506">
        <v>0</v>
      </c>
      <c r="M786" s="506">
        <v>0</v>
      </c>
      <c r="XEJ786" s="289"/>
      <c r="XEK786" s="289"/>
      <c r="XEL786" s="289"/>
      <c r="XEM786" s="289"/>
      <c r="XEN786" s="289"/>
      <c r="XEO786" s="289"/>
      <c r="XEP786" s="289"/>
      <c r="XEQ786" s="289"/>
      <c r="XER786" s="289"/>
      <c r="XES786" s="289"/>
      <c r="XET786" s="289"/>
      <c r="XEU786" s="289"/>
      <c r="XEV786" s="289"/>
      <c r="XEW786" s="289"/>
      <c r="XEX786" s="289"/>
      <c r="XEY786" s="289"/>
      <c r="XEZ786" s="289"/>
      <c r="XFA786" s="289"/>
      <c r="XFB786" s="289"/>
    </row>
    <row r="787" s="506" customFormat="1" ht="21" hidden="1" customHeight="1" spans="1:16382">
      <c r="A787" s="508">
        <v>2110506</v>
      </c>
      <c r="B787" s="519" t="s">
        <v>722</v>
      </c>
      <c r="C787" s="351">
        <f t="shared" si="12"/>
        <v>0</v>
      </c>
      <c r="F787" s="506">
        <v>0</v>
      </c>
      <c r="H787" s="506">
        <v>0</v>
      </c>
      <c r="K787" s="506">
        <v>0</v>
      </c>
      <c r="M787" s="506">
        <v>0</v>
      </c>
      <c r="XEJ787" s="289"/>
      <c r="XEK787" s="289"/>
      <c r="XEL787" s="289"/>
      <c r="XEM787" s="289"/>
      <c r="XEN787" s="289"/>
      <c r="XEO787" s="289"/>
      <c r="XEP787" s="289"/>
      <c r="XEQ787" s="289"/>
      <c r="XER787" s="289"/>
      <c r="XES787" s="289"/>
      <c r="XET787" s="289"/>
      <c r="XEU787" s="289"/>
      <c r="XEV787" s="289"/>
      <c r="XEW787" s="289"/>
      <c r="XEX787" s="289"/>
      <c r="XEY787" s="289"/>
      <c r="XEZ787" s="289"/>
      <c r="XFA787" s="289"/>
      <c r="XFB787" s="289"/>
    </row>
    <row r="788" s="506" customFormat="1" ht="21" hidden="1" customHeight="1" spans="1:16382">
      <c r="A788" s="508">
        <v>2110507</v>
      </c>
      <c r="B788" s="519" t="s">
        <v>723</v>
      </c>
      <c r="C788" s="351">
        <f t="shared" si="12"/>
        <v>0</v>
      </c>
      <c r="F788" s="506">
        <v>0</v>
      </c>
      <c r="H788" s="506">
        <v>0</v>
      </c>
      <c r="K788" s="506">
        <v>0</v>
      </c>
      <c r="M788" s="506">
        <v>0</v>
      </c>
      <c r="XEJ788" s="289"/>
      <c r="XEK788" s="289"/>
      <c r="XEL788" s="289"/>
      <c r="XEM788" s="289"/>
      <c r="XEN788" s="289"/>
      <c r="XEO788" s="289"/>
      <c r="XEP788" s="289"/>
      <c r="XEQ788" s="289"/>
      <c r="XER788" s="289"/>
      <c r="XES788" s="289"/>
      <c r="XET788" s="289"/>
      <c r="XEU788" s="289"/>
      <c r="XEV788" s="289"/>
      <c r="XEW788" s="289"/>
      <c r="XEX788" s="289"/>
      <c r="XEY788" s="289"/>
      <c r="XEZ788" s="289"/>
      <c r="XFA788" s="289"/>
      <c r="XFB788" s="289"/>
    </row>
    <row r="789" s="506" customFormat="1" ht="21" customHeight="1" spans="1:16382">
      <c r="A789" s="508">
        <v>2110599</v>
      </c>
      <c r="B789" s="519" t="s">
        <v>724</v>
      </c>
      <c r="C789" s="351">
        <f t="shared" si="12"/>
        <v>40</v>
      </c>
      <c r="F789" s="506">
        <v>0</v>
      </c>
      <c r="H789" s="506">
        <v>0</v>
      </c>
      <c r="K789" s="506">
        <v>0</v>
      </c>
      <c r="M789" s="506">
        <v>40</v>
      </c>
      <c r="XEJ789" s="289"/>
      <c r="XEK789" s="289"/>
      <c r="XEL789" s="289"/>
      <c r="XEM789" s="289"/>
      <c r="XEN789" s="289"/>
      <c r="XEO789" s="289"/>
      <c r="XEP789" s="289"/>
      <c r="XEQ789" s="289"/>
      <c r="XER789" s="289"/>
      <c r="XES789" s="289"/>
      <c r="XET789" s="289"/>
      <c r="XEU789" s="289"/>
      <c r="XEV789" s="289"/>
      <c r="XEW789" s="289"/>
      <c r="XEX789" s="289"/>
      <c r="XEY789" s="289"/>
      <c r="XEZ789" s="289"/>
      <c r="XFA789" s="289"/>
      <c r="XFB789" s="289"/>
    </row>
    <row r="790" s="506" customFormat="1" ht="21" hidden="1" customHeight="1" spans="1:16382">
      <c r="A790" s="508">
        <v>21106</v>
      </c>
      <c r="B790" s="519" t="s">
        <v>725</v>
      </c>
      <c r="C790" s="351">
        <f t="shared" si="12"/>
        <v>0</v>
      </c>
      <c r="F790" s="506">
        <v>0</v>
      </c>
      <c r="H790" s="506">
        <v>0</v>
      </c>
      <c r="K790" s="506">
        <v>0</v>
      </c>
      <c r="M790" s="506">
        <v>0</v>
      </c>
      <c r="XEJ790" s="289"/>
      <c r="XEK790" s="289"/>
      <c r="XEL790" s="289"/>
      <c r="XEM790" s="289"/>
      <c r="XEN790" s="289"/>
      <c r="XEO790" s="289"/>
      <c r="XEP790" s="289"/>
      <c r="XEQ790" s="289"/>
      <c r="XER790" s="289"/>
      <c r="XES790" s="289"/>
      <c r="XET790" s="289"/>
      <c r="XEU790" s="289"/>
      <c r="XEV790" s="289"/>
      <c r="XEW790" s="289"/>
      <c r="XEX790" s="289"/>
      <c r="XEY790" s="289"/>
      <c r="XEZ790" s="289"/>
      <c r="XFA790" s="289"/>
      <c r="XFB790" s="289"/>
    </row>
    <row r="791" s="506" customFormat="1" ht="21" hidden="1" customHeight="1" spans="1:16382">
      <c r="A791" s="508">
        <v>2110602</v>
      </c>
      <c r="B791" s="519" t="s">
        <v>726</v>
      </c>
      <c r="C791" s="351">
        <f t="shared" si="12"/>
        <v>0</v>
      </c>
      <c r="F791" s="506">
        <v>0</v>
      </c>
      <c r="H791" s="506">
        <v>0</v>
      </c>
      <c r="K791" s="506">
        <v>0</v>
      </c>
      <c r="M791" s="506">
        <v>0</v>
      </c>
      <c r="XEJ791" s="289"/>
      <c r="XEK791" s="289"/>
      <c r="XEL791" s="289"/>
      <c r="XEM791" s="289"/>
      <c r="XEN791" s="289"/>
      <c r="XEO791" s="289"/>
      <c r="XEP791" s="289"/>
      <c r="XEQ791" s="289"/>
      <c r="XER791" s="289"/>
      <c r="XES791" s="289"/>
      <c r="XET791" s="289"/>
      <c r="XEU791" s="289"/>
      <c r="XEV791" s="289"/>
      <c r="XEW791" s="289"/>
      <c r="XEX791" s="289"/>
      <c r="XEY791" s="289"/>
      <c r="XEZ791" s="289"/>
      <c r="XFA791" s="289"/>
      <c r="XFB791" s="289"/>
    </row>
    <row r="792" s="506" customFormat="1" ht="21" hidden="1" customHeight="1" spans="1:16382">
      <c r="A792" s="508">
        <v>2110603</v>
      </c>
      <c r="B792" s="519" t="s">
        <v>727</v>
      </c>
      <c r="C792" s="351">
        <f t="shared" si="12"/>
        <v>0</v>
      </c>
      <c r="F792" s="506">
        <v>0</v>
      </c>
      <c r="H792" s="506">
        <v>0</v>
      </c>
      <c r="K792" s="506">
        <v>0</v>
      </c>
      <c r="M792" s="506">
        <v>0</v>
      </c>
      <c r="XEJ792" s="289"/>
      <c r="XEK792" s="289"/>
      <c r="XEL792" s="289"/>
      <c r="XEM792" s="289"/>
      <c r="XEN792" s="289"/>
      <c r="XEO792" s="289"/>
      <c r="XEP792" s="289"/>
      <c r="XEQ792" s="289"/>
      <c r="XER792" s="289"/>
      <c r="XES792" s="289"/>
      <c r="XET792" s="289"/>
      <c r="XEU792" s="289"/>
      <c r="XEV792" s="289"/>
      <c r="XEW792" s="289"/>
      <c r="XEX792" s="289"/>
      <c r="XEY792" s="289"/>
      <c r="XEZ792" s="289"/>
      <c r="XFA792" s="289"/>
      <c r="XFB792" s="289"/>
    </row>
    <row r="793" s="506" customFormat="1" ht="21" hidden="1" customHeight="1" spans="1:16382">
      <c r="A793" s="508">
        <v>2110604</v>
      </c>
      <c r="B793" s="519" t="s">
        <v>728</v>
      </c>
      <c r="C793" s="351">
        <f t="shared" si="12"/>
        <v>0</v>
      </c>
      <c r="F793" s="506">
        <v>0</v>
      </c>
      <c r="H793" s="506">
        <v>0</v>
      </c>
      <c r="K793" s="506">
        <v>0</v>
      </c>
      <c r="M793" s="506">
        <v>0</v>
      </c>
      <c r="XEJ793" s="289"/>
      <c r="XEK793" s="289"/>
      <c r="XEL793" s="289"/>
      <c r="XEM793" s="289"/>
      <c r="XEN793" s="289"/>
      <c r="XEO793" s="289"/>
      <c r="XEP793" s="289"/>
      <c r="XEQ793" s="289"/>
      <c r="XER793" s="289"/>
      <c r="XES793" s="289"/>
      <c r="XET793" s="289"/>
      <c r="XEU793" s="289"/>
      <c r="XEV793" s="289"/>
      <c r="XEW793" s="289"/>
      <c r="XEX793" s="289"/>
      <c r="XEY793" s="289"/>
      <c r="XEZ793" s="289"/>
      <c r="XFA793" s="289"/>
      <c r="XFB793" s="289"/>
    </row>
    <row r="794" s="506" customFormat="1" ht="21" hidden="1" customHeight="1" spans="1:16382">
      <c r="A794" s="508">
        <v>2110605</v>
      </c>
      <c r="B794" s="519" t="s">
        <v>729</v>
      </c>
      <c r="C794" s="351">
        <f t="shared" si="12"/>
        <v>0</v>
      </c>
      <c r="F794" s="506">
        <v>0</v>
      </c>
      <c r="H794" s="506">
        <v>0</v>
      </c>
      <c r="K794" s="506">
        <v>0</v>
      </c>
      <c r="M794" s="506">
        <v>0</v>
      </c>
      <c r="XEJ794" s="289"/>
      <c r="XEK794" s="289"/>
      <c r="XEL794" s="289"/>
      <c r="XEM794" s="289"/>
      <c r="XEN794" s="289"/>
      <c r="XEO794" s="289"/>
      <c r="XEP794" s="289"/>
      <c r="XEQ794" s="289"/>
      <c r="XER794" s="289"/>
      <c r="XES794" s="289"/>
      <c r="XET794" s="289"/>
      <c r="XEU794" s="289"/>
      <c r="XEV794" s="289"/>
      <c r="XEW794" s="289"/>
      <c r="XEX794" s="289"/>
      <c r="XEY794" s="289"/>
      <c r="XEZ794" s="289"/>
      <c r="XFA794" s="289"/>
      <c r="XFB794" s="289"/>
    </row>
    <row r="795" s="506" customFormat="1" ht="21" hidden="1" customHeight="1" spans="1:16382">
      <c r="A795" s="508">
        <v>2110699</v>
      </c>
      <c r="B795" s="519" t="s">
        <v>730</v>
      </c>
      <c r="C795" s="351">
        <f t="shared" si="12"/>
        <v>0</v>
      </c>
      <c r="F795" s="506">
        <v>0</v>
      </c>
      <c r="H795" s="506">
        <v>0</v>
      </c>
      <c r="K795" s="506">
        <v>0</v>
      </c>
      <c r="M795" s="506">
        <v>0</v>
      </c>
      <c r="XEJ795" s="289"/>
      <c r="XEK795" s="289"/>
      <c r="XEL795" s="289"/>
      <c r="XEM795" s="289"/>
      <c r="XEN795" s="289"/>
      <c r="XEO795" s="289"/>
      <c r="XEP795" s="289"/>
      <c r="XEQ795" s="289"/>
      <c r="XER795" s="289"/>
      <c r="XES795" s="289"/>
      <c r="XET795" s="289"/>
      <c r="XEU795" s="289"/>
      <c r="XEV795" s="289"/>
      <c r="XEW795" s="289"/>
      <c r="XEX795" s="289"/>
      <c r="XEY795" s="289"/>
      <c r="XEZ795" s="289"/>
      <c r="XFA795" s="289"/>
      <c r="XFB795" s="289"/>
    </row>
    <row r="796" s="506" customFormat="1" ht="21" hidden="1" customHeight="1" spans="1:16382">
      <c r="A796" s="508">
        <v>21107</v>
      </c>
      <c r="B796" s="519" t="s">
        <v>731</v>
      </c>
      <c r="C796" s="351">
        <f t="shared" si="12"/>
        <v>0</v>
      </c>
      <c r="F796" s="506">
        <v>0</v>
      </c>
      <c r="H796" s="506">
        <v>0</v>
      </c>
      <c r="K796" s="506">
        <v>0</v>
      </c>
      <c r="M796" s="506">
        <v>0</v>
      </c>
      <c r="XEJ796" s="289"/>
      <c r="XEK796" s="289"/>
      <c r="XEL796" s="289"/>
      <c r="XEM796" s="289"/>
      <c r="XEN796" s="289"/>
      <c r="XEO796" s="289"/>
      <c r="XEP796" s="289"/>
      <c r="XEQ796" s="289"/>
      <c r="XER796" s="289"/>
      <c r="XES796" s="289"/>
      <c r="XET796" s="289"/>
      <c r="XEU796" s="289"/>
      <c r="XEV796" s="289"/>
      <c r="XEW796" s="289"/>
      <c r="XEX796" s="289"/>
      <c r="XEY796" s="289"/>
      <c r="XEZ796" s="289"/>
      <c r="XFA796" s="289"/>
      <c r="XFB796" s="289"/>
    </row>
    <row r="797" s="506" customFormat="1" ht="21" hidden="1" customHeight="1" spans="1:16382">
      <c r="A797" s="508">
        <v>2110704</v>
      </c>
      <c r="B797" s="518" t="s">
        <v>732</v>
      </c>
      <c r="C797" s="351">
        <f t="shared" si="12"/>
        <v>0</v>
      </c>
      <c r="F797" s="506">
        <v>0</v>
      </c>
      <c r="H797" s="506">
        <v>0</v>
      </c>
      <c r="K797" s="506">
        <v>0</v>
      </c>
      <c r="M797" s="506">
        <v>0</v>
      </c>
      <c r="XEJ797" s="289"/>
      <c r="XEK797" s="289"/>
      <c r="XEL797" s="289"/>
      <c r="XEM797" s="289"/>
      <c r="XEN797" s="289"/>
      <c r="XEO797" s="289"/>
      <c r="XEP797" s="289"/>
      <c r="XEQ797" s="289"/>
      <c r="XER797" s="289"/>
      <c r="XES797" s="289"/>
      <c r="XET797" s="289"/>
      <c r="XEU797" s="289"/>
      <c r="XEV797" s="289"/>
      <c r="XEW797" s="289"/>
      <c r="XEX797" s="289"/>
      <c r="XEY797" s="289"/>
      <c r="XEZ797" s="289"/>
      <c r="XFA797" s="289"/>
      <c r="XFB797" s="289"/>
    </row>
    <row r="798" s="506" customFormat="1" ht="21" hidden="1" customHeight="1" spans="1:16382">
      <c r="A798" s="508">
        <v>2110799</v>
      </c>
      <c r="B798" s="519" t="s">
        <v>733</v>
      </c>
      <c r="C798" s="351">
        <f t="shared" si="12"/>
        <v>0</v>
      </c>
      <c r="F798" s="506">
        <v>0</v>
      </c>
      <c r="H798" s="506">
        <v>0</v>
      </c>
      <c r="K798" s="506">
        <v>0</v>
      </c>
      <c r="M798" s="506">
        <v>0</v>
      </c>
      <c r="XEJ798" s="289"/>
      <c r="XEK798" s="289"/>
      <c r="XEL798" s="289"/>
      <c r="XEM798" s="289"/>
      <c r="XEN798" s="289"/>
      <c r="XEO798" s="289"/>
      <c r="XEP798" s="289"/>
      <c r="XEQ798" s="289"/>
      <c r="XER798" s="289"/>
      <c r="XES798" s="289"/>
      <c r="XET798" s="289"/>
      <c r="XEU798" s="289"/>
      <c r="XEV798" s="289"/>
      <c r="XEW798" s="289"/>
      <c r="XEX798" s="289"/>
      <c r="XEY798" s="289"/>
      <c r="XEZ798" s="289"/>
      <c r="XFA798" s="289"/>
      <c r="XFB798" s="289"/>
    </row>
    <row r="799" s="506" customFormat="1" ht="21" hidden="1" customHeight="1" spans="1:16382">
      <c r="A799" s="508">
        <v>21108</v>
      </c>
      <c r="B799" s="519" t="s">
        <v>734</v>
      </c>
      <c r="C799" s="351">
        <f t="shared" si="12"/>
        <v>0</v>
      </c>
      <c r="F799" s="506">
        <v>0</v>
      </c>
      <c r="H799" s="506">
        <v>0</v>
      </c>
      <c r="K799" s="506">
        <v>0</v>
      </c>
      <c r="M799" s="506">
        <v>0</v>
      </c>
      <c r="XEJ799" s="289"/>
      <c r="XEK799" s="289"/>
      <c r="XEL799" s="289"/>
      <c r="XEM799" s="289"/>
      <c r="XEN799" s="289"/>
      <c r="XEO799" s="289"/>
      <c r="XEP799" s="289"/>
      <c r="XEQ799" s="289"/>
      <c r="XER799" s="289"/>
      <c r="XES799" s="289"/>
      <c r="XET799" s="289"/>
      <c r="XEU799" s="289"/>
      <c r="XEV799" s="289"/>
      <c r="XEW799" s="289"/>
      <c r="XEX799" s="289"/>
      <c r="XEY799" s="289"/>
      <c r="XEZ799" s="289"/>
      <c r="XFA799" s="289"/>
      <c r="XFB799" s="289"/>
    </row>
    <row r="800" s="506" customFormat="1" ht="21" hidden="1" customHeight="1" spans="1:16382">
      <c r="A800" s="508">
        <v>2110804</v>
      </c>
      <c r="B800" s="519" t="s">
        <v>735</v>
      </c>
      <c r="C800" s="351">
        <f t="shared" si="12"/>
        <v>0</v>
      </c>
      <c r="F800" s="506">
        <v>0</v>
      </c>
      <c r="H800" s="506">
        <v>0</v>
      </c>
      <c r="K800" s="506">
        <v>0</v>
      </c>
      <c r="M800" s="506">
        <v>0</v>
      </c>
      <c r="XEJ800" s="289"/>
      <c r="XEK800" s="289"/>
      <c r="XEL800" s="289"/>
      <c r="XEM800" s="289"/>
      <c r="XEN800" s="289"/>
      <c r="XEO800" s="289"/>
      <c r="XEP800" s="289"/>
      <c r="XEQ800" s="289"/>
      <c r="XER800" s="289"/>
      <c r="XES800" s="289"/>
      <c r="XET800" s="289"/>
      <c r="XEU800" s="289"/>
      <c r="XEV800" s="289"/>
      <c r="XEW800" s="289"/>
      <c r="XEX800" s="289"/>
      <c r="XEY800" s="289"/>
      <c r="XEZ800" s="289"/>
      <c r="XFA800" s="289"/>
      <c r="XFB800" s="289"/>
    </row>
    <row r="801" s="506" customFormat="1" ht="21" hidden="1" customHeight="1" spans="1:16382">
      <c r="A801" s="508">
        <v>2110899</v>
      </c>
      <c r="B801" s="519" t="s">
        <v>736</v>
      </c>
      <c r="C801" s="351">
        <f t="shared" si="12"/>
        <v>0</v>
      </c>
      <c r="F801" s="506">
        <v>0</v>
      </c>
      <c r="H801" s="506">
        <v>0</v>
      </c>
      <c r="K801" s="506">
        <v>0</v>
      </c>
      <c r="M801" s="506">
        <v>0</v>
      </c>
      <c r="XEJ801" s="289"/>
      <c r="XEK801" s="289"/>
      <c r="XEL801" s="289"/>
      <c r="XEM801" s="289"/>
      <c r="XEN801" s="289"/>
      <c r="XEO801" s="289"/>
      <c r="XEP801" s="289"/>
      <c r="XEQ801" s="289"/>
      <c r="XER801" s="289"/>
      <c r="XES801" s="289"/>
      <c r="XET801" s="289"/>
      <c r="XEU801" s="289"/>
      <c r="XEV801" s="289"/>
      <c r="XEW801" s="289"/>
      <c r="XEX801" s="289"/>
      <c r="XEY801" s="289"/>
      <c r="XEZ801" s="289"/>
      <c r="XFA801" s="289"/>
      <c r="XFB801" s="289"/>
    </row>
    <row r="802" s="506" customFormat="1" ht="21" hidden="1" customHeight="1" spans="1:16382">
      <c r="A802" s="508">
        <v>21109</v>
      </c>
      <c r="B802" s="518" t="s">
        <v>737</v>
      </c>
      <c r="C802" s="351">
        <f t="shared" si="12"/>
        <v>0</v>
      </c>
      <c r="F802" s="506">
        <v>0</v>
      </c>
      <c r="H802" s="506">
        <v>0</v>
      </c>
      <c r="K802" s="506">
        <v>0</v>
      </c>
      <c r="M802" s="506">
        <v>0</v>
      </c>
      <c r="XEJ802" s="289"/>
      <c r="XEK802" s="289"/>
      <c r="XEL802" s="289"/>
      <c r="XEM802" s="289"/>
      <c r="XEN802" s="289"/>
      <c r="XEO802" s="289"/>
      <c r="XEP802" s="289"/>
      <c r="XEQ802" s="289"/>
      <c r="XER802" s="289"/>
      <c r="XES802" s="289"/>
      <c r="XET802" s="289"/>
      <c r="XEU802" s="289"/>
      <c r="XEV802" s="289"/>
      <c r="XEW802" s="289"/>
      <c r="XEX802" s="289"/>
      <c r="XEY802" s="289"/>
      <c r="XEZ802" s="289"/>
      <c r="XFA802" s="289"/>
      <c r="XFB802" s="289"/>
    </row>
    <row r="803" s="506" customFormat="1" ht="21" hidden="1" customHeight="1" spans="1:16382">
      <c r="A803" s="508">
        <v>2110901</v>
      </c>
      <c r="B803" s="519" t="s">
        <v>738</v>
      </c>
      <c r="C803" s="351">
        <f t="shared" si="12"/>
        <v>0</v>
      </c>
      <c r="F803" s="506">
        <v>0</v>
      </c>
      <c r="H803" s="506">
        <v>0</v>
      </c>
      <c r="K803" s="506">
        <v>0</v>
      </c>
      <c r="M803" s="506">
        <v>0</v>
      </c>
      <c r="XEJ803" s="289"/>
      <c r="XEK803" s="289"/>
      <c r="XEL803" s="289"/>
      <c r="XEM803" s="289"/>
      <c r="XEN803" s="289"/>
      <c r="XEO803" s="289"/>
      <c r="XEP803" s="289"/>
      <c r="XEQ803" s="289"/>
      <c r="XER803" s="289"/>
      <c r="XES803" s="289"/>
      <c r="XET803" s="289"/>
      <c r="XEU803" s="289"/>
      <c r="XEV803" s="289"/>
      <c r="XEW803" s="289"/>
      <c r="XEX803" s="289"/>
      <c r="XEY803" s="289"/>
      <c r="XEZ803" s="289"/>
      <c r="XFA803" s="289"/>
      <c r="XFB803" s="289"/>
    </row>
    <row r="804" s="506" customFormat="1" ht="21" hidden="1" customHeight="1" spans="1:16382">
      <c r="A804" s="508">
        <v>21110</v>
      </c>
      <c r="B804" s="519" t="s">
        <v>739</v>
      </c>
      <c r="C804" s="351">
        <f t="shared" si="12"/>
        <v>0</v>
      </c>
      <c r="F804" s="506">
        <v>0</v>
      </c>
      <c r="H804" s="506">
        <v>0</v>
      </c>
      <c r="K804" s="506">
        <v>0</v>
      </c>
      <c r="M804" s="506">
        <v>0</v>
      </c>
      <c r="XEJ804" s="289"/>
      <c r="XEK804" s="289"/>
      <c r="XEL804" s="289"/>
      <c r="XEM804" s="289"/>
      <c r="XEN804" s="289"/>
      <c r="XEO804" s="289"/>
      <c r="XEP804" s="289"/>
      <c r="XEQ804" s="289"/>
      <c r="XER804" s="289"/>
      <c r="XES804" s="289"/>
      <c r="XET804" s="289"/>
      <c r="XEU804" s="289"/>
      <c r="XEV804" s="289"/>
      <c r="XEW804" s="289"/>
      <c r="XEX804" s="289"/>
      <c r="XEY804" s="289"/>
      <c r="XEZ804" s="289"/>
      <c r="XFA804" s="289"/>
      <c r="XFB804" s="289"/>
    </row>
    <row r="805" s="506" customFormat="1" ht="21" hidden="1" customHeight="1" spans="1:16382">
      <c r="A805" s="508">
        <v>2111001</v>
      </c>
      <c r="B805" s="519" t="s">
        <v>740</v>
      </c>
      <c r="C805" s="351">
        <f t="shared" si="12"/>
        <v>0</v>
      </c>
      <c r="F805" s="506">
        <v>0</v>
      </c>
      <c r="H805" s="506">
        <v>0</v>
      </c>
      <c r="K805" s="506">
        <v>0</v>
      </c>
      <c r="M805" s="506">
        <v>0</v>
      </c>
      <c r="XEJ805" s="289"/>
      <c r="XEK805" s="289"/>
      <c r="XEL805" s="289"/>
      <c r="XEM805" s="289"/>
      <c r="XEN805" s="289"/>
      <c r="XEO805" s="289"/>
      <c r="XEP805" s="289"/>
      <c r="XEQ805" s="289"/>
      <c r="XER805" s="289"/>
      <c r="XES805" s="289"/>
      <c r="XET805" s="289"/>
      <c r="XEU805" s="289"/>
      <c r="XEV805" s="289"/>
      <c r="XEW805" s="289"/>
      <c r="XEX805" s="289"/>
      <c r="XEY805" s="289"/>
      <c r="XEZ805" s="289"/>
      <c r="XFA805" s="289"/>
      <c r="XFB805" s="289"/>
    </row>
    <row r="806" s="506" customFormat="1" ht="21" customHeight="1" spans="1:16382">
      <c r="A806" s="508">
        <v>21111</v>
      </c>
      <c r="B806" s="519" t="s">
        <v>741</v>
      </c>
      <c r="C806" s="351">
        <f t="shared" si="12"/>
        <v>586.116809</v>
      </c>
      <c r="F806" s="508">
        <v>586.116809</v>
      </c>
      <c r="H806" s="506">
        <v>0</v>
      </c>
      <c r="K806" s="506">
        <v>0</v>
      </c>
      <c r="M806" s="506">
        <v>0</v>
      </c>
      <c r="XEJ806" s="289"/>
      <c r="XEK806" s="289"/>
      <c r="XEL806" s="289"/>
      <c r="XEM806" s="289"/>
      <c r="XEN806" s="289"/>
      <c r="XEO806" s="289"/>
      <c r="XEP806" s="289"/>
      <c r="XEQ806" s="289"/>
      <c r="XER806" s="289"/>
      <c r="XES806" s="289"/>
      <c r="XET806" s="289"/>
      <c r="XEU806" s="289"/>
      <c r="XEV806" s="289"/>
      <c r="XEW806" s="289"/>
      <c r="XEX806" s="289"/>
      <c r="XEY806" s="289"/>
      <c r="XEZ806" s="289"/>
      <c r="XFA806" s="289"/>
      <c r="XFB806" s="289"/>
    </row>
    <row r="807" s="506" customFormat="1" ht="21" customHeight="1" spans="1:16382">
      <c r="A807" s="508">
        <v>2111101</v>
      </c>
      <c r="B807" s="518" t="s">
        <v>742</v>
      </c>
      <c r="C807" s="351">
        <f t="shared" si="12"/>
        <v>586.116809</v>
      </c>
      <c r="F807" s="508">
        <v>586.116809</v>
      </c>
      <c r="H807" s="506">
        <v>0</v>
      </c>
      <c r="K807" s="506">
        <v>0</v>
      </c>
      <c r="M807" s="506">
        <v>0</v>
      </c>
      <c r="XEJ807" s="289"/>
      <c r="XEK807" s="289"/>
      <c r="XEL807" s="289"/>
      <c r="XEM807" s="289"/>
      <c r="XEN807" s="289"/>
      <c r="XEO807" s="289"/>
      <c r="XEP807" s="289"/>
      <c r="XEQ807" s="289"/>
      <c r="XER807" s="289"/>
      <c r="XES807" s="289"/>
      <c r="XET807" s="289"/>
      <c r="XEU807" s="289"/>
      <c r="XEV807" s="289"/>
      <c r="XEW807" s="289"/>
      <c r="XEX807" s="289"/>
      <c r="XEY807" s="289"/>
      <c r="XEZ807" s="289"/>
      <c r="XFA807" s="289"/>
      <c r="XFB807" s="289"/>
    </row>
    <row r="808" s="506" customFormat="1" ht="21" hidden="1" customHeight="1" spans="1:16382">
      <c r="A808" s="508">
        <v>2111102</v>
      </c>
      <c r="B808" s="519" t="s">
        <v>743</v>
      </c>
      <c r="C808" s="351">
        <f t="shared" si="12"/>
        <v>0</v>
      </c>
      <c r="F808" s="506">
        <v>0</v>
      </c>
      <c r="H808" s="506">
        <v>0</v>
      </c>
      <c r="K808" s="506">
        <v>0</v>
      </c>
      <c r="M808" s="506">
        <v>0</v>
      </c>
      <c r="XEJ808" s="289"/>
      <c r="XEK808" s="289"/>
      <c r="XEL808" s="289"/>
      <c r="XEM808" s="289"/>
      <c r="XEN808" s="289"/>
      <c r="XEO808" s="289"/>
      <c r="XEP808" s="289"/>
      <c r="XEQ808" s="289"/>
      <c r="XER808" s="289"/>
      <c r="XES808" s="289"/>
      <c r="XET808" s="289"/>
      <c r="XEU808" s="289"/>
      <c r="XEV808" s="289"/>
      <c r="XEW808" s="289"/>
      <c r="XEX808" s="289"/>
      <c r="XEY808" s="289"/>
      <c r="XEZ808" s="289"/>
      <c r="XFA808" s="289"/>
      <c r="XFB808" s="289"/>
    </row>
    <row r="809" s="506" customFormat="1" ht="21" hidden="1" customHeight="1" spans="1:16382">
      <c r="A809" s="508">
        <v>2111103</v>
      </c>
      <c r="B809" s="520" t="s">
        <v>744</v>
      </c>
      <c r="C809" s="351">
        <f t="shared" si="12"/>
        <v>0</v>
      </c>
      <c r="F809" s="506">
        <v>0</v>
      </c>
      <c r="H809" s="506">
        <v>0</v>
      </c>
      <c r="K809" s="506">
        <v>0</v>
      </c>
      <c r="M809" s="506">
        <v>0</v>
      </c>
      <c r="XEJ809" s="289"/>
      <c r="XEK809" s="289"/>
      <c r="XEL809" s="289"/>
      <c r="XEM809" s="289"/>
      <c r="XEN809" s="289"/>
      <c r="XEO809" s="289"/>
      <c r="XEP809" s="289"/>
      <c r="XEQ809" s="289"/>
      <c r="XER809" s="289"/>
      <c r="XES809" s="289"/>
      <c r="XET809" s="289"/>
      <c r="XEU809" s="289"/>
      <c r="XEV809" s="289"/>
      <c r="XEW809" s="289"/>
      <c r="XEX809" s="289"/>
      <c r="XEY809" s="289"/>
      <c r="XEZ809" s="289"/>
      <c r="XFA809" s="289"/>
      <c r="XFB809" s="289"/>
    </row>
    <row r="810" s="506" customFormat="1" ht="21" hidden="1" customHeight="1" spans="1:16382">
      <c r="A810" s="508">
        <v>2111104</v>
      </c>
      <c r="B810" s="518" t="s">
        <v>745</v>
      </c>
      <c r="C810" s="351">
        <f t="shared" si="12"/>
        <v>0</v>
      </c>
      <c r="F810" s="506">
        <v>0</v>
      </c>
      <c r="H810" s="506">
        <v>0</v>
      </c>
      <c r="K810" s="506">
        <v>0</v>
      </c>
      <c r="M810" s="506">
        <v>0</v>
      </c>
      <c r="XEJ810" s="289"/>
      <c r="XEK810" s="289"/>
      <c r="XEL810" s="289"/>
      <c r="XEM810" s="289"/>
      <c r="XEN810" s="289"/>
      <c r="XEO810" s="289"/>
      <c r="XEP810" s="289"/>
      <c r="XEQ810" s="289"/>
      <c r="XER810" s="289"/>
      <c r="XES810" s="289"/>
      <c r="XET810" s="289"/>
      <c r="XEU810" s="289"/>
      <c r="XEV810" s="289"/>
      <c r="XEW810" s="289"/>
      <c r="XEX810" s="289"/>
      <c r="XEY810" s="289"/>
      <c r="XEZ810" s="289"/>
      <c r="XFA810" s="289"/>
      <c r="XFB810" s="289"/>
    </row>
    <row r="811" s="506" customFormat="1" ht="21" hidden="1" customHeight="1" spans="1:16382">
      <c r="A811" s="508">
        <v>2111199</v>
      </c>
      <c r="B811" s="519" t="s">
        <v>746</v>
      </c>
      <c r="C811" s="351">
        <f t="shared" si="12"/>
        <v>0</v>
      </c>
      <c r="F811" s="506">
        <v>0</v>
      </c>
      <c r="H811" s="506">
        <v>0</v>
      </c>
      <c r="K811" s="506">
        <v>0</v>
      </c>
      <c r="M811" s="506">
        <v>0</v>
      </c>
      <c r="XEJ811" s="289"/>
      <c r="XEK811" s="289"/>
      <c r="XEL811" s="289"/>
      <c r="XEM811" s="289"/>
      <c r="XEN811" s="289"/>
      <c r="XEO811" s="289"/>
      <c r="XEP811" s="289"/>
      <c r="XEQ811" s="289"/>
      <c r="XER811" s="289"/>
      <c r="XES811" s="289"/>
      <c r="XET811" s="289"/>
      <c r="XEU811" s="289"/>
      <c r="XEV811" s="289"/>
      <c r="XEW811" s="289"/>
      <c r="XEX811" s="289"/>
      <c r="XEY811" s="289"/>
      <c r="XEZ811" s="289"/>
      <c r="XFA811" s="289"/>
      <c r="XFB811" s="289"/>
    </row>
    <row r="812" s="506" customFormat="1" ht="21" hidden="1" customHeight="1" spans="1:16382">
      <c r="A812" s="508">
        <v>21112</v>
      </c>
      <c r="B812" s="519" t="s">
        <v>747</v>
      </c>
      <c r="C812" s="351">
        <f t="shared" si="12"/>
        <v>0</v>
      </c>
      <c r="F812" s="506">
        <v>0</v>
      </c>
      <c r="H812" s="506">
        <v>0</v>
      </c>
      <c r="K812" s="506">
        <v>0</v>
      </c>
      <c r="M812" s="506">
        <v>0</v>
      </c>
      <c r="XEJ812" s="289"/>
      <c r="XEK812" s="289"/>
      <c r="XEL812" s="289"/>
      <c r="XEM812" s="289"/>
      <c r="XEN812" s="289"/>
      <c r="XEO812" s="289"/>
      <c r="XEP812" s="289"/>
      <c r="XEQ812" s="289"/>
      <c r="XER812" s="289"/>
      <c r="XES812" s="289"/>
      <c r="XET812" s="289"/>
      <c r="XEU812" s="289"/>
      <c r="XEV812" s="289"/>
      <c r="XEW812" s="289"/>
      <c r="XEX812" s="289"/>
      <c r="XEY812" s="289"/>
      <c r="XEZ812" s="289"/>
      <c r="XFA812" s="289"/>
      <c r="XFB812" s="289"/>
    </row>
    <row r="813" s="506" customFormat="1" ht="21" hidden="1" customHeight="1" spans="1:16382">
      <c r="A813" s="508">
        <v>2111201</v>
      </c>
      <c r="B813" s="519" t="s">
        <v>748</v>
      </c>
      <c r="C813" s="351">
        <f t="shared" si="12"/>
        <v>0</v>
      </c>
      <c r="F813" s="506">
        <v>0</v>
      </c>
      <c r="H813" s="506">
        <v>0</v>
      </c>
      <c r="K813" s="506">
        <v>0</v>
      </c>
      <c r="M813" s="506">
        <v>0</v>
      </c>
      <c r="XEJ813" s="289"/>
      <c r="XEK813" s="289"/>
      <c r="XEL813" s="289"/>
      <c r="XEM813" s="289"/>
      <c r="XEN813" s="289"/>
      <c r="XEO813" s="289"/>
      <c r="XEP813" s="289"/>
      <c r="XEQ813" s="289"/>
      <c r="XER813" s="289"/>
      <c r="XES813" s="289"/>
      <c r="XET813" s="289"/>
      <c r="XEU813" s="289"/>
      <c r="XEV813" s="289"/>
      <c r="XEW813" s="289"/>
      <c r="XEX813" s="289"/>
      <c r="XEY813" s="289"/>
      <c r="XEZ813" s="289"/>
      <c r="XFA813" s="289"/>
      <c r="XFB813" s="289"/>
    </row>
    <row r="814" s="506" customFormat="1" ht="21" hidden="1" customHeight="1" spans="1:16382">
      <c r="A814" s="508">
        <v>21113</v>
      </c>
      <c r="B814" s="519" t="s">
        <v>749</v>
      </c>
      <c r="C814" s="351">
        <f t="shared" si="12"/>
        <v>0</v>
      </c>
      <c r="F814" s="506">
        <v>0</v>
      </c>
      <c r="H814" s="506">
        <v>0</v>
      </c>
      <c r="K814" s="506">
        <v>0</v>
      </c>
      <c r="M814" s="506">
        <v>0</v>
      </c>
      <c r="XEJ814" s="289"/>
      <c r="XEK814" s="289"/>
      <c r="XEL814" s="289"/>
      <c r="XEM814" s="289"/>
      <c r="XEN814" s="289"/>
      <c r="XEO814" s="289"/>
      <c r="XEP814" s="289"/>
      <c r="XEQ814" s="289"/>
      <c r="XER814" s="289"/>
      <c r="XES814" s="289"/>
      <c r="XET814" s="289"/>
      <c r="XEU814" s="289"/>
      <c r="XEV814" s="289"/>
      <c r="XEW814" s="289"/>
      <c r="XEX814" s="289"/>
      <c r="XEY814" s="289"/>
      <c r="XEZ814" s="289"/>
      <c r="XFA814" s="289"/>
      <c r="XFB814" s="289"/>
    </row>
    <row r="815" s="506" customFormat="1" ht="21" hidden="1" customHeight="1" spans="1:16382">
      <c r="A815" s="508">
        <v>2111301</v>
      </c>
      <c r="B815" s="519" t="s">
        <v>750</v>
      </c>
      <c r="C815" s="351">
        <f t="shared" si="12"/>
        <v>0</v>
      </c>
      <c r="F815" s="506">
        <v>0</v>
      </c>
      <c r="H815" s="506">
        <v>0</v>
      </c>
      <c r="K815" s="506">
        <v>0</v>
      </c>
      <c r="M815" s="506">
        <v>0</v>
      </c>
      <c r="XEJ815" s="289"/>
      <c r="XEK815" s="289"/>
      <c r="XEL815" s="289"/>
      <c r="XEM815" s="289"/>
      <c r="XEN815" s="289"/>
      <c r="XEO815" s="289"/>
      <c r="XEP815" s="289"/>
      <c r="XEQ815" s="289"/>
      <c r="XER815" s="289"/>
      <c r="XES815" s="289"/>
      <c r="XET815" s="289"/>
      <c r="XEU815" s="289"/>
      <c r="XEV815" s="289"/>
      <c r="XEW815" s="289"/>
      <c r="XEX815" s="289"/>
      <c r="XEY815" s="289"/>
      <c r="XEZ815" s="289"/>
      <c r="XFA815" s="289"/>
      <c r="XFB815" s="289"/>
    </row>
    <row r="816" s="506" customFormat="1" ht="21" customHeight="1" spans="1:16382">
      <c r="A816" s="508">
        <v>21114</v>
      </c>
      <c r="B816" s="519" t="s">
        <v>751</v>
      </c>
      <c r="C816" s="351">
        <f t="shared" si="12"/>
        <v>74.903392</v>
      </c>
      <c r="F816" s="508">
        <v>74.903392</v>
      </c>
      <c r="H816" s="506">
        <v>0</v>
      </c>
      <c r="K816" s="506">
        <v>0</v>
      </c>
      <c r="M816" s="506">
        <v>0</v>
      </c>
      <c r="XEJ816" s="289"/>
      <c r="XEK816" s="289"/>
      <c r="XEL816" s="289"/>
      <c r="XEM816" s="289"/>
      <c r="XEN816" s="289"/>
      <c r="XEO816" s="289"/>
      <c r="XEP816" s="289"/>
      <c r="XEQ816" s="289"/>
      <c r="XER816" s="289"/>
      <c r="XES816" s="289"/>
      <c r="XET816" s="289"/>
      <c r="XEU816" s="289"/>
      <c r="XEV816" s="289"/>
      <c r="XEW816" s="289"/>
      <c r="XEX816" s="289"/>
      <c r="XEY816" s="289"/>
      <c r="XEZ816" s="289"/>
      <c r="XFA816" s="289"/>
      <c r="XFB816" s="289"/>
    </row>
    <row r="817" s="506" customFormat="1" ht="21" hidden="1" customHeight="1" spans="1:16382">
      <c r="A817" s="508">
        <v>2111401</v>
      </c>
      <c r="B817" s="519" t="s">
        <v>148</v>
      </c>
      <c r="C817" s="351">
        <f t="shared" si="12"/>
        <v>0</v>
      </c>
      <c r="F817" s="506">
        <v>0</v>
      </c>
      <c r="H817" s="506">
        <v>0</v>
      </c>
      <c r="K817" s="506">
        <v>0</v>
      </c>
      <c r="M817" s="506">
        <v>0</v>
      </c>
      <c r="XEJ817" s="289"/>
      <c r="XEK817" s="289"/>
      <c r="XEL817" s="289"/>
      <c r="XEM817" s="289"/>
      <c r="XEN817" s="289"/>
      <c r="XEO817" s="289"/>
      <c r="XEP817" s="289"/>
      <c r="XEQ817" s="289"/>
      <c r="XER817" s="289"/>
      <c r="XES817" s="289"/>
      <c r="XET817" s="289"/>
      <c r="XEU817" s="289"/>
      <c r="XEV817" s="289"/>
      <c r="XEW817" s="289"/>
      <c r="XEX817" s="289"/>
      <c r="XEY817" s="289"/>
      <c r="XEZ817" s="289"/>
      <c r="XFA817" s="289"/>
      <c r="XFB817" s="289"/>
    </row>
    <row r="818" s="506" customFormat="1" ht="21" hidden="1" customHeight="1" spans="1:16382">
      <c r="A818" s="508">
        <v>2111402</v>
      </c>
      <c r="B818" s="519" t="s">
        <v>149</v>
      </c>
      <c r="C818" s="351">
        <f t="shared" si="12"/>
        <v>0</v>
      </c>
      <c r="F818" s="506">
        <v>0</v>
      </c>
      <c r="H818" s="506">
        <v>0</v>
      </c>
      <c r="K818" s="506">
        <v>0</v>
      </c>
      <c r="M818" s="506">
        <v>0</v>
      </c>
      <c r="XEJ818" s="289"/>
      <c r="XEK818" s="289"/>
      <c r="XEL818" s="289"/>
      <c r="XEM818" s="289"/>
      <c r="XEN818" s="289"/>
      <c r="XEO818" s="289"/>
      <c r="XEP818" s="289"/>
      <c r="XEQ818" s="289"/>
      <c r="XER818" s="289"/>
      <c r="XES818" s="289"/>
      <c r="XET818" s="289"/>
      <c r="XEU818" s="289"/>
      <c r="XEV818" s="289"/>
      <c r="XEW818" s="289"/>
      <c r="XEX818" s="289"/>
      <c r="XEY818" s="289"/>
      <c r="XEZ818" s="289"/>
      <c r="XFA818" s="289"/>
      <c r="XFB818" s="289"/>
    </row>
    <row r="819" s="506" customFormat="1" ht="21" hidden="1" customHeight="1" spans="1:16382">
      <c r="A819" s="508">
        <v>2111403</v>
      </c>
      <c r="B819" s="519" t="s">
        <v>150</v>
      </c>
      <c r="C819" s="351">
        <f t="shared" si="12"/>
        <v>0</v>
      </c>
      <c r="F819" s="506">
        <v>0</v>
      </c>
      <c r="H819" s="506">
        <v>0</v>
      </c>
      <c r="K819" s="506">
        <v>0</v>
      </c>
      <c r="M819" s="506">
        <v>0</v>
      </c>
      <c r="XEJ819" s="289"/>
      <c r="XEK819" s="289"/>
      <c r="XEL819" s="289"/>
      <c r="XEM819" s="289"/>
      <c r="XEN819" s="289"/>
      <c r="XEO819" s="289"/>
      <c r="XEP819" s="289"/>
      <c r="XEQ819" s="289"/>
      <c r="XER819" s="289"/>
      <c r="XES819" s="289"/>
      <c r="XET819" s="289"/>
      <c r="XEU819" s="289"/>
      <c r="XEV819" s="289"/>
      <c r="XEW819" s="289"/>
      <c r="XEX819" s="289"/>
      <c r="XEY819" s="289"/>
      <c r="XEZ819" s="289"/>
      <c r="XFA819" s="289"/>
      <c r="XFB819" s="289"/>
    </row>
    <row r="820" s="506" customFormat="1" ht="21" hidden="1" customHeight="1" spans="1:16382">
      <c r="A820" s="508">
        <v>2111406</v>
      </c>
      <c r="B820" s="519" t="s">
        <v>752</v>
      </c>
      <c r="C820" s="351">
        <f t="shared" si="12"/>
        <v>0</v>
      </c>
      <c r="F820" s="506">
        <v>0</v>
      </c>
      <c r="H820" s="506">
        <v>0</v>
      </c>
      <c r="K820" s="506">
        <v>0</v>
      </c>
      <c r="M820" s="506">
        <v>0</v>
      </c>
      <c r="XEJ820" s="289"/>
      <c r="XEK820" s="289"/>
      <c r="XEL820" s="289"/>
      <c r="XEM820" s="289"/>
      <c r="XEN820" s="289"/>
      <c r="XEO820" s="289"/>
      <c r="XEP820" s="289"/>
      <c r="XEQ820" s="289"/>
      <c r="XER820" s="289"/>
      <c r="XES820" s="289"/>
      <c r="XET820" s="289"/>
      <c r="XEU820" s="289"/>
      <c r="XEV820" s="289"/>
      <c r="XEW820" s="289"/>
      <c r="XEX820" s="289"/>
      <c r="XEY820" s="289"/>
      <c r="XEZ820" s="289"/>
      <c r="XFA820" s="289"/>
      <c r="XFB820" s="289"/>
    </row>
    <row r="821" s="506" customFormat="1" ht="21" hidden="1" customHeight="1" spans="1:16382">
      <c r="A821" s="508">
        <v>2111407</v>
      </c>
      <c r="B821" s="518" t="s">
        <v>753</v>
      </c>
      <c r="C821" s="351">
        <f t="shared" si="12"/>
        <v>0</v>
      </c>
      <c r="F821" s="506">
        <v>0</v>
      </c>
      <c r="H821" s="506">
        <v>0</v>
      </c>
      <c r="K821" s="506">
        <v>0</v>
      </c>
      <c r="M821" s="506">
        <v>0</v>
      </c>
      <c r="XEJ821" s="289"/>
      <c r="XEK821" s="289"/>
      <c r="XEL821" s="289"/>
      <c r="XEM821" s="289"/>
      <c r="XEN821" s="289"/>
      <c r="XEO821" s="289"/>
      <c r="XEP821" s="289"/>
      <c r="XEQ821" s="289"/>
      <c r="XER821" s="289"/>
      <c r="XES821" s="289"/>
      <c r="XET821" s="289"/>
      <c r="XEU821" s="289"/>
      <c r="XEV821" s="289"/>
      <c r="XEW821" s="289"/>
      <c r="XEX821" s="289"/>
      <c r="XEY821" s="289"/>
      <c r="XEZ821" s="289"/>
      <c r="XFA821" s="289"/>
      <c r="XFB821" s="289"/>
    </row>
    <row r="822" s="506" customFormat="1" ht="21" hidden="1" customHeight="1" spans="1:16382">
      <c r="A822" s="508">
        <v>2111408</v>
      </c>
      <c r="B822" s="519" t="s">
        <v>754</v>
      </c>
      <c r="C822" s="351">
        <f t="shared" si="12"/>
        <v>0</v>
      </c>
      <c r="F822" s="506">
        <v>0</v>
      </c>
      <c r="H822" s="506">
        <v>0</v>
      </c>
      <c r="K822" s="506">
        <v>0</v>
      </c>
      <c r="M822" s="506">
        <v>0</v>
      </c>
      <c r="XEJ822" s="289"/>
      <c r="XEK822" s="289"/>
      <c r="XEL822" s="289"/>
      <c r="XEM822" s="289"/>
      <c r="XEN822" s="289"/>
      <c r="XEO822" s="289"/>
      <c r="XEP822" s="289"/>
      <c r="XEQ822" s="289"/>
      <c r="XER822" s="289"/>
      <c r="XES822" s="289"/>
      <c r="XET822" s="289"/>
      <c r="XEU822" s="289"/>
      <c r="XEV822" s="289"/>
      <c r="XEW822" s="289"/>
      <c r="XEX822" s="289"/>
      <c r="XEY822" s="289"/>
      <c r="XEZ822" s="289"/>
      <c r="XFA822" s="289"/>
      <c r="XFB822" s="289"/>
    </row>
    <row r="823" s="506" customFormat="1" ht="21" hidden="1" customHeight="1" spans="1:16382">
      <c r="A823" s="508">
        <v>2111411</v>
      </c>
      <c r="B823" s="518" t="s">
        <v>189</v>
      </c>
      <c r="C823" s="351">
        <f t="shared" si="12"/>
        <v>0</v>
      </c>
      <c r="F823" s="506">
        <v>0</v>
      </c>
      <c r="H823" s="506">
        <v>0</v>
      </c>
      <c r="K823" s="506">
        <v>0</v>
      </c>
      <c r="M823" s="506">
        <v>0</v>
      </c>
      <c r="XEJ823" s="289"/>
      <c r="XEK823" s="289"/>
      <c r="XEL823" s="289"/>
      <c r="XEM823" s="289"/>
      <c r="XEN823" s="289"/>
      <c r="XEO823" s="289"/>
      <c r="XEP823" s="289"/>
      <c r="XEQ823" s="289"/>
      <c r="XER823" s="289"/>
      <c r="XES823" s="289"/>
      <c r="XET823" s="289"/>
      <c r="XEU823" s="289"/>
      <c r="XEV823" s="289"/>
      <c r="XEW823" s="289"/>
      <c r="XEX823" s="289"/>
      <c r="XEY823" s="289"/>
      <c r="XEZ823" s="289"/>
      <c r="XFA823" s="289"/>
      <c r="XFB823" s="289"/>
    </row>
    <row r="824" s="506" customFormat="1" ht="21" hidden="1" customHeight="1" spans="1:16382">
      <c r="A824" s="508">
        <v>2111413</v>
      </c>
      <c r="B824" s="519" t="s">
        <v>755</v>
      </c>
      <c r="C824" s="351">
        <f t="shared" si="12"/>
        <v>0</v>
      </c>
      <c r="F824" s="506">
        <v>0</v>
      </c>
      <c r="H824" s="506">
        <v>0</v>
      </c>
      <c r="K824" s="506">
        <v>0</v>
      </c>
      <c r="M824" s="506">
        <v>0</v>
      </c>
      <c r="XEJ824" s="289"/>
      <c r="XEK824" s="289"/>
      <c r="XEL824" s="289"/>
      <c r="XEM824" s="289"/>
      <c r="XEN824" s="289"/>
      <c r="XEO824" s="289"/>
      <c r="XEP824" s="289"/>
      <c r="XEQ824" s="289"/>
      <c r="XER824" s="289"/>
      <c r="XES824" s="289"/>
      <c r="XET824" s="289"/>
      <c r="XEU824" s="289"/>
      <c r="XEV824" s="289"/>
      <c r="XEW824" s="289"/>
      <c r="XEX824" s="289"/>
      <c r="XEY824" s="289"/>
      <c r="XEZ824" s="289"/>
      <c r="XFA824" s="289"/>
      <c r="XFB824" s="289"/>
    </row>
    <row r="825" s="506" customFormat="1" ht="21" customHeight="1" spans="1:16382">
      <c r="A825" s="508">
        <v>2111450</v>
      </c>
      <c r="B825" s="519" t="s">
        <v>157</v>
      </c>
      <c r="C825" s="351">
        <f t="shared" si="12"/>
        <v>74.903392</v>
      </c>
      <c r="F825" s="508">
        <v>74.903392</v>
      </c>
      <c r="H825" s="506">
        <v>0</v>
      </c>
      <c r="K825" s="506">
        <v>0</v>
      </c>
      <c r="M825" s="506">
        <v>0</v>
      </c>
      <c r="XEJ825" s="289"/>
      <c r="XEK825" s="289"/>
      <c r="XEL825" s="289"/>
      <c r="XEM825" s="289"/>
      <c r="XEN825" s="289"/>
      <c r="XEO825" s="289"/>
      <c r="XEP825" s="289"/>
      <c r="XEQ825" s="289"/>
      <c r="XER825" s="289"/>
      <c r="XES825" s="289"/>
      <c r="XET825" s="289"/>
      <c r="XEU825" s="289"/>
      <c r="XEV825" s="289"/>
      <c r="XEW825" s="289"/>
      <c r="XEX825" s="289"/>
      <c r="XEY825" s="289"/>
      <c r="XEZ825" s="289"/>
      <c r="XFA825" s="289"/>
      <c r="XFB825" s="289"/>
    </row>
    <row r="826" s="506" customFormat="1" ht="21" hidden="1" customHeight="1" spans="1:16382">
      <c r="A826" s="508">
        <v>2111499</v>
      </c>
      <c r="B826" s="518" t="s">
        <v>756</v>
      </c>
      <c r="C826" s="351">
        <f t="shared" si="12"/>
        <v>0</v>
      </c>
      <c r="F826" s="506">
        <v>0</v>
      </c>
      <c r="H826" s="506">
        <v>0</v>
      </c>
      <c r="K826" s="506">
        <v>0</v>
      </c>
      <c r="M826" s="506">
        <v>0</v>
      </c>
      <c r="XEJ826" s="289"/>
      <c r="XEK826" s="289"/>
      <c r="XEL826" s="289"/>
      <c r="XEM826" s="289"/>
      <c r="XEN826" s="289"/>
      <c r="XEO826" s="289"/>
      <c r="XEP826" s="289"/>
      <c r="XEQ826" s="289"/>
      <c r="XER826" s="289"/>
      <c r="XES826" s="289"/>
      <c r="XET826" s="289"/>
      <c r="XEU826" s="289"/>
      <c r="XEV826" s="289"/>
      <c r="XEW826" s="289"/>
      <c r="XEX826" s="289"/>
      <c r="XEY826" s="289"/>
      <c r="XEZ826" s="289"/>
      <c r="XFA826" s="289"/>
      <c r="XFB826" s="289"/>
    </row>
    <row r="827" s="506" customFormat="1" ht="21" customHeight="1" spans="1:16382">
      <c r="A827" s="508">
        <v>21199</v>
      </c>
      <c r="B827" s="519" t="s">
        <v>757</v>
      </c>
      <c r="C827" s="351">
        <f t="shared" si="12"/>
        <v>65</v>
      </c>
      <c r="F827" s="506">
        <v>0</v>
      </c>
      <c r="H827" s="506">
        <v>0</v>
      </c>
      <c r="M827" s="506">
        <v>65</v>
      </c>
      <c r="XEJ827" s="289"/>
      <c r="XEK827" s="289"/>
      <c r="XEL827" s="289"/>
      <c r="XEM827" s="289"/>
      <c r="XEN827" s="289"/>
      <c r="XEO827" s="289"/>
      <c r="XEP827" s="289"/>
      <c r="XEQ827" s="289"/>
      <c r="XER827" s="289"/>
      <c r="XES827" s="289"/>
      <c r="XET827" s="289"/>
      <c r="XEU827" s="289"/>
      <c r="XEV827" s="289"/>
      <c r="XEW827" s="289"/>
      <c r="XEX827" s="289"/>
      <c r="XEY827" s="289"/>
      <c r="XEZ827" s="289"/>
      <c r="XFA827" s="289"/>
      <c r="XFB827" s="289"/>
    </row>
    <row r="828" s="506" customFormat="1" ht="21" customHeight="1" spans="1:16382">
      <c r="A828" s="508">
        <v>2119999</v>
      </c>
      <c r="B828" s="518" t="s">
        <v>758</v>
      </c>
      <c r="C828" s="351">
        <f t="shared" si="12"/>
        <v>65</v>
      </c>
      <c r="F828" s="506">
        <v>0</v>
      </c>
      <c r="H828" s="506">
        <v>0</v>
      </c>
      <c r="M828" s="506">
        <v>65</v>
      </c>
      <c r="XEJ828" s="289"/>
      <c r="XEK828" s="289"/>
      <c r="XEL828" s="289"/>
      <c r="XEM828" s="289"/>
      <c r="XEN828" s="289"/>
      <c r="XEO828" s="289"/>
      <c r="XEP828" s="289"/>
      <c r="XEQ828" s="289"/>
      <c r="XER828" s="289"/>
      <c r="XES828" s="289"/>
      <c r="XET828" s="289"/>
      <c r="XEU828" s="289"/>
      <c r="XEV828" s="289"/>
      <c r="XEW828" s="289"/>
      <c r="XEX828" s="289"/>
      <c r="XEY828" s="289"/>
      <c r="XEZ828" s="289"/>
      <c r="XFA828" s="289"/>
      <c r="XFB828" s="289"/>
    </row>
    <row r="829" s="506" customFormat="1" ht="21" customHeight="1" spans="1:16382">
      <c r="A829" s="508">
        <v>212</v>
      </c>
      <c r="B829" s="517" t="s">
        <v>759</v>
      </c>
      <c r="C829" s="351">
        <f t="shared" si="12"/>
        <v>44931.896655</v>
      </c>
      <c r="F829" s="508">
        <v>4435.736655</v>
      </c>
      <c r="H829" s="506">
        <v>4749.16</v>
      </c>
      <c r="J829" s="506">
        <v>8000</v>
      </c>
      <c r="K829" s="506">
        <v>0</v>
      </c>
      <c r="L829" s="506">
        <v>15361</v>
      </c>
      <c r="M829" s="506">
        <v>12386</v>
      </c>
      <c r="XEJ829" s="289"/>
      <c r="XEK829" s="289"/>
      <c r="XEL829" s="289"/>
      <c r="XEM829" s="289"/>
      <c r="XEN829" s="289"/>
      <c r="XEO829" s="289"/>
      <c r="XEP829" s="289"/>
      <c r="XEQ829" s="289"/>
      <c r="XER829" s="289"/>
      <c r="XES829" s="289"/>
      <c r="XET829" s="289"/>
      <c r="XEU829" s="289"/>
      <c r="XEV829" s="289"/>
      <c r="XEW829" s="289"/>
      <c r="XEX829" s="289"/>
      <c r="XEY829" s="289"/>
      <c r="XEZ829" s="289"/>
      <c r="XFA829" s="289"/>
      <c r="XFB829" s="289"/>
    </row>
    <row r="830" s="506" customFormat="1" ht="21" customHeight="1" spans="1:16382">
      <c r="A830" s="508">
        <v>21201</v>
      </c>
      <c r="B830" s="519" t="s">
        <v>760</v>
      </c>
      <c r="C830" s="351">
        <f t="shared" si="12"/>
        <v>14055.982397</v>
      </c>
      <c r="F830" s="508">
        <v>2855.982397</v>
      </c>
      <c r="H830" s="506">
        <v>0</v>
      </c>
      <c r="J830" s="506">
        <v>2000</v>
      </c>
      <c r="K830" s="506">
        <v>0</v>
      </c>
      <c r="M830" s="506">
        <v>9200</v>
      </c>
      <c r="XEJ830" s="289"/>
      <c r="XEK830" s="289"/>
      <c r="XEL830" s="289"/>
      <c r="XEM830" s="289"/>
      <c r="XEN830" s="289"/>
      <c r="XEO830" s="289"/>
      <c r="XEP830" s="289"/>
      <c r="XEQ830" s="289"/>
      <c r="XER830" s="289"/>
      <c r="XES830" s="289"/>
      <c r="XET830" s="289"/>
      <c r="XEU830" s="289"/>
      <c r="XEV830" s="289"/>
      <c r="XEW830" s="289"/>
      <c r="XEX830" s="289"/>
      <c r="XEY830" s="289"/>
      <c r="XEZ830" s="289"/>
      <c r="XFA830" s="289"/>
      <c r="XFB830" s="289"/>
    </row>
    <row r="831" s="506" customFormat="1" ht="21" customHeight="1" spans="1:16382">
      <c r="A831" s="508">
        <v>2120101</v>
      </c>
      <c r="B831" s="519" t="s">
        <v>148</v>
      </c>
      <c r="C831" s="351">
        <f t="shared" si="12"/>
        <v>2378.572168</v>
      </c>
      <c r="F831" s="508">
        <v>1378.572168</v>
      </c>
      <c r="H831" s="506">
        <v>0</v>
      </c>
      <c r="J831" s="506">
        <v>1000</v>
      </c>
      <c r="K831" s="506">
        <v>0</v>
      </c>
      <c r="M831" s="506">
        <v>0</v>
      </c>
      <c r="XEJ831" s="289"/>
      <c r="XEK831" s="289"/>
      <c r="XEL831" s="289"/>
      <c r="XEM831" s="289"/>
      <c r="XEN831" s="289"/>
      <c r="XEO831" s="289"/>
      <c r="XEP831" s="289"/>
      <c r="XEQ831" s="289"/>
      <c r="XER831" s="289"/>
      <c r="XES831" s="289"/>
      <c r="XET831" s="289"/>
      <c r="XEU831" s="289"/>
      <c r="XEV831" s="289"/>
      <c r="XEW831" s="289"/>
      <c r="XEX831" s="289"/>
      <c r="XEY831" s="289"/>
      <c r="XEZ831" s="289"/>
      <c r="XFA831" s="289"/>
      <c r="XFB831" s="289"/>
    </row>
    <row r="832" s="506" customFormat="1" ht="21" hidden="1" customHeight="1" spans="1:16382">
      <c r="A832" s="508">
        <v>2120102</v>
      </c>
      <c r="B832" s="519" t="s">
        <v>149</v>
      </c>
      <c r="C832" s="351">
        <f t="shared" si="12"/>
        <v>0</v>
      </c>
      <c r="F832" s="506">
        <v>0</v>
      </c>
      <c r="H832" s="506">
        <v>0</v>
      </c>
      <c r="K832" s="506">
        <v>0</v>
      </c>
      <c r="M832" s="506">
        <v>0</v>
      </c>
      <c r="XEJ832" s="289"/>
      <c r="XEK832" s="289"/>
      <c r="XEL832" s="289"/>
      <c r="XEM832" s="289"/>
      <c r="XEN832" s="289"/>
      <c r="XEO832" s="289"/>
      <c r="XEP832" s="289"/>
      <c r="XEQ832" s="289"/>
      <c r="XER832" s="289"/>
      <c r="XES832" s="289"/>
      <c r="XET832" s="289"/>
      <c r="XEU832" s="289"/>
      <c r="XEV832" s="289"/>
      <c r="XEW832" s="289"/>
      <c r="XEX832" s="289"/>
      <c r="XEY832" s="289"/>
      <c r="XEZ832" s="289"/>
      <c r="XFA832" s="289"/>
      <c r="XFB832" s="289"/>
    </row>
    <row r="833" s="506" customFormat="1" ht="21" hidden="1" customHeight="1" spans="1:16382">
      <c r="A833" s="508">
        <v>2120103</v>
      </c>
      <c r="B833" s="519" t="s">
        <v>150</v>
      </c>
      <c r="C833" s="351">
        <f t="shared" si="12"/>
        <v>0</v>
      </c>
      <c r="F833" s="506">
        <v>0</v>
      </c>
      <c r="H833" s="506">
        <v>0</v>
      </c>
      <c r="K833" s="506">
        <v>0</v>
      </c>
      <c r="M833" s="506">
        <v>0</v>
      </c>
      <c r="XEJ833" s="289"/>
      <c r="XEK833" s="289"/>
      <c r="XEL833" s="289"/>
      <c r="XEM833" s="289"/>
      <c r="XEN833" s="289"/>
      <c r="XEO833" s="289"/>
      <c r="XEP833" s="289"/>
      <c r="XEQ833" s="289"/>
      <c r="XER833" s="289"/>
      <c r="XES833" s="289"/>
      <c r="XET833" s="289"/>
      <c r="XEU833" s="289"/>
      <c r="XEV833" s="289"/>
      <c r="XEW833" s="289"/>
      <c r="XEX833" s="289"/>
      <c r="XEY833" s="289"/>
      <c r="XEZ833" s="289"/>
      <c r="XFA833" s="289"/>
      <c r="XFB833" s="289"/>
    </row>
    <row r="834" s="506" customFormat="1" ht="21" hidden="1" customHeight="1" spans="1:16382">
      <c r="A834" s="508">
        <v>2120104</v>
      </c>
      <c r="B834" s="519" t="s">
        <v>761</v>
      </c>
      <c r="C834" s="351">
        <f t="shared" si="12"/>
        <v>0</v>
      </c>
      <c r="F834" s="506">
        <v>0</v>
      </c>
      <c r="H834" s="506">
        <v>0</v>
      </c>
      <c r="K834" s="506">
        <v>0</v>
      </c>
      <c r="M834" s="506">
        <v>0</v>
      </c>
      <c r="XEJ834" s="289"/>
      <c r="XEK834" s="289"/>
      <c r="XEL834" s="289"/>
      <c r="XEM834" s="289"/>
      <c r="XEN834" s="289"/>
      <c r="XEO834" s="289"/>
      <c r="XEP834" s="289"/>
      <c r="XEQ834" s="289"/>
      <c r="XER834" s="289"/>
      <c r="XES834" s="289"/>
      <c r="XET834" s="289"/>
      <c r="XEU834" s="289"/>
      <c r="XEV834" s="289"/>
      <c r="XEW834" s="289"/>
      <c r="XEX834" s="289"/>
      <c r="XEY834" s="289"/>
      <c r="XEZ834" s="289"/>
      <c r="XFA834" s="289"/>
      <c r="XFB834" s="289"/>
    </row>
    <row r="835" s="506" customFormat="1" ht="21" hidden="1" customHeight="1" spans="1:16382">
      <c r="A835" s="508">
        <v>2120105</v>
      </c>
      <c r="B835" s="519" t="s">
        <v>762</v>
      </c>
      <c r="C835" s="351">
        <f t="shared" si="12"/>
        <v>0</v>
      </c>
      <c r="F835" s="506">
        <v>0</v>
      </c>
      <c r="H835" s="506">
        <v>0</v>
      </c>
      <c r="K835" s="506">
        <v>0</v>
      </c>
      <c r="M835" s="506">
        <v>0</v>
      </c>
      <c r="XEJ835" s="289"/>
      <c r="XEK835" s="289"/>
      <c r="XEL835" s="289"/>
      <c r="XEM835" s="289"/>
      <c r="XEN835" s="289"/>
      <c r="XEO835" s="289"/>
      <c r="XEP835" s="289"/>
      <c r="XEQ835" s="289"/>
      <c r="XER835" s="289"/>
      <c r="XES835" s="289"/>
      <c r="XET835" s="289"/>
      <c r="XEU835" s="289"/>
      <c r="XEV835" s="289"/>
      <c r="XEW835" s="289"/>
      <c r="XEX835" s="289"/>
      <c r="XEY835" s="289"/>
      <c r="XEZ835" s="289"/>
      <c r="XFA835" s="289"/>
      <c r="XFB835" s="289"/>
    </row>
    <row r="836" s="506" customFormat="1" ht="21" customHeight="1" spans="1:16382">
      <c r="A836" s="508">
        <v>2120106</v>
      </c>
      <c r="B836" s="519" t="s">
        <v>763</v>
      </c>
      <c r="C836" s="351">
        <f t="shared" si="12"/>
        <v>2477.410229</v>
      </c>
      <c r="F836" s="508">
        <v>1477.410229</v>
      </c>
      <c r="H836" s="506">
        <v>0</v>
      </c>
      <c r="J836" s="506">
        <v>1000</v>
      </c>
      <c r="K836" s="506">
        <v>0</v>
      </c>
      <c r="M836" s="506">
        <v>0</v>
      </c>
      <c r="XEJ836" s="289"/>
      <c r="XEK836" s="289"/>
      <c r="XEL836" s="289"/>
      <c r="XEM836" s="289"/>
      <c r="XEN836" s="289"/>
      <c r="XEO836" s="289"/>
      <c r="XEP836" s="289"/>
      <c r="XEQ836" s="289"/>
      <c r="XER836" s="289"/>
      <c r="XES836" s="289"/>
      <c r="XET836" s="289"/>
      <c r="XEU836" s="289"/>
      <c r="XEV836" s="289"/>
      <c r="XEW836" s="289"/>
      <c r="XEX836" s="289"/>
      <c r="XEY836" s="289"/>
      <c r="XEZ836" s="289"/>
      <c r="XFA836" s="289"/>
      <c r="XFB836" s="289"/>
    </row>
    <row r="837" s="506" customFormat="1" ht="21" hidden="1" customHeight="1" spans="1:16382">
      <c r="A837" s="508">
        <v>2120107</v>
      </c>
      <c r="B837" s="519" t="s">
        <v>764</v>
      </c>
      <c r="C837" s="351">
        <f t="shared" si="12"/>
        <v>0</v>
      </c>
      <c r="F837" s="506">
        <v>0</v>
      </c>
      <c r="H837" s="506">
        <v>0</v>
      </c>
      <c r="K837" s="506">
        <v>0</v>
      </c>
      <c r="M837" s="506">
        <v>0</v>
      </c>
      <c r="XEJ837" s="289"/>
      <c r="XEK837" s="289"/>
      <c r="XEL837" s="289"/>
      <c r="XEM837" s="289"/>
      <c r="XEN837" s="289"/>
      <c r="XEO837" s="289"/>
      <c r="XEP837" s="289"/>
      <c r="XEQ837" s="289"/>
      <c r="XER837" s="289"/>
      <c r="XES837" s="289"/>
      <c r="XET837" s="289"/>
      <c r="XEU837" s="289"/>
      <c r="XEV837" s="289"/>
      <c r="XEW837" s="289"/>
      <c r="XEX837" s="289"/>
      <c r="XEY837" s="289"/>
      <c r="XEZ837" s="289"/>
      <c r="XFA837" s="289"/>
      <c r="XFB837" s="289"/>
    </row>
    <row r="838" s="506" customFormat="1" ht="21" hidden="1" customHeight="1" spans="1:16382">
      <c r="A838" s="508">
        <v>2120109</v>
      </c>
      <c r="B838" s="519" t="s">
        <v>765</v>
      </c>
      <c r="C838" s="351">
        <f t="shared" ref="C838:C901" si="13">D838+E838+F838+G838+H838+I838+J838+K838+L838+M838</f>
        <v>0</v>
      </c>
      <c r="F838" s="506">
        <v>0</v>
      </c>
      <c r="H838" s="506">
        <v>0</v>
      </c>
      <c r="K838" s="506">
        <v>0</v>
      </c>
      <c r="M838" s="506">
        <v>0</v>
      </c>
      <c r="XEJ838" s="289"/>
      <c r="XEK838" s="289"/>
      <c r="XEL838" s="289"/>
      <c r="XEM838" s="289"/>
      <c r="XEN838" s="289"/>
      <c r="XEO838" s="289"/>
      <c r="XEP838" s="289"/>
      <c r="XEQ838" s="289"/>
      <c r="XER838" s="289"/>
      <c r="XES838" s="289"/>
      <c r="XET838" s="289"/>
      <c r="XEU838" s="289"/>
      <c r="XEV838" s="289"/>
      <c r="XEW838" s="289"/>
      <c r="XEX838" s="289"/>
      <c r="XEY838" s="289"/>
      <c r="XEZ838" s="289"/>
      <c r="XFA838" s="289"/>
      <c r="XFB838" s="289"/>
    </row>
    <row r="839" s="506" customFormat="1" ht="21" hidden="1" customHeight="1" spans="1:16382">
      <c r="A839" s="508">
        <v>2120110</v>
      </c>
      <c r="B839" s="519" t="s">
        <v>766</v>
      </c>
      <c r="C839" s="351">
        <f t="shared" si="13"/>
        <v>0</v>
      </c>
      <c r="F839" s="506">
        <v>0</v>
      </c>
      <c r="H839" s="506">
        <v>0</v>
      </c>
      <c r="K839" s="506">
        <v>0</v>
      </c>
      <c r="M839" s="506">
        <v>0</v>
      </c>
      <c r="XEJ839" s="289"/>
      <c r="XEK839" s="289"/>
      <c r="XEL839" s="289"/>
      <c r="XEM839" s="289"/>
      <c r="XEN839" s="289"/>
      <c r="XEO839" s="289"/>
      <c r="XEP839" s="289"/>
      <c r="XEQ839" s="289"/>
      <c r="XER839" s="289"/>
      <c r="XES839" s="289"/>
      <c r="XET839" s="289"/>
      <c r="XEU839" s="289"/>
      <c r="XEV839" s="289"/>
      <c r="XEW839" s="289"/>
      <c r="XEX839" s="289"/>
      <c r="XEY839" s="289"/>
      <c r="XEZ839" s="289"/>
      <c r="XFA839" s="289"/>
      <c r="XFB839" s="289"/>
    </row>
    <row r="840" s="506" customFormat="1" ht="21" customHeight="1" spans="1:16382">
      <c r="A840" s="508">
        <v>2120199</v>
      </c>
      <c r="B840" s="519" t="s">
        <v>767</v>
      </c>
      <c r="C840" s="351">
        <f t="shared" si="13"/>
        <v>9200</v>
      </c>
      <c r="F840" s="506">
        <v>0</v>
      </c>
      <c r="H840" s="506">
        <v>0</v>
      </c>
      <c r="K840" s="506">
        <v>0</v>
      </c>
      <c r="M840" s="506">
        <v>9200</v>
      </c>
      <c r="XEJ840" s="289"/>
      <c r="XEK840" s="289"/>
      <c r="XEL840" s="289"/>
      <c r="XEM840" s="289"/>
      <c r="XEN840" s="289"/>
      <c r="XEO840" s="289"/>
      <c r="XEP840" s="289"/>
      <c r="XEQ840" s="289"/>
      <c r="XER840" s="289"/>
      <c r="XES840" s="289"/>
      <c r="XET840" s="289"/>
      <c r="XEU840" s="289"/>
      <c r="XEV840" s="289"/>
      <c r="XEW840" s="289"/>
      <c r="XEX840" s="289"/>
      <c r="XEY840" s="289"/>
      <c r="XEZ840" s="289"/>
      <c r="XFA840" s="289"/>
      <c r="XFB840" s="289"/>
    </row>
    <row r="841" s="506" customFormat="1" ht="21" hidden="1" customHeight="1" spans="1:16382">
      <c r="A841" s="508">
        <v>21202</v>
      </c>
      <c r="B841" s="519" t="s">
        <v>768</v>
      </c>
      <c r="C841" s="351">
        <f t="shared" si="13"/>
        <v>0</v>
      </c>
      <c r="F841" s="506">
        <v>0</v>
      </c>
      <c r="H841" s="506">
        <v>0</v>
      </c>
      <c r="K841" s="506">
        <v>0</v>
      </c>
      <c r="M841" s="506">
        <v>0</v>
      </c>
      <c r="XEJ841" s="289"/>
      <c r="XEK841" s="289"/>
      <c r="XEL841" s="289"/>
      <c r="XEM841" s="289"/>
      <c r="XEN841" s="289"/>
      <c r="XEO841" s="289"/>
      <c r="XEP841" s="289"/>
      <c r="XEQ841" s="289"/>
      <c r="XER841" s="289"/>
      <c r="XES841" s="289"/>
      <c r="XET841" s="289"/>
      <c r="XEU841" s="289"/>
      <c r="XEV841" s="289"/>
      <c r="XEW841" s="289"/>
      <c r="XEX841" s="289"/>
      <c r="XEY841" s="289"/>
      <c r="XEZ841" s="289"/>
      <c r="XFA841" s="289"/>
      <c r="XFB841" s="289"/>
    </row>
    <row r="842" s="506" customFormat="1" ht="21" hidden="1" customHeight="1" spans="1:16382">
      <c r="A842" s="508">
        <v>2120201</v>
      </c>
      <c r="B842" s="519" t="s">
        <v>769</v>
      </c>
      <c r="C842" s="351">
        <f t="shared" si="13"/>
        <v>0</v>
      </c>
      <c r="F842" s="506">
        <v>0</v>
      </c>
      <c r="H842" s="506">
        <v>0</v>
      </c>
      <c r="K842" s="506">
        <v>0</v>
      </c>
      <c r="M842" s="506">
        <v>0</v>
      </c>
      <c r="XEJ842" s="289"/>
      <c r="XEK842" s="289"/>
      <c r="XEL842" s="289"/>
      <c r="XEM842" s="289"/>
      <c r="XEN842" s="289"/>
      <c r="XEO842" s="289"/>
      <c r="XEP842" s="289"/>
      <c r="XEQ842" s="289"/>
      <c r="XER842" s="289"/>
      <c r="XES842" s="289"/>
      <c r="XET842" s="289"/>
      <c r="XEU842" s="289"/>
      <c r="XEV842" s="289"/>
      <c r="XEW842" s="289"/>
      <c r="XEX842" s="289"/>
      <c r="XEY842" s="289"/>
      <c r="XEZ842" s="289"/>
      <c r="XFA842" s="289"/>
      <c r="XFB842" s="289"/>
    </row>
    <row r="843" s="506" customFormat="1" ht="21" customHeight="1" spans="1:16382">
      <c r="A843" s="508">
        <v>21203</v>
      </c>
      <c r="B843" s="518" t="s">
        <v>770</v>
      </c>
      <c r="C843" s="351">
        <f t="shared" si="13"/>
        <v>28296.16</v>
      </c>
      <c r="F843" s="506">
        <v>0</v>
      </c>
      <c r="H843" s="506">
        <v>4749.16</v>
      </c>
      <c r="J843" s="506">
        <v>5000</v>
      </c>
      <c r="K843" s="506">
        <v>0</v>
      </c>
      <c r="L843" s="506">
        <v>15361</v>
      </c>
      <c r="M843" s="506">
        <v>3186</v>
      </c>
      <c r="XEJ843" s="289"/>
      <c r="XEK843" s="289"/>
      <c r="XEL843" s="289"/>
      <c r="XEM843" s="289"/>
      <c r="XEN843" s="289"/>
      <c r="XEO843" s="289"/>
      <c r="XEP843" s="289"/>
      <c r="XEQ843" s="289"/>
      <c r="XER843" s="289"/>
      <c r="XES843" s="289"/>
      <c r="XET843" s="289"/>
      <c r="XEU843" s="289"/>
      <c r="XEV843" s="289"/>
      <c r="XEW843" s="289"/>
      <c r="XEX843" s="289"/>
      <c r="XEY843" s="289"/>
      <c r="XEZ843" s="289"/>
      <c r="XFA843" s="289"/>
      <c r="XFB843" s="289"/>
    </row>
    <row r="844" s="506" customFormat="1" ht="21" customHeight="1" spans="1:16382">
      <c r="A844" s="508">
        <v>2120303</v>
      </c>
      <c r="B844" s="519" t="s">
        <v>771</v>
      </c>
      <c r="C844" s="351">
        <f t="shared" si="13"/>
        <v>15361</v>
      </c>
      <c r="F844" s="506">
        <v>0</v>
      </c>
      <c r="H844" s="506">
        <v>0</v>
      </c>
      <c r="K844" s="506">
        <v>0</v>
      </c>
      <c r="L844" s="506">
        <v>15361</v>
      </c>
      <c r="M844" s="506">
        <v>0</v>
      </c>
      <c r="XEJ844" s="289"/>
      <c r="XEK844" s="289"/>
      <c r="XEL844" s="289"/>
      <c r="XEM844" s="289"/>
      <c r="XEN844" s="289"/>
      <c r="XEO844" s="289"/>
      <c r="XEP844" s="289"/>
      <c r="XEQ844" s="289"/>
      <c r="XER844" s="289"/>
      <c r="XES844" s="289"/>
      <c r="XET844" s="289"/>
      <c r="XEU844" s="289"/>
      <c r="XEV844" s="289"/>
      <c r="XEW844" s="289"/>
      <c r="XEX844" s="289"/>
      <c r="XEY844" s="289"/>
      <c r="XEZ844" s="289"/>
      <c r="XFA844" s="289"/>
      <c r="XFB844" s="289"/>
    </row>
    <row r="845" s="506" customFormat="1" ht="21" customHeight="1" spans="1:16382">
      <c r="A845" s="508">
        <v>2120399</v>
      </c>
      <c r="B845" s="519" t="s">
        <v>772</v>
      </c>
      <c r="C845" s="351">
        <f t="shared" si="13"/>
        <v>12935.16</v>
      </c>
      <c r="F845" s="506">
        <v>0</v>
      </c>
      <c r="H845" s="506">
        <v>4749.16</v>
      </c>
      <c r="J845" s="506">
        <v>5000</v>
      </c>
      <c r="K845" s="506">
        <v>0</v>
      </c>
      <c r="M845" s="506">
        <v>3186</v>
      </c>
      <c r="XEJ845" s="289"/>
      <c r="XEK845" s="289"/>
      <c r="XEL845" s="289"/>
      <c r="XEM845" s="289"/>
      <c r="XEN845" s="289"/>
      <c r="XEO845" s="289"/>
      <c r="XEP845" s="289"/>
      <c r="XEQ845" s="289"/>
      <c r="XER845" s="289"/>
      <c r="XES845" s="289"/>
      <c r="XET845" s="289"/>
      <c r="XEU845" s="289"/>
      <c r="XEV845" s="289"/>
      <c r="XEW845" s="289"/>
      <c r="XEX845" s="289"/>
      <c r="XEY845" s="289"/>
      <c r="XEZ845" s="289"/>
      <c r="XFA845" s="289"/>
      <c r="XFB845" s="289"/>
    </row>
    <row r="846" s="506" customFormat="1" ht="21" customHeight="1" spans="1:16382">
      <c r="A846" s="508">
        <v>21205</v>
      </c>
      <c r="B846" s="519" t="s">
        <v>773</v>
      </c>
      <c r="C846" s="351">
        <f t="shared" si="13"/>
        <v>2579.754258</v>
      </c>
      <c r="F846" s="508">
        <v>1579.754258</v>
      </c>
      <c r="H846" s="506">
        <v>0</v>
      </c>
      <c r="J846" s="506">
        <v>1000</v>
      </c>
      <c r="K846" s="506">
        <v>0</v>
      </c>
      <c r="M846" s="506">
        <v>0</v>
      </c>
      <c r="XEJ846" s="289"/>
      <c r="XEK846" s="289"/>
      <c r="XEL846" s="289"/>
      <c r="XEM846" s="289"/>
      <c r="XEN846" s="289"/>
      <c r="XEO846" s="289"/>
      <c r="XEP846" s="289"/>
      <c r="XEQ846" s="289"/>
      <c r="XER846" s="289"/>
      <c r="XES846" s="289"/>
      <c r="XET846" s="289"/>
      <c r="XEU846" s="289"/>
      <c r="XEV846" s="289"/>
      <c r="XEW846" s="289"/>
      <c r="XEX846" s="289"/>
      <c r="XEY846" s="289"/>
      <c r="XEZ846" s="289"/>
      <c r="XFA846" s="289"/>
      <c r="XFB846" s="289"/>
    </row>
    <row r="847" s="506" customFormat="1" ht="21" customHeight="1" spans="1:16382">
      <c r="A847" s="508">
        <v>2120501</v>
      </c>
      <c r="B847" s="518" t="s">
        <v>774</v>
      </c>
      <c r="C847" s="351">
        <f t="shared" si="13"/>
        <v>2579.754258</v>
      </c>
      <c r="F847" s="508">
        <v>1579.754258</v>
      </c>
      <c r="H847" s="506">
        <v>0</v>
      </c>
      <c r="J847" s="506">
        <v>1000</v>
      </c>
      <c r="K847" s="506">
        <v>0</v>
      </c>
      <c r="M847" s="506">
        <v>0</v>
      </c>
      <c r="XEJ847" s="289"/>
      <c r="XEK847" s="289"/>
      <c r="XEL847" s="289"/>
      <c r="XEM847" s="289"/>
      <c r="XEN847" s="289"/>
      <c r="XEO847" s="289"/>
      <c r="XEP847" s="289"/>
      <c r="XEQ847" s="289"/>
      <c r="XER847" s="289"/>
      <c r="XES847" s="289"/>
      <c r="XET847" s="289"/>
      <c r="XEU847" s="289"/>
      <c r="XEV847" s="289"/>
      <c r="XEW847" s="289"/>
      <c r="XEX847" s="289"/>
      <c r="XEY847" s="289"/>
      <c r="XEZ847" s="289"/>
      <c r="XFA847" s="289"/>
      <c r="XFB847" s="289"/>
    </row>
    <row r="848" s="506" customFormat="1" ht="21" hidden="1" customHeight="1" spans="1:16382">
      <c r="A848" s="508">
        <v>21206</v>
      </c>
      <c r="B848" s="518" t="s">
        <v>775</v>
      </c>
      <c r="C848" s="351">
        <f t="shared" si="13"/>
        <v>0</v>
      </c>
      <c r="F848" s="506">
        <v>0</v>
      </c>
      <c r="H848" s="506">
        <v>0</v>
      </c>
      <c r="K848" s="506">
        <v>0</v>
      </c>
      <c r="M848" s="506">
        <v>0</v>
      </c>
      <c r="XEJ848" s="289"/>
      <c r="XEK848" s="289"/>
      <c r="XEL848" s="289"/>
      <c r="XEM848" s="289"/>
      <c r="XEN848" s="289"/>
      <c r="XEO848" s="289"/>
      <c r="XEP848" s="289"/>
      <c r="XEQ848" s="289"/>
      <c r="XER848" s="289"/>
      <c r="XES848" s="289"/>
      <c r="XET848" s="289"/>
      <c r="XEU848" s="289"/>
      <c r="XEV848" s="289"/>
      <c r="XEW848" s="289"/>
      <c r="XEX848" s="289"/>
      <c r="XEY848" s="289"/>
      <c r="XEZ848" s="289"/>
      <c r="XFA848" s="289"/>
      <c r="XFB848" s="289"/>
    </row>
    <row r="849" s="506" customFormat="1" ht="21" hidden="1" customHeight="1" spans="1:16382">
      <c r="A849" s="508">
        <v>2120601</v>
      </c>
      <c r="B849" s="519" t="s">
        <v>776</v>
      </c>
      <c r="C849" s="351">
        <f t="shared" si="13"/>
        <v>0</v>
      </c>
      <c r="F849" s="506">
        <v>0</v>
      </c>
      <c r="H849" s="506">
        <v>0</v>
      </c>
      <c r="K849" s="506">
        <v>0</v>
      </c>
      <c r="M849" s="506">
        <v>0</v>
      </c>
      <c r="XEJ849" s="289"/>
      <c r="XEK849" s="289"/>
      <c r="XEL849" s="289"/>
      <c r="XEM849" s="289"/>
      <c r="XEN849" s="289"/>
      <c r="XEO849" s="289"/>
      <c r="XEP849" s="289"/>
      <c r="XEQ849" s="289"/>
      <c r="XER849" s="289"/>
      <c r="XES849" s="289"/>
      <c r="XET849" s="289"/>
      <c r="XEU849" s="289"/>
      <c r="XEV849" s="289"/>
      <c r="XEW849" s="289"/>
      <c r="XEX849" s="289"/>
      <c r="XEY849" s="289"/>
      <c r="XEZ849" s="289"/>
      <c r="XFA849" s="289"/>
      <c r="XFB849" s="289"/>
    </row>
    <row r="850" s="506" customFormat="1" ht="21" hidden="1" customHeight="1" spans="1:16382">
      <c r="A850" s="508">
        <v>21299</v>
      </c>
      <c r="B850" s="519" t="s">
        <v>777</v>
      </c>
      <c r="C850" s="351">
        <f t="shared" si="13"/>
        <v>0</v>
      </c>
      <c r="F850" s="506">
        <v>0</v>
      </c>
      <c r="H850" s="506">
        <v>0</v>
      </c>
      <c r="K850" s="506">
        <v>0</v>
      </c>
      <c r="M850" s="506">
        <v>0</v>
      </c>
      <c r="XEJ850" s="289"/>
      <c r="XEK850" s="289"/>
      <c r="XEL850" s="289"/>
      <c r="XEM850" s="289"/>
      <c r="XEN850" s="289"/>
      <c r="XEO850" s="289"/>
      <c r="XEP850" s="289"/>
      <c r="XEQ850" s="289"/>
      <c r="XER850" s="289"/>
      <c r="XES850" s="289"/>
      <c r="XET850" s="289"/>
      <c r="XEU850" s="289"/>
      <c r="XEV850" s="289"/>
      <c r="XEW850" s="289"/>
      <c r="XEX850" s="289"/>
      <c r="XEY850" s="289"/>
      <c r="XEZ850" s="289"/>
      <c r="XFA850" s="289"/>
      <c r="XFB850" s="289"/>
    </row>
    <row r="851" s="506" customFormat="1" ht="21" hidden="1" customHeight="1" spans="1:16382">
      <c r="A851" s="508">
        <v>2129999</v>
      </c>
      <c r="B851" s="519" t="s">
        <v>778</v>
      </c>
      <c r="C851" s="351">
        <f t="shared" si="13"/>
        <v>0</v>
      </c>
      <c r="F851" s="506">
        <v>0</v>
      </c>
      <c r="H851" s="506">
        <v>0</v>
      </c>
      <c r="K851" s="506">
        <v>0</v>
      </c>
      <c r="M851" s="506">
        <v>0</v>
      </c>
      <c r="XEJ851" s="289"/>
      <c r="XEK851" s="289"/>
      <c r="XEL851" s="289"/>
      <c r="XEM851" s="289"/>
      <c r="XEN851" s="289"/>
      <c r="XEO851" s="289"/>
      <c r="XEP851" s="289"/>
      <c r="XEQ851" s="289"/>
      <c r="XER851" s="289"/>
      <c r="XES851" s="289"/>
      <c r="XET851" s="289"/>
      <c r="XEU851" s="289"/>
      <c r="XEV851" s="289"/>
      <c r="XEW851" s="289"/>
      <c r="XEX851" s="289"/>
      <c r="XEY851" s="289"/>
      <c r="XEZ851" s="289"/>
      <c r="XFA851" s="289"/>
      <c r="XFB851" s="289"/>
    </row>
    <row r="852" s="506" customFormat="1" ht="21" customHeight="1" spans="1:16382">
      <c r="A852" s="508">
        <v>213</v>
      </c>
      <c r="B852" s="517" t="s">
        <v>779</v>
      </c>
      <c r="C852" s="351">
        <f t="shared" si="13"/>
        <v>393866.238613</v>
      </c>
      <c r="F852" s="508">
        <v>11631.458613</v>
      </c>
      <c r="G852" s="506">
        <v>10251</v>
      </c>
      <c r="H852" s="506">
        <v>975.78</v>
      </c>
      <c r="K852" s="506">
        <f>64704+4538</f>
        <v>69242</v>
      </c>
      <c r="L852" s="506">
        <v>189953</v>
      </c>
      <c r="M852" s="506">
        <f>112213-400</f>
        <v>111813</v>
      </c>
      <c r="XEJ852" s="289"/>
      <c r="XEK852" s="289"/>
      <c r="XEL852" s="289"/>
      <c r="XEM852" s="289"/>
      <c r="XEN852" s="289"/>
      <c r="XEO852" s="289"/>
      <c r="XEP852" s="289"/>
      <c r="XEQ852" s="289"/>
      <c r="XER852" s="289"/>
      <c r="XES852" s="289"/>
      <c r="XET852" s="289"/>
      <c r="XEU852" s="289"/>
      <c r="XEV852" s="289"/>
      <c r="XEW852" s="289"/>
      <c r="XEX852" s="289"/>
      <c r="XEY852" s="289"/>
      <c r="XEZ852" s="289"/>
      <c r="XFA852" s="289"/>
      <c r="XFB852" s="289"/>
    </row>
    <row r="853" s="506" customFormat="1" ht="21" customHeight="1" spans="1:16382">
      <c r="A853" s="508">
        <v>21301</v>
      </c>
      <c r="B853" s="519" t="s">
        <v>780</v>
      </c>
      <c r="C853" s="351">
        <f t="shared" si="13"/>
        <v>71640.992341</v>
      </c>
      <c r="F853" s="508">
        <v>4431.992341</v>
      </c>
      <c r="G853" s="506">
        <v>10251</v>
      </c>
      <c r="H853" s="506">
        <v>0</v>
      </c>
      <c r="K853" s="506">
        <v>21149</v>
      </c>
      <c r="M853" s="506">
        <v>35809</v>
      </c>
      <c r="XEJ853" s="289"/>
      <c r="XEK853" s="289"/>
      <c r="XEL853" s="289"/>
      <c r="XEM853" s="289"/>
      <c r="XEN853" s="289"/>
      <c r="XEO853" s="289"/>
      <c r="XEP853" s="289"/>
      <c r="XEQ853" s="289"/>
      <c r="XER853" s="289"/>
      <c r="XES853" s="289"/>
      <c r="XET853" s="289"/>
      <c r="XEU853" s="289"/>
      <c r="XEV853" s="289"/>
      <c r="XEW853" s="289"/>
      <c r="XEX853" s="289"/>
      <c r="XEY853" s="289"/>
      <c r="XEZ853" s="289"/>
      <c r="XFA853" s="289"/>
      <c r="XFB853" s="289"/>
    </row>
    <row r="854" s="506" customFormat="1" ht="21" customHeight="1" spans="1:16382">
      <c r="A854" s="508">
        <v>2130101</v>
      </c>
      <c r="B854" s="519" t="s">
        <v>148</v>
      </c>
      <c r="C854" s="351">
        <f t="shared" si="13"/>
        <v>6496.586957</v>
      </c>
      <c r="F854" s="508">
        <v>1496.586957</v>
      </c>
      <c r="G854" s="506">
        <v>5000</v>
      </c>
      <c r="H854" s="506">
        <v>0</v>
      </c>
      <c r="K854" s="506">
        <v>0</v>
      </c>
      <c r="M854" s="506">
        <v>0</v>
      </c>
      <c r="XEJ854" s="289"/>
      <c r="XEK854" s="289"/>
      <c r="XEL854" s="289"/>
      <c r="XEM854" s="289"/>
      <c r="XEN854" s="289"/>
      <c r="XEO854" s="289"/>
      <c r="XEP854" s="289"/>
      <c r="XEQ854" s="289"/>
      <c r="XER854" s="289"/>
      <c r="XES854" s="289"/>
      <c r="XET854" s="289"/>
      <c r="XEU854" s="289"/>
      <c r="XEV854" s="289"/>
      <c r="XEW854" s="289"/>
      <c r="XEX854" s="289"/>
      <c r="XEY854" s="289"/>
      <c r="XEZ854" s="289"/>
      <c r="XFA854" s="289"/>
      <c r="XFB854" s="289"/>
    </row>
    <row r="855" s="506" customFormat="1" ht="21" hidden="1" customHeight="1" spans="1:16382">
      <c r="A855" s="508">
        <v>2130102</v>
      </c>
      <c r="B855" s="519" t="s">
        <v>149</v>
      </c>
      <c r="C855" s="351">
        <f t="shared" si="13"/>
        <v>0</v>
      </c>
      <c r="F855" s="506">
        <v>0</v>
      </c>
      <c r="H855" s="506">
        <v>0</v>
      </c>
      <c r="K855" s="506">
        <v>0</v>
      </c>
      <c r="M855" s="506">
        <v>0</v>
      </c>
      <c r="XEJ855" s="289"/>
      <c r="XEK855" s="289"/>
      <c r="XEL855" s="289"/>
      <c r="XEM855" s="289"/>
      <c r="XEN855" s="289"/>
      <c r="XEO855" s="289"/>
      <c r="XEP855" s="289"/>
      <c r="XEQ855" s="289"/>
      <c r="XER855" s="289"/>
      <c r="XES855" s="289"/>
      <c r="XET855" s="289"/>
      <c r="XEU855" s="289"/>
      <c r="XEV855" s="289"/>
      <c r="XEW855" s="289"/>
      <c r="XEX855" s="289"/>
      <c r="XEY855" s="289"/>
      <c r="XEZ855" s="289"/>
      <c r="XFA855" s="289"/>
      <c r="XFB855" s="289"/>
    </row>
    <row r="856" s="506" customFormat="1" ht="21" hidden="1" customHeight="1" spans="1:16382">
      <c r="A856" s="508">
        <v>2130103</v>
      </c>
      <c r="B856" s="519" t="s">
        <v>150</v>
      </c>
      <c r="C856" s="351">
        <f t="shared" si="13"/>
        <v>0</v>
      </c>
      <c r="F856" s="506">
        <v>0</v>
      </c>
      <c r="H856" s="506">
        <v>0</v>
      </c>
      <c r="K856" s="506">
        <v>0</v>
      </c>
      <c r="M856" s="506">
        <v>0</v>
      </c>
      <c r="XEJ856" s="289"/>
      <c r="XEK856" s="289"/>
      <c r="XEL856" s="289"/>
      <c r="XEM856" s="289"/>
      <c r="XEN856" s="289"/>
      <c r="XEO856" s="289"/>
      <c r="XEP856" s="289"/>
      <c r="XEQ856" s="289"/>
      <c r="XER856" s="289"/>
      <c r="XES856" s="289"/>
      <c r="XET856" s="289"/>
      <c r="XEU856" s="289"/>
      <c r="XEV856" s="289"/>
      <c r="XEW856" s="289"/>
      <c r="XEX856" s="289"/>
      <c r="XEY856" s="289"/>
      <c r="XEZ856" s="289"/>
      <c r="XFA856" s="289"/>
      <c r="XFB856" s="289"/>
    </row>
    <row r="857" s="506" customFormat="1" ht="21" customHeight="1" spans="1:16382">
      <c r="A857" s="508">
        <v>2130104</v>
      </c>
      <c r="B857" s="519" t="s">
        <v>157</v>
      </c>
      <c r="C857" s="351">
        <f t="shared" si="13"/>
        <v>8186.405384</v>
      </c>
      <c r="F857" s="508">
        <v>2935.405384</v>
      </c>
      <c r="G857" s="506">
        <v>5251</v>
      </c>
      <c r="H857" s="506">
        <v>0</v>
      </c>
      <c r="K857" s="506">
        <v>0</v>
      </c>
      <c r="M857" s="506">
        <v>0</v>
      </c>
      <c r="XEJ857" s="289"/>
      <c r="XEK857" s="289"/>
      <c r="XEL857" s="289"/>
      <c r="XEM857" s="289"/>
      <c r="XEN857" s="289"/>
      <c r="XEO857" s="289"/>
      <c r="XEP857" s="289"/>
      <c r="XEQ857" s="289"/>
      <c r="XER857" s="289"/>
      <c r="XES857" s="289"/>
      <c r="XET857" s="289"/>
      <c r="XEU857" s="289"/>
      <c r="XEV857" s="289"/>
      <c r="XEW857" s="289"/>
      <c r="XEX857" s="289"/>
      <c r="XEY857" s="289"/>
      <c r="XEZ857" s="289"/>
      <c r="XFA857" s="289"/>
      <c r="XFB857" s="289"/>
    </row>
    <row r="858" s="506" customFormat="1" ht="21" hidden="1" customHeight="1" spans="1:16382">
      <c r="A858" s="508">
        <v>2130105</v>
      </c>
      <c r="B858" s="518" t="s">
        <v>781</v>
      </c>
      <c r="C858" s="351">
        <f t="shared" si="13"/>
        <v>0</v>
      </c>
      <c r="F858" s="506">
        <v>0</v>
      </c>
      <c r="H858" s="506">
        <v>0</v>
      </c>
      <c r="K858" s="506">
        <v>0</v>
      </c>
      <c r="M858" s="506">
        <v>0</v>
      </c>
      <c r="XEJ858" s="289"/>
      <c r="XEK858" s="289"/>
      <c r="XEL858" s="289"/>
      <c r="XEM858" s="289"/>
      <c r="XEN858" s="289"/>
      <c r="XEO858" s="289"/>
      <c r="XEP858" s="289"/>
      <c r="XEQ858" s="289"/>
      <c r="XER858" s="289"/>
      <c r="XES858" s="289"/>
      <c r="XET858" s="289"/>
      <c r="XEU858" s="289"/>
      <c r="XEV858" s="289"/>
      <c r="XEW858" s="289"/>
      <c r="XEX858" s="289"/>
      <c r="XEY858" s="289"/>
      <c r="XEZ858" s="289"/>
      <c r="XFA858" s="289"/>
      <c r="XFB858" s="289"/>
    </row>
    <row r="859" s="506" customFormat="1" ht="21" customHeight="1" spans="1:16382">
      <c r="A859" s="508">
        <v>2130106</v>
      </c>
      <c r="B859" s="519" t="s">
        <v>782</v>
      </c>
      <c r="C859" s="351">
        <f t="shared" si="13"/>
        <v>563</v>
      </c>
      <c r="F859" s="506">
        <v>0</v>
      </c>
      <c r="H859" s="506">
        <v>0</v>
      </c>
      <c r="K859" s="506">
        <v>0</v>
      </c>
      <c r="M859" s="506">
        <v>563</v>
      </c>
      <c r="XEJ859" s="289"/>
      <c r="XEK859" s="289"/>
      <c r="XEL859" s="289"/>
      <c r="XEM859" s="289"/>
      <c r="XEN859" s="289"/>
      <c r="XEO859" s="289"/>
      <c r="XEP859" s="289"/>
      <c r="XEQ859" s="289"/>
      <c r="XER859" s="289"/>
      <c r="XES859" s="289"/>
      <c r="XET859" s="289"/>
      <c r="XEU859" s="289"/>
      <c r="XEV859" s="289"/>
      <c r="XEW859" s="289"/>
      <c r="XEX859" s="289"/>
      <c r="XEY859" s="289"/>
      <c r="XEZ859" s="289"/>
      <c r="XFA859" s="289"/>
      <c r="XFB859" s="289"/>
    </row>
    <row r="860" s="506" customFormat="1" ht="21" customHeight="1" spans="1:16382">
      <c r="A860" s="508">
        <v>2130108</v>
      </c>
      <c r="B860" s="519" t="s">
        <v>783</v>
      </c>
      <c r="C860" s="351">
        <f t="shared" si="13"/>
        <v>568</v>
      </c>
      <c r="F860" s="506">
        <v>0</v>
      </c>
      <c r="H860" s="506">
        <v>0</v>
      </c>
      <c r="K860" s="506">
        <v>208</v>
      </c>
      <c r="M860" s="506">
        <v>360</v>
      </c>
      <c r="XEJ860" s="289"/>
      <c r="XEK860" s="289"/>
      <c r="XEL860" s="289"/>
      <c r="XEM860" s="289"/>
      <c r="XEN860" s="289"/>
      <c r="XEO860" s="289"/>
      <c r="XEP860" s="289"/>
      <c r="XEQ860" s="289"/>
      <c r="XER860" s="289"/>
      <c r="XES860" s="289"/>
      <c r="XET860" s="289"/>
      <c r="XEU860" s="289"/>
      <c r="XEV860" s="289"/>
      <c r="XEW860" s="289"/>
      <c r="XEX860" s="289"/>
      <c r="XEY860" s="289"/>
      <c r="XEZ860" s="289"/>
      <c r="XFA860" s="289"/>
      <c r="XFB860" s="289"/>
    </row>
    <row r="861" s="506" customFormat="1" ht="21" hidden="1" customHeight="1" spans="1:16382">
      <c r="A861" s="508">
        <v>2130109</v>
      </c>
      <c r="B861" s="519" t="s">
        <v>784</v>
      </c>
      <c r="C861" s="351">
        <f t="shared" si="13"/>
        <v>0</v>
      </c>
      <c r="F861" s="506">
        <v>0</v>
      </c>
      <c r="H861" s="506">
        <v>0</v>
      </c>
      <c r="K861" s="506">
        <v>0</v>
      </c>
      <c r="M861" s="506">
        <v>0</v>
      </c>
      <c r="XEJ861" s="289"/>
      <c r="XEK861" s="289"/>
      <c r="XEL861" s="289"/>
      <c r="XEM861" s="289"/>
      <c r="XEN861" s="289"/>
      <c r="XEO861" s="289"/>
      <c r="XEP861" s="289"/>
      <c r="XEQ861" s="289"/>
      <c r="XER861" s="289"/>
      <c r="XES861" s="289"/>
      <c r="XET861" s="289"/>
      <c r="XEU861" s="289"/>
      <c r="XEV861" s="289"/>
      <c r="XEW861" s="289"/>
      <c r="XEX861" s="289"/>
      <c r="XEY861" s="289"/>
      <c r="XEZ861" s="289"/>
      <c r="XFA861" s="289"/>
      <c r="XFB861" s="289"/>
    </row>
    <row r="862" s="506" customFormat="1" ht="21" hidden="1" customHeight="1" spans="1:16382">
      <c r="A862" s="508">
        <v>2130110</v>
      </c>
      <c r="B862" s="518" t="s">
        <v>785</v>
      </c>
      <c r="C862" s="351">
        <f t="shared" si="13"/>
        <v>0</v>
      </c>
      <c r="F862" s="506">
        <v>0</v>
      </c>
      <c r="H862" s="506">
        <v>0</v>
      </c>
      <c r="K862" s="506">
        <v>0</v>
      </c>
      <c r="M862" s="506">
        <v>0</v>
      </c>
      <c r="XEJ862" s="289"/>
      <c r="XEK862" s="289"/>
      <c r="XEL862" s="289"/>
      <c r="XEM862" s="289"/>
      <c r="XEN862" s="289"/>
      <c r="XEO862" s="289"/>
      <c r="XEP862" s="289"/>
      <c r="XEQ862" s="289"/>
      <c r="XER862" s="289"/>
      <c r="XES862" s="289"/>
      <c r="XET862" s="289"/>
      <c r="XEU862" s="289"/>
      <c r="XEV862" s="289"/>
      <c r="XEW862" s="289"/>
      <c r="XEX862" s="289"/>
      <c r="XEY862" s="289"/>
      <c r="XEZ862" s="289"/>
      <c r="XFA862" s="289"/>
      <c r="XFB862" s="289"/>
    </row>
    <row r="863" s="506" customFormat="1" ht="21" hidden="1" customHeight="1" spans="1:16382">
      <c r="A863" s="508">
        <v>2130111</v>
      </c>
      <c r="B863" s="519" t="s">
        <v>786</v>
      </c>
      <c r="C863" s="351">
        <f t="shared" si="13"/>
        <v>0</v>
      </c>
      <c r="F863" s="506">
        <v>0</v>
      </c>
      <c r="H863" s="506">
        <v>0</v>
      </c>
      <c r="K863" s="506">
        <v>0</v>
      </c>
      <c r="M863" s="506">
        <v>0</v>
      </c>
      <c r="XEJ863" s="289"/>
      <c r="XEK863" s="289"/>
      <c r="XEL863" s="289"/>
      <c r="XEM863" s="289"/>
      <c r="XEN863" s="289"/>
      <c r="XEO863" s="289"/>
      <c r="XEP863" s="289"/>
      <c r="XEQ863" s="289"/>
      <c r="XER863" s="289"/>
      <c r="XES863" s="289"/>
      <c r="XET863" s="289"/>
      <c r="XEU863" s="289"/>
      <c r="XEV863" s="289"/>
      <c r="XEW863" s="289"/>
      <c r="XEX863" s="289"/>
      <c r="XEY863" s="289"/>
      <c r="XEZ863" s="289"/>
      <c r="XFA863" s="289"/>
      <c r="XFB863" s="289"/>
    </row>
    <row r="864" s="506" customFormat="1" ht="21" hidden="1" customHeight="1" spans="1:16382">
      <c r="A864" s="508">
        <v>2130112</v>
      </c>
      <c r="B864" s="519" t="s">
        <v>787</v>
      </c>
      <c r="C864" s="351">
        <f t="shared" si="13"/>
        <v>0</v>
      </c>
      <c r="F864" s="506">
        <v>0</v>
      </c>
      <c r="H864" s="506">
        <v>0</v>
      </c>
      <c r="K864" s="506">
        <v>0</v>
      </c>
      <c r="M864" s="506">
        <v>0</v>
      </c>
      <c r="XEJ864" s="289"/>
      <c r="XEK864" s="289"/>
      <c r="XEL864" s="289"/>
      <c r="XEM864" s="289"/>
      <c r="XEN864" s="289"/>
      <c r="XEO864" s="289"/>
      <c r="XEP864" s="289"/>
      <c r="XEQ864" s="289"/>
      <c r="XER864" s="289"/>
      <c r="XES864" s="289"/>
      <c r="XET864" s="289"/>
      <c r="XEU864" s="289"/>
      <c r="XEV864" s="289"/>
      <c r="XEW864" s="289"/>
      <c r="XEX864" s="289"/>
      <c r="XEY864" s="289"/>
      <c r="XEZ864" s="289"/>
      <c r="XFA864" s="289"/>
      <c r="XFB864" s="289"/>
    </row>
    <row r="865" s="506" customFormat="1" ht="21" hidden="1" customHeight="1" spans="1:16382">
      <c r="A865" s="508">
        <v>2130114</v>
      </c>
      <c r="B865" s="519" t="s">
        <v>788</v>
      </c>
      <c r="C865" s="351">
        <f t="shared" si="13"/>
        <v>0</v>
      </c>
      <c r="F865" s="506">
        <v>0</v>
      </c>
      <c r="H865" s="506">
        <v>0</v>
      </c>
      <c r="K865" s="506">
        <v>0</v>
      </c>
      <c r="M865" s="506">
        <v>0</v>
      </c>
      <c r="XEJ865" s="289"/>
      <c r="XEK865" s="289"/>
      <c r="XEL865" s="289"/>
      <c r="XEM865" s="289"/>
      <c r="XEN865" s="289"/>
      <c r="XEO865" s="289"/>
      <c r="XEP865" s="289"/>
      <c r="XEQ865" s="289"/>
      <c r="XER865" s="289"/>
      <c r="XES865" s="289"/>
      <c r="XET865" s="289"/>
      <c r="XEU865" s="289"/>
      <c r="XEV865" s="289"/>
      <c r="XEW865" s="289"/>
      <c r="XEX865" s="289"/>
      <c r="XEY865" s="289"/>
      <c r="XEZ865" s="289"/>
      <c r="XFA865" s="289"/>
      <c r="XFB865" s="289"/>
    </row>
    <row r="866" s="506" customFormat="1" ht="21" customHeight="1" spans="1:16382">
      <c r="A866" s="508">
        <v>2130119</v>
      </c>
      <c r="B866" s="518" t="s">
        <v>789</v>
      </c>
      <c r="C866" s="351">
        <f t="shared" si="13"/>
        <v>20</v>
      </c>
      <c r="F866" s="506">
        <v>0</v>
      </c>
      <c r="H866" s="506">
        <v>0</v>
      </c>
      <c r="K866" s="506">
        <v>0</v>
      </c>
      <c r="M866" s="506">
        <v>20</v>
      </c>
      <c r="XEJ866" s="289"/>
      <c r="XEK866" s="289"/>
      <c r="XEL866" s="289"/>
      <c r="XEM866" s="289"/>
      <c r="XEN866" s="289"/>
      <c r="XEO866" s="289"/>
      <c r="XEP866" s="289"/>
      <c r="XEQ866" s="289"/>
      <c r="XER866" s="289"/>
      <c r="XES866" s="289"/>
      <c r="XET866" s="289"/>
      <c r="XEU866" s="289"/>
      <c r="XEV866" s="289"/>
      <c r="XEW866" s="289"/>
      <c r="XEX866" s="289"/>
      <c r="XEY866" s="289"/>
      <c r="XEZ866" s="289"/>
      <c r="XFA866" s="289"/>
      <c r="XFB866" s="289"/>
    </row>
    <row r="867" s="506" customFormat="1" ht="21" hidden="1" customHeight="1" spans="1:16382">
      <c r="A867" s="508">
        <v>2130120</v>
      </c>
      <c r="B867" s="519" t="s">
        <v>790</v>
      </c>
      <c r="C867" s="351">
        <f t="shared" si="13"/>
        <v>0</v>
      </c>
      <c r="F867" s="506">
        <v>0</v>
      </c>
      <c r="H867" s="506">
        <v>0</v>
      </c>
      <c r="K867" s="506">
        <v>0</v>
      </c>
      <c r="M867" s="506">
        <v>0</v>
      </c>
      <c r="XEJ867" s="289"/>
      <c r="XEK867" s="289"/>
      <c r="XEL867" s="289"/>
      <c r="XEM867" s="289"/>
      <c r="XEN867" s="289"/>
      <c r="XEO867" s="289"/>
      <c r="XEP867" s="289"/>
      <c r="XEQ867" s="289"/>
      <c r="XER867" s="289"/>
      <c r="XES867" s="289"/>
      <c r="XET867" s="289"/>
      <c r="XEU867" s="289"/>
      <c r="XEV867" s="289"/>
      <c r="XEW867" s="289"/>
      <c r="XEX867" s="289"/>
      <c r="XEY867" s="289"/>
      <c r="XEZ867" s="289"/>
      <c r="XFA867" s="289"/>
      <c r="XFB867" s="289"/>
    </row>
    <row r="868" s="506" customFormat="1" ht="21" hidden="1" customHeight="1" spans="1:16382">
      <c r="A868" s="508">
        <v>2130121</v>
      </c>
      <c r="B868" s="519" t="s">
        <v>791</v>
      </c>
      <c r="C868" s="351">
        <f t="shared" si="13"/>
        <v>0</v>
      </c>
      <c r="F868" s="506">
        <v>0</v>
      </c>
      <c r="H868" s="506">
        <v>0</v>
      </c>
      <c r="K868" s="506">
        <v>0</v>
      </c>
      <c r="M868" s="506">
        <v>0</v>
      </c>
      <c r="XEJ868" s="289"/>
      <c r="XEK868" s="289"/>
      <c r="XEL868" s="289"/>
      <c r="XEM868" s="289"/>
      <c r="XEN868" s="289"/>
      <c r="XEO868" s="289"/>
      <c r="XEP868" s="289"/>
      <c r="XEQ868" s="289"/>
      <c r="XER868" s="289"/>
      <c r="XES868" s="289"/>
      <c r="XET868" s="289"/>
      <c r="XEU868" s="289"/>
      <c r="XEV868" s="289"/>
      <c r="XEW868" s="289"/>
      <c r="XEX868" s="289"/>
      <c r="XEY868" s="289"/>
      <c r="XEZ868" s="289"/>
      <c r="XFA868" s="289"/>
      <c r="XFB868" s="289"/>
    </row>
    <row r="869" s="506" customFormat="1" ht="21" customHeight="1" spans="1:16382">
      <c r="A869" s="508">
        <v>2130122</v>
      </c>
      <c r="B869" s="519" t="s">
        <v>792</v>
      </c>
      <c r="C869" s="351">
        <f t="shared" si="13"/>
        <v>26192</v>
      </c>
      <c r="F869" s="506">
        <v>0</v>
      </c>
      <c r="H869" s="506">
        <v>0</v>
      </c>
      <c r="K869" s="506">
        <v>18657</v>
      </c>
      <c r="M869" s="506">
        <v>7535</v>
      </c>
      <c r="XEJ869" s="289"/>
      <c r="XEK869" s="289"/>
      <c r="XEL869" s="289"/>
      <c r="XEM869" s="289"/>
      <c r="XEN869" s="289"/>
      <c r="XEO869" s="289"/>
      <c r="XEP869" s="289"/>
      <c r="XEQ869" s="289"/>
      <c r="XER869" s="289"/>
      <c r="XES869" s="289"/>
      <c r="XET869" s="289"/>
      <c r="XEU869" s="289"/>
      <c r="XEV869" s="289"/>
      <c r="XEW869" s="289"/>
      <c r="XEX869" s="289"/>
      <c r="XEY869" s="289"/>
      <c r="XEZ869" s="289"/>
      <c r="XFA869" s="289"/>
      <c r="XFB869" s="289"/>
    </row>
    <row r="870" s="506" customFormat="1" ht="21" customHeight="1" spans="1:16382">
      <c r="A870" s="508">
        <v>2130124</v>
      </c>
      <c r="B870" s="519" t="s">
        <v>793</v>
      </c>
      <c r="C870" s="351">
        <f t="shared" si="13"/>
        <v>1296</v>
      </c>
      <c r="F870" s="506">
        <v>0</v>
      </c>
      <c r="H870" s="506">
        <v>0</v>
      </c>
      <c r="K870" s="506">
        <v>130</v>
      </c>
      <c r="M870" s="506">
        <v>1166</v>
      </c>
      <c r="XEJ870" s="289"/>
      <c r="XEK870" s="289"/>
      <c r="XEL870" s="289"/>
      <c r="XEM870" s="289"/>
      <c r="XEN870" s="289"/>
      <c r="XEO870" s="289"/>
      <c r="XEP870" s="289"/>
      <c r="XEQ870" s="289"/>
      <c r="XER870" s="289"/>
      <c r="XES870" s="289"/>
      <c r="XET870" s="289"/>
      <c r="XEU870" s="289"/>
      <c r="XEV870" s="289"/>
      <c r="XEW870" s="289"/>
      <c r="XEX870" s="289"/>
      <c r="XEY870" s="289"/>
      <c r="XEZ870" s="289"/>
      <c r="XFA870" s="289"/>
      <c r="XFB870" s="289"/>
    </row>
    <row r="871" s="506" customFormat="1" ht="21" hidden="1" customHeight="1" spans="1:16382">
      <c r="A871" s="508">
        <v>2130125</v>
      </c>
      <c r="B871" s="519" t="s">
        <v>794</v>
      </c>
      <c r="C871" s="351">
        <f t="shared" si="13"/>
        <v>0</v>
      </c>
      <c r="F871" s="506">
        <v>0</v>
      </c>
      <c r="H871" s="506">
        <v>0</v>
      </c>
      <c r="K871" s="506">
        <v>0</v>
      </c>
      <c r="M871" s="506">
        <v>0</v>
      </c>
      <c r="XEJ871" s="289"/>
      <c r="XEK871" s="289"/>
      <c r="XEL871" s="289"/>
      <c r="XEM871" s="289"/>
      <c r="XEN871" s="289"/>
      <c r="XEO871" s="289"/>
      <c r="XEP871" s="289"/>
      <c r="XEQ871" s="289"/>
      <c r="XER871" s="289"/>
      <c r="XES871" s="289"/>
      <c r="XET871" s="289"/>
      <c r="XEU871" s="289"/>
      <c r="XEV871" s="289"/>
      <c r="XEW871" s="289"/>
      <c r="XEX871" s="289"/>
      <c r="XEY871" s="289"/>
      <c r="XEZ871" s="289"/>
      <c r="XFA871" s="289"/>
      <c r="XFB871" s="289"/>
    </row>
    <row r="872" s="506" customFormat="1" ht="21" hidden="1" customHeight="1" spans="1:16382">
      <c r="A872" s="508">
        <v>2130126</v>
      </c>
      <c r="B872" s="518" t="s">
        <v>795</v>
      </c>
      <c r="C872" s="351">
        <f t="shared" si="13"/>
        <v>0</v>
      </c>
      <c r="F872" s="506">
        <v>0</v>
      </c>
      <c r="H872" s="506">
        <v>0</v>
      </c>
      <c r="K872" s="506">
        <v>0</v>
      </c>
      <c r="M872" s="506">
        <v>0</v>
      </c>
      <c r="XEJ872" s="289"/>
      <c r="XEK872" s="289"/>
      <c r="XEL872" s="289"/>
      <c r="XEM872" s="289"/>
      <c r="XEN872" s="289"/>
      <c r="XEO872" s="289"/>
      <c r="XEP872" s="289"/>
      <c r="XEQ872" s="289"/>
      <c r="XER872" s="289"/>
      <c r="XES872" s="289"/>
      <c r="XET872" s="289"/>
      <c r="XEU872" s="289"/>
      <c r="XEV872" s="289"/>
      <c r="XEW872" s="289"/>
      <c r="XEX872" s="289"/>
      <c r="XEY872" s="289"/>
      <c r="XEZ872" s="289"/>
      <c r="XFA872" s="289"/>
      <c r="XFB872" s="289"/>
    </row>
    <row r="873" s="506" customFormat="1" ht="21" customHeight="1" spans="1:16382">
      <c r="A873" s="508">
        <v>2130135</v>
      </c>
      <c r="B873" s="519" t="s">
        <v>796</v>
      </c>
      <c r="C873" s="351">
        <f t="shared" si="13"/>
        <v>839</v>
      </c>
      <c r="F873" s="506">
        <v>0</v>
      </c>
      <c r="H873" s="506">
        <v>0</v>
      </c>
      <c r="K873" s="506">
        <v>0</v>
      </c>
      <c r="M873" s="506">
        <v>839</v>
      </c>
      <c r="XEJ873" s="289"/>
      <c r="XEK873" s="289"/>
      <c r="XEL873" s="289"/>
      <c r="XEM873" s="289"/>
      <c r="XEN873" s="289"/>
      <c r="XEO873" s="289"/>
      <c r="XEP873" s="289"/>
      <c r="XEQ873" s="289"/>
      <c r="XER873" s="289"/>
      <c r="XES873" s="289"/>
      <c r="XET873" s="289"/>
      <c r="XEU873" s="289"/>
      <c r="XEV873" s="289"/>
      <c r="XEW873" s="289"/>
      <c r="XEX873" s="289"/>
      <c r="XEY873" s="289"/>
      <c r="XEZ873" s="289"/>
      <c r="XFA873" s="289"/>
      <c r="XFB873" s="289"/>
    </row>
    <row r="874" s="506" customFormat="1" ht="21" hidden="1" customHeight="1" spans="1:16382">
      <c r="A874" s="508">
        <v>2130142</v>
      </c>
      <c r="B874" s="519" t="s">
        <v>797</v>
      </c>
      <c r="C874" s="351">
        <f t="shared" si="13"/>
        <v>0</v>
      </c>
      <c r="F874" s="506">
        <v>0</v>
      </c>
      <c r="H874" s="506">
        <v>0</v>
      </c>
      <c r="K874" s="506">
        <v>0</v>
      </c>
      <c r="M874" s="506">
        <v>0</v>
      </c>
      <c r="XEJ874" s="289"/>
      <c r="XEK874" s="289"/>
      <c r="XEL874" s="289"/>
      <c r="XEM874" s="289"/>
      <c r="XEN874" s="289"/>
      <c r="XEO874" s="289"/>
      <c r="XEP874" s="289"/>
      <c r="XEQ874" s="289"/>
      <c r="XER874" s="289"/>
      <c r="XES874" s="289"/>
      <c r="XET874" s="289"/>
      <c r="XEU874" s="289"/>
      <c r="XEV874" s="289"/>
      <c r="XEW874" s="289"/>
      <c r="XEX874" s="289"/>
      <c r="XEY874" s="289"/>
      <c r="XEZ874" s="289"/>
      <c r="XFA874" s="289"/>
      <c r="XFB874" s="289"/>
    </row>
    <row r="875" s="506" customFormat="1" ht="21" customHeight="1" spans="1:16382">
      <c r="A875" s="508">
        <v>2130148</v>
      </c>
      <c r="B875" s="518" t="s">
        <v>798</v>
      </c>
      <c r="C875" s="351">
        <f t="shared" si="13"/>
        <v>50</v>
      </c>
      <c r="F875" s="506">
        <v>0</v>
      </c>
      <c r="H875" s="506">
        <v>0</v>
      </c>
      <c r="K875" s="506">
        <v>0</v>
      </c>
      <c r="M875" s="506">
        <v>50</v>
      </c>
      <c r="XEJ875" s="289"/>
      <c r="XEK875" s="289"/>
      <c r="XEL875" s="289"/>
      <c r="XEM875" s="289"/>
      <c r="XEN875" s="289"/>
      <c r="XEO875" s="289"/>
      <c r="XEP875" s="289"/>
      <c r="XEQ875" s="289"/>
      <c r="XER875" s="289"/>
      <c r="XES875" s="289"/>
      <c r="XET875" s="289"/>
      <c r="XEU875" s="289"/>
      <c r="XEV875" s="289"/>
      <c r="XEW875" s="289"/>
      <c r="XEX875" s="289"/>
      <c r="XEY875" s="289"/>
      <c r="XEZ875" s="289"/>
      <c r="XFA875" s="289"/>
      <c r="XFB875" s="289"/>
    </row>
    <row r="876" s="506" customFormat="1" ht="21" hidden="1" customHeight="1" spans="1:16382">
      <c r="A876" s="508">
        <v>2130152</v>
      </c>
      <c r="B876" s="519" t="s">
        <v>799</v>
      </c>
      <c r="C876" s="351">
        <f t="shared" si="13"/>
        <v>0</v>
      </c>
      <c r="F876" s="506">
        <v>0</v>
      </c>
      <c r="H876" s="506">
        <v>0</v>
      </c>
      <c r="K876" s="506">
        <v>0</v>
      </c>
      <c r="M876" s="506">
        <v>0</v>
      </c>
      <c r="XEJ876" s="289"/>
      <c r="XEK876" s="289"/>
      <c r="XEL876" s="289"/>
      <c r="XEM876" s="289"/>
      <c r="XEN876" s="289"/>
      <c r="XEO876" s="289"/>
      <c r="XEP876" s="289"/>
      <c r="XEQ876" s="289"/>
      <c r="XER876" s="289"/>
      <c r="XES876" s="289"/>
      <c r="XET876" s="289"/>
      <c r="XEU876" s="289"/>
      <c r="XEV876" s="289"/>
      <c r="XEW876" s="289"/>
      <c r="XEX876" s="289"/>
      <c r="XEY876" s="289"/>
      <c r="XEZ876" s="289"/>
      <c r="XFA876" s="289"/>
      <c r="XFB876" s="289"/>
    </row>
    <row r="877" s="506" customFormat="1" ht="21" customHeight="1" spans="1:16382">
      <c r="A877" s="508">
        <v>2130153</v>
      </c>
      <c r="B877" s="520" t="s">
        <v>800</v>
      </c>
      <c r="C877" s="351">
        <f t="shared" si="13"/>
        <v>27180</v>
      </c>
      <c r="F877" s="506">
        <v>0</v>
      </c>
      <c r="H877" s="506">
        <v>0</v>
      </c>
      <c r="K877" s="506">
        <v>2154</v>
      </c>
      <c r="M877" s="506">
        <v>25026</v>
      </c>
      <c r="XEJ877" s="289"/>
      <c r="XEK877" s="289"/>
      <c r="XEL877" s="289"/>
      <c r="XEM877" s="289"/>
      <c r="XEN877" s="289"/>
      <c r="XEO877" s="289"/>
      <c r="XEP877" s="289"/>
      <c r="XEQ877" s="289"/>
      <c r="XER877" s="289"/>
      <c r="XES877" s="289"/>
      <c r="XET877" s="289"/>
      <c r="XEU877" s="289"/>
      <c r="XEV877" s="289"/>
      <c r="XEW877" s="289"/>
      <c r="XEX877" s="289"/>
      <c r="XEY877" s="289"/>
      <c r="XEZ877" s="289"/>
      <c r="XFA877" s="289"/>
      <c r="XFB877" s="289"/>
    </row>
    <row r="878" s="506" customFormat="1" ht="21" customHeight="1" spans="1:16382">
      <c r="A878" s="508">
        <v>2130199</v>
      </c>
      <c r="B878" s="518" t="s">
        <v>801</v>
      </c>
      <c r="C878" s="351">
        <f t="shared" si="13"/>
        <v>250</v>
      </c>
      <c r="F878" s="506">
        <v>0</v>
      </c>
      <c r="H878" s="506">
        <v>0</v>
      </c>
      <c r="K878" s="506">
        <v>0</v>
      </c>
      <c r="M878" s="506">
        <v>250</v>
      </c>
      <c r="XEJ878" s="289"/>
      <c r="XEK878" s="289"/>
      <c r="XEL878" s="289"/>
      <c r="XEM878" s="289"/>
      <c r="XEN878" s="289"/>
      <c r="XEO878" s="289"/>
      <c r="XEP878" s="289"/>
      <c r="XEQ878" s="289"/>
      <c r="XER878" s="289"/>
      <c r="XES878" s="289"/>
      <c r="XET878" s="289"/>
      <c r="XEU878" s="289"/>
      <c r="XEV878" s="289"/>
      <c r="XEW878" s="289"/>
      <c r="XEX878" s="289"/>
      <c r="XEY878" s="289"/>
      <c r="XEZ878" s="289"/>
      <c r="XFA878" s="289"/>
      <c r="XFB878" s="289"/>
    </row>
    <row r="879" s="506" customFormat="1" ht="21" customHeight="1" spans="1:16382">
      <c r="A879" s="508">
        <v>21302</v>
      </c>
      <c r="B879" s="519" t="s">
        <v>802</v>
      </c>
      <c r="C879" s="351">
        <f t="shared" si="13"/>
        <v>51984.922164</v>
      </c>
      <c r="F879" s="508">
        <v>3212.922164</v>
      </c>
      <c r="H879" s="506">
        <v>62</v>
      </c>
      <c r="K879" s="506">
        <f>5317+4538</f>
        <v>9855</v>
      </c>
      <c r="L879" s="506">
        <v>32076</v>
      </c>
      <c r="M879" s="506">
        <v>6779</v>
      </c>
      <c r="XEJ879" s="289"/>
      <c r="XEK879" s="289"/>
      <c r="XEL879" s="289"/>
      <c r="XEM879" s="289"/>
      <c r="XEN879" s="289"/>
      <c r="XEO879" s="289"/>
      <c r="XEP879" s="289"/>
      <c r="XEQ879" s="289"/>
      <c r="XER879" s="289"/>
      <c r="XES879" s="289"/>
      <c r="XET879" s="289"/>
      <c r="XEU879" s="289"/>
      <c r="XEV879" s="289"/>
      <c r="XEW879" s="289"/>
      <c r="XEX879" s="289"/>
      <c r="XEY879" s="289"/>
      <c r="XEZ879" s="289"/>
      <c r="XFA879" s="289"/>
      <c r="XFB879" s="289"/>
    </row>
    <row r="880" s="506" customFormat="1" ht="21" customHeight="1" spans="1:16382">
      <c r="A880" s="508">
        <v>2130201</v>
      </c>
      <c r="B880" s="519" t="s">
        <v>148</v>
      </c>
      <c r="C880" s="351">
        <f t="shared" si="13"/>
        <v>337.646434</v>
      </c>
      <c r="F880" s="508">
        <v>337.646434</v>
      </c>
      <c r="H880" s="506">
        <v>0</v>
      </c>
      <c r="K880" s="506">
        <v>0</v>
      </c>
      <c r="M880" s="506">
        <v>0</v>
      </c>
      <c r="XEJ880" s="289"/>
      <c r="XEK880" s="289"/>
      <c r="XEL880" s="289"/>
      <c r="XEM880" s="289"/>
      <c r="XEN880" s="289"/>
      <c r="XEO880" s="289"/>
      <c r="XEP880" s="289"/>
      <c r="XEQ880" s="289"/>
      <c r="XER880" s="289"/>
      <c r="XES880" s="289"/>
      <c r="XET880" s="289"/>
      <c r="XEU880" s="289"/>
      <c r="XEV880" s="289"/>
      <c r="XEW880" s="289"/>
      <c r="XEX880" s="289"/>
      <c r="XEY880" s="289"/>
      <c r="XEZ880" s="289"/>
      <c r="XFA880" s="289"/>
      <c r="XFB880" s="289"/>
    </row>
    <row r="881" s="506" customFormat="1" ht="21" hidden="1" customHeight="1" spans="1:16382">
      <c r="A881" s="508">
        <v>2130202</v>
      </c>
      <c r="B881" s="519" t="s">
        <v>149</v>
      </c>
      <c r="C881" s="351">
        <f t="shared" si="13"/>
        <v>0</v>
      </c>
      <c r="F881" s="506">
        <v>0</v>
      </c>
      <c r="H881" s="506">
        <v>0</v>
      </c>
      <c r="K881" s="506">
        <v>0</v>
      </c>
      <c r="M881" s="506">
        <v>0</v>
      </c>
      <c r="XEJ881" s="289"/>
      <c r="XEK881" s="289"/>
      <c r="XEL881" s="289"/>
      <c r="XEM881" s="289"/>
      <c r="XEN881" s="289"/>
      <c r="XEO881" s="289"/>
      <c r="XEP881" s="289"/>
      <c r="XEQ881" s="289"/>
      <c r="XER881" s="289"/>
      <c r="XES881" s="289"/>
      <c r="XET881" s="289"/>
      <c r="XEU881" s="289"/>
      <c r="XEV881" s="289"/>
      <c r="XEW881" s="289"/>
      <c r="XEX881" s="289"/>
      <c r="XEY881" s="289"/>
      <c r="XEZ881" s="289"/>
      <c r="XFA881" s="289"/>
      <c r="XFB881" s="289"/>
    </row>
    <row r="882" s="506" customFormat="1" ht="21" hidden="1" customHeight="1" spans="1:16382">
      <c r="A882" s="508">
        <v>2130203</v>
      </c>
      <c r="B882" s="519" t="s">
        <v>150</v>
      </c>
      <c r="C882" s="351">
        <f t="shared" si="13"/>
        <v>0</v>
      </c>
      <c r="F882" s="506">
        <v>0</v>
      </c>
      <c r="H882" s="506">
        <v>0</v>
      </c>
      <c r="K882" s="506">
        <v>0</v>
      </c>
      <c r="M882" s="506">
        <v>0</v>
      </c>
      <c r="XEJ882" s="289"/>
      <c r="XEK882" s="289"/>
      <c r="XEL882" s="289"/>
      <c r="XEM882" s="289"/>
      <c r="XEN882" s="289"/>
      <c r="XEO882" s="289"/>
      <c r="XEP882" s="289"/>
      <c r="XEQ882" s="289"/>
      <c r="XER882" s="289"/>
      <c r="XES882" s="289"/>
      <c r="XET882" s="289"/>
      <c r="XEU882" s="289"/>
      <c r="XEV882" s="289"/>
      <c r="XEW882" s="289"/>
      <c r="XEX882" s="289"/>
      <c r="XEY882" s="289"/>
      <c r="XEZ882" s="289"/>
      <c r="XFA882" s="289"/>
      <c r="XFB882" s="289"/>
    </row>
    <row r="883" s="506" customFormat="1" ht="21" customHeight="1" spans="1:16382">
      <c r="A883" s="508">
        <v>2130204</v>
      </c>
      <c r="B883" s="519" t="s">
        <v>803</v>
      </c>
      <c r="C883" s="351">
        <f t="shared" si="13"/>
        <v>2875.27573</v>
      </c>
      <c r="F883" s="508">
        <v>2875.27573</v>
      </c>
      <c r="H883" s="506">
        <v>0</v>
      </c>
      <c r="K883" s="506">
        <v>0</v>
      </c>
      <c r="M883" s="506">
        <v>0</v>
      </c>
      <c r="XEJ883" s="289"/>
      <c r="XEK883" s="289"/>
      <c r="XEL883" s="289"/>
      <c r="XEM883" s="289"/>
      <c r="XEN883" s="289"/>
      <c r="XEO883" s="289"/>
      <c r="XEP883" s="289"/>
      <c r="XEQ883" s="289"/>
      <c r="XER883" s="289"/>
      <c r="XES883" s="289"/>
      <c r="XET883" s="289"/>
      <c r="XEU883" s="289"/>
      <c r="XEV883" s="289"/>
      <c r="XEW883" s="289"/>
      <c r="XEX883" s="289"/>
      <c r="XEY883" s="289"/>
      <c r="XEZ883" s="289"/>
      <c r="XFA883" s="289"/>
      <c r="XFB883" s="289"/>
    </row>
    <row r="884" s="506" customFormat="1" ht="21" customHeight="1" spans="1:16382">
      <c r="A884" s="508">
        <v>2130205</v>
      </c>
      <c r="B884" s="519" t="s">
        <v>804</v>
      </c>
      <c r="C884" s="351">
        <f t="shared" si="13"/>
        <v>8028</v>
      </c>
      <c r="F884" s="506">
        <v>0</v>
      </c>
      <c r="H884" s="506">
        <v>0</v>
      </c>
      <c r="K884" s="506">
        <v>3248</v>
      </c>
      <c r="M884" s="506">
        <v>4780</v>
      </c>
      <c r="XEJ884" s="289"/>
      <c r="XEK884" s="289"/>
      <c r="XEL884" s="289"/>
      <c r="XEM884" s="289"/>
      <c r="XEN884" s="289"/>
      <c r="XEO884" s="289"/>
      <c r="XEP884" s="289"/>
      <c r="XEQ884" s="289"/>
      <c r="XER884" s="289"/>
      <c r="XES884" s="289"/>
      <c r="XET884" s="289"/>
      <c r="XEU884" s="289"/>
      <c r="XEV884" s="289"/>
      <c r="XEW884" s="289"/>
      <c r="XEX884" s="289"/>
      <c r="XEY884" s="289"/>
      <c r="XEZ884" s="289"/>
      <c r="XFA884" s="289"/>
      <c r="XFB884" s="289"/>
    </row>
    <row r="885" s="506" customFormat="1" ht="21" hidden="1" customHeight="1" spans="1:16382">
      <c r="A885" s="508">
        <v>2130206</v>
      </c>
      <c r="B885" s="519" t="s">
        <v>805</v>
      </c>
      <c r="C885" s="351">
        <f t="shared" si="13"/>
        <v>0</v>
      </c>
      <c r="F885" s="506">
        <v>0</v>
      </c>
      <c r="H885" s="506">
        <v>0</v>
      </c>
      <c r="K885" s="506">
        <v>0</v>
      </c>
      <c r="M885" s="506">
        <v>0</v>
      </c>
      <c r="XEJ885" s="289"/>
      <c r="XEK885" s="289"/>
      <c r="XEL885" s="289"/>
      <c r="XEM885" s="289"/>
      <c r="XEN885" s="289"/>
      <c r="XEO885" s="289"/>
      <c r="XEP885" s="289"/>
      <c r="XEQ885" s="289"/>
      <c r="XER885" s="289"/>
      <c r="XES885" s="289"/>
      <c r="XET885" s="289"/>
      <c r="XEU885" s="289"/>
      <c r="XEV885" s="289"/>
      <c r="XEW885" s="289"/>
      <c r="XEX885" s="289"/>
      <c r="XEY885" s="289"/>
      <c r="XEZ885" s="289"/>
      <c r="XFA885" s="289"/>
      <c r="XFB885" s="289"/>
    </row>
    <row r="886" s="506" customFormat="1" ht="21" customHeight="1" spans="1:16382">
      <c r="A886" s="508">
        <v>2130207</v>
      </c>
      <c r="B886" s="519" t="s">
        <v>806</v>
      </c>
      <c r="C886" s="351">
        <f t="shared" si="13"/>
        <v>92</v>
      </c>
      <c r="F886" s="506">
        <v>0</v>
      </c>
      <c r="H886" s="506">
        <v>0</v>
      </c>
      <c r="K886" s="506">
        <v>11</v>
      </c>
      <c r="M886" s="506">
        <v>81</v>
      </c>
      <c r="XEJ886" s="289"/>
      <c r="XEK886" s="289"/>
      <c r="XEL886" s="289"/>
      <c r="XEM886" s="289"/>
      <c r="XEN886" s="289"/>
      <c r="XEO886" s="289"/>
      <c r="XEP886" s="289"/>
      <c r="XEQ886" s="289"/>
      <c r="XER886" s="289"/>
      <c r="XES886" s="289"/>
      <c r="XET886" s="289"/>
      <c r="XEU886" s="289"/>
      <c r="XEV886" s="289"/>
      <c r="XEW886" s="289"/>
      <c r="XEX886" s="289"/>
      <c r="XEY886" s="289"/>
      <c r="XEZ886" s="289"/>
      <c r="XFA886" s="289"/>
      <c r="XFB886" s="289"/>
    </row>
    <row r="887" s="506" customFormat="1" ht="21" customHeight="1" spans="1:16382">
      <c r="A887" s="508">
        <v>2130209</v>
      </c>
      <c r="B887" s="519" t="s">
        <v>807</v>
      </c>
      <c r="C887" s="351">
        <f t="shared" si="13"/>
        <v>1866</v>
      </c>
      <c r="F887" s="506">
        <v>0</v>
      </c>
      <c r="H887" s="506">
        <v>0</v>
      </c>
      <c r="K887" s="506">
        <v>1744</v>
      </c>
      <c r="M887" s="506">
        <v>122</v>
      </c>
      <c r="XEJ887" s="289"/>
      <c r="XEK887" s="289"/>
      <c r="XEL887" s="289"/>
      <c r="XEM887" s="289"/>
      <c r="XEN887" s="289"/>
      <c r="XEO887" s="289"/>
      <c r="XEP887" s="289"/>
      <c r="XEQ887" s="289"/>
      <c r="XER887" s="289"/>
      <c r="XES887" s="289"/>
      <c r="XET887" s="289"/>
      <c r="XEU887" s="289"/>
      <c r="XEV887" s="289"/>
      <c r="XEW887" s="289"/>
      <c r="XEX887" s="289"/>
      <c r="XEY887" s="289"/>
      <c r="XEZ887" s="289"/>
      <c r="XFA887" s="289"/>
      <c r="XFB887" s="289"/>
    </row>
    <row r="888" s="506" customFormat="1" ht="21" customHeight="1" spans="1:16382">
      <c r="A888" s="508">
        <v>2130211</v>
      </c>
      <c r="B888" s="519" t="s">
        <v>808</v>
      </c>
      <c r="C888" s="351">
        <f t="shared" si="13"/>
        <v>6</v>
      </c>
      <c r="F888" s="506">
        <v>0</v>
      </c>
      <c r="H888" s="506">
        <v>0</v>
      </c>
      <c r="K888" s="506">
        <v>6</v>
      </c>
      <c r="M888" s="506">
        <v>0</v>
      </c>
      <c r="XEJ888" s="289"/>
      <c r="XEK888" s="289"/>
      <c r="XEL888" s="289"/>
      <c r="XEM888" s="289"/>
      <c r="XEN888" s="289"/>
      <c r="XEO888" s="289"/>
      <c r="XEP888" s="289"/>
      <c r="XEQ888" s="289"/>
      <c r="XER888" s="289"/>
      <c r="XES888" s="289"/>
      <c r="XET888" s="289"/>
      <c r="XEU888" s="289"/>
      <c r="XEV888" s="289"/>
      <c r="XEW888" s="289"/>
      <c r="XEX888" s="289"/>
      <c r="XEY888" s="289"/>
      <c r="XEZ888" s="289"/>
      <c r="XFA888" s="289"/>
      <c r="XFB888" s="289"/>
    </row>
    <row r="889" s="506" customFormat="1" ht="21" customHeight="1" spans="1:16382">
      <c r="A889" s="508">
        <v>2130212</v>
      </c>
      <c r="B889" s="519" t="s">
        <v>809</v>
      </c>
      <c r="C889" s="351">
        <f t="shared" si="13"/>
        <v>103</v>
      </c>
      <c r="F889" s="506">
        <v>0</v>
      </c>
      <c r="H889" s="506">
        <v>50</v>
      </c>
      <c r="K889" s="506">
        <v>0</v>
      </c>
      <c r="M889" s="506">
        <v>53</v>
      </c>
      <c r="XEJ889" s="289"/>
      <c r="XEK889" s="289"/>
      <c r="XEL889" s="289"/>
      <c r="XEM889" s="289"/>
      <c r="XEN889" s="289"/>
      <c r="XEO889" s="289"/>
      <c r="XEP889" s="289"/>
      <c r="XEQ889" s="289"/>
      <c r="XER889" s="289"/>
      <c r="XES889" s="289"/>
      <c r="XET889" s="289"/>
      <c r="XEU889" s="289"/>
      <c r="XEV889" s="289"/>
      <c r="XEW889" s="289"/>
      <c r="XEX889" s="289"/>
      <c r="XEY889" s="289"/>
      <c r="XEZ889" s="289"/>
      <c r="XFA889" s="289"/>
      <c r="XFB889" s="289"/>
    </row>
    <row r="890" s="506" customFormat="1" ht="21" hidden="1" customHeight="1" spans="1:16382">
      <c r="A890" s="508">
        <v>2130213</v>
      </c>
      <c r="B890" s="519" t="s">
        <v>810</v>
      </c>
      <c r="C890" s="351">
        <f t="shared" si="13"/>
        <v>0</v>
      </c>
      <c r="F890" s="506">
        <v>0</v>
      </c>
      <c r="H890" s="506">
        <v>0</v>
      </c>
      <c r="K890" s="506">
        <v>0</v>
      </c>
      <c r="M890" s="506">
        <v>0</v>
      </c>
      <c r="XEJ890" s="289"/>
      <c r="XEK890" s="289"/>
      <c r="XEL890" s="289"/>
      <c r="XEM890" s="289"/>
      <c r="XEN890" s="289"/>
      <c r="XEO890" s="289"/>
      <c r="XEP890" s="289"/>
      <c r="XEQ890" s="289"/>
      <c r="XER890" s="289"/>
      <c r="XES890" s="289"/>
      <c r="XET890" s="289"/>
      <c r="XEU890" s="289"/>
      <c r="XEV890" s="289"/>
      <c r="XEW890" s="289"/>
      <c r="XEX890" s="289"/>
      <c r="XEY890" s="289"/>
      <c r="XEZ890" s="289"/>
      <c r="XFA890" s="289"/>
      <c r="XFB890" s="289"/>
    </row>
    <row r="891" s="506" customFormat="1" ht="21" hidden="1" customHeight="1" spans="1:16382">
      <c r="A891" s="508">
        <v>2130217</v>
      </c>
      <c r="B891" s="519" t="s">
        <v>811</v>
      </c>
      <c r="C891" s="351">
        <f t="shared" si="13"/>
        <v>0</v>
      </c>
      <c r="F891" s="506">
        <v>0</v>
      </c>
      <c r="H891" s="506">
        <v>0</v>
      </c>
      <c r="K891" s="506">
        <v>0</v>
      </c>
      <c r="M891" s="506">
        <v>0</v>
      </c>
      <c r="XEJ891" s="289"/>
      <c r="XEK891" s="289"/>
      <c r="XEL891" s="289"/>
      <c r="XEM891" s="289"/>
      <c r="XEN891" s="289"/>
      <c r="XEO891" s="289"/>
      <c r="XEP891" s="289"/>
      <c r="XEQ891" s="289"/>
      <c r="XER891" s="289"/>
      <c r="XES891" s="289"/>
      <c r="XET891" s="289"/>
      <c r="XEU891" s="289"/>
      <c r="XEV891" s="289"/>
      <c r="XEW891" s="289"/>
      <c r="XEX891" s="289"/>
      <c r="XEY891" s="289"/>
      <c r="XEZ891" s="289"/>
      <c r="XFA891" s="289"/>
      <c r="XFB891" s="289"/>
    </row>
    <row r="892" s="506" customFormat="1" ht="21" hidden="1" customHeight="1" spans="1:16382">
      <c r="A892" s="508">
        <v>2130220</v>
      </c>
      <c r="B892" s="519" t="s">
        <v>812</v>
      </c>
      <c r="C892" s="351">
        <f t="shared" si="13"/>
        <v>0</v>
      </c>
      <c r="F892" s="506">
        <v>0</v>
      </c>
      <c r="H892" s="506">
        <v>0</v>
      </c>
      <c r="K892" s="506">
        <v>0</v>
      </c>
      <c r="M892" s="506">
        <v>0</v>
      </c>
      <c r="XEJ892" s="289"/>
      <c r="XEK892" s="289"/>
      <c r="XEL892" s="289"/>
      <c r="XEM892" s="289"/>
      <c r="XEN892" s="289"/>
      <c r="XEO892" s="289"/>
      <c r="XEP892" s="289"/>
      <c r="XEQ892" s="289"/>
      <c r="XER892" s="289"/>
      <c r="XES892" s="289"/>
      <c r="XET892" s="289"/>
      <c r="XEU892" s="289"/>
      <c r="XEV892" s="289"/>
      <c r="XEW892" s="289"/>
      <c r="XEX892" s="289"/>
      <c r="XEY892" s="289"/>
      <c r="XEZ892" s="289"/>
      <c r="XFA892" s="289"/>
      <c r="XFB892" s="289"/>
    </row>
    <row r="893" s="506" customFormat="1" ht="21" hidden="1" customHeight="1" spans="1:16382">
      <c r="A893" s="508">
        <v>2130221</v>
      </c>
      <c r="B893" s="519" t="s">
        <v>813</v>
      </c>
      <c r="C893" s="351">
        <f t="shared" si="13"/>
        <v>0</v>
      </c>
      <c r="F893" s="506">
        <v>0</v>
      </c>
      <c r="H893" s="506">
        <v>0</v>
      </c>
      <c r="K893" s="506">
        <v>0</v>
      </c>
      <c r="M893" s="506">
        <v>0</v>
      </c>
      <c r="XEJ893" s="289"/>
      <c r="XEK893" s="289"/>
      <c r="XEL893" s="289"/>
      <c r="XEM893" s="289"/>
      <c r="XEN893" s="289"/>
      <c r="XEO893" s="289"/>
      <c r="XEP893" s="289"/>
      <c r="XEQ893" s="289"/>
      <c r="XER893" s="289"/>
      <c r="XES893" s="289"/>
      <c r="XET893" s="289"/>
      <c r="XEU893" s="289"/>
      <c r="XEV893" s="289"/>
      <c r="XEW893" s="289"/>
      <c r="XEX893" s="289"/>
      <c r="XEY893" s="289"/>
      <c r="XEZ893" s="289"/>
      <c r="XFA893" s="289"/>
      <c r="XFB893" s="289"/>
    </row>
    <row r="894" s="506" customFormat="1" ht="21" hidden="1" customHeight="1" spans="1:16382">
      <c r="A894" s="508">
        <v>2130223</v>
      </c>
      <c r="B894" s="519" t="s">
        <v>814</v>
      </c>
      <c r="C894" s="351">
        <f t="shared" si="13"/>
        <v>0</v>
      </c>
      <c r="F894" s="506">
        <v>0</v>
      </c>
      <c r="H894" s="506">
        <v>0</v>
      </c>
      <c r="K894" s="506">
        <v>0</v>
      </c>
      <c r="M894" s="506">
        <v>0</v>
      </c>
      <c r="XEJ894" s="289"/>
      <c r="XEK894" s="289"/>
      <c r="XEL894" s="289"/>
      <c r="XEM894" s="289"/>
      <c r="XEN894" s="289"/>
      <c r="XEO894" s="289"/>
      <c r="XEP894" s="289"/>
      <c r="XEQ894" s="289"/>
      <c r="XER894" s="289"/>
      <c r="XES894" s="289"/>
      <c r="XET894" s="289"/>
      <c r="XEU894" s="289"/>
      <c r="XEV894" s="289"/>
      <c r="XEW894" s="289"/>
      <c r="XEX894" s="289"/>
      <c r="XEY894" s="289"/>
      <c r="XEZ894" s="289"/>
      <c r="XFA894" s="289"/>
      <c r="XFB894" s="289"/>
    </row>
    <row r="895" s="506" customFormat="1" ht="21" customHeight="1" spans="1:16382">
      <c r="A895" s="508">
        <v>2130226</v>
      </c>
      <c r="B895" s="519" t="s">
        <v>815</v>
      </c>
      <c r="C895" s="351">
        <f t="shared" si="13"/>
        <v>90</v>
      </c>
      <c r="F895" s="506">
        <v>0</v>
      </c>
      <c r="H895" s="506">
        <v>0</v>
      </c>
      <c r="K895" s="506">
        <v>60</v>
      </c>
      <c r="M895" s="506">
        <v>30</v>
      </c>
      <c r="XEJ895" s="289"/>
      <c r="XEK895" s="289"/>
      <c r="XEL895" s="289"/>
      <c r="XEM895" s="289"/>
      <c r="XEN895" s="289"/>
      <c r="XEO895" s="289"/>
      <c r="XEP895" s="289"/>
      <c r="XEQ895" s="289"/>
      <c r="XER895" s="289"/>
      <c r="XES895" s="289"/>
      <c r="XET895" s="289"/>
      <c r="XEU895" s="289"/>
      <c r="XEV895" s="289"/>
      <c r="XEW895" s="289"/>
      <c r="XEX895" s="289"/>
      <c r="XEY895" s="289"/>
      <c r="XEZ895" s="289"/>
      <c r="XFA895" s="289"/>
      <c r="XFB895" s="289"/>
    </row>
    <row r="896" s="506" customFormat="1" ht="21" hidden="1" customHeight="1" spans="1:16382">
      <c r="A896" s="508">
        <v>2130227</v>
      </c>
      <c r="B896" s="519" t="s">
        <v>816</v>
      </c>
      <c r="C896" s="351">
        <f t="shared" si="13"/>
        <v>0</v>
      </c>
      <c r="F896" s="506">
        <v>0</v>
      </c>
      <c r="H896" s="506">
        <v>0</v>
      </c>
      <c r="K896" s="506">
        <v>0</v>
      </c>
      <c r="M896" s="506">
        <v>0</v>
      </c>
      <c r="XEJ896" s="289"/>
      <c r="XEK896" s="289"/>
      <c r="XEL896" s="289"/>
      <c r="XEM896" s="289"/>
      <c r="XEN896" s="289"/>
      <c r="XEO896" s="289"/>
      <c r="XEP896" s="289"/>
      <c r="XEQ896" s="289"/>
      <c r="XER896" s="289"/>
      <c r="XES896" s="289"/>
      <c r="XET896" s="289"/>
      <c r="XEU896" s="289"/>
      <c r="XEV896" s="289"/>
      <c r="XEW896" s="289"/>
      <c r="XEX896" s="289"/>
      <c r="XEY896" s="289"/>
      <c r="XEZ896" s="289"/>
      <c r="XFA896" s="289"/>
      <c r="XFB896" s="289"/>
    </row>
    <row r="897" s="506" customFormat="1" ht="21" customHeight="1" spans="1:16382">
      <c r="A897" s="508">
        <v>2130234</v>
      </c>
      <c r="B897" s="519" t="s">
        <v>817</v>
      </c>
      <c r="C897" s="351">
        <f t="shared" si="13"/>
        <v>34161</v>
      </c>
      <c r="F897" s="506">
        <v>0</v>
      </c>
      <c r="H897" s="506">
        <v>0</v>
      </c>
      <c r="K897" s="506">
        <f>248+126</f>
        <v>374</v>
      </c>
      <c r="L897" s="506">
        <v>32076</v>
      </c>
      <c r="M897" s="506">
        <v>1711</v>
      </c>
      <c r="XEJ897" s="289"/>
      <c r="XEK897" s="289"/>
      <c r="XEL897" s="289"/>
      <c r="XEM897" s="289"/>
      <c r="XEN897" s="289"/>
      <c r="XEO897" s="289"/>
      <c r="XEP897" s="289"/>
      <c r="XEQ897" s="289"/>
      <c r="XER897" s="289"/>
      <c r="XES897" s="289"/>
      <c r="XET897" s="289"/>
      <c r="XEU897" s="289"/>
      <c r="XEV897" s="289"/>
      <c r="XEW897" s="289"/>
      <c r="XEX897" s="289"/>
      <c r="XEY897" s="289"/>
      <c r="XEZ897" s="289"/>
      <c r="XFA897" s="289"/>
      <c r="XFB897" s="289"/>
    </row>
    <row r="898" s="506" customFormat="1" ht="21" hidden="1" customHeight="1" spans="1:16382">
      <c r="A898" s="508">
        <v>2130236</v>
      </c>
      <c r="B898" s="519" t="s">
        <v>818</v>
      </c>
      <c r="C898" s="351">
        <f t="shared" si="13"/>
        <v>0</v>
      </c>
      <c r="F898" s="506">
        <v>0</v>
      </c>
      <c r="H898" s="506">
        <v>0</v>
      </c>
      <c r="K898" s="506">
        <v>0</v>
      </c>
      <c r="M898" s="506">
        <v>0</v>
      </c>
      <c r="XEJ898" s="289"/>
      <c r="XEK898" s="289"/>
      <c r="XEL898" s="289"/>
      <c r="XEM898" s="289"/>
      <c r="XEN898" s="289"/>
      <c r="XEO898" s="289"/>
      <c r="XEP898" s="289"/>
      <c r="XEQ898" s="289"/>
      <c r="XER898" s="289"/>
      <c r="XES898" s="289"/>
      <c r="XET898" s="289"/>
      <c r="XEU898" s="289"/>
      <c r="XEV898" s="289"/>
      <c r="XEW898" s="289"/>
      <c r="XEX898" s="289"/>
      <c r="XEY898" s="289"/>
      <c r="XEZ898" s="289"/>
      <c r="XFA898" s="289"/>
      <c r="XFB898" s="289"/>
    </row>
    <row r="899" s="506" customFormat="1" ht="21" hidden="1" customHeight="1" spans="1:16382">
      <c r="A899" s="508">
        <v>2130237</v>
      </c>
      <c r="B899" s="519" t="s">
        <v>787</v>
      </c>
      <c r="C899" s="351">
        <f t="shared" si="13"/>
        <v>0</v>
      </c>
      <c r="F899" s="506">
        <v>0</v>
      </c>
      <c r="H899" s="506">
        <v>0</v>
      </c>
      <c r="K899" s="506">
        <v>0</v>
      </c>
      <c r="M899" s="506">
        <v>0</v>
      </c>
      <c r="XEJ899" s="289"/>
      <c r="XEK899" s="289"/>
      <c r="XEL899" s="289"/>
      <c r="XEM899" s="289"/>
      <c r="XEN899" s="289"/>
      <c r="XEO899" s="289"/>
      <c r="XEP899" s="289"/>
      <c r="XEQ899" s="289"/>
      <c r="XER899" s="289"/>
      <c r="XES899" s="289"/>
      <c r="XET899" s="289"/>
      <c r="XEU899" s="289"/>
      <c r="XEV899" s="289"/>
      <c r="XEW899" s="289"/>
      <c r="XEX899" s="289"/>
      <c r="XEY899" s="289"/>
      <c r="XEZ899" s="289"/>
      <c r="XFA899" s="289"/>
      <c r="XFB899" s="289"/>
    </row>
    <row r="900" s="506" customFormat="1" ht="21" customHeight="1" spans="1:16382">
      <c r="A900" s="508">
        <v>2130238</v>
      </c>
      <c r="B900" s="519" t="s">
        <v>1654</v>
      </c>
      <c r="C900" s="351">
        <f t="shared" si="13"/>
        <v>2951</v>
      </c>
      <c r="F900" s="506">
        <v>0</v>
      </c>
      <c r="K900" s="506">
        <v>2950</v>
      </c>
      <c r="M900" s="506">
        <v>1</v>
      </c>
      <c r="XEJ900" s="289"/>
      <c r="XEK900" s="289"/>
      <c r="XEL900" s="289"/>
      <c r="XEM900" s="289"/>
      <c r="XEN900" s="289"/>
      <c r="XEO900" s="289"/>
      <c r="XEP900" s="289"/>
      <c r="XEQ900" s="289"/>
      <c r="XER900" s="289"/>
      <c r="XES900" s="289"/>
      <c r="XET900" s="289"/>
      <c r="XEU900" s="289"/>
      <c r="XEV900" s="289"/>
      <c r="XEW900" s="289"/>
      <c r="XEX900" s="289"/>
      <c r="XEY900" s="289"/>
      <c r="XEZ900" s="289"/>
      <c r="XFA900" s="289"/>
      <c r="XFB900" s="289"/>
    </row>
    <row r="901" s="506" customFormat="1" ht="21" customHeight="1" spans="1:16382">
      <c r="A901" s="508">
        <v>2130299</v>
      </c>
      <c r="B901" s="519" t="s">
        <v>819</v>
      </c>
      <c r="C901" s="351">
        <f t="shared" si="13"/>
        <v>1474</v>
      </c>
      <c r="F901" s="506">
        <v>0</v>
      </c>
      <c r="H901" s="506">
        <v>12</v>
      </c>
      <c r="K901" s="506">
        <v>1462</v>
      </c>
      <c r="M901" s="506">
        <v>0</v>
      </c>
      <c r="XEJ901" s="289"/>
      <c r="XEK901" s="289"/>
      <c r="XEL901" s="289"/>
      <c r="XEM901" s="289"/>
      <c r="XEN901" s="289"/>
      <c r="XEO901" s="289"/>
      <c r="XEP901" s="289"/>
      <c r="XEQ901" s="289"/>
      <c r="XER901" s="289"/>
      <c r="XES901" s="289"/>
      <c r="XET901" s="289"/>
      <c r="XEU901" s="289"/>
      <c r="XEV901" s="289"/>
      <c r="XEW901" s="289"/>
      <c r="XEX901" s="289"/>
      <c r="XEY901" s="289"/>
      <c r="XEZ901" s="289"/>
      <c r="XFA901" s="289"/>
      <c r="XFB901" s="289"/>
    </row>
    <row r="902" s="506" customFormat="1" ht="21" customHeight="1" spans="1:16382">
      <c r="A902" s="508">
        <v>21303</v>
      </c>
      <c r="B902" s="519" t="s">
        <v>820</v>
      </c>
      <c r="C902" s="351">
        <f t="shared" ref="C902:C965" si="14">D902+E902+F902+G902+H902+I902+J902+K902+L902+M902</f>
        <v>226668.040639</v>
      </c>
      <c r="F902" s="508">
        <v>3510.260639</v>
      </c>
      <c r="H902" s="506">
        <v>754.78</v>
      </c>
      <c r="K902" s="506">
        <v>4409</v>
      </c>
      <c r="L902" s="506">
        <v>157877</v>
      </c>
      <c r="M902" s="506">
        <f>60517-400</f>
        <v>60117</v>
      </c>
      <c r="XEJ902" s="289"/>
      <c r="XEK902" s="289"/>
      <c r="XEL902" s="289"/>
      <c r="XEM902" s="289"/>
      <c r="XEN902" s="289"/>
      <c r="XEO902" s="289"/>
      <c r="XEP902" s="289"/>
      <c r="XEQ902" s="289"/>
      <c r="XER902" s="289"/>
      <c r="XES902" s="289"/>
      <c r="XET902" s="289"/>
      <c r="XEU902" s="289"/>
      <c r="XEV902" s="289"/>
      <c r="XEW902" s="289"/>
      <c r="XEX902" s="289"/>
      <c r="XEY902" s="289"/>
      <c r="XEZ902" s="289"/>
      <c r="XFA902" s="289"/>
      <c r="XFB902" s="289"/>
    </row>
    <row r="903" s="506" customFormat="1" ht="21" customHeight="1" spans="1:16382">
      <c r="A903" s="508">
        <v>2130301</v>
      </c>
      <c r="B903" s="519" t="s">
        <v>148</v>
      </c>
      <c r="C903" s="351">
        <f t="shared" si="14"/>
        <v>452.421072</v>
      </c>
      <c r="F903" s="508">
        <v>452.421072</v>
      </c>
      <c r="H903" s="506">
        <v>0</v>
      </c>
      <c r="K903" s="506">
        <v>0</v>
      </c>
      <c r="M903" s="506">
        <v>0</v>
      </c>
      <c r="XEJ903" s="289"/>
      <c r="XEK903" s="289"/>
      <c r="XEL903" s="289"/>
      <c r="XEM903" s="289"/>
      <c r="XEN903" s="289"/>
      <c r="XEO903" s="289"/>
      <c r="XEP903" s="289"/>
      <c r="XEQ903" s="289"/>
      <c r="XER903" s="289"/>
      <c r="XES903" s="289"/>
      <c r="XET903" s="289"/>
      <c r="XEU903" s="289"/>
      <c r="XEV903" s="289"/>
      <c r="XEW903" s="289"/>
      <c r="XEX903" s="289"/>
      <c r="XEY903" s="289"/>
      <c r="XEZ903" s="289"/>
      <c r="XFA903" s="289"/>
      <c r="XFB903" s="289"/>
    </row>
    <row r="904" s="506" customFormat="1" ht="21" hidden="1" customHeight="1" spans="1:16382">
      <c r="A904" s="508">
        <v>2130302</v>
      </c>
      <c r="B904" s="518" t="s">
        <v>149</v>
      </c>
      <c r="C904" s="351">
        <f t="shared" si="14"/>
        <v>0</v>
      </c>
      <c r="F904" s="506">
        <v>0</v>
      </c>
      <c r="H904" s="506">
        <v>0</v>
      </c>
      <c r="K904" s="506">
        <v>0</v>
      </c>
      <c r="M904" s="506">
        <v>0</v>
      </c>
      <c r="XEJ904" s="289"/>
      <c r="XEK904" s="289"/>
      <c r="XEL904" s="289"/>
      <c r="XEM904" s="289"/>
      <c r="XEN904" s="289"/>
      <c r="XEO904" s="289"/>
      <c r="XEP904" s="289"/>
      <c r="XEQ904" s="289"/>
      <c r="XER904" s="289"/>
      <c r="XES904" s="289"/>
      <c r="XET904" s="289"/>
      <c r="XEU904" s="289"/>
      <c r="XEV904" s="289"/>
      <c r="XEW904" s="289"/>
      <c r="XEX904" s="289"/>
      <c r="XEY904" s="289"/>
      <c r="XEZ904" s="289"/>
      <c r="XFA904" s="289"/>
      <c r="XFB904" s="289"/>
    </row>
    <row r="905" s="506" customFormat="1" ht="21" hidden="1" customHeight="1" spans="1:16382">
      <c r="A905" s="508">
        <v>2130303</v>
      </c>
      <c r="B905" s="519" t="s">
        <v>150</v>
      </c>
      <c r="C905" s="351">
        <f t="shared" si="14"/>
        <v>0</v>
      </c>
      <c r="F905" s="506">
        <v>0</v>
      </c>
      <c r="H905" s="506">
        <v>0</v>
      </c>
      <c r="K905" s="506">
        <v>0</v>
      </c>
      <c r="M905" s="506">
        <v>0</v>
      </c>
      <c r="XEJ905" s="289"/>
      <c r="XEK905" s="289"/>
      <c r="XEL905" s="289"/>
      <c r="XEM905" s="289"/>
      <c r="XEN905" s="289"/>
      <c r="XEO905" s="289"/>
      <c r="XEP905" s="289"/>
      <c r="XEQ905" s="289"/>
      <c r="XER905" s="289"/>
      <c r="XES905" s="289"/>
      <c r="XET905" s="289"/>
      <c r="XEU905" s="289"/>
      <c r="XEV905" s="289"/>
      <c r="XEW905" s="289"/>
      <c r="XEX905" s="289"/>
      <c r="XEY905" s="289"/>
      <c r="XEZ905" s="289"/>
      <c r="XFA905" s="289"/>
      <c r="XFB905" s="289"/>
    </row>
    <row r="906" s="506" customFormat="1" ht="21" customHeight="1" spans="1:16382">
      <c r="A906" s="508">
        <v>2130304</v>
      </c>
      <c r="B906" s="519" t="s">
        <v>821</v>
      </c>
      <c r="C906" s="351">
        <f t="shared" si="14"/>
        <v>3057.839567</v>
      </c>
      <c r="F906" s="508">
        <v>3057.839567</v>
      </c>
      <c r="H906" s="506">
        <v>0</v>
      </c>
      <c r="K906" s="506">
        <v>0</v>
      </c>
      <c r="M906" s="506">
        <v>0</v>
      </c>
      <c r="XEJ906" s="289"/>
      <c r="XEK906" s="289"/>
      <c r="XEL906" s="289"/>
      <c r="XEM906" s="289"/>
      <c r="XEN906" s="289"/>
      <c r="XEO906" s="289"/>
      <c r="XEP906" s="289"/>
      <c r="XEQ906" s="289"/>
      <c r="XER906" s="289"/>
      <c r="XES906" s="289"/>
      <c r="XET906" s="289"/>
      <c r="XEU906" s="289"/>
      <c r="XEV906" s="289"/>
      <c r="XEW906" s="289"/>
      <c r="XEX906" s="289"/>
      <c r="XEY906" s="289"/>
      <c r="XEZ906" s="289"/>
      <c r="XFA906" s="289"/>
      <c r="XFB906" s="289"/>
    </row>
    <row r="907" s="506" customFormat="1" ht="21" customHeight="1" spans="1:16382">
      <c r="A907" s="508">
        <v>2130305</v>
      </c>
      <c r="B907" s="519" t="s">
        <v>822</v>
      </c>
      <c r="C907" s="351">
        <f t="shared" si="14"/>
        <v>200623</v>
      </c>
      <c r="F907" s="506">
        <v>0</v>
      </c>
      <c r="H907" s="506">
        <v>0</v>
      </c>
      <c r="K907" s="506">
        <v>2508</v>
      </c>
      <c r="L907" s="506">
        <v>157877</v>
      </c>
      <c r="M907" s="506">
        <f>40638-400</f>
        <v>40238</v>
      </c>
      <c r="XEJ907" s="289"/>
      <c r="XEK907" s="289"/>
      <c r="XEL907" s="289"/>
      <c r="XEM907" s="289"/>
      <c r="XEN907" s="289"/>
      <c r="XEO907" s="289"/>
      <c r="XEP907" s="289"/>
      <c r="XEQ907" s="289"/>
      <c r="XER907" s="289"/>
      <c r="XES907" s="289"/>
      <c r="XET907" s="289"/>
      <c r="XEU907" s="289"/>
      <c r="XEV907" s="289"/>
      <c r="XEW907" s="289"/>
      <c r="XEX907" s="289"/>
      <c r="XEY907" s="289"/>
      <c r="XEZ907" s="289"/>
      <c r="XFA907" s="289"/>
      <c r="XFB907" s="289"/>
    </row>
    <row r="908" s="506" customFormat="1" ht="21" customHeight="1" spans="1:16382">
      <c r="A908" s="508">
        <v>2130306</v>
      </c>
      <c r="B908" s="519" t="s">
        <v>823</v>
      </c>
      <c r="C908" s="351">
        <f t="shared" si="14"/>
        <v>2322</v>
      </c>
      <c r="F908" s="506">
        <v>0</v>
      </c>
      <c r="H908" s="506">
        <v>577</v>
      </c>
      <c r="K908" s="506">
        <v>1029</v>
      </c>
      <c r="M908" s="506">
        <v>716</v>
      </c>
      <c r="XEJ908" s="289"/>
      <c r="XEK908" s="289"/>
      <c r="XEL908" s="289"/>
      <c r="XEM908" s="289"/>
      <c r="XEN908" s="289"/>
      <c r="XEO908" s="289"/>
      <c r="XEP908" s="289"/>
      <c r="XEQ908" s="289"/>
      <c r="XER908" s="289"/>
      <c r="XES908" s="289"/>
      <c r="XET908" s="289"/>
      <c r="XEU908" s="289"/>
      <c r="XEV908" s="289"/>
      <c r="XEW908" s="289"/>
      <c r="XEX908" s="289"/>
      <c r="XEY908" s="289"/>
      <c r="XEZ908" s="289"/>
      <c r="XFA908" s="289"/>
      <c r="XFB908" s="289"/>
    </row>
    <row r="909" s="506" customFormat="1" ht="21" hidden="1" customHeight="1" spans="1:16382">
      <c r="A909" s="508">
        <v>2130307</v>
      </c>
      <c r="B909" s="519" t="s">
        <v>824</v>
      </c>
      <c r="C909" s="351">
        <f t="shared" si="14"/>
        <v>0</v>
      </c>
      <c r="F909" s="506">
        <v>0</v>
      </c>
      <c r="H909" s="506">
        <v>0</v>
      </c>
      <c r="K909" s="506">
        <v>0</v>
      </c>
      <c r="M909" s="506">
        <v>0</v>
      </c>
      <c r="XEJ909" s="289"/>
      <c r="XEK909" s="289"/>
      <c r="XEL909" s="289"/>
      <c r="XEM909" s="289"/>
      <c r="XEN909" s="289"/>
      <c r="XEO909" s="289"/>
      <c r="XEP909" s="289"/>
      <c r="XEQ909" s="289"/>
      <c r="XER909" s="289"/>
      <c r="XES909" s="289"/>
      <c r="XET909" s="289"/>
      <c r="XEU909" s="289"/>
      <c r="XEV909" s="289"/>
      <c r="XEW909" s="289"/>
      <c r="XEX909" s="289"/>
      <c r="XEY909" s="289"/>
      <c r="XEZ909" s="289"/>
      <c r="XFA909" s="289"/>
      <c r="XFB909" s="289"/>
    </row>
    <row r="910" s="506" customFormat="1" ht="21" hidden="1" customHeight="1" spans="1:16382">
      <c r="A910" s="508">
        <v>2130308</v>
      </c>
      <c r="B910" s="519" t="s">
        <v>825</v>
      </c>
      <c r="C910" s="351">
        <f t="shared" si="14"/>
        <v>0</v>
      </c>
      <c r="F910" s="506">
        <v>0</v>
      </c>
      <c r="H910" s="506">
        <v>0</v>
      </c>
      <c r="K910" s="506">
        <v>0</v>
      </c>
      <c r="M910" s="506">
        <v>0</v>
      </c>
      <c r="XEJ910" s="289"/>
      <c r="XEK910" s="289"/>
      <c r="XEL910" s="289"/>
      <c r="XEM910" s="289"/>
      <c r="XEN910" s="289"/>
      <c r="XEO910" s="289"/>
      <c r="XEP910" s="289"/>
      <c r="XEQ910" s="289"/>
      <c r="XER910" s="289"/>
      <c r="XES910" s="289"/>
      <c r="XET910" s="289"/>
      <c r="XEU910" s="289"/>
      <c r="XEV910" s="289"/>
      <c r="XEW910" s="289"/>
      <c r="XEX910" s="289"/>
      <c r="XEY910" s="289"/>
      <c r="XEZ910" s="289"/>
      <c r="XFA910" s="289"/>
      <c r="XFB910" s="289"/>
    </row>
    <row r="911" s="506" customFormat="1" ht="21" hidden="1" customHeight="1" spans="1:16382">
      <c r="A911" s="508">
        <v>2130309</v>
      </c>
      <c r="B911" s="519" t="s">
        <v>826</v>
      </c>
      <c r="C911" s="351">
        <f t="shared" si="14"/>
        <v>0</v>
      </c>
      <c r="F911" s="506">
        <v>0</v>
      </c>
      <c r="H911" s="506">
        <v>0</v>
      </c>
      <c r="K911" s="506">
        <v>0</v>
      </c>
      <c r="M911" s="506">
        <v>0</v>
      </c>
      <c r="XEJ911" s="289"/>
      <c r="XEK911" s="289"/>
      <c r="XEL911" s="289"/>
      <c r="XEM911" s="289"/>
      <c r="XEN911" s="289"/>
      <c r="XEO911" s="289"/>
      <c r="XEP911" s="289"/>
      <c r="XEQ911" s="289"/>
      <c r="XER911" s="289"/>
      <c r="XES911" s="289"/>
      <c r="XET911" s="289"/>
      <c r="XEU911" s="289"/>
      <c r="XEV911" s="289"/>
      <c r="XEW911" s="289"/>
      <c r="XEX911" s="289"/>
      <c r="XEY911" s="289"/>
      <c r="XEZ911" s="289"/>
      <c r="XFA911" s="289"/>
      <c r="XFB911" s="289"/>
    </row>
    <row r="912" s="506" customFormat="1" ht="21" customHeight="1" spans="1:16382">
      <c r="A912" s="508">
        <v>2130310</v>
      </c>
      <c r="B912" s="519" t="s">
        <v>827</v>
      </c>
      <c r="C912" s="351">
        <f t="shared" si="14"/>
        <v>586</v>
      </c>
      <c r="F912" s="506">
        <v>0</v>
      </c>
      <c r="H912" s="506">
        <v>0</v>
      </c>
      <c r="K912" s="506">
        <v>30</v>
      </c>
      <c r="M912" s="506">
        <v>556</v>
      </c>
      <c r="XEJ912" s="289"/>
      <c r="XEK912" s="289"/>
      <c r="XEL912" s="289"/>
      <c r="XEM912" s="289"/>
      <c r="XEN912" s="289"/>
      <c r="XEO912" s="289"/>
      <c r="XEP912" s="289"/>
      <c r="XEQ912" s="289"/>
      <c r="XER912" s="289"/>
      <c r="XES912" s="289"/>
      <c r="XET912" s="289"/>
      <c r="XEU912" s="289"/>
      <c r="XEV912" s="289"/>
      <c r="XEW912" s="289"/>
      <c r="XEX912" s="289"/>
      <c r="XEY912" s="289"/>
      <c r="XEZ912" s="289"/>
      <c r="XFA912" s="289"/>
      <c r="XFB912" s="289"/>
    </row>
    <row r="913" s="506" customFormat="1" ht="21" customHeight="1" spans="1:16382">
      <c r="A913" s="508">
        <v>2130311</v>
      </c>
      <c r="B913" s="519" t="s">
        <v>828</v>
      </c>
      <c r="C913" s="351">
        <f t="shared" si="14"/>
        <v>11</v>
      </c>
      <c r="F913" s="506">
        <v>0</v>
      </c>
      <c r="H913" s="506">
        <v>0</v>
      </c>
      <c r="K913" s="506">
        <v>11</v>
      </c>
      <c r="M913" s="506">
        <v>0</v>
      </c>
      <c r="XEJ913" s="289"/>
      <c r="XEK913" s="289"/>
      <c r="XEL913" s="289"/>
      <c r="XEM913" s="289"/>
      <c r="XEN913" s="289"/>
      <c r="XEO913" s="289"/>
      <c r="XEP913" s="289"/>
      <c r="XEQ913" s="289"/>
      <c r="XER913" s="289"/>
      <c r="XES913" s="289"/>
      <c r="XET913" s="289"/>
      <c r="XEU913" s="289"/>
      <c r="XEV913" s="289"/>
      <c r="XEW913" s="289"/>
      <c r="XEX913" s="289"/>
      <c r="XEY913" s="289"/>
      <c r="XEZ913" s="289"/>
      <c r="XFA913" s="289"/>
      <c r="XFB913" s="289"/>
    </row>
    <row r="914" s="506" customFormat="1" ht="21" hidden="1" customHeight="1" spans="1:16382">
      <c r="A914" s="508">
        <v>2130312</v>
      </c>
      <c r="B914" s="519" t="s">
        <v>829</v>
      </c>
      <c r="C914" s="351">
        <f t="shared" si="14"/>
        <v>0</v>
      </c>
      <c r="F914" s="506">
        <v>0</v>
      </c>
      <c r="H914" s="506">
        <v>0</v>
      </c>
      <c r="K914" s="506">
        <v>0</v>
      </c>
      <c r="M914" s="506">
        <v>0</v>
      </c>
      <c r="XEJ914" s="289"/>
      <c r="XEK914" s="289"/>
      <c r="XEL914" s="289"/>
      <c r="XEM914" s="289"/>
      <c r="XEN914" s="289"/>
      <c r="XEO914" s="289"/>
      <c r="XEP914" s="289"/>
      <c r="XEQ914" s="289"/>
      <c r="XER914" s="289"/>
      <c r="XES914" s="289"/>
      <c r="XET914" s="289"/>
      <c r="XEU914" s="289"/>
      <c r="XEV914" s="289"/>
      <c r="XEW914" s="289"/>
      <c r="XEX914" s="289"/>
      <c r="XEY914" s="289"/>
      <c r="XEZ914" s="289"/>
      <c r="XFA914" s="289"/>
      <c r="XFB914" s="289"/>
    </row>
    <row r="915" s="506" customFormat="1" ht="21" customHeight="1" spans="1:16382">
      <c r="A915" s="508">
        <v>2130313</v>
      </c>
      <c r="B915" s="519" t="s">
        <v>830</v>
      </c>
      <c r="C915" s="351">
        <f t="shared" si="14"/>
        <v>119</v>
      </c>
      <c r="F915" s="506">
        <v>0</v>
      </c>
      <c r="H915" s="506">
        <v>119</v>
      </c>
      <c r="K915" s="506">
        <v>0</v>
      </c>
      <c r="M915" s="506">
        <v>0</v>
      </c>
      <c r="XEJ915" s="289"/>
      <c r="XEK915" s="289"/>
      <c r="XEL915" s="289"/>
      <c r="XEM915" s="289"/>
      <c r="XEN915" s="289"/>
      <c r="XEO915" s="289"/>
      <c r="XEP915" s="289"/>
      <c r="XEQ915" s="289"/>
      <c r="XER915" s="289"/>
      <c r="XES915" s="289"/>
      <c r="XET915" s="289"/>
      <c r="XEU915" s="289"/>
      <c r="XEV915" s="289"/>
      <c r="XEW915" s="289"/>
      <c r="XEX915" s="289"/>
      <c r="XEY915" s="289"/>
      <c r="XEZ915" s="289"/>
      <c r="XFA915" s="289"/>
      <c r="XFB915" s="289"/>
    </row>
    <row r="916" s="506" customFormat="1" ht="21" customHeight="1" spans="1:16382">
      <c r="A916" s="508">
        <v>2130314</v>
      </c>
      <c r="B916" s="519" t="s">
        <v>831</v>
      </c>
      <c r="C916" s="351">
        <f t="shared" si="14"/>
        <v>18320</v>
      </c>
      <c r="F916" s="506">
        <v>0</v>
      </c>
      <c r="H916" s="506">
        <v>0</v>
      </c>
      <c r="K916" s="506">
        <v>89</v>
      </c>
      <c r="M916" s="506">
        <v>18231</v>
      </c>
      <c r="XEJ916" s="289"/>
      <c r="XEK916" s="289"/>
      <c r="XEL916" s="289"/>
      <c r="XEM916" s="289"/>
      <c r="XEN916" s="289"/>
      <c r="XEO916" s="289"/>
      <c r="XEP916" s="289"/>
      <c r="XEQ916" s="289"/>
      <c r="XER916" s="289"/>
      <c r="XES916" s="289"/>
      <c r="XET916" s="289"/>
      <c r="XEU916" s="289"/>
      <c r="XEV916" s="289"/>
      <c r="XEW916" s="289"/>
      <c r="XEX916" s="289"/>
      <c r="XEY916" s="289"/>
      <c r="XEZ916" s="289"/>
      <c r="XFA916" s="289"/>
      <c r="XFB916" s="289"/>
    </row>
    <row r="917" s="506" customFormat="1" ht="21" customHeight="1" spans="1:16382">
      <c r="A917" s="508">
        <v>2130315</v>
      </c>
      <c r="B917" s="519" t="s">
        <v>832</v>
      </c>
      <c r="C917" s="351">
        <f t="shared" si="14"/>
        <v>325</v>
      </c>
      <c r="F917" s="506">
        <v>0</v>
      </c>
      <c r="H917" s="506">
        <v>0</v>
      </c>
      <c r="K917" s="506">
        <v>0</v>
      </c>
      <c r="M917" s="506">
        <v>325</v>
      </c>
      <c r="XEJ917" s="289"/>
      <c r="XEK917" s="289"/>
      <c r="XEL917" s="289"/>
      <c r="XEM917" s="289"/>
      <c r="XEN917" s="289"/>
      <c r="XEO917" s="289"/>
      <c r="XEP917" s="289"/>
      <c r="XEQ917" s="289"/>
      <c r="XER917" s="289"/>
      <c r="XES917" s="289"/>
      <c r="XET917" s="289"/>
      <c r="XEU917" s="289"/>
      <c r="XEV917" s="289"/>
      <c r="XEW917" s="289"/>
      <c r="XEX917" s="289"/>
      <c r="XEY917" s="289"/>
      <c r="XEZ917" s="289"/>
      <c r="XFA917" s="289"/>
      <c r="XFB917" s="289"/>
    </row>
    <row r="918" s="506" customFormat="1" ht="21" customHeight="1" spans="1:16382">
      <c r="A918" s="508">
        <v>2130316</v>
      </c>
      <c r="B918" s="519" t="s">
        <v>833</v>
      </c>
      <c r="C918" s="351">
        <f t="shared" si="14"/>
        <v>742</v>
      </c>
      <c r="F918" s="506">
        <v>0</v>
      </c>
      <c r="H918" s="506">
        <v>0</v>
      </c>
      <c r="K918" s="506">
        <v>742</v>
      </c>
      <c r="M918" s="506">
        <v>0</v>
      </c>
      <c r="XEJ918" s="289"/>
      <c r="XEK918" s="289"/>
      <c r="XEL918" s="289"/>
      <c r="XEM918" s="289"/>
      <c r="XEN918" s="289"/>
      <c r="XEO918" s="289"/>
      <c r="XEP918" s="289"/>
      <c r="XEQ918" s="289"/>
      <c r="XER918" s="289"/>
      <c r="XES918" s="289"/>
      <c r="XET918" s="289"/>
      <c r="XEU918" s="289"/>
      <c r="XEV918" s="289"/>
      <c r="XEW918" s="289"/>
      <c r="XEX918" s="289"/>
      <c r="XEY918" s="289"/>
      <c r="XEZ918" s="289"/>
      <c r="XFA918" s="289"/>
      <c r="XFB918" s="289"/>
    </row>
    <row r="919" s="506" customFormat="1" ht="21" hidden="1" customHeight="1" spans="1:16382">
      <c r="A919" s="508">
        <v>2130317</v>
      </c>
      <c r="B919" s="519" t="s">
        <v>834</v>
      </c>
      <c r="C919" s="351">
        <f t="shared" si="14"/>
        <v>0</v>
      </c>
      <c r="F919" s="506">
        <v>0</v>
      </c>
      <c r="H919" s="506">
        <v>0</v>
      </c>
      <c r="K919" s="506">
        <v>0</v>
      </c>
      <c r="M919" s="506">
        <v>0</v>
      </c>
      <c r="XEJ919" s="289"/>
      <c r="XEK919" s="289"/>
      <c r="XEL919" s="289"/>
      <c r="XEM919" s="289"/>
      <c r="XEN919" s="289"/>
      <c r="XEO919" s="289"/>
      <c r="XEP919" s="289"/>
      <c r="XEQ919" s="289"/>
      <c r="XER919" s="289"/>
      <c r="XES919" s="289"/>
      <c r="XET919" s="289"/>
      <c r="XEU919" s="289"/>
      <c r="XEV919" s="289"/>
      <c r="XEW919" s="289"/>
      <c r="XEX919" s="289"/>
      <c r="XEY919" s="289"/>
      <c r="XEZ919" s="289"/>
      <c r="XFA919" s="289"/>
      <c r="XFB919" s="289"/>
    </row>
    <row r="920" s="506" customFormat="1" ht="21" hidden="1" customHeight="1" spans="1:16382">
      <c r="A920" s="508">
        <v>2130318</v>
      </c>
      <c r="B920" s="519" t="s">
        <v>835</v>
      </c>
      <c r="C920" s="351">
        <f t="shared" si="14"/>
        <v>0</v>
      </c>
      <c r="F920" s="506">
        <v>0</v>
      </c>
      <c r="H920" s="506">
        <v>0</v>
      </c>
      <c r="K920" s="506">
        <v>0</v>
      </c>
      <c r="M920" s="506">
        <v>0</v>
      </c>
      <c r="XEJ920" s="289"/>
      <c r="XEK920" s="289"/>
      <c r="XEL920" s="289"/>
      <c r="XEM920" s="289"/>
      <c r="XEN920" s="289"/>
      <c r="XEO920" s="289"/>
      <c r="XEP920" s="289"/>
      <c r="XEQ920" s="289"/>
      <c r="XER920" s="289"/>
      <c r="XES920" s="289"/>
      <c r="XET920" s="289"/>
      <c r="XEU920" s="289"/>
      <c r="XEV920" s="289"/>
      <c r="XEW920" s="289"/>
      <c r="XEX920" s="289"/>
      <c r="XEY920" s="289"/>
      <c r="XEZ920" s="289"/>
      <c r="XFA920" s="289"/>
      <c r="XFB920" s="289"/>
    </row>
    <row r="921" s="506" customFormat="1" ht="21" hidden="1" customHeight="1" spans="1:16382">
      <c r="A921" s="508">
        <v>2130319</v>
      </c>
      <c r="B921" s="519" t="s">
        <v>836</v>
      </c>
      <c r="C921" s="351">
        <f t="shared" si="14"/>
        <v>0</v>
      </c>
      <c r="F921" s="506">
        <v>0</v>
      </c>
      <c r="H921" s="506">
        <v>0</v>
      </c>
      <c r="K921" s="506">
        <v>0</v>
      </c>
      <c r="M921" s="506">
        <v>0</v>
      </c>
      <c r="XEJ921" s="289"/>
      <c r="XEK921" s="289"/>
      <c r="XEL921" s="289"/>
      <c r="XEM921" s="289"/>
      <c r="XEN921" s="289"/>
      <c r="XEO921" s="289"/>
      <c r="XEP921" s="289"/>
      <c r="XEQ921" s="289"/>
      <c r="XER921" s="289"/>
      <c r="XES921" s="289"/>
      <c r="XET921" s="289"/>
      <c r="XEU921" s="289"/>
      <c r="XEV921" s="289"/>
      <c r="XEW921" s="289"/>
      <c r="XEX921" s="289"/>
      <c r="XEY921" s="289"/>
      <c r="XEZ921" s="289"/>
      <c r="XFA921" s="289"/>
      <c r="XFB921" s="289"/>
    </row>
    <row r="922" s="506" customFormat="1" ht="21" customHeight="1" spans="1:16382">
      <c r="A922" s="508">
        <v>2130321</v>
      </c>
      <c r="B922" s="519" t="s">
        <v>837</v>
      </c>
      <c r="C922" s="351">
        <f t="shared" si="14"/>
        <v>50</v>
      </c>
      <c r="F922" s="506">
        <v>0</v>
      </c>
      <c r="H922" s="506">
        <v>0</v>
      </c>
      <c r="K922" s="506">
        <v>0</v>
      </c>
      <c r="M922" s="506">
        <v>50</v>
      </c>
      <c r="XEJ922" s="289"/>
      <c r="XEK922" s="289"/>
      <c r="XEL922" s="289"/>
      <c r="XEM922" s="289"/>
      <c r="XEN922" s="289"/>
      <c r="XEO922" s="289"/>
      <c r="XEP922" s="289"/>
      <c r="XEQ922" s="289"/>
      <c r="XER922" s="289"/>
      <c r="XES922" s="289"/>
      <c r="XET922" s="289"/>
      <c r="XEU922" s="289"/>
      <c r="XEV922" s="289"/>
      <c r="XEW922" s="289"/>
      <c r="XEX922" s="289"/>
      <c r="XEY922" s="289"/>
      <c r="XEZ922" s="289"/>
      <c r="XFA922" s="289"/>
      <c r="XFB922" s="289"/>
    </row>
    <row r="923" s="506" customFormat="1" ht="21" hidden="1" customHeight="1" spans="1:16382">
      <c r="A923" s="508">
        <v>2130322</v>
      </c>
      <c r="B923" s="519" t="s">
        <v>838</v>
      </c>
      <c r="C923" s="351">
        <f t="shared" si="14"/>
        <v>0</v>
      </c>
      <c r="F923" s="506">
        <v>0</v>
      </c>
      <c r="H923" s="506">
        <v>0</v>
      </c>
      <c r="K923" s="506">
        <v>0</v>
      </c>
      <c r="M923" s="506">
        <v>0</v>
      </c>
      <c r="XEJ923" s="289"/>
      <c r="XEK923" s="289"/>
      <c r="XEL923" s="289"/>
      <c r="XEM923" s="289"/>
      <c r="XEN923" s="289"/>
      <c r="XEO923" s="289"/>
      <c r="XEP923" s="289"/>
      <c r="XEQ923" s="289"/>
      <c r="XER923" s="289"/>
      <c r="XES923" s="289"/>
      <c r="XET923" s="289"/>
      <c r="XEU923" s="289"/>
      <c r="XEV923" s="289"/>
      <c r="XEW923" s="289"/>
      <c r="XEX923" s="289"/>
      <c r="XEY923" s="289"/>
      <c r="XEZ923" s="289"/>
      <c r="XFA923" s="289"/>
      <c r="XFB923" s="289"/>
    </row>
    <row r="924" s="506" customFormat="1" ht="21" hidden="1" customHeight="1" spans="1:16382">
      <c r="A924" s="508">
        <v>2130333</v>
      </c>
      <c r="B924" s="519" t="s">
        <v>814</v>
      </c>
      <c r="C924" s="351">
        <f t="shared" si="14"/>
        <v>0</v>
      </c>
      <c r="F924" s="506">
        <v>0</v>
      </c>
      <c r="H924" s="506">
        <v>0</v>
      </c>
      <c r="K924" s="506">
        <v>0</v>
      </c>
      <c r="M924" s="506">
        <v>0</v>
      </c>
      <c r="XEJ924" s="289"/>
      <c r="XEK924" s="289"/>
      <c r="XEL924" s="289"/>
      <c r="XEM924" s="289"/>
      <c r="XEN924" s="289"/>
      <c r="XEO924" s="289"/>
      <c r="XEP924" s="289"/>
      <c r="XEQ924" s="289"/>
      <c r="XER924" s="289"/>
      <c r="XES924" s="289"/>
      <c r="XET924" s="289"/>
      <c r="XEU924" s="289"/>
      <c r="XEV924" s="289"/>
      <c r="XEW924" s="289"/>
      <c r="XEX924" s="289"/>
      <c r="XEY924" s="289"/>
      <c r="XEZ924" s="289"/>
      <c r="XFA924" s="289"/>
      <c r="XFB924" s="289"/>
    </row>
    <row r="925" s="506" customFormat="1" ht="21" hidden="1" customHeight="1" spans="1:16382">
      <c r="A925" s="508">
        <v>2130334</v>
      </c>
      <c r="B925" s="519" t="s">
        <v>839</v>
      </c>
      <c r="C925" s="351">
        <f t="shared" si="14"/>
        <v>0</v>
      </c>
      <c r="F925" s="506">
        <v>0</v>
      </c>
      <c r="H925" s="506">
        <v>0</v>
      </c>
      <c r="K925" s="506">
        <v>0</v>
      </c>
      <c r="M925" s="506">
        <v>0</v>
      </c>
      <c r="XEJ925" s="289"/>
      <c r="XEK925" s="289"/>
      <c r="XEL925" s="289"/>
      <c r="XEM925" s="289"/>
      <c r="XEN925" s="289"/>
      <c r="XEO925" s="289"/>
      <c r="XEP925" s="289"/>
      <c r="XEQ925" s="289"/>
      <c r="XER925" s="289"/>
      <c r="XES925" s="289"/>
      <c r="XET925" s="289"/>
      <c r="XEU925" s="289"/>
      <c r="XEV925" s="289"/>
      <c r="XEW925" s="289"/>
      <c r="XEX925" s="289"/>
      <c r="XEY925" s="289"/>
      <c r="XEZ925" s="289"/>
      <c r="XFA925" s="289"/>
      <c r="XFB925" s="289"/>
    </row>
    <row r="926" s="506" customFormat="1" ht="21" hidden="1" customHeight="1" spans="1:16382">
      <c r="A926" s="508">
        <v>2130335</v>
      </c>
      <c r="B926" s="519" t="s">
        <v>840</v>
      </c>
      <c r="C926" s="351">
        <f t="shared" si="14"/>
        <v>0</v>
      </c>
      <c r="F926" s="506">
        <v>0</v>
      </c>
      <c r="H926" s="506">
        <v>0</v>
      </c>
      <c r="K926" s="506">
        <v>0</v>
      </c>
      <c r="M926" s="506">
        <v>0</v>
      </c>
      <c r="XEJ926" s="289"/>
      <c r="XEK926" s="289"/>
      <c r="XEL926" s="289"/>
      <c r="XEM926" s="289"/>
      <c r="XEN926" s="289"/>
      <c r="XEO926" s="289"/>
      <c r="XEP926" s="289"/>
      <c r="XEQ926" s="289"/>
      <c r="XER926" s="289"/>
      <c r="XES926" s="289"/>
      <c r="XET926" s="289"/>
      <c r="XEU926" s="289"/>
      <c r="XEV926" s="289"/>
      <c r="XEW926" s="289"/>
      <c r="XEX926" s="289"/>
      <c r="XEY926" s="289"/>
      <c r="XEZ926" s="289"/>
      <c r="XFA926" s="289"/>
      <c r="XFB926" s="289"/>
    </row>
    <row r="927" s="506" customFormat="1" ht="21" hidden="1" customHeight="1" spans="1:16382">
      <c r="A927" s="508">
        <v>2130336</v>
      </c>
      <c r="B927" s="519" t="s">
        <v>841</v>
      </c>
      <c r="C927" s="351">
        <f t="shared" si="14"/>
        <v>0</v>
      </c>
      <c r="F927" s="506">
        <v>0</v>
      </c>
      <c r="H927" s="506">
        <v>0</v>
      </c>
      <c r="K927" s="506">
        <v>0</v>
      </c>
      <c r="M927" s="506">
        <v>0</v>
      </c>
      <c r="XEJ927" s="289"/>
      <c r="XEK927" s="289"/>
      <c r="XEL927" s="289"/>
      <c r="XEM927" s="289"/>
      <c r="XEN927" s="289"/>
      <c r="XEO927" s="289"/>
      <c r="XEP927" s="289"/>
      <c r="XEQ927" s="289"/>
      <c r="XER927" s="289"/>
      <c r="XES927" s="289"/>
      <c r="XET927" s="289"/>
      <c r="XEU927" s="289"/>
      <c r="XEV927" s="289"/>
      <c r="XEW927" s="289"/>
      <c r="XEX927" s="289"/>
      <c r="XEY927" s="289"/>
      <c r="XEZ927" s="289"/>
      <c r="XFA927" s="289"/>
      <c r="XFB927" s="289"/>
    </row>
    <row r="928" s="506" customFormat="1" ht="21" hidden="1" customHeight="1" spans="1:16382">
      <c r="A928" s="508">
        <v>2130337</v>
      </c>
      <c r="B928" s="519" t="s">
        <v>842</v>
      </c>
      <c r="C928" s="351">
        <f t="shared" si="14"/>
        <v>0</v>
      </c>
      <c r="F928" s="506">
        <v>0</v>
      </c>
      <c r="H928" s="506">
        <v>0</v>
      </c>
      <c r="K928" s="506">
        <v>0</v>
      </c>
      <c r="M928" s="506">
        <v>0</v>
      </c>
      <c r="XEJ928" s="289"/>
      <c r="XEK928" s="289"/>
      <c r="XEL928" s="289"/>
      <c r="XEM928" s="289"/>
      <c r="XEN928" s="289"/>
      <c r="XEO928" s="289"/>
      <c r="XEP928" s="289"/>
      <c r="XEQ928" s="289"/>
      <c r="XER928" s="289"/>
      <c r="XES928" s="289"/>
      <c r="XET928" s="289"/>
      <c r="XEU928" s="289"/>
      <c r="XEV928" s="289"/>
      <c r="XEW928" s="289"/>
      <c r="XEX928" s="289"/>
      <c r="XEY928" s="289"/>
      <c r="XEZ928" s="289"/>
      <c r="XFA928" s="289"/>
      <c r="XFB928" s="289"/>
    </row>
    <row r="929" s="506" customFormat="1" ht="21" customHeight="1" spans="1:16382">
      <c r="A929" s="508">
        <v>2130399</v>
      </c>
      <c r="B929" s="518" t="s">
        <v>843</v>
      </c>
      <c r="C929" s="351">
        <f t="shared" si="14"/>
        <v>58.78</v>
      </c>
      <c r="F929" s="506">
        <v>0</v>
      </c>
      <c r="H929" s="506">
        <v>58.78</v>
      </c>
      <c r="K929" s="506">
        <v>0</v>
      </c>
      <c r="M929" s="506">
        <v>0</v>
      </c>
      <c r="XEJ929" s="289"/>
      <c r="XEK929" s="289"/>
      <c r="XEL929" s="289"/>
      <c r="XEM929" s="289"/>
      <c r="XEN929" s="289"/>
      <c r="XEO929" s="289"/>
      <c r="XEP929" s="289"/>
      <c r="XEQ929" s="289"/>
      <c r="XER929" s="289"/>
      <c r="XES929" s="289"/>
      <c r="XET929" s="289"/>
      <c r="XEU929" s="289"/>
      <c r="XEV929" s="289"/>
      <c r="XEW929" s="289"/>
      <c r="XEX929" s="289"/>
      <c r="XEY929" s="289"/>
      <c r="XEZ929" s="289"/>
      <c r="XFA929" s="289"/>
      <c r="XFB929" s="289"/>
    </row>
    <row r="930" s="506" customFormat="1" ht="21" customHeight="1" spans="1:16382">
      <c r="A930" s="508">
        <v>21305</v>
      </c>
      <c r="B930" s="519" t="s">
        <v>844</v>
      </c>
      <c r="C930" s="351">
        <f t="shared" si="14"/>
        <v>24118.283469</v>
      </c>
      <c r="F930" s="508">
        <v>476.283469</v>
      </c>
      <c r="H930" s="506">
        <v>0</v>
      </c>
      <c r="K930" s="506">
        <v>22666</v>
      </c>
      <c r="M930" s="506">
        <v>976</v>
      </c>
      <c r="XEJ930" s="289"/>
      <c r="XEK930" s="289"/>
      <c r="XEL930" s="289"/>
      <c r="XEM930" s="289"/>
      <c r="XEN930" s="289"/>
      <c r="XEO930" s="289"/>
      <c r="XEP930" s="289"/>
      <c r="XEQ930" s="289"/>
      <c r="XER930" s="289"/>
      <c r="XES930" s="289"/>
      <c r="XET930" s="289"/>
      <c r="XEU930" s="289"/>
      <c r="XEV930" s="289"/>
      <c r="XEW930" s="289"/>
      <c r="XEX930" s="289"/>
      <c r="XEY930" s="289"/>
      <c r="XEZ930" s="289"/>
      <c r="XFA930" s="289"/>
      <c r="XFB930" s="289"/>
    </row>
    <row r="931" s="506" customFormat="1" ht="21" customHeight="1" spans="1:16382">
      <c r="A931" s="508">
        <v>2130501</v>
      </c>
      <c r="B931" s="519" t="s">
        <v>148</v>
      </c>
      <c r="C931" s="351">
        <f t="shared" si="14"/>
        <v>203.643845</v>
      </c>
      <c r="F931" s="508">
        <v>203.643845</v>
      </c>
      <c r="H931" s="506">
        <v>0</v>
      </c>
      <c r="K931" s="506">
        <v>0</v>
      </c>
      <c r="M931" s="506">
        <v>0</v>
      </c>
      <c r="XEJ931" s="289"/>
      <c r="XEK931" s="289"/>
      <c r="XEL931" s="289"/>
      <c r="XEM931" s="289"/>
      <c r="XEN931" s="289"/>
      <c r="XEO931" s="289"/>
      <c r="XEP931" s="289"/>
      <c r="XEQ931" s="289"/>
      <c r="XER931" s="289"/>
      <c r="XES931" s="289"/>
      <c r="XET931" s="289"/>
      <c r="XEU931" s="289"/>
      <c r="XEV931" s="289"/>
      <c r="XEW931" s="289"/>
      <c r="XEX931" s="289"/>
      <c r="XEY931" s="289"/>
      <c r="XEZ931" s="289"/>
      <c r="XFA931" s="289"/>
      <c r="XFB931" s="289"/>
    </row>
    <row r="932" s="506" customFormat="1" ht="21" hidden="1" customHeight="1" spans="1:16382">
      <c r="A932" s="508">
        <v>2130502</v>
      </c>
      <c r="B932" s="519" t="s">
        <v>149</v>
      </c>
      <c r="C932" s="351">
        <f t="shared" si="14"/>
        <v>0</v>
      </c>
      <c r="F932" s="506">
        <v>0</v>
      </c>
      <c r="H932" s="506">
        <v>0</v>
      </c>
      <c r="K932" s="506">
        <v>0</v>
      </c>
      <c r="M932" s="506">
        <v>0</v>
      </c>
      <c r="XEJ932" s="289"/>
      <c r="XEK932" s="289"/>
      <c r="XEL932" s="289"/>
      <c r="XEM932" s="289"/>
      <c r="XEN932" s="289"/>
      <c r="XEO932" s="289"/>
      <c r="XEP932" s="289"/>
      <c r="XEQ932" s="289"/>
      <c r="XER932" s="289"/>
      <c r="XES932" s="289"/>
      <c r="XET932" s="289"/>
      <c r="XEU932" s="289"/>
      <c r="XEV932" s="289"/>
      <c r="XEW932" s="289"/>
      <c r="XEX932" s="289"/>
      <c r="XEY932" s="289"/>
      <c r="XEZ932" s="289"/>
      <c r="XFA932" s="289"/>
      <c r="XFB932" s="289"/>
    </row>
    <row r="933" s="506" customFormat="1" ht="21" hidden="1" customHeight="1" spans="1:16382">
      <c r="A933" s="508">
        <v>2130503</v>
      </c>
      <c r="B933" s="519" t="s">
        <v>150</v>
      </c>
      <c r="C933" s="351">
        <f t="shared" si="14"/>
        <v>0</v>
      </c>
      <c r="F933" s="506">
        <v>0</v>
      </c>
      <c r="H933" s="506">
        <v>0</v>
      </c>
      <c r="K933" s="506">
        <v>0</v>
      </c>
      <c r="M933" s="506">
        <v>0</v>
      </c>
      <c r="XEJ933" s="289"/>
      <c r="XEK933" s="289"/>
      <c r="XEL933" s="289"/>
      <c r="XEM933" s="289"/>
      <c r="XEN933" s="289"/>
      <c r="XEO933" s="289"/>
      <c r="XEP933" s="289"/>
      <c r="XEQ933" s="289"/>
      <c r="XER933" s="289"/>
      <c r="XES933" s="289"/>
      <c r="XET933" s="289"/>
      <c r="XEU933" s="289"/>
      <c r="XEV933" s="289"/>
      <c r="XEW933" s="289"/>
      <c r="XEX933" s="289"/>
      <c r="XEY933" s="289"/>
      <c r="XEZ933" s="289"/>
      <c r="XFA933" s="289"/>
      <c r="XFB933" s="289"/>
    </row>
    <row r="934" s="506" customFormat="1" ht="21" customHeight="1" spans="1:16382">
      <c r="A934" s="508">
        <v>2130504</v>
      </c>
      <c r="B934" s="519" t="s">
        <v>845</v>
      </c>
      <c r="C934" s="351">
        <f t="shared" si="14"/>
        <v>9189.639624</v>
      </c>
      <c r="F934" s="508">
        <v>272.639624</v>
      </c>
      <c r="H934" s="506">
        <v>0</v>
      </c>
      <c r="K934" s="506">
        <v>8465</v>
      </c>
      <c r="M934" s="506">
        <v>452</v>
      </c>
      <c r="XEJ934" s="289"/>
      <c r="XEK934" s="289"/>
      <c r="XEL934" s="289"/>
      <c r="XEM934" s="289"/>
      <c r="XEN934" s="289"/>
      <c r="XEO934" s="289"/>
      <c r="XEP934" s="289"/>
      <c r="XEQ934" s="289"/>
      <c r="XER934" s="289"/>
      <c r="XES934" s="289"/>
      <c r="XET934" s="289"/>
      <c r="XEU934" s="289"/>
      <c r="XEV934" s="289"/>
      <c r="XEW934" s="289"/>
      <c r="XEX934" s="289"/>
      <c r="XEY934" s="289"/>
      <c r="XEZ934" s="289"/>
      <c r="XFA934" s="289"/>
      <c r="XFB934" s="289"/>
    </row>
    <row r="935" s="506" customFormat="1" ht="21" customHeight="1" spans="1:16382">
      <c r="A935" s="508">
        <v>2130505</v>
      </c>
      <c r="B935" s="519" t="s">
        <v>846</v>
      </c>
      <c r="C935" s="351">
        <f t="shared" si="14"/>
        <v>14281</v>
      </c>
      <c r="F935" s="506">
        <v>0</v>
      </c>
      <c r="H935" s="506">
        <v>0</v>
      </c>
      <c r="K935" s="506">
        <v>14161</v>
      </c>
      <c r="M935" s="506">
        <v>120</v>
      </c>
      <c r="XEJ935" s="289"/>
      <c r="XEK935" s="289"/>
      <c r="XEL935" s="289"/>
      <c r="XEM935" s="289"/>
      <c r="XEN935" s="289"/>
      <c r="XEO935" s="289"/>
      <c r="XEP935" s="289"/>
      <c r="XEQ935" s="289"/>
      <c r="XER935" s="289"/>
      <c r="XES935" s="289"/>
      <c r="XET935" s="289"/>
      <c r="XEU935" s="289"/>
      <c r="XEV935" s="289"/>
      <c r="XEW935" s="289"/>
      <c r="XEX935" s="289"/>
      <c r="XEY935" s="289"/>
      <c r="XEZ935" s="289"/>
      <c r="XFA935" s="289"/>
      <c r="XFB935" s="289"/>
    </row>
    <row r="936" s="506" customFormat="1" ht="21" customHeight="1" spans="1:16382">
      <c r="A936" s="508">
        <v>2130506</v>
      </c>
      <c r="B936" s="519" t="s">
        <v>847</v>
      </c>
      <c r="C936" s="351">
        <f t="shared" si="14"/>
        <v>359</v>
      </c>
      <c r="F936" s="506">
        <v>0</v>
      </c>
      <c r="H936" s="506">
        <v>0</v>
      </c>
      <c r="K936" s="506">
        <v>0</v>
      </c>
      <c r="M936" s="506">
        <v>359</v>
      </c>
      <c r="XEJ936" s="289"/>
      <c r="XEK936" s="289"/>
      <c r="XEL936" s="289"/>
      <c r="XEM936" s="289"/>
      <c r="XEN936" s="289"/>
      <c r="XEO936" s="289"/>
      <c r="XEP936" s="289"/>
      <c r="XEQ936" s="289"/>
      <c r="XER936" s="289"/>
      <c r="XES936" s="289"/>
      <c r="XET936" s="289"/>
      <c r="XEU936" s="289"/>
      <c r="XEV936" s="289"/>
      <c r="XEW936" s="289"/>
      <c r="XEX936" s="289"/>
      <c r="XEY936" s="289"/>
      <c r="XEZ936" s="289"/>
      <c r="XFA936" s="289"/>
      <c r="XFB936" s="289"/>
    </row>
    <row r="937" s="506" customFormat="1" ht="21" hidden="1" customHeight="1" spans="1:16382">
      <c r="A937" s="508">
        <v>2130507</v>
      </c>
      <c r="B937" s="519" t="s">
        <v>848</v>
      </c>
      <c r="C937" s="351">
        <f t="shared" si="14"/>
        <v>0</v>
      </c>
      <c r="F937" s="506">
        <v>0</v>
      </c>
      <c r="H937" s="506">
        <v>0</v>
      </c>
      <c r="K937" s="506">
        <v>0</v>
      </c>
      <c r="M937" s="506">
        <v>0</v>
      </c>
      <c r="XEJ937" s="289"/>
      <c r="XEK937" s="289"/>
      <c r="XEL937" s="289"/>
      <c r="XEM937" s="289"/>
      <c r="XEN937" s="289"/>
      <c r="XEO937" s="289"/>
      <c r="XEP937" s="289"/>
      <c r="XEQ937" s="289"/>
      <c r="XER937" s="289"/>
      <c r="XES937" s="289"/>
      <c r="XET937" s="289"/>
      <c r="XEU937" s="289"/>
      <c r="XEV937" s="289"/>
      <c r="XEW937" s="289"/>
      <c r="XEX937" s="289"/>
      <c r="XEY937" s="289"/>
      <c r="XEZ937" s="289"/>
      <c r="XFA937" s="289"/>
      <c r="XFB937" s="289"/>
    </row>
    <row r="938" s="506" customFormat="1" ht="21" hidden="1" customHeight="1" spans="1:16382">
      <c r="A938" s="508">
        <v>2130508</v>
      </c>
      <c r="B938" s="519" t="s">
        <v>849</v>
      </c>
      <c r="C938" s="351">
        <f t="shared" si="14"/>
        <v>0</v>
      </c>
      <c r="F938" s="506">
        <v>0</v>
      </c>
      <c r="H938" s="506">
        <v>0</v>
      </c>
      <c r="K938" s="506">
        <v>0</v>
      </c>
      <c r="M938" s="506">
        <v>0</v>
      </c>
      <c r="XEJ938" s="289"/>
      <c r="XEK938" s="289"/>
      <c r="XEL938" s="289"/>
      <c r="XEM938" s="289"/>
      <c r="XEN938" s="289"/>
      <c r="XEO938" s="289"/>
      <c r="XEP938" s="289"/>
      <c r="XEQ938" s="289"/>
      <c r="XER938" s="289"/>
      <c r="XES938" s="289"/>
      <c r="XET938" s="289"/>
      <c r="XEU938" s="289"/>
      <c r="XEV938" s="289"/>
      <c r="XEW938" s="289"/>
      <c r="XEX938" s="289"/>
      <c r="XEY938" s="289"/>
      <c r="XEZ938" s="289"/>
      <c r="XFA938" s="289"/>
      <c r="XFB938" s="289"/>
    </row>
    <row r="939" s="506" customFormat="1" ht="21" hidden="1" customHeight="1" spans="1:16382">
      <c r="A939" s="508">
        <v>2130550</v>
      </c>
      <c r="B939" s="519" t="s">
        <v>157</v>
      </c>
      <c r="C939" s="351">
        <f t="shared" si="14"/>
        <v>0</v>
      </c>
      <c r="F939" s="506">
        <v>0</v>
      </c>
      <c r="H939" s="506">
        <v>0</v>
      </c>
      <c r="K939" s="506">
        <v>0</v>
      </c>
      <c r="M939" s="506">
        <v>0</v>
      </c>
      <c r="XEJ939" s="289"/>
      <c r="XEK939" s="289"/>
      <c r="XEL939" s="289"/>
      <c r="XEM939" s="289"/>
      <c r="XEN939" s="289"/>
      <c r="XEO939" s="289"/>
      <c r="XEP939" s="289"/>
      <c r="XEQ939" s="289"/>
      <c r="XER939" s="289"/>
      <c r="XES939" s="289"/>
      <c r="XET939" s="289"/>
      <c r="XEU939" s="289"/>
      <c r="XEV939" s="289"/>
      <c r="XEW939" s="289"/>
      <c r="XEX939" s="289"/>
      <c r="XEY939" s="289"/>
      <c r="XEZ939" s="289"/>
      <c r="XFA939" s="289"/>
      <c r="XFB939" s="289"/>
    </row>
    <row r="940" s="506" customFormat="1" ht="21" customHeight="1" spans="1:16382">
      <c r="A940" s="508">
        <v>2130599</v>
      </c>
      <c r="B940" s="519" t="s">
        <v>850</v>
      </c>
      <c r="C940" s="351">
        <f t="shared" si="14"/>
        <v>85</v>
      </c>
      <c r="F940" s="506">
        <v>0</v>
      </c>
      <c r="H940" s="506">
        <v>0</v>
      </c>
      <c r="K940" s="506">
        <v>40</v>
      </c>
      <c r="M940" s="506">
        <v>45</v>
      </c>
      <c r="XEJ940" s="289"/>
      <c r="XEK940" s="289"/>
      <c r="XEL940" s="289"/>
      <c r="XEM940" s="289"/>
      <c r="XEN940" s="289"/>
      <c r="XEO940" s="289"/>
      <c r="XEP940" s="289"/>
      <c r="XEQ940" s="289"/>
      <c r="XER940" s="289"/>
      <c r="XES940" s="289"/>
      <c r="XET940" s="289"/>
      <c r="XEU940" s="289"/>
      <c r="XEV940" s="289"/>
      <c r="XEW940" s="289"/>
      <c r="XEX940" s="289"/>
      <c r="XEY940" s="289"/>
      <c r="XEZ940" s="289"/>
      <c r="XFA940" s="289"/>
      <c r="XFB940" s="289"/>
    </row>
    <row r="941" s="506" customFormat="1" ht="21" customHeight="1" spans="1:16382">
      <c r="A941" s="508">
        <v>21307</v>
      </c>
      <c r="B941" s="519" t="s">
        <v>851</v>
      </c>
      <c r="C941" s="351">
        <f t="shared" si="14"/>
        <v>9031</v>
      </c>
      <c r="F941" s="506">
        <v>0</v>
      </c>
      <c r="H941" s="506">
        <v>0</v>
      </c>
      <c r="K941" s="506">
        <v>4828</v>
      </c>
      <c r="M941" s="506">
        <v>4203</v>
      </c>
      <c r="XEJ941" s="289"/>
      <c r="XEK941" s="289"/>
      <c r="XEL941" s="289"/>
      <c r="XEM941" s="289"/>
      <c r="XEN941" s="289"/>
      <c r="XEO941" s="289"/>
      <c r="XEP941" s="289"/>
      <c r="XEQ941" s="289"/>
      <c r="XER941" s="289"/>
      <c r="XES941" s="289"/>
      <c r="XET941" s="289"/>
      <c r="XEU941" s="289"/>
      <c r="XEV941" s="289"/>
      <c r="XEW941" s="289"/>
      <c r="XEX941" s="289"/>
      <c r="XEY941" s="289"/>
      <c r="XEZ941" s="289"/>
      <c r="XFA941" s="289"/>
      <c r="XFB941" s="289"/>
    </row>
    <row r="942" s="506" customFormat="1" ht="21" customHeight="1" spans="1:16382">
      <c r="A942" s="508">
        <v>2130701</v>
      </c>
      <c r="B942" s="519" t="s">
        <v>852</v>
      </c>
      <c r="C942" s="351">
        <f t="shared" si="14"/>
        <v>9031</v>
      </c>
      <c r="F942" s="506">
        <v>0</v>
      </c>
      <c r="H942" s="506">
        <v>0</v>
      </c>
      <c r="K942" s="506">
        <v>4828</v>
      </c>
      <c r="M942" s="506">
        <v>4203</v>
      </c>
      <c r="XEJ942" s="289"/>
      <c r="XEK942" s="289"/>
      <c r="XEL942" s="289"/>
      <c r="XEM942" s="289"/>
      <c r="XEN942" s="289"/>
      <c r="XEO942" s="289"/>
      <c r="XEP942" s="289"/>
      <c r="XEQ942" s="289"/>
      <c r="XER942" s="289"/>
      <c r="XES942" s="289"/>
      <c r="XET942" s="289"/>
      <c r="XEU942" s="289"/>
      <c r="XEV942" s="289"/>
      <c r="XEW942" s="289"/>
      <c r="XEX942" s="289"/>
      <c r="XEY942" s="289"/>
      <c r="XEZ942" s="289"/>
      <c r="XFA942" s="289"/>
      <c r="XFB942" s="289"/>
    </row>
    <row r="943" s="506" customFormat="1" ht="21" hidden="1" customHeight="1" spans="1:16382">
      <c r="A943" s="508">
        <v>2130704</v>
      </c>
      <c r="B943" s="519" t="s">
        <v>853</v>
      </c>
      <c r="C943" s="351">
        <f t="shared" si="14"/>
        <v>0</v>
      </c>
      <c r="F943" s="506">
        <v>0</v>
      </c>
      <c r="H943" s="506">
        <v>0</v>
      </c>
      <c r="K943" s="506">
        <v>0</v>
      </c>
      <c r="M943" s="506">
        <v>0</v>
      </c>
      <c r="XEJ943" s="289"/>
      <c r="XEK943" s="289"/>
      <c r="XEL943" s="289"/>
      <c r="XEM943" s="289"/>
      <c r="XEN943" s="289"/>
      <c r="XEO943" s="289"/>
      <c r="XEP943" s="289"/>
      <c r="XEQ943" s="289"/>
      <c r="XER943" s="289"/>
      <c r="XES943" s="289"/>
      <c r="XET943" s="289"/>
      <c r="XEU943" s="289"/>
      <c r="XEV943" s="289"/>
      <c r="XEW943" s="289"/>
      <c r="XEX943" s="289"/>
      <c r="XEY943" s="289"/>
      <c r="XEZ943" s="289"/>
      <c r="XFA943" s="289"/>
      <c r="XFB943" s="289"/>
    </row>
    <row r="944" s="506" customFormat="1" ht="21" hidden="1" customHeight="1" spans="1:16382">
      <c r="A944" s="508">
        <v>2130705</v>
      </c>
      <c r="B944" s="519" t="s">
        <v>854</v>
      </c>
      <c r="C944" s="351">
        <f t="shared" si="14"/>
        <v>0</v>
      </c>
      <c r="F944" s="506">
        <v>0</v>
      </c>
      <c r="H944" s="506">
        <v>0</v>
      </c>
      <c r="K944" s="506">
        <v>0</v>
      </c>
      <c r="M944" s="506">
        <v>0</v>
      </c>
      <c r="XEJ944" s="289"/>
      <c r="XEK944" s="289"/>
      <c r="XEL944" s="289"/>
      <c r="XEM944" s="289"/>
      <c r="XEN944" s="289"/>
      <c r="XEO944" s="289"/>
      <c r="XEP944" s="289"/>
      <c r="XEQ944" s="289"/>
      <c r="XER944" s="289"/>
      <c r="XES944" s="289"/>
      <c r="XET944" s="289"/>
      <c r="XEU944" s="289"/>
      <c r="XEV944" s="289"/>
      <c r="XEW944" s="289"/>
      <c r="XEX944" s="289"/>
      <c r="XEY944" s="289"/>
      <c r="XEZ944" s="289"/>
      <c r="XFA944" s="289"/>
      <c r="XFB944" s="289"/>
    </row>
    <row r="945" s="506" customFormat="1" ht="21" hidden="1" customHeight="1" spans="1:16382">
      <c r="A945" s="508">
        <v>2130706</v>
      </c>
      <c r="B945" s="519" t="s">
        <v>855</v>
      </c>
      <c r="C945" s="351">
        <f t="shared" si="14"/>
        <v>0</v>
      </c>
      <c r="F945" s="506">
        <v>0</v>
      </c>
      <c r="H945" s="506">
        <v>0</v>
      </c>
      <c r="K945" s="506">
        <v>0</v>
      </c>
      <c r="M945" s="506">
        <v>0</v>
      </c>
      <c r="XEJ945" s="289"/>
      <c r="XEK945" s="289"/>
      <c r="XEL945" s="289"/>
      <c r="XEM945" s="289"/>
      <c r="XEN945" s="289"/>
      <c r="XEO945" s="289"/>
      <c r="XEP945" s="289"/>
      <c r="XEQ945" s="289"/>
      <c r="XER945" s="289"/>
      <c r="XES945" s="289"/>
      <c r="XET945" s="289"/>
      <c r="XEU945" s="289"/>
      <c r="XEV945" s="289"/>
      <c r="XEW945" s="289"/>
      <c r="XEX945" s="289"/>
      <c r="XEY945" s="289"/>
      <c r="XEZ945" s="289"/>
      <c r="XFA945" s="289"/>
      <c r="XFB945" s="289"/>
    </row>
    <row r="946" s="506" customFormat="1" ht="21" hidden="1" customHeight="1" spans="1:16382">
      <c r="A946" s="508">
        <v>2130707</v>
      </c>
      <c r="B946" s="519" t="s">
        <v>856</v>
      </c>
      <c r="C946" s="351">
        <f t="shared" si="14"/>
        <v>0</v>
      </c>
      <c r="F946" s="506">
        <v>0</v>
      </c>
      <c r="H946" s="506">
        <v>0</v>
      </c>
      <c r="K946" s="506">
        <v>0</v>
      </c>
      <c r="M946" s="506">
        <v>0</v>
      </c>
      <c r="XEJ946" s="289"/>
      <c r="XEK946" s="289"/>
      <c r="XEL946" s="289"/>
      <c r="XEM946" s="289"/>
      <c r="XEN946" s="289"/>
      <c r="XEO946" s="289"/>
      <c r="XEP946" s="289"/>
      <c r="XEQ946" s="289"/>
      <c r="XER946" s="289"/>
      <c r="XES946" s="289"/>
      <c r="XET946" s="289"/>
      <c r="XEU946" s="289"/>
      <c r="XEV946" s="289"/>
      <c r="XEW946" s="289"/>
      <c r="XEX946" s="289"/>
      <c r="XEY946" s="289"/>
      <c r="XEZ946" s="289"/>
      <c r="XFA946" s="289"/>
      <c r="XFB946" s="289"/>
    </row>
    <row r="947" s="506" customFormat="1" ht="21" hidden="1" customHeight="1" spans="1:16382">
      <c r="A947" s="508">
        <v>2130799</v>
      </c>
      <c r="B947" s="519" t="s">
        <v>857</v>
      </c>
      <c r="C947" s="351">
        <f t="shared" si="14"/>
        <v>0</v>
      </c>
      <c r="F947" s="506">
        <v>0</v>
      </c>
      <c r="H947" s="506">
        <v>0</v>
      </c>
      <c r="K947" s="506">
        <v>0</v>
      </c>
      <c r="M947" s="506">
        <v>0</v>
      </c>
      <c r="XEJ947" s="289"/>
      <c r="XEK947" s="289"/>
      <c r="XEL947" s="289"/>
      <c r="XEM947" s="289"/>
      <c r="XEN947" s="289"/>
      <c r="XEO947" s="289"/>
      <c r="XEP947" s="289"/>
      <c r="XEQ947" s="289"/>
      <c r="XER947" s="289"/>
      <c r="XES947" s="289"/>
      <c r="XET947" s="289"/>
      <c r="XEU947" s="289"/>
      <c r="XEV947" s="289"/>
      <c r="XEW947" s="289"/>
      <c r="XEX947" s="289"/>
      <c r="XEY947" s="289"/>
      <c r="XEZ947" s="289"/>
      <c r="XFA947" s="289"/>
      <c r="XFB947" s="289"/>
    </row>
    <row r="948" s="506" customFormat="1" ht="21" customHeight="1" spans="1:16382">
      <c r="A948" s="508">
        <v>21308</v>
      </c>
      <c r="B948" s="519" t="s">
        <v>858</v>
      </c>
      <c r="C948" s="351">
        <f t="shared" si="14"/>
        <v>8052</v>
      </c>
      <c r="F948" s="506">
        <v>0</v>
      </c>
      <c r="H948" s="506">
        <v>159</v>
      </c>
      <c r="K948" s="506">
        <v>6335</v>
      </c>
      <c r="M948" s="506">
        <v>1558</v>
      </c>
      <c r="XEJ948" s="289"/>
      <c r="XEK948" s="289"/>
      <c r="XEL948" s="289"/>
      <c r="XEM948" s="289"/>
      <c r="XEN948" s="289"/>
      <c r="XEO948" s="289"/>
      <c r="XEP948" s="289"/>
      <c r="XEQ948" s="289"/>
      <c r="XER948" s="289"/>
      <c r="XES948" s="289"/>
      <c r="XET948" s="289"/>
      <c r="XEU948" s="289"/>
      <c r="XEV948" s="289"/>
      <c r="XEW948" s="289"/>
      <c r="XEX948" s="289"/>
      <c r="XEY948" s="289"/>
      <c r="XEZ948" s="289"/>
      <c r="XFA948" s="289"/>
      <c r="XFB948" s="289"/>
    </row>
    <row r="949" s="506" customFormat="1" ht="21" hidden="1" customHeight="1" spans="1:16382">
      <c r="A949" s="508">
        <v>2130801</v>
      </c>
      <c r="B949" s="519" t="s">
        <v>859</v>
      </c>
      <c r="C949" s="351">
        <f t="shared" si="14"/>
        <v>0</v>
      </c>
      <c r="F949" s="506">
        <v>0</v>
      </c>
      <c r="H949" s="506">
        <v>0</v>
      </c>
      <c r="K949" s="506">
        <v>0</v>
      </c>
      <c r="M949" s="506">
        <v>0</v>
      </c>
      <c r="XEJ949" s="289"/>
      <c r="XEK949" s="289"/>
      <c r="XEL949" s="289"/>
      <c r="XEM949" s="289"/>
      <c r="XEN949" s="289"/>
      <c r="XEO949" s="289"/>
      <c r="XEP949" s="289"/>
      <c r="XEQ949" s="289"/>
      <c r="XER949" s="289"/>
      <c r="XES949" s="289"/>
      <c r="XET949" s="289"/>
      <c r="XEU949" s="289"/>
      <c r="XEV949" s="289"/>
      <c r="XEW949" s="289"/>
      <c r="XEX949" s="289"/>
      <c r="XEY949" s="289"/>
      <c r="XEZ949" s="289"/>
      <c r="XFA949" s="289"/>
      <c r="XFB949" s="289"/>
    </row>
    <row r="950" s="506" customFormat="1" ht="21" customHeight="1" spans="1:16382">
      <c r="A950" s="508">
        <v>2130803</v>
      </c>
      <c r="B950" s="519" t="s">
        <v>860</v>
      </c>
      <c r="C950" s="351">
        <f t="shared" si="14"/>
        <v>6456</v>
      </c>
      <c r="F950" s="506">
        <v>0</v>
      </c>
      <c r="H950" s="506">
        <v>0</v>
      </c>
      <c r="K950" s="506">
        <v>5157</v>
      </c>
      <c r="M950" s="506">
        <v>1299</v>
      </c>
      <c r="XEJ950" s="289"/>
      <c r="XEK950" s="289"/>
      <c r="XEL950" s="289"/>
      <c r="XEM950" s="289"/>
      <c r="XEN950" s="289"/>
      <c r="XEO950" s="289"/>
      <c r="XEP950" s="289"/>
      <c r="XEQ950" s="289"/>
      <c r="XER950" s="289"/>
      <c r="XES950" s="289"/>
      <c r="XET950" s="289"/>
      <c r="XEU950" s="289"/>
      <c r="XEV950" s="289"/>
      <c r="XEW950" s="289"/>
      <c r="XEX950" s="289"/>
      <c r="XEY950" s="289"/>
      <c r="XEZ950" s="289"/>
      <c r="XFA950" s="289"/>
      <c r="XFB950" s="289"/>
    </row>
    <row r="951" s="506" customFormat="1" ht="21" customHeight="1" spans="1:16382">
      <c r="A951" s="508">
        <v>2130804</v>
      </c>
      <c r="B951" s="519" t="s">
        <v>861</v>
      </c>
      <c r="C951" s="351">
        <f t="shared" si="14"/>
        <v>1596</v>
      </c>
      <c r="F951" s="506">
        <v>0</v>
      </c>
      <c r="H951" s="506">
        <v>159</v>
      </c>
      <c r="K951" s="506">
        <v>1178</v>
      </c>
      <c r="M951" s="506">
        <v>259</v>
      </c>
      <c r="XEJ951" s="289"/>
      <c r="XEK951" s="289"/>
      <c r="XEL951" s="289"/>
      <c r="XEM951" s="289"/>
      <c r="XEN951" s="289"/>
      <c r="XEO951" s="289"/>
      <c r="XEP951" s="289"/>
      <c r="XEQ951" s="289"/>
      <c r="XER951" s="289"/>
      <c r="XES951" s="289"/>
      <c r="XET951" s="289"/>
      <c r="XEU951" s="289"/>
      <c r="XEV951" s="289"/>
      <c r="XEW951" s="289"/>
      <c r="XEX951" s="289"/>
      <c r="XEY951" s="289"/>
      <c r="XEZ951" s="289"/>
      <c r="XFA951" s="289"/>
      <c r="XFB951" s="289"/>
    </row>
    <row r="952" s="506" customFormat="1" ht="21" hidden="1" customHeight="1" spans="1:16382">
      <c r="A952" s="508">
        <v>2130805</v>
      </c>
      <c r="B952" s="519" t="s">
        <v>862</v>
      </c>
      <c r="C952" s="351">
        <f t="shared" si="14"/>
        <v>0</v>
      </c>
      <c r="F952" s="506">
        <v>0</v>
      </c>
      <c r="H952" s="506">
        <v>0</v>
      </c>
      <c r="K952" s="506">
        <v>0</v>
      </c>
      <c r="M952" s="506">
        <v>0</v>
      </c>
      <c r="XEJ952" s="289"/>
      <c r="XEK952" s="289"/>
      <c r="XEL952" s="289"/>
      <c r="XEM952" s="289"/>
      <c r="XEN952" s="289"/>
      <c r="XEO952" s="289"/>
      <c r="XEP952" s="289"/>
      <c r="XEQ952" s="289"/>
      <c r="XER952" s="289"/>
      <c r="XES952" s="289"/>
      <c r="XET952" s="289"/>
      <c r="XEU952" s="289"/>
      <c r="XEV952" s="289"/>
      <c r="XEW952" s="289"/>
      <c r="XEX952" s="289"/>
      <c r="XEY952" s="289"/>
      <c r="XEZ952" s="289"/>
      <c r="XFA952" s="289"/>
      <c r="XFB952" s="289"/>
    </row>
    <row r="953" s="506" customFormat="1" ht="21" hidden="1" customHeight="1" spans="1:16382">
      <c r="A953" s="508">
        <v>2130899</v>
      </c>
      <c r="B953" s="519" t="s">
        <v>863</v>
      </c>
      <c r="C953" s="351">
        <f t="shared" si="14"/>
        <v>0</v>
      </c>
      <c r="F953" s="506">
        <v>0</v>
      </c>
      <c r="H953" s="506">
        <v>0</v>
      </c>
      <c r="K953" s="506">
        <v>0</v>
      </c>
      <c r="M953" s="506">
        <v>0</v>
      </c>
      <c r="XEJ953" s="289"/>
      <c r="XEK953" s="289"/>
      <c r="XEL953" s="289"/>
      <c r="XEM953" s="289"/>
      <c r="XEN953" s="289"/>
      <c r="XEO953" s="289"/>
      <c r="XEP953" s="289"/>
      <c r="XEQ953" s="289"/>
      <c r="XER953" s="289"/>
      <c r="XES953" s="289"/>
      <c r="XET953" s="289"/>
      <c r="XEU953" s="289"/>
      <c r="XEV953" s="289"/>
      <c r="XEW953" s="289"/>
      <c r="XEX953" s="289"/>
      <c r="XEY953" s="289"/>
      <c r="XEZ953" s="289"/>
      <c r="XFA953" s="289"/>
      <c r="XFB953" s="289"/>
    </row>
    <row r="954" s="506" customFormat="1" ht="21" hidden="1" customHeight="1" spans="1:16382">
      <c r="A954" s="508">
        <v>21309</v>
      </c>
      <c r="B954" s="519" t="s">
        <v>864</v>
      </c>
      <c r="C954" s="351">
        <f t="shared" si="14"/>
        <v>0</v>
      </c>
      <c r="F954" s="506">
        <v>0</v>
      </c>
      <c r="H954" s="506">
        <v>0</v>
      </c>
      <c r="K954" s="506">
        <v>0</v>
      </c>
      <c r="M954" s="506">
        <v>0</v>
      </c>
      <c r="XEJ954" s="289"/>
      <c r="XEK954" s="289"/>
      <c r="XEL954" s="289"/>
      <c r="XEM954" s="289"/>
      <c r="XEN954" s="289"/>
      <c r="XEO954" s="289"/>
      <c r="XEP954" s="289"/>
      <c r="XEQ954" s="289"/>
      <c r="XER954" s="289"/>
      <c r="XES954" s="289"/>
      <c r="XET954" s="289"/>
      <c r="XEU954" s="289"/>
      <c r="XEV954" s="289"/>
      <c r="XEW954" s="289"/>
      <c r="XEX954" s="289"/>
      <c r="XEY954" s="289"/>
      <c r="XEZ954" s="289"/>
      <c r="XFA954" s="289"/>
      <c r="XFB954" s="289"/>
    </row>
    <row r="955" s="506" customFormat="1" ht="21" hidden="1" customHeight="1" spans="1:16382">
      <c r="A955" s="508">
        <v>2130901</v>
      </c>
      <c r="B955" s="518" t="s">
        <v>865</v>
      </c>
      <c r="C955" s="351">
        <f t="shared" si="14"/>
        <v>0</v>
      </c>
      <c r="F955" s="506">
        <v>0</v>
      </c>
      <c r="H955" s="506">
        <v>0</v>
      </c>
      <c r="K955" s="506">
        <v>0</v>
      </c>
      <c r="M955" s="506">
        <v>0</v>
      </c>
      <c r="XEJ955" s="289"/>
      <c r="XEK955" s="289"/>
      <c r="XEL955" s="289"/>
      <c r="XEM955" s="289"/>
      <c r="XEN955" s="289"/>
      <c r="XEO955" s="289"/>
      <c r="XEP955" s="289"/>
      <c r="XEQ955" s="289"/>
      <c r="XER955" s="289"/>
      <c r="XES955" s="289"/>
      <c r="XET955" s="289"/>
      <c r="XEU955" s="289"/>
      <c r="XEV955" s="289"/>
      <c r="XEW955" s="289"/>
      <c r="XEX955" s="289"/>
      <c r="XEY955" s="289"/>
      <c r="XEZ955" s="289"/>
      <c r="XFA955" s="289"/>
      <c r="XFB955" s="289"/>
    </row>
    <row r="956" s="506" customFormat="1" ht="21" hidden="1" customHeight="1" spans="1:16382">
      <c r="A956" s="508">
        <v>2130999</v>
      </c>
      <c r="B956" s="519" t="s">
        <v>866</v>
      </c>
      <c r="C956" s="351">
        <f t="shared" si="14"/>
        <v>0</v>
      </c>
      <c r="F956" s="506">
        <v>0</v>
      </c>
      <c r="H956" s="506">
        <v>0</v>
      </c>
      <c r="K956" s="506">
        <v>0</v>
      </c>
      <c r="M956" s="506">
        <v>0</v>
      </c>
      <c r="XEJ956" s="289"/>
      <c r="XEK956" s="289"/>
      <c r="XEL956" s="289"/>
      <c r="XEM956" s="289"/>
      <c r="XEN956" s="289"/>
      <c r="XEO956" s="289"/>
      <c r="XEP956" s="289"/>
      <c r="XEQ956" s="289"/>
      <c r="XER956" s="289"/>
      <c r="XES956" s="289"/>
      <c r="XET956" s="289"/>
      <c r="XEU956" s="289"/>
      <c r="XEV956" s="289"/>
      <c r="XEW956" s="289"/>
      <c r="XEX956" s="289"/>
      <c r="XEY956" s="289"/>
      <c r="XEZ956" s="289"/>
      <c r="XFA956" s="289"/>
      <c r="XFB956" s="289"/>
    </row>
    <row r="957" s="506" customFormat="1" ht="21" customHeight="1" spans="1:16382">
      <c r="A957" s="508">
        <v>21399</v>
      </c>
      <c r="B957" s="519" t="s">
        <v>867</v>
      </c>
      <c r="C957" s="351">
        <f t="shared" si="14"/>
        <v>2372</v>
      </c>
      <c r="F957" s="506">
        <v>0</v>
      </c>
      <c r="H957" s="506">
        <v>0</v>
      </c>
      <c r="K957" s="506">
        <v>0</v>
      </c>
      <c r="M957" s="506">
        <v>2372</v>
      </c>
      <c r="XEJ957" s="289"/>
      <c r="XEK957" s="289"/>
      <c r="XEL957" s="289"/>
      <c r="XEM957" s="289"/>
      <c r="XEN957" s="289"/>
      <c r="XEO957" s="289"/>
      <c r="XEP957" s="289"/>
      <c r="XEQ957" s="289"/>
      <c r="XER957" s="289"/>
      <c r="XES957" s="289"/>
      <c r="XET957" s="289"/>
      <c r="XEU957" s="289"/>
      <c r="XEV957" s="289"/>
      <c r="XEW957" s="289"/>
      <c r="XEX957" s="289"/>
      <c r="XEY957" s="289"/>
      <c r="XEZ957" s="289"/>
      <c r="XFA957" s="289"/>
      <c r="XFB957" s="289"/>
    </row>
    <row r="958" s="506" customFormat="1" ht="21" hidden="1" customHeight="1" spans="1:16382">
      <c r="A958" s="508">
        <v>2139901</v>
      </c>
      <c r="B958" s="519" t="s">
        <v>868</v>
      </c>
      <c r="C958" s="351">
        <f t="shared" si="14"/>
        <v>0</v>
      </c>
      <c r="F958" s="506">
        <v>0</v>
      </c>
      <c r="H958" s="506">
        <v>0</v>
      </c>
      <c r="K958" s="506">
        <v>0</v>
      </c>
      <c r="M958" s="506">
        <v>0</v>
      </c>
      <c r="XEJ958" s="289"/>
      <c r="XEK958" s="289"/>
      <c r="XEL958" s="289"/>
      <c r="XEM958" s="289"/>
      <c r="XEN958" s="289"/>
      <c r="XEO958" s="289"/>
      <c r="XEP958" s="289"/>
      <c r="XEQ958" s="289"/>
      <c r="XER958" s="289"/>
      <c r="XES958" s="289"/>
      <c r="XET958" s="289"/>
      <c r="XEU958" s="289"/>
      <c r="XEV958" s="289"/>
      <c r="XEW958" s="289"/>
      <c r="XEX958" s="289"/>
      <c r="XEY958" s="289"/>
      <c r="XEZ958" s="289"/>
      <c r="XFA958" s="289"/>
      <c r="XFB958" s="289"/>
    </row>
    <row r="959" s="506" customFormat="1" ht="21" customHeight="1" spans="1:16382">
      <c r="A959" s="508">
        <v>2139999</v>
      </c>
      <c r="B959" s="519" t="s">
        <v>869</v>
      </c>
      <c r="C959" s="351">
        <f t="shared" si="14"/>
        <v>2372</v>
      </c>
      <c r="F959" s="506">
        <v>0</v>
      </c>
      <c r="H959" s="506">
        <v>0</v>
      </c>
      <c r="K959" s="506">
        <v>0</v>
      </c>
      <c r="M959" s="506">
        <v>2372</v>
      </c>
      <c r="XEJ959" s="289"/>
      <c r="XEK959" s="289"/>
      <c r="XEL959" s="289"/>
      <c r="XEM959" s="289"/>
      <c r="XEN959" s="289"/>
      <c r="XEO959" s="289"/>
      <c r="XEP959" s="289"/>
      <c r="XEQ959" s="289"/>
      <c r="XER959" s="289"/>
      <c r="XES959" s="289"/>
      <c r="XET959" s="289"/>
      <c r="XEU959" s="289"/>
      <c r="XEV959" s="289"/>
      <c r="XEW959" s="289"/>
      <c r="XEX959" s="289"/>
      <c r="XEY959" s="289"/>
      <c r="XEZ959" s="289"/>
      <c r="XFA959" s="289"/>
      <c r="XFB959" s="289"/>
    </row>
    <row r="960" s="506" customFormat="1" ht="21" customHeight="1" spans="1:16382">
      <c r="A960" s="508">
        <v>214</v>
      </c>
      <c r="B960" s="517" t="s">
        <v>870</v>
      </c>
      <c r="C960" s="351">
        <f t="shared" si="14"/>
        <v>34698.92642</v>
      </c>
      <c r="F960" s="508">
        <v>6488.82642</v>
      </c>
      <c r="H960" s="506">
        <v>167</v>
      </c>
      <c r="K960" s="506">
        <v>10034.1</v>
      </c>
      <c r="M960" s="506">
        <v>18009</v>
      </c>
      <c r="XEJ960" s="289"/>
      <c r="XEK960" s="289"/>
      <c r="XEL960" s="289"/>
      <c r="XEM960" s="289"/>
      <c r="XEN960" s="289"/>
      <c r="XEO960" s="289"/>
      <c r="XEP960" s="289"/>
      <c r="XEQ960" s="289"/>
      <c r="XER960" s="289"/>
      <c r="XES960" s="289"/>
      <c r="XET960" s="289"/>
      <c r="XEU960" s="289"/>
      <c r="XEV960" s="289"/>
      <c r="XEW960" s="289"/>
      <c r="XEX960" s="289"/>
      <c r="XEY960" s="289"/>
      <c r="XEZ960" s="289"/>
      <c r="XFA960" s="289"/>
      <c r="XFB960" s="289"/>
    </row>
    <row r="961" s="506" customFormat="1" ht="21" customHeight="1" spans="1:16382">
      <c r="A961" s="508">
        <v>21401</v>
      </c>
      <c r="B961" s="519" t="s">
        <v>871</v>
      </c>
      <c r="C961" s="351">
        <f t="shared" si="14"/>
        <v>34565.92642</v>
      </c>
      <c r="F961" s="508">
        <v>6488.82642</v>
      </c>
      <c r="H961" s="506">
        <v>140</v>
      </c>
      <c r="K961" s="506">
        <v>9974.1</v>
      </c>
      <c r="M961" s="506">
        <v>17963</v>
      </c>
      <c r="XEJ961" s="289"/>
      <c r="XEK961" s="289"/>
      <c r="XEL961" s="289"/>
      <c r="XEM961" s="289"/>
      <c r="XEN961" s="289"/>
      <c r="XEO961" s="289"/>
      <c r="XEP961" s="289"/>
      <c r="XEQ961" s="289"/>
      <c r="XER961" s="289"/>
      <c r="XES961" s="289"/>
      <c r="XET961" s="289"/>
      <c r="XEU961" s="289"/>
      <c r="XEV961" s="289"/>
      <c r="XEW961" s="289"/>
      <c r="XEX961" s="289"/>
      <c r="XEY961" s="289"/>
      <c r="XEZ961" s="289"/>
      <c r="XFA961" s="289"/>
      <c r="XFB961" s="289"/>
    </row>
    <row r="962" s="506" customFormat="1" ht="21" customHeight="1" spans="1:16382">
      <c r="A962" s="508">
        <v>2140101</v>
      </c>
      <c r="B962" s="519" t="s">
        <v>148</v>
      </c>
      <c r="C962" s="351">
        <f t="shared" si="14"/>
        <v>297.856418</v>
      </c>
      <c r="F962" s="508">
        <v>297.856418</v>
      </c>
      <c r="H962" s="506">
        <v>0</v>
      </c>
      <c r="K962" s="506">
        <v>0</v>
      </c>
      <c r="M962" s="506">
        <v>0</v>
      </c>
      <c r="XEJ962" s="289"/>
      <c r="XEK962" s="289"/>
      <c r="XEL962" s="289"/>
      <c r="XEM962" s="289"/>
      <c r="XEN962" s="289"/>
      <c r="XEO962" s="289"/>
      <c r="XEP962" s="289"/>
      <c r="XEQ962" s="289"/>
      <c r="XER962" s="289"/>
      <c r="XES962" s="289"/>
      <c r="XET962" s="289"/>
      <c r="XEU962" s="289"/>
      <c r="XEV962" s="289"/>
      <c r="XEW962" s="289"/>
      <c r="XEX962" s="289"/>
      <c r="XEY962" s="289"/>
      <c r="XEZ962" s="289"/>
      <c r="XFA962" s="289"/>
      <c r="XFB962" s="289"/>
    </row>
    <row r="963" s="506" customFormat="1" ht="21" hidden="1" customHeight="1" spans="1:16382">
      <c r="A963" s="508">
        <v>2140102</v>
      </c>
      <c r="B963" s="519" t="s">
        <v>149</v>
      </c>
      <c r="C963" s="351">
        <f t="shared" si="14"/>
        <v>0</v>
      </c>
      <c r="F963" s="506">
        <v>0</v>
      </c>
      <c r="H963" s="506">
        <v>0</v>
      </c>
      <c r="K963" s="506">
        <v>0</v>
      </c>
      <c r="M963" s="506">
        <v>0</v>
      </c>
      <c r="XEJ963" s="289"/>
      <c r="XEK963" s="289"/>
      <c r="XEL963" s="289"/>
      <c r="XEM963" s="289"/>
      <c r="XEN963" s="289"/>
      <c r="XEO963" s="289"/>
      <c r="XEP963" s="289"/>
      <c r="XEQ963" s="289"/>
      <c r="XER963" s="289"/>
      <c r="XES963" s="289"/>
      <c r="XET963" s="289"/>
      <c r="XEU963" s="289"/>
      <c r="XEV963" s="289"/>
      <c r="XEW963" s="289"/>
      <c r="XEX963" s="289"/>
      <c r="XEY963" s="289"/>
      <c r="XEZ963" s="289"/>
      <c r="XFA963" s="289"/>
      <c r="XFB963" s="289"/>
    </row>
    <row r="964" s="506" customFormat="1" ht="21" hidden="1" customHeight="1" spans="1:16382">
      <c r="A964" s="508">
        <v>2140103</v>
      </c>
      <c r="B964" s="519" t="s">
        <v>150</v>
      </c>
      <c r="C964" s="351">
        <f t="shared" si="14"/>
        <v>0</v>
      </c>
      <c r="F964" s="506">
        <v>0</v>
      </c>
      <c r="H964" s="506">
        <v>0</v>
      </c>
      <c r="K964" s="506">
        <v>0</v>
      </c>
      <c r="M964" s="506">
        <v>0</v>
      </c>
      <c r="XEJ964" s="289"/>
      <c r="XEK964" s="289"/>
      <c r="XEL964" s="289"/>
      <c r="XEM964" s="289"/>
      <c r="XEN964" s="289"/>
      <c r="XEO964" s="289"/>
      <c r="XEP964" s="289"/>
      <c r="XEQ964" s="289"/>
      <c r="XER964" s="289"/>
      <c r="XES964" s="289"/>
      <c r="XET964" s="289"/>
      <c r="XEU964" s="289"/>
      <c r="XEV964" s="289"/>
      <c r="XEW964" s="289"/>
      <c r="XEX964" s="289"/>
      <c r="XEY964" s="289"/>
      <c r="XEZ964" s="289"/>
      <c r="XFA964" s="289"/>
      <c r="XFB964" s="289"/>
    </row>
    <row r="965" s="506" customFormat="1" ht="21" customHeight="1" spans="1:16382">
      <c r="A965" s="508">
        <v>2140104</v>
      </c>
      <c r="B965" s="519" t="s">
        <v>872</v>
      </c>
      <c r="C965" s="351">
        <f t="shared" si="14"/>
        <v>20017</v>
      </c>
      <c r="F965" s="506">
        <v>0</v>
      </c>
      <c r="H965" s="506">
        <v>0</v>
      </c>
      <c r="K965" s="506">
        <v>6203</v>
      </c>
      <c r="M965" s="506">
        <v>13814</v>
      </c>
      <c r="XEJ965" s="289"/>
      <c r="XEK965" s="289"/>
      <c r="XEL965" s="289"/>
      <c r="XEM965" s="289"/>
      <c r="XEN965" s="289"/>
      <c r="XEO965" s="289"/>
      <c r="XEP965" s="289"/>
      <c r="XEQ965" s="289"/>
      <c r="XER965" s="289"/>
      <c r="XES965" s="289"/>
      <c r="XET965" s="289"/>
      <c r="XEU965" s="289"/>
      <c r="XEV965" s="289"/>
      <c r="XEW965" s="289"/>
      <c r="XEX965" s="289"/>
      <c r="XEY965" s="289"/>
      <c r="XEZ965" s="289"/>
      <c r="XFA965" s="289"/>
      <c r="XFB965" s="289"/>
    </row>
    <row r="966" s="506" customFormat="1" ht="21" customHeight="1" spans="1:16382">
      <c r="A966" s="508">
        <v>2140106</v>
      </c>
      <c r="B966" s="518" t="s">
        <v>873</v>
      </c>
      <c r="C966" s="351">
        <f t="shared" ref="C966:C1029" si="15">D966+E966+F966+G966+H966+I966+J966+K966+L966+M966</f>
        <v>10153.706811</v>
      </c>
      <c r="F966" s="508">
        <v>3596.206811</v>
      </c>
      <c r="H966" s="506">
        <v>0</v>
      </c>
      <c r="K966" s="506">
        <v>2600.5</v>
      </c>
      <c r="M966" s="506">
        <v>3957</v>
      </c>
      <c r="XEJ966" s="289"/>
      <c r="XEK966" s="289"/>
      <c r="XEL966" s="289"/>
      <c r="XEM966" s="289"/>
      <c r="XEN966" s="289"/>
      <c r="XEO966" s="289"/>
      <c r="XEP966" s="289"/>
      <c r="XEQ966" s="289"/>
      <c r="XER966" s="289"/>
      <c r="XES966" s="289"/>
      <c r="XET966" s="289"/>
      <c r="XEU966" s="289"/>
      <c r="XEV966" s="289"/>
      <c r="XEW966" s="289"/>
      <c r="XEX966" s="289"/>
      <c r="XEY966" s="289"/>
      <c r="XEZ966" s="289"/>
      <c r="XFA966" s="289"/>
      <c r="XFB966" s="289"/>
    </row>
    <row r="967" s="506" customFormat="1" ht="21" hidden="1" customHeight="1" spans="1:16382">
      <c r="A967" s="508">
        <v>2140109</v>
      </c>
      <c r="B967" s="519" t="s">
        <v>874</v>
      </c>
      <c r="C967" s="351">
        <f t="shared" si="15"/>
        <v>0</v>
      </c>
      <c r="F967" s="506">
        <v>0</v>
      </c>
      <c r="H967" s="506">
        <v>0</v>
      </c>
      <c r="K967" s="506">
        <v>0</v>
      </c>
      <c r="M967" s="506">
        <v>0</v>
      </c>
      <c r="XEJ967" s="289"/>
      <c r="XEK967" s="289"/>
      <c r="XEL967" s="289"/>
      <c r="XEM967" s="289"/>
      <c r="XEN967" s="289"/>
      <c r="XEO967" s="289"/>
      <c r="XEP967" s="289"/>
      <c r="XEQ967" s="289"/>
      <c r="XER967" s="289"/>
      <c r="XES967" s="289"/>
      <c r="XET967" s="289"/>
      <c r="XEU967" s="289"/>
      <c r="XEV967" s="289"/>
      <c r="XEW967" s="289"/>
      <c r="XEX967" s="289"/>
      <c r="XEY967" s="289"/>
      <c r="XEZ967" s="289"/>
      <c r="XFA967" s="289"/>
      <c r="XFB967" s="289"/>
    </row>
    <row r="968" s="506" customFormat="1" ht="21" hidden="1" customHeight="1" spans="1:16382">
      <c r="A968" s="508">
        <v>2140110</v>
      </c>
      <c r="B968" s="519" t="s">
        <v>875</v>
      </c>
      <c r="C968" s="351">
        <f t="shared" si="15"/>
        <v>0</v>
      </c>
      <c r="F968" s="506">
        <v>0</v>
      </c>
      <c r="H968" s="506">
        <v>0</v>
      </c>
      <c r="K968" s="506">
        <v>0</v>
      </c>
      <c r="M968" s="506">
        <v>0</v>
      </c>
      <c r="XEJ968" s="289"/>
      <c r="XEK968" s="289"/>
      <c r="XEL968" s="289"/>
      <c r="XEM968" s="289"/>
      <c r="XEN968" s="289"/>
      <c r="XEO968" s="289"/>
      <c r="XEP968" s="289"/>
      <c r="XEQ968" s="289"/>
      <c r="XER968" s="289"/>
      <c r="XES968" s="289"/>
      <c r="XET968" s="289"/>
      <c r="XEU968" s="289"/>
      <c r="XEV968" s="289"/>
      <c r="XEW968" s="289"/>
      <c r="XEX968" s="289"/>
      <c r="XEY968" s="289"/>
      <c r="XEZ968" s="289"/>
      <c r="XFA968" s="289"/>
      <c r="XFB968" s="289"/>
    </row>
    <row r="969" s="506" customFormat="1" ht="21" hidden="1" customHeight="1" spans="1:16382">
      <c r="A969" s="508">
        <v>2140111</v>
      </c>
      <c r="B969" s="519" t="s">
        <v>876</v>
      </c>
      <c r="C969" s="351">
        <f t="shared" si="15"/>
        <v>0</v>
      </c>
      <c r="F969" s="506">
        <v>0</v>
      </c>
      <c r="H969" s="506">
        <v>0</v>
      </c>
      <c r="K969" s="506">
        <v>0</v>
      </c>
      <c r="M969" s="506">
        <v>0</v>
      </c>
      <c r="XEJ969" s="289"/>
      <c r="XEK969" s="289"/>
      <c r="XEL969" s="289"/>
      <c r="XEM969" s="289"/>
      <c r="XEN969" s="289"/>
      <c r="XEO969" s="289"/>
      <c r="XEP969" s="289"/>
      <c r="XEQ969" s="289"/>
      <c r="XER969" s="289"/>
      <c r="XES969" s="289"/>
      <c r="XET969" s="289"/>
      <c r="XEU969" s="289"/>
      <c r="XEV969" s="289"/>
      <c r="XEW969" s="289"/>
      <c r="XEX969" s="289"/>
      <c r="XEY969" s="289"/>
      <c r="XEZ969" s="289"/>
      <c r="XFA969" s="289"/>
      <c r="XFB969" s="289"/>
    </row>
    <row r="970" s="506" customFormat="1" ht="21" customHeight="1" spans="1:16382">
      <c r="A970" s="508">
        <v>2140112</v>
      </c>
      <c r="B970" s="519" t="s">
        <v>877</v>
      </c>
      <c r="C970" s="351">
        <f t="shared" si="15"/>
        <v>3201.389224</v>
      </c>
      <c r="F970" s="508">
        <v>2405.339224</v>
      </c>
      <c r="H970" s="506">
        <v>0</v>
      </c>
      <c r="K970" s="506">
        <v>680.05</v>
      </c>
      <c r="M970" s="506">
        <v>116</v>
      </c>
      <c r="XEJ970" s="289"/>
      <c r="XEK970" s="289"/>
      <c r="XEL970" s="289"/>
      <c r="XEM970" s="289"/>
      <c r="XEN970" s="289"/>
      <c r="XEO970" s="289"/>
      <c r="XEP970" s="289"/>
      <c r="XEQ970" s="289"/>
      <c r="XER970" s="289"/>
      <c r="XES970" s="289"/>
      <c r="XET970" s="289"/>
      <c r="XEU970" s="289"/>
      <c r="XEV970" s="289"/>
      <c r="XEW970" s="289"/>
      <c r="XEX970" s="289"/>
      <c r="XEY970" s="289"/>
      <c r="XEZ970" s="289"/>
      <c r="XFA970" s="289"/>
      <c r="XFB970" s="289"/>
    </row>
    <row r="971" s="506" customFormat="1" ht="21" hidden="1" customHeight="1" spans="1:16382">
      <c r="A971" s="508">
        <v>2140114</v>
      </c>
      <c r="B971" s="519" t="s">
        <v>878</v>
      </c>
      <c r="C971" s="351">
        <f t="shared" si="15"/>
        <v>0</v>
      </c>
      <c r="F971" s="506">
        <v>0</v>
      </c>
      <c r="H971" s="506">
        <v>0</v>
      </c>
      <c r="K971" s="506">
        <v>0</v>
      </c>
      <c r="M971" s="506">
        <v>0</v>
      </c>
      <c r="XEJ971" s="289"/>
      <c r="XEK971" s="289"/>
      <c r="XEL971" s="289"/>
      <c r="XEM971" s="289"/>
      <c r="XEN971" s="289"/>
      <c r="XEO971" s="289"/>
      <c r="XEP971" s="289"/>
      <c r="XEQ971" s="289"/>
      <c r="XER971" s="289"/>
      <c r="XES971" s="289"/>
      <c r="XET971" s="289"/>
      <c r="XEU971" s="289"/>
      <c r="XEV971" s="289"/>
      <c r="XEW971" s="289"/>
      <c r="XEX971" s="289"/>
      <c r="XEY971" s="289"/>
      <c r="XEZ971" s="289"/>
      <c r="XFA971" s="289"/>
      <c r="XFB971" s="289"/>
    </row>
    <row r="972" s="506" customFormat="1" ht="21" hidden="1" customHeight="1" spans="1:16382">
      <c r="A972" s="508">
        <v>2140122</v>
      </c>
      <c r="B972" s="519" t="s">
        <v>879</v>
      </c>
      <c r="C972" s="351">
        <f t="shared" si="15"/>
        <v>0</v>
      </c>
      <c r="F972" s="506">
        <v>0</v>
      </c>
      <c r="H972" s="506">
        <v>0</v>
      </c>
      <c r="K972" s="506">
        <v>0</v>
      </c>
      <c r="M972" s="506">
        <v>0</v>
      </c>
      <c r="XEJ972" s="289"/>
      <c r="XEK972" s="289"/>
      <c r="XEL972" s="289"/>
      <c r="XEM972" s="289"/>
      <c r="XEN972" s="289"/>
      <c r="XEO972" s="289"/>
      <c r="XEP972" s="289"/>
      <c r="XEQ972" s="289"/>
      <c r="XER972" s="289"/>
      <c r="XES972" s="289"/>
      <c r="XET972" s="289"/>
      <c r="XEU972" s="289"/>
      <c r="XEV972" s="289"/>
      <c r="XEW972" s="289"/>
      <c r="XEX972" s="289"/>
      <c r="XEY972" s="289"/>
      <c r="XEZ972" s="289"/>
      <c r="XFA972" s="289"/>
      <c r="XFB972" s="289"/>
    </row>
    <row r="973" s="506" customFormat="1" ht="21" hidden="1" customHeight="1" spans="1:16382">
      <c r="A973" s="508">
        <v>2140123</v>
      </c>
      <c r="B973" s="518" t="s">
        <v>880</v>
      </c>
      <c r="C973" s="351">
        <f t="shared" si="15"/>
        <v>0</v>
      </c>
      <c r="F973" s="506">
        <v>0</v>
      </c>
      <c r="H973" s="506">
        <v>0</v>
      </c>
      <c r="K973" s="506">
        <v>0</v>
      </c>
      <c r="M973" s="506">
        <v>0</v>
      </c>
      <c r="XEJ973" s="289"/>
      <c r="XEK973" s="289"/>
      <c r="XEL973" s="289"/>
      <c r="XEM973" s="289"/>
      <c r="XEN973" s="289"/>
      <c r="XEO973" s="289"/>
      <c r="XEP973" s="289"/>
      <c r="XEQ973" s="289"/>
      <c r="XER973" s="289"/>
      <c r="XES973" s="289"/>
      <c r="XET973" s="289"/>
      <c r="XEU973" s="289"/>
      <c r="XEV973" s="289"/>
      <c r="XEW973" s="289"/>
      <c r="XEX973" s="289"/>
      <c r="XEY973" s="289"/>
      <c r="XEZ973" s="289"/>
      <c r="XFA973" s="289"/>
      <c r="XFB973" s="289"/>
    </row>
    <row r="974" s="506" customFormat="1" ht="21" hidden="1" customHeight="1" spans="1:16382">
      <c r="A974" s="508">
        <v>2140127</v>
      </c>
      <c r="B974" s="519" t="s">
        <v>881</v>
      </c>
      <c r="C974" s="351">
        <f t="shared" si="15"/>
        <v>0</v>
      </c>
      <c r="F974" s="506">
        <v>0</v>
      </c>
      <c r="H974" s="506">
        <v>0</v>
      </c>
      <c r="K974" s="506">
        <v>0</v>
      </c>
      <c r="M974" s="506">
        <v>0</v>
      </c>
      <c r="XEJ974" s="289"/>
      <c r="XEK974" s="289"/>
      <c r="XEL974" s="289"/>
      <c r="XEM974" s="289"/>
      <c r="XEN974" s="289"/>
      <c r="XEO974" s="289"/>
      <c r="XEP974" s="289"/>
      <c r="XEQ974" s="289"/>
      <c r="XER974" s="289"/>
      <c r="XES974" s="289"/>
      <c r="XET974" s="289"/>
      <c r="XEU974" s="289"/>
      <c r="XEV974" s="289"/>
      <c r="XEW974" s="289"/>
      <c r="XEX974" s="289"/>
      <c r="XEY974" s="289"/>
      <c r="XEZ974" s="289"/>
      <c r="XFA974" s="289"/>
      <c r="XFB974" s="289"/>
    </row>
    <row r="975" s="506" customFormat="1" ht="21" hidden="1" customHeight="1" spans="1:16382">
      <c r="A975" s="508">
        <v>2140128</v>
      </c>
      <c r="B975" s="519" t="s">
        <v>882</v>
      </c>
      <c r="C975" s="351">
        <f t="shared" si="15"/>
        <v>0</v>
      </c>
      <c r="F975" s="506">
        <v>0</v>
      </c>
      <c r="H975" s="506">
        <v>0</v>
      </c>
      <c r="K975" s="506">
        <v>0</v>
      </c>
      <c r="M975" s="506">
        <v>0</v>
      </c>
      <c r="XEJ975" s="289"/>
      <c r="XEK975" s="289"/>
      <c r="XEL975" s="289"/>
      <c r="XEM975" s="289"/>
      <c r="XEN975" s="289"/>
      <c r="XEO975" s="289"/>
      <c r="XEP975" s="289"/>
      <c r="XEQ975" s="289"/>
      <c r="XER975" s="289"/>
      <c r="XES975" s="289"/>
      <c r="XET975" s="289"/>
      <c r="XEU975" s="289"/>
      <c r="XEV975" s="289"/>
      <c r="XEW975" s="289"/>
      <c r="XEX975" s="289"/>
      <c r="XEY975" s="289"/>
      <c r="XEZ975" s="289"/>
      <c r="XFA975" s="289"/>
      <c r="XFB975" s="289"/>
    </row>
    <row r="976" s="506" customFormat="1" ht="21" hidden="1" customHeight="1" spans="1:16382">
      <c r="A976" s="508">
        <v>2140129</v>
      </c>
      <c r="B976" s="519" t="s">
        <v>883</v>
      </c>
      <c r="C976" s="351">
        <f t="shared" si="15"/>
        <v>0</v>
      </c>
      <c r="F976" s="506">
        <v>0</v>
      </c>
      <c r="H976" s="506">
        <v>0</v>
      </c>
      <c r="K976" s="506">
        <v>0</v>
      </c>
      <c r="M976" s="506">
        <v>0</v>
      </c>
      <c r="XEJ976" s="289"/>
      <c r="XEK976" s="289"/>
      <c r="XEL976" s="289"/>
      <c r="XEM976" s="289"/>
      <c r="XEN976" s="289"/>
      <c r="XEO976" s="289"/>
      <c r="XEP976" s="289"/>
      <c r="XEQ976" s="289"/>
      <c r="XER976" s="289"/>
      <c r="XES976" s="289"/>
      <c r="XET976" s="289"/>
      <c r="XEU976" s="289"/>
      <c r="XEV976" s="289"/>
      <c r="XEW976" s="289"/>
      <c r="XEX976" s="289"/>
      <c r="XEY976" s="289"/>
      <c r="XEZ976" s="289"/>
      <c r="XFA976" s="289"/>
      <c r="XFB976" s="289"/>
    </row>
    <row r="977" s="506" customFormat="1" ht="21" hidden="1" customHeight="1" spans="1:16382">
      <c r="A977" s="508">
        <v>2140130</v>
      </c>
      <c r="B977" s="519" t="s">
        <v>884</v>
      </c>
      <c r="C977" s="351">
        <f t="shared" si="15"/>
        <v>0</v>
      </c>
      <c r="F977" s="506">
        <v>0</v>
      </c>
      <c r="H977" s="506">
        <v>0</v>
      </c>
      <c r="K977" s="506">
        <v>0</v>
      </c>
      <c r="M977" s="506">
        <v>0</v>
      </c>
      <c r="XEJ977" s="289"/>
      <c r="XEK977" s="289"/>
      <c r="XEL977" s="289"/>
      <c r="XEM977" s="289"/>
      <c r="XEN977" s="289"/>
      <c r="XEO977" s="289"/>
      <c r="XEP977" s="289"/>
      <c r="XEQ977" s="289"/>
      <c r="XER977" s="289"/>
      <c r="XES977" s="289"/>
      <c r="XET977" s="289"/>
      <c r="XEU977" s="289"/>
      <c r="XEV977" s="289"/>
      <c r="XEW977" s="289"/>
      <c r="XEX977" s="289"/>
      <c r="XEY977" s="289"/>
      <c r="XEZ977" s="289"/>
      <c r="XFA977" s="289"/>
      <c r="XFB977" s="289"/>
    </row>
    <row r="978" s="506" customFormat="1" ht="21" hidden="1" customHeight="1" spans="1:16382">
      <c r="A978" s="508">
        <v>2140131</v>
      </c>
      <c r="B978" s="519" t="s">
        <v>885</v>
      </c>
      <c r="C978" s="351">
        <f t="shared" si="15"/>
        <v>0</v>
      </c>
      <c r="F978" s="506">
        <v>0</v>
      </c>
      <c r="H978" s="506">
        <v>0</v>
      </c>
      <c r="K978" s="506">
        <v>0</v>
      </c>
      <c r="M978" s="506">
        <v>0</v>
      </c>
      <c r="XEJ978" s="289"/>
      <c r="XEK978" s="289"/>
      <c r="XEL978" s="289"/>
      <c r="XEM978" s="289"/>
      <c r="XEN978" s="289"/>
      <c r="XEO978" s="289"/>
      <c r="XEP978" s="289"/>
      <c r="XEQ978" s="289"/>
      <c r="XER978" s="289"/>
      <c r="XES978" s="289"/>
      <c r="XET978" s="289"/>
      <c r="XEU978" s="289"/>
      <c r="XEV978" s="289"/>
      <c r="XEW978" s="289"/>
      <c r="XEX978" s="289"/>
      <c r="XEY978" s="289"/>
      <c r="XEZ978" s="289"/>
      <c r="XFA978" s="289"/>
      <c r="XFB978" s="289"/>
    </row>
    <row r="979" s="506" customFormat="1" ht="21" hidden="1" customHeight="1" spans="1:16382">
      <c r="A979" s="508">
        <v>2140133</v>
      </c>
      <c r="B979" s="519" t="s">
        <v>886</v>
      </c>
      <c r="C979" s="351">
        <f t="shared" si="15"/>
        <v>0</v>
      </c>
      <c r="F979" s="506">
        <v>0</v>
      </c>
      <c r="H979" s="506">
        <v>0</v>
      </c>
      <c r="K979" s="506">
        <v>0</v>
      </c>
      <c r="M979" s="506">
        <v>0</v>
      </c>
      <c r="XEJ979" s="289"/>
      <c r="XEK979" s="289"/>
      <c r="XEL979" s="289"/>
      <c r="XEM979" s="289"/>
      <c r="XEN979" s="289"/>
      <c r="XEO979" s="289"/>
      <c r="XEP979" s="289"/>
      <c r="XEQ979" s="289"/>
      <c r="XER979" s="289"/>
      <c r="XES979" s="289"/>
      <c r="XET979" s="289"/>
      <c r="XEU979" s="289"/>
      <c r="XEV979" s="289"/>
      <c r="XEW979" s="289"/>
      <c r="XEX979" s="289"/>
      <c r="XEY979" s="289"/>
      <c r="XEZ979" s="289"/>
      <c r="XFA979" s="289"/>
      <c r="XFB979" s="289"/>
    </row>
    <row r="980" s="506" customFormat="1" ht="21" customHeight="1" spans="1:16382">
      <c r="A980" s="508">
        <v>2140136</v>
      </c>
      <c r="B980" s="518" t="s">
        <v>887</v>
      </c>
      <c r="C980" s="351">
        <f t="shared" si="15"/>
        <v>428.973967</v>
      </c>
      <c r="F980" s="508">
        <v>189.423967</v>
      </c>
      <c r="H980" s="506">
        <v>0</v>
      </c>
      <c r="K980" s="506">
        <v>239.55</v>
      </c>
      <c r="M980" s="506">
        <v>0</v>
      </c>
      <c r="XEJ980" s="289"/>
      <c r="XEK980" s="289"/>
      <c r="XEL980" s="289"/>
      <c r="XEM980" s="289"/>
      <c r="XEN980" s="289"/>
      <c r="XEO980" s="289"/>
      <c r="XEP980" s="289"/>
      <c r="XEQ980" s="289"/>
      <c r="XER980" s="289"/>
      <c r="XES980" s="289"/>
      <c r="XET980" s="289"/>
      <c r="XEU980" s="289"/>
      <c r="XEV980" s="289"/>
      <c r="XEW980" s="289"/>
      <c r="XEX980" s="289"/>
      <c r="XEY980" s="289"/>
      <c r="XEZ980" s="289"/>
      <c r="XFA980" s="289"/>
      <c r="XFB980" s="289"/>
    </row>
    <row r="981" s="506" customFormat="1" ht="21" hidden="1" customHeight="1" spans="1:16382">
      <c r="A981" s="508">
        <v>2140138</v>
      </c>
      <c r="B981" s="519" t="s">
        <v>888</v>
      </c>
      <c r="C981" s="351">
        <f t="shared" si="15"/>
        <v>0</v>
      </c>
      <c r="F981" s="506">
        <v>0</v>
      </c>
      <c r="H981" s="506">
        <v>0</v>
      </c>
      <c r="K981" s="506">
        <v>0</v>
      </c>
      <c r="M981" s="506">
        <v>0</v>
      </c>
      <c r="XEJ981" s="289"/>
      <c r="XEK981" s="289"/>
      <c r="XEL981" s="289"/>
      <c r="XEM981" s="289"/>
      <c r="XEN981" s="289"/>
      <c r="XEO981" s="289"/>
      <c r="XEP981" s="289"/>
      <c r="XEQ981" s="289"/>
      <c r="XER981" s="289"/>
      <c r="XES981" s="289"/>
      <c r="XET981" s="289"/>
      <c r="XEU981" s="289"/>
      <c r="XEV981" s="289"/>
      <c r="XEW981" s="289"/>
      <c r="XEX981" s="289"/>
      <c r="XEY981" s="289"/>
      <c r="XEZ981" s="289"/>
      <c r="XFA981" s="289"/>
      <c r="XFB981" s="289"/>
    </row>
    <row r="982" s="506" customFormat="1" ht="21" customHeight="1" spans="1:16382">
      <c r="A982" s="508">
        <v>2140199</v>
      </c>
      <c r="B982" s="519" t="s">
        <v>889</v>
      </c>
      <c r="C982" s="351">
        <f t="shared" si="15"/>
        <v>467</v>
      </c>
      <c r="F982" s="506">
        <v>0</v>
      </c>
      <c r="H982" s="506">
        <v>140</v>
      </c>
      <c r="K982" s="506">
        <v>251</v>
      </c>
      <c r="M982" s="506">
        <v>76</v>
      </c>
      <c r="XEJ982" s="289"/>
      <c r="XEK982" s="289"/>
      <c r="XEL982" s="289"/>
      <c r="XEM982" s="289"/>
      <c r="XEN982" s="289"/>
      <c r="XEO982" s="289"/>
      <c r="XEP982" s="289"/>
      <c r="XEQ982" s="289"/>
      <c r="XER982" s="289"/>
      <c r="XES982" s="289"/>
      <c r="XET982" s="289"/>
      <c r="XEU982" s="289"/>
      <c r="XEV982" s="289"/>
      <c r="XEW982" s="289"/>
      <c r="XEX982" s="289"/>
      <c r="XEY982" s="289"/>
      <c r="XEZ982" s="289"/>
      <c r="XFA982" s="289"/>
      <c r="XFB982" s="289"/>
    </row>
    <row r="983" s="506" customFormat="1" ht="21" hidden="1" customHeight="1" spans="1:16382">
      <c r="A983" s="508">
        <v>21402</v>
      </c>
      <c r="B983" s="518" t="s">
        <v>890</v>
      </c>
      <c r="C983" s="351">
        <f t="shared" si="15"/>
        <v>0</v>
      </c>
      <c r="F983" s="506">
        <v>0</v>
      </c>
      <c r="H983" s="506">
        <v>0</v>
      </c>
      <c r="K983" s="506">
        <v>0</v>
      </c>
      <c r="M983" s="506">
        <v>0</v>
      </c>
      <c r="XEJ983" s="289"/>
      <c r="XEK983" s="289"/>
      <c r="XEL983" s="289"/>
      <c r="XEM983" s="289"/>
      <c r="XEN983" s="289"/>
      <c r="XEO983" s="289"/>
      <c r="XEP983" s="289"/>
      <c r="XEQ983" s="289"/>
      <c r="XER983" s="289"/>
      <c r="XES983" s="289"/>
      <c r="XET983" s="289"/>
      <c r="XEU983" s="289"/>
      <c r="XEV983" s="289"/>
      <c r="XEW983" s="289"/>
      <c r="XEX983" s="289"/>
      <c r="XEY983" s="289"/>
      <c r="XEZ983" s="289"/>
      <c r="XFA983" s="289"/>
      <c r="XFB983" s="289"/>
    </row>
    <row r="984" s="506" customFormat="1" ht="21" hidden="1" customHeight="1" spans="1:16382">
      <c r="A984" s="508">
        <v>2140201</v>
      </c>
      <c r="B984" s="519" t="s">
        <v>148</v>
      </c>
      <c r="C984" s="351">
        <f t="shared" si="15"/>
        <v>0</v>
      </c>
      <c r="F984" s="506">
        <v>0</v>
      </c>
      <c r="H984" s="506">
        <v>0</v>
      </c>
      <c r="K984" s="506">
        <v>0</v>
      </c>
      <c r="M984" s="506">
        <v>0</v>
      </c>
      <c r="XEJ984" s="289"/>
      <c r="XEK984" s="289"/>
      <c r="XEL984" s="289"/>
      <c r="XEM984" s="289"/>
      <c r="XEN984" s="289"/>
      <c r="XEO984" s="289"/>
      <c r="XEP984" s="289"/>
      <c r="XEQ984" s="289"/>
      <c r="XER984" s="289"/>
      <c r="XES984" s="289"/>
      <c r="XET984" s="289"/>
      <c r="XEU984" s="289"/>
      <c r="XEV984" s="289"/>
      <c r="XEW984" s="289"/>
      <c r="XEX984" s="289"/>
      <c r="XEY984" s="289"/>
      <c r="XEZ984" s="289"/>
      <c r="XFA984" s="289"/>
      <c r="XFB984" s="289"/>
    </row>
    <row r="985" s="506" customFormat="1" ht="21" hidden="1" customHeight="1" spans="1:16382">
      <c r="A985" s="508">
        <v>2140202</v>
      </c>
      <c r="B985" s="519" t="s">
        <v>149</v>
      </c>
      <c r="C985" s="351">
        <f t="shared" si="15"/>
        <v>0</v>
      </c>
      <c r="F985" s="506">
        <v>0</v>
      </c>
      <c r="H985" s="506">
        <v>0</v>
      </c>
      <c r="K985" s="506">
        <v>0</v>
      </c>
      <c r="M985" s="506">
        <v>0</v>
      </c>
      <c r="XEJ985" s="289"/>
      <c r="XEK985" s="289"/>
      <c r="XEL985" s="289"/>
      <c r="XEM985" s="289"/>
      <c r="XEN985" s="289"/>
      <c r="XEO985" s="289"/>
      <c r="XEP985" s="289"/>
      <c r="XEQ985" s="289"/>
      <c r="XER985" s="289"/>
      <c r="XES985" s="289"/>
      <c r="XET985" s="289"/>
      <c r="XEU985" s="289"/>
      <c r="XEV985" s="289"/>
      <c r="XEW985" s="289"/>
      <c r="XEX985" s="289"/>
      <c r="XEY985" s="289"/>
      <c r="XEZ985" s="289"/>
      <c r="XFA985" s="289"/>
      <c r="XFB985" s="289"/>
    </row>
    <row r="986" s="506" customFormat="1" ht="21" hidden="1" customHeight="1" spans="1:16382">
      <c r="A986" s="508">
        <v>2140203</v>
      </c>
      <c r="B986" s="519" t="s">
        <v>150</v>
      </c>
      <c r="C986" s="351">
        <f t="shared" si="15"/>
        <v>0</v>
      </c>
      <c r="F986" s="506">
        <v>0</v>
      </c>
      <c r="H986" s="506">
        <v>0</v>
      </c>
      <c r="K986" s="506">
        <v>0</v>
      </c>
      <c r="M986" s="506">
        <v>0</v>
      </c>
      <c r="XEJ986" s="289"/>
      <c r="XEK986" s="289"/>
      <c r="XEL986" s="289"/>
      <c r="XEM986" s="289"/>
      <c r="XEN986" s="289"/>
      <c r="XEO986" s="289"/>
      <c r="XEP986" s="289"/>
      <c r="XEQ986" s="289"/>
      <c r="XER986" s="289"/>
      <c r="XES986" s="289"/>
      <c r="XET986" s="289"/>
      <c r="XEU986" s="289"/>
      <c r="XEV986" s="289"/>
      <c r="XEW986" s="289"/>
      <c r="XEX986" s="289"/>
      <c r="XEY986" s="289"/>
      <c r="XEZ986" s="289"/>
      <c r="XFA986" s="289"/>
      <c r="XFB986" s="289"/>
    </row>
    <row r="987" s="506" customFormat="1" ht="21" hidden="1" customHeight="1" spans="1:16382">
      <c r="A987" s="508">
        <v>2140204</v>
      </c>
      <c r="B987" s="519" t="s">
        <v>891</v>
      </c>
      <c r="C987" s="351">
        <f t="shared" si="15"/>
        <v>0</v>
      </c>
      <c r="F987" s="506">
        <v>0</v>
      </c>
      <c r="H987" s="506">
        <v>0</v>
      </c>
      <c r="K987" s="506">
        <v>0</v>
      </c>
      <c r="M987" s="506">
        <v>0</v>
      </c>
      <c r="XEJ987" s="289"/>
      <c r="XEK987" s="289"/>
      <c r="XEL987" s="289"/>
      <c r="XEM987" s="289"/>
      <c r="XEN987" s="289"/>
      <c r="XEO987" s="289"/>
      <c r="XEP987" s="289"/>
      <c r="XEQ987" s="289"/>
      <c r="XER987" s="289"/>
      <c r="XES987" s="289"/>
      <c r="XET987" s="289"/>
      <c r="XEU987" s="289"/>
      <c r="XEV987" s="289"/>
      <c r="XEW987" s="289"/>
      <c r="XEX987" s="289"/>
      <c r="XEY987" s="289"/>
      <c r="XEZ987" s="289"/>
      <c r="XFA987" s="289"/>
      <c r="XFB987" s="289"/>
    </row>
    <row r="988" s="506" customFormat="1" ht="21" hidden="1" customHeight="1" spans="1:16382">
      <c r="A988" s="508">
        <v>2140205</v>
      </c>
      <c r="B988" s="518" t="s">
        <v>892</v>
      </c>
      <c r="C988" s="351">
        <f t="shared" si="15"/>
        <v>0</v>
      </c>
      <c r="F988" s="506">
        <v>0</v>
      </c>
      <c r="H988" s="506">
        <v>0</v>
      </c>
      <c r="K988" s="506">
        <v>0</v>
      </c>
      <c r="M988" s="506">
        <v>0</v>
      </c>
      <c r="XEJ988" s="289"/>
      <c r="XEK988" s="289"/>
      <c r="XEL988" s="289"/>
      <c r="XEM988" s="289"/>
      <c r="XEN988" s="289"/>
      <c r="XEO988" s="289"/>
      <c r="XEP988" s="289"/>
      <c r="XEQ988" s="289"/>
      <c r="XER988" s="289"/>
      <c r="XES988" s="289"/>
      <c r="XET988" s="289"/>
      <c r="XEU988" s="289"/>
      <c r="XEV988" s="289"/>
      <c r="XEW988" s="289"/>
      <c r="XEX988" s="289"/>
      <c r="XEY988" s="289"/>
      <c r="XEZ988" s="289"/>
      <c r="XFA988" s="289"/>
      <c r="XFB988" s="289"/>
    </row>
    <row r="989" s="506" customFormat="1" ht="21" hidden="1" customHeight="1" spans="1:16382">
      <c r="A989" s="508">
        <v>2140206</v>
      </c>
      <c r="B989" s="519" t="s">
        <v>893</v>
      </c>
      <c r="C989" s="351">
        <f t="shared" si="15"/>
        <v>0</v>
      </c>
      <c r="F989" s="506">
        <v>0</v>
      </c>
      <c r="H989" s="506">
        <v>0</v>
      </c>
      <c r="K989" s="506">
        <v>0</v>
      </c>
      <c r="M989" s="506">
        <v>0</v>
      </c>
      <c r="XEJ989" s="289"/>
      <c r="XEK989" s="289"/>
      <c r="XEL989" s="289"/>
      <c r="XEM989" s="289"/>
      <c r="XEN989" s="289"/>
      <c r="XEO989" s="289"/>
      <c r="XEP989" s="289"/>
      <c r="XEQ989" s="289"/>
      <c r="XER989" s="289"/>
      <c r="XES989" s="289"/>
      <c r="XET989" s="289"/>
      <c r="XEU989" s="289"/>
      <c r="XEV989" s="289"/>
      <c r="XEW989" s="289"/>
      <c r="XEX989" s="289"/>
      <c r="XEY989" s="289"/>
      <c r="XEZ989" s="289"/>
      <c r="XFA989" s="289"/>
      <c r="XFB989" s="289"/>
    </row>
    <row r="990" s="506" customFormat="1" ht="21" hidden="1" customHeight="1" spans="1:16382">
      <c r="A990" s="508">
        <v>2140207</v>
      </c>
      <c r="B990" s="519" t="s">
        <v>894</v>
      </c>
      <c r="C990" s="351">
        <f t="shared" si="15"/>
        <v>0</v>
      </c>
      <c r="F990" s="506">
        <v>0</v>
      </c>
      <c r="H990" s="506">
        <v>0</v>
      </c>
      <c r="K990" s="506">
        <v>0</v>
      </c>
      <c r="M990" s="506">
        <v>0</v>
      </c>
      <c r="XEJ990" s="289"/>
      <c r="XEK990" s="289"/>
      <c r="XEL990" s="289"/>
      <c r="XEM990" s="289"/>
      <c r="XEN990" s="289"/>
      <c r="XEO990" s="289"/>
      <c r="XEP990" s="289"/>
      <c r="XEQ990" s="289"/>
      <c r="XER990" s="289"/>
      <c r="XES990" s="289"/>
      <c r="XET990" s="289"/>
      <c r="XEU990" s="289"/>
      <c r="XEV990" s="289"/>
      <c r="XEW990" s="289"/>
      <c r="XEX990" s="289"/>
      <c r="XEY990" s="289"/>
      <c r="XEZ990" s="289"/>
      <c r="XFA990" s="289"/>
      <c r="XFB990" s="289"/>
    </row>
    <row r="991" s="506" customFormat="1" ht="21" hidden="1" customHeight="1" spans="1:16382">
      <c r="A991" s="508">
        <v>2140208</v>
      </c>
      <c r="B991" s="519" t="s">
        <v>895</v>
      </c>
      <c r="C991" s="351">
        <f t="shared" si="15"/>
        <v>0</v>
      </c>
      <c r="F991" s="506">
        <v>0</v>
      </c>
      <c r="H991" s="506">
        <v>0</v>
      </c>
      <c r="K991" s="506">
        <v>0</v>
      </c>
      <c r="M991" s="506">
        <v>0</v>
      </c>
      <c r="XEJ991" s="289"/>
      <c r="XEK991" s="289"/>
      <c r="XEL991" s="289"/>
      <c r="XEM991" s="289"/>
      <c r="XEN991" s="289"/>
      <c r="XEO991" s="289"/>
      <c r="XEP991" s="289"/>
      <c r="XEQ991" s="289"/>
      <c r="XER991" s="289"/>
      <c r="XES991" s="289"/>
      <c r="XET991" s="289"/>
      <c r="XEU991" s="289"/>
      <c r="XEV991" s="289"/>
      <c r="XEW991" s="289"/>
      <c r="XEX991" s="289"/>
      <c r="XEY991" s="289"/>
      <c r="XEZ991" s="289"/>
      <c r="XFA991" s="289"/>
      <c r="XFB991" s="289"/>
    </row>
    <row r="992" s="506" customFormat="1" ht="21" hidden="1" customHeight="1" spans="1:16382">
      <c r="A992" s="508">
        <v>2140299</v>
      </c>
      <c r="B992" s="519" t="s">
        <v>896</v>
      </c>
      <c r="C992" s="351">
        <f t="shared" si="15"/>
        <v>0</v>
      </c>
      <c r="F992" s="506">
        <v>0</v>
      </c>
      <c r="H992" s="506">
        <v>0</v>
      </c>
      <c r="K992" s="506">
        <v>0</v>
      </c>
      <c r="M992" s="506">
        <v>0</v>
      </c>
      <c r="XEJ992" s="289"/>
      <c r="XEK992" s="289"/>
      <c r="XEL992" s="289"/>
      <c r="XEM992" s="289"/>
      <c r="XEN992" s="289"/>
      <c r="XEO992" s="289"/>
      <c r="XEP992" s="289"/>
      <c r="XEQ992" s="289"/>
      <c r="XER992" s="289"/>
      <c r="XES992" s="289"/>
      <c r="XET992" s="289"/>
      <c r="XEU992" s="289"/>
      <c r="XEV992" s="289"/>
      <c r="XEW992" s="289"/>
      <c r="XEX992" s="289"/>
      <c r="XEY992" s="289"/>
      <c r="XEZ992" s="289"/>
      <c r="XFA992" s="289"/>
      <c r="XFB992" s="289"/>
    </row>
    <row r="993" s="506" customFormat="1" ht="21" hidden="1" customHeight="1" spans="1:16382">
      <c r="A993" s="508">
        <v>21403</v>
      </c>
      <c r="B993" s="518" t="s">
        <v>897</v>
      </c>
      <c r="C993" s="351">
        <f t="shared" si="15"/>
        <v>0</v>
      </c>
      <c r="F993" s="506">
        <v>0</v>
      </c>
      <c r="H993" s="506">
        <v>0</v>
      </c>
      <c r="K993" s="506">
        <v>0</v>
      </c>
      <c r="M993" s="506">
        <v>0</v>
      </c>
      <c r="XEJ993" s="289"/>
      <c r="XEK993" s="289"/>
      <c r="XEL993" s="289"/>
      <c r="XEM993" s="289"/>
      <c r="XEN993" s="289"/>
      <c r="XEO993" s="289"/>
      <c r="XEP993" s="289"/>
      <c r="XEQ993" s="289"/>
      <c r="XER993" s="289"/>
      <c r="XES993" s="289"/>
      <c r="XET993" s="289"/>
      <c r="XEU993" s="289"/>
      <c r="XEV993" s="289"/>
      <c r="XEW993" s="289"/>
      <c r="XEX993" s="289"/>
      <c r="XEY993" s="289"/>
      <c r="XEZ993" s="289"/>
      <c r="XFA993" s="289"/>
      <c r="XFB993" s="289"/>
    </row>
    <row r="994" s="506" customFormat="1" ht="21" hidden="1" customHeight="1" spans="1:16382">
      <c r="A994" s="508">
        <v>2140301</v>
      </c>
      <c r="B994" s="519" t="s">
        <v>148</v>
      </c>
      <c r="C994" s="351">
        <f t="shared" si="15"/>
        <v>0</v>
      </c>
      <c r="F994" s="506">
        <v>0</v>
      </c>
      <c r="H994" s="506">
        <v>0</v>
      </c>
      <c r="K994" s="506">
        <v>0</v>
      </c>
      <c r="M994" s="506">
        <v>0</v>
      </c>
      <c r="XEJ994" s="289"/>
      <c r="XEK994" s="289"/>
      <c r="XEL994" s="289"/>
      <c r="XEM994" s="289"/>
      <c r="XEN994" s="289"/>
      <c r="XEO994" s="289"/>
      <c r="XEP994" s="289"/>
      <c r="XEQ994" s="289"/>
      <c r="XER994" s="289"/>
      <c r="XES994" s="289"/>
      <c r="XET994" s="289"/>
      <c r="XEU994" s="289"/>
      <c r="XEV994" s="289"/>
      <c r="XEW994" s="289"/>
      <c r="XEX994" s="289"/>
      <c r="XEY994" s="289"/>
      <c r="XEZ994" s="289"/>
      <c r="XFA994" s="289"/>
      <c r="XFB994" s="289"/>
    </row>
    <row r="995" s="506" customFormat="1" ht="21" hidden="1" customHeight="1" spans="1:16382">
      <c r="A995" s="508">
        <v>2140302</v>
      </c>
      <c r="B995" s="519" t="s">
        <v>149</v>
      </c>
      <c r="C995" s="351">
        <f t="shared" si="15"/>
        <v>0</v>
      </c>
      <c r="F995" s="506">
        <v>0</v>
      </c>
      <c r="H995" s="506">
        <v>0</v>
      </c>
      <c r="K995" s="506">
        <v>0</v>
      </c>
      <c r="M995" s="506">
        <v>0</v>
      </c>
      <c r="XEJ995" s="289"/>
      <c r="XEK995" s="289"/>
      <c r="XEL995" s="289"/>
      <c r="XEM995" s="289"/>
      <c r="XEN995" s="289"/>
      <c r="XEO995" s="289"/>
      <c r="XEP995" s="289"/>
      <c r="XEQ995" s="289"/>
      <c r="XER995" s="289"/>
      <c r="XES995" s="289"/>
      <c r="XET995" s="289"/>
      <c r="XEU995" s="289"/>
      <c r="XEV995" s="289"/>
      <c r="XEW995" s="289"/>
      <c r="XEX995" s="289"/>
      <c r="XEY995" s="289"/>
      <c r="XEZ995" s="289"/>
      <c r="XFA995" s="289"/>
      <c r="XFB995" s="289"/>
    </row>
    <row r="996" s="506" customFormat="1" ht="21" hidden="1" customHeight="1" spans="1:16382">
      <c r="A996" s="508">
        <v>2140303</v>
      </c>
      <c r="B996" s="519" t="s">
        <v>150</v>
      </c>
      <c r="C996" s="351">
        <f t="shared" si="15"/>
        <v>0</v>
      </c>
      <c r="F996" s="506">
        <v>0</v>
      </c>
      <c r="H996" s="506">
        <v>0</v>
      </c>
      <c r="K996" s="506">
        <v>0</v>
      </c>
      <c r="M996" s="506">
        <v>0</v>
      </c>
      <c r="XEJ996" s="289"/>
      <c r="XEK996" s="289"/>
      <c r="XEL996" s="289"/>
      <c r="XEM996" s="289"/>
      <c r="XEN996" s="289"/>
      <c r="XEO996" s="289"/>
      <c r="XEP996" s="289"/>
      <c r="XEQ996" s="289"/>
      <c r="XER996" s="289"/>
      <c r="XES996" s="289"/>
      <c r="XET996" s="289"/>
      <c r="XEU996" s="289"/>
      <c r="XEV996" s="289"/>
      <c r="XEW996" s="289"/>
      <c r="XEX996" s="289"/>
      <c r="XEY996" s="289"/>
      <c r="XEZ996" s="289"/>
      <c r="XFA996" s="289"/>
      <c r="XFB996" s="289"/>
    </row>
    <row r="997" s="506" customFormat="1" ht="21" hidden="1" customHeight="1" spans="1:16382">
      <c r="A997" s="508">
        <v>2140304</v>
      </c>
      <c r="B997" s="519" t="s">
        <v>898</v>
      </c>
      <c r="C997" s="351">
        <f t="shared" si="15"/>
        <v>0</v>
      </c>
      <c r="F997" s="506">
        <v>0</v>
      </c>
      <c r="H997" s="506">
        <v>0</v>
      </c>
      <c r="K997" s="506">
        <v>0</v>
      </c>
      <c r="M997" s="506">
        <v>0</v>
      </c>
      <c r="XEJ997" s="289"/>
      <c r="XEK997" s="289"/>
      <c r="XEL997" s="289"/>
      <c r="XEM997" s="289"/>
      <c r="XEN997" s="289"/>
      <c r="XEO997" s="289"/>
      <c r="XEP997" s="289"/>
      <c r="XEQ997" s="289"/>
      <c r="XER997" s="289"/>
      <c r="XES997" s="289"/>
      <c r="XET997" s="289"/>
      <c r="XEU997" s="289"/>
      <c r="XEV997" s="289"/>
      <c r="XEW997" s="289"/>
      <c r="XEX997" s="289"/>
      <c r="XEY997" s="289"/>
      <c r="XEZ997" s="289"/>
      <c r="XFA997" s="289"/>
      <c r="XFB997" s="289"/>
    </row>
    <row r="998" s="506" customFormat="1" ht="21" hidden="1" customHeight="1" spans="1:16382">
      <c r="A998" s="508">
        <v>2140305</v>
      </c>
      <c r="B998" s="518" t="s">
        <v>899</v>
      </c>
      <c r="C998" s="351">
        <f t="shared" si="15"/>
        <v>0</v>
      </c>
      <c r="F998" s="506">
        <v>0</v>
      </c>
      <c r="H998" s="506">
        <v>0</v>
      </c>
      <c r="K998" s="506">
        <v>0</v>
      </c>
      <c r="M998" s="506">
        <v>0</v>
      </c>
      <c r="XEJ998" s="289"/>
      <c r="XEK998" s="289"/>
      <c r="XEL998" s="289"/>
      <c r="XEM998" s="289"/>
      <c r="XEN998" s="289"/>
      <c r="XEO998" s="289"/>
      <c r="XEP998" s="289"/>
      <c r="XEQ998" s="289"/>
      <c r="XER998" s="289"/>
      <c r="XES998" s="289"/>
      <c r="XET998" s="289"/>
      <c r="XEU998" s="289"/>
      <c r="XEV998" s="289"/>
      <c r="XEW998" s="289"/>
      <c r="XEX998" s="289"/>
      <c r="XEY998" s="289"/>
      <c r="XEZ998" s="289"/>
      <c r="XFA998" s="289"/>
      <c r="XFB998" s="289"/>
    </row>
    <row r="999" s="506" customFormat="1" ht="21" hidden="1" customHeight="1" spans="1:16382">
      <c r="A999" s="508">
        <v>2140306</v>
      </c>
      <c r="B999" s="519" t="s">
        <v>900</v>
      </c>
      <c r="C999" s="351">
        <f t="shared" si="15"/>
        <v>0</v>
      </c>
      <c r="F999" s="506">
        <v>0</v>
      </c>
      <c r="H999" s="506">
        <v>0</v>
      </c>
      <c r="K999" s="506">
        <v>0</v>
      </c>
      <c r="M999" s="506">
        <v>0</v>
      </c>
      <c r="XEJ999" s="289"/>
      <c r="XEK999" s="289"/>
      <c r="XEL999" s="289"/>
      <c r="XEM999" s="289"/>
      <c r="XEN999" s="289"/>
      <c r="XEO999" s="289"/>
      <c r="XEP999" s="289"/>
      <c r="XEQ999" s="289"/>
      <c r="XER999" s="289"/>
      <c r="XES999" s="289"/>
      <c r="XET999" s="289"/>
      <c r="XEU999" s="289"/>
      <c r="XEV999" s="289"/>
      <c r="XEW999" s="289"/>
      <c r="XEX999" s="289"/>
      <c r="XEY999" s="289"/>
      <c r="XEZ999" s="289"/>
      <c r="XFA999" s="289"/>
      <c r="XFB999" s="289"/>
    </row>
    <row r="1000" s="506" customFormat="1" ht="21" hidden="1" customHeight="1" spans="1:16382">
      <c r="A1000" s="508">
        <v>2140307</v>
      </c>
      <c r="B1000" s="519" t="s">
        <v>901</v>
      </c>
      <c r="C1000" s="351">
        <f t="shared" si="15"/>
        <v>0</v>
      </c>
      <c r="F1000" s="506">
        <v>0</v>
      </c>
      <c r="H1000" s="506">
        <v>0</v>
      </c>
      <c r="K1000" s="506">
        <v>0</v>
      </c>
      <c r="M1000" s="506">
        <v>0</v>
      </c>
      <c r="XEJ1000" s="289"/>
      <c r="XEK1000" s="289"/>
      <c r="XEL1000" s="289"/>
      <c r="XEM1000" s="289"/>
      <c r="XEN1000" s="289"/>
      <c r="XEO1000" s="289"/>
      <c r="XEP1000" s="289"/>
      <c r="XEQ1000" s="289"/>
      <c r="XER1000" s="289"/>
      <c r="XES1000" s="289"/>
      <c r="XET1000" s="289"/>
      <c r="XEU1000" s="289"/>
      <c r="XEV1000" s="289"/>
      <c r="XEW1000" s="289"/>
      <c r="XEX1000" s="289"/>
      <c r="XEY1000" s="289"/>
      <c r="XEZ1000" s="289"/>
      <c r="XFA1000" s="289"/>
      <c r="XFB1000" s="289"/>
    </row>
    <row r="1001" s="506" customFormat="1" ht="21" hidden="1" customHeight="1" spans="1:16382">
      <c r="A1001" s="508">
        <v>2140308</v>
      </c>
      <c r="B1001" s="518" t="s">
        <v>902</v>
      </c>
      <c r="C1001" s="351">
        <f t="shared" si="15"/>
        <v>0</v>
      </c>
      <c r="F1001" s="506">
        <v>0</v>
      </c>
      <c r="H1001" s="506">
        <v>0</v>
      </c>
      <c r="K1001" s="506">
        <v>0</v>
      </c>
      <c r="M1001" s="506">
        <v>0</v>
      </c>
      <c r="XEJ1001" s="289"/>
      <c r="XEK1001" s="289"/>
      <c r="XEL1001" s="289"/>
      <c r="XEM1001" s="289"/>
      <c r="XEN1001" s="289"/>
      <c r="XEO1001" s="289"/>
      <c r="XEP1001" s="289"/>
      <c r="XEQ1001" s="289"/>
      <c r="XER1001" s="289"/>
      <c r="XES1001" s="289"/>
      <c r="XET1001" s="289"/>
      <c r="XEU1001" s="289"/>
      <c r="XEV1001" s="289"/>
      <c r="XEW1001" s="289"/>
      <c r="XEX1001" s="289"/>
      <c r="XEY1001" s="289"/>
      <c r="XEZ1001" s="289"/>
      <c r="XFA1001" s="289"/>
      <c r="XFB1001" s="289"/>
    </row>
    <row r="1002" s="506" customFormat="1" ht="21" hidden="1" customHeight="1" spans="1:16382">
      <c r="A1002" s="508">
        <v>2140399</v>
      </c>
      <c r="B1002" s="519" t="s">
        <v>903</v>
      </c>
      <c r="C1002" s="351">
        <f t="shared" si="15"/>
        <v>0</v>
      </c>
      <c r="F1002" s="506">
        <v>0</v>
      </c>
      <c r="H1002" s="506">
        <v>0</v>
      </c>
      <c r="K1002" s="506">
        <v>0</v>
      </c>
      <c r="M1002" s="506">
        <v>0</v>
      </c>
      <c r="XEJ1002" s="289"/>
      <c r="XEK1002" s="289"/>
      <c r="XEL1002" s="289"/>
      <c r="XEM1002" s="289"/>
      <c r="XEN1002" s="289"/>
      <c r="XEO1002" s="289"/>
      <c r="XEP1002" s="289"/>
      <c r="XEQ1002" s="289"/>
      <c r="XER1002" s="289"/>
      <c r="XES1002" s="289"/>
      <c r="XET1002" s="289"/>
      <c r="XEU1002" s="289"/>
      <c r="XEV1002" s="289"/>
      <c r="XEW1002" s="289"/>
      <c r="XEX1002" s="289"/>
      <c r="XEY1002" s="289"/>
      <c r="XEZ1002" s="289"/>
      <c r="XFA1002" s="289"/>
      <c r="XFB1002" s="289"/>
    </row>
    <row r="1003" s="506" customFormat="1" ht="21" hidden="1" customHeight="1" spans="1:16382">
      <c r="A1003" s="508">
        <v>21405</v>
      </c>
      <c r="B1003" s="519" t="s">
        <v>904</v>
      </c>
      <c r="C1003" s="351">
        <f t="shared" si="15"/>
        <v>0</v>
      </c>
      <c r="F1003" s="506">
        <v>0</v>
      </c>
      <c r="H1003" s="506">
        <v>0</v>
      </c>
      <c r="K1003" s="506">
        <v>0</v>
      </c>
      <c r="M1003" s="506">
        <v>0</v>
      </c>
      <c r="XEJ1003" s="289"/>
      <c r="XEK1003" s="289"/>
      <c r="XEL1003" s="289"/>
      <c r="XEM1003" s="289"/>
      <c r="XEN1003" s="289"/>
      <c r="XEO1003" s="289"/>
      <c r="XEP1003" s="289"/>
      <c r="XEQ1003" s="289"/>
      <c r="XER1003" s="289"/>
      <c r="XES1003" s="289"/>
      <c r="XET1003" s="289"/>
      <c r="XEU1003" s="289"/>
      <c r="XEV1003" s="289"/>
      <c r="XEW1003" s="289"/>
      <c r="XEX1003" s="289"/>
      <c r="XEY1003" s="289"/>
      <c r="XEZ1003" s="289"/>
      <c r="XFA1003" s="289"/>
      <c r="XFB1003" s="289"/>
    </row>
    <row r="1004" s="506" customFormat="1" ht="21" hidden="1" customHeight="1" spans="1:16382">
      <c r="A1004" s="508">
        <v>2140501</v>
      </c>
      <c r="B1004" s="519" t="s">
        <v>148</v>
      </c>
      <c r="C1004" s="351">
        <f t="shared" si="15"/>
        <v>0</v>
      </c>
      <c r="F1004" s="506">
        <v>0</v>
      </c>
      <c r="H1004" s="506">
        <v>0</v>
      </c>
      <c r="K1004" s="506">
        <v>0</v>
      </c>
      <c r="M1004" s="506">
        <v>0</v>
      </c>
      <c r="XEJ1004" s="289"/>
      <c r="XEK1004" s="289"/>
      <c r="XEL1004" s="289"/>
      <c r="XEM1004" s="289"/>
      <c r="XEN1004" s="289"/>
      <c r="XEO1004" s="289"/>
      <c r="XEP1004" s="289"/>
      <c r="XEQ1004" s="289"/>
      <c r="XER1004" s="289"/>
      <c r="XES1004" s="289"/>
      <c r="XET1004" s="289"/>
      <c r="XEU1004" s="289"/>
      <c r="XEV1004" s="289"/>
      <c r="XEW1004" s="289"/>
      <c r="XEX1004" s="289"/>
      <c r="XEY1004" s="289"/>
      <c r="XEZ1004" s="289"/>
      <c r="XFA1004" s="289"/>
      <c r="XFB1004" s="289"/>
    </row>
    <row r="1005" s="506" customFormat="1" ht="21" hidden="1" customHeight="1" spans="1:16382">
      <c r="A1005" s="508">
        <v>2140502</v>
      </c>
      <c r="B1005" s="519" t="s">
        <v>149</v>
      </c>
      <c r="C1005" s="351">
        <f t="shared" si="15"/>
        <v>0</v>
      </c>
      <c r="F1005" s="506">
        <v>0</v>
      </c>
      <c r="H1005" s="506">
        <v>0</v>
      </c>
      <c r="K1005" s="506">
        <v>0</v>
      </c>
      <c r="M1005" s="506">
        <v>0</v>
      </c>
      <c r="XEJ1005" s="289"/>
      <c r="XEK1005" s="289"/>
      <c r="XEL1005" s="289"/>
      <c r="XEM1005" s="289"/>
      <c r="XEN1005" s="289"/>
      <c r="XEO1005" s="289"/>
      <c r="XEP1005" s="289"/>
      <c r="XEQ1005" s="289"/>
      <c r="XER1005" s="289"/>
      <c r="XES1005" s="289"/>
      <c r="XET1005" s="289"/>
      <c r="XEU1005" s="289"/>
      <c r="XEV1005" s="289"/>
      <c r="XEW1005" s="289"/>
      <c r="XEX1005" s="289"/>
      <c r="XEY1005" s="289"/>
      <c r="XEZ1005" s="289"/>
      <c r="XFA1005" s="289"/>
      <c r="XFB1005" s="289"/>
    </row>
    <row r="1006" s="506" customFormat="1" ht="21" hidden="1" customHeight="1" spans="1:16382">
      <c r="A1006" s="508">
        <v>2140503</v>
      </c>
      <c r="B1006" s="518" t="s">
        <v>150</v>
      </c>
      <c r="C1006" s="351">
        <f t="shared" si="15"/>
        <v>0</v>
      </c>
      <c r="F1006" s="506">
        <v>0</v>
      </c>
      <c r="H1006" s="506">
        <v>0</v>
      </c>
      <c r="K1006" s="506">
        <v>0</v>
      </c>
      <c r="M1006" s="506">
        <v>0</v>
      </c>
      <c r="XEJ1006" s="289"/>
      <c r="XEK1006" s="289"/>
      <c r="XEL1006" s="289"/>
      <c r="XEM1006" s="289"/>
      <c r="XEN1006" s="289"/>
      <c r="XEO1006" s="289"/>
      <c r="XEP1006" s="289"/>
      <c r="XEQ1006" s="289"/>
      <c r="XER1006" s="289"/>
      <c r="XES1006" s="289"/>
      <c r="XET1006" s="289"/>
      <c r="XEU1006" s="289"/>
      <c r="XEV1006" s="289"/>
      <c r="XEW1006" s="289"/>
      <c r="XEX1006" s="289"/>
      <c r="XEY1006" s="289"/>
      <c r="XEZ1006" s="289"/>
      <c r="XFA1006" s="289"/>
      <c r="XFB1006" s="289"/>
    </row>
    <row r="1007" s="506" customFormat="1" ht="21" hidden="1" customHeight="1" spans="1:16382">
      <c r="A1007" s="508">
        <v>2140504</v>
      </c>
      <c r="B1007" s="519" t="s">
        <v>895</v>
      </c>
      <c r="C1007" s="351">
        <f t="shared" si="15"/>
        <v>0</v>
      </c>
      <c r="F1007" s="506">
        <v>0</v>
      </c>
      <c r="H1007" s="506">
        <v>0</v>
      </c>
      <c r="K1007" s="506">
        <v>0</v>
      </c>
      <c r="M1007" s="506">
        <v>0</v>
      </c>
      <c r="XEJ1007" s="289"/>
      <c r="XEK1007" s="289"/>
      <c r="XEL1007" s="289"/>
      <c r="XEM1007" s="289"/>
      <c r="XEN1007" s="289"/>
      <c r="XEO1007" s="289"/>
      <c r="XEP1007" s="289"/>
      <c r="XEQ1007" s="289"/>
      <c r="XER1007" s="289"/>
      <c r="XES1007" s="289"/>
      <c r="XET1007" s="289"/>
      <c r="XEU1007" s="289"/>
      <c r="XEV1007" s="289"/>
      <c r="XEW1007" s="289"/>
      <c r="XEX1007" s="289"/>
      <c r="XEY1007" s="289"/>
      <c r="XEZ1007" s="289"/>
      <c r="XFA1007" s="289"/>
      <c r="XFB1007" s="289"/>
    </row>
    <row r="1008" s="506" customFormat="1" ht="21" hidden="1" customHeight="1" spans="1:16382">
      <c r="A1008" s="508">
        <v>2140505</v>
      </c>
      <c r="B1008" s="519" t="s">
        <v>905</v>
      </c>
      <c r="C1008" s="351">
        <f t="shared" si="15"/>
        <v>0</v>
      </c>
      <c r="F1008" s="506">
        <v>0</v>
      </c>
      <c r="H1008" s="506">
        <v>0</v>
      </c>
      <c r="K1008" s="506">
        <v>0</v>
      </c>
      <c r="M1008" s="506">
        <v>0</v>
      </c>
      <c r="XEJ1008" s="289"/>
      <c r="XEK1008" s="289"/>
      <c r="XEL1008" s="289"/>
      <c r="XEM1008" s="289"/>
      <c r="XEN1008" s="289"/>
      <c r="XEO1008" s="289"/>
      <c r="XEP1008" s="289"/>
      <c r="XEQ1008" s="289"/>
      <c r="XER1008" s="289"/>
      <c r="XES1008" s="289"/>
      <c r="XET1008" s="289"/>
      <c r="XEU1008" s="289"/>
      <c r="XEV1008" s="289"/>
      <c r="XEW1008" s="289"/>
      <c r="XEX1008" s="289"/>
      <c r="XEY1008" s="289"/>
      <c r="XEZ1008" s="289"/>
      <c r="XFA1008" s="289"/>
      <c r="XFB1008" s="289"/>
    </row>
    <row r="1009" s="506" customFormat="1" ht="21" hidden="1" customHeight="1" spans="1:16382">
      <c r="A1009" s="508">
        <v>2140599</v>
      </c>
      <c r="B1009" s="520" t="s">
        <v>906</v>
      </c>
      <c r="C1009" s="351">
        <f t="shared" si="15"/>
        <v>0</v>
      </c>
      <c r="F1009" s="506">
        <v>0</v>
      </c>
      <c r="H1009" s="506">
        <v>0</v>
      </c>
      <c r="K1009" s="506">
        <v>0</v>
      </c>
      <c r="M1009" s="506">
        <v>0</v>
      </c>
      <c r="XEJ1009" s="289"/>
      <c r="XEK1009" s="289"/>
      <c r="XEL1009" s="289"/>
      <c r="XEM1009" s="289"/>
      <c r="XEN1009" s="289"/>
      <c r="XEO1009" s="289"/>
      <c r="XEP1009" s="289"/>
      <c r="XEQ1009" s="289"/>
      <c r="XER1009" s="289"/>
      <c r="XES1009" s="289"/>
      <c r="XET1009" s="289"/>
      <c r="XEU1009" s="289"/>
      <c r="XEV1009" s="289"/>
      <c r="XEW1009" s="289"/>
      <c r="XEX1009" s="289"/>
      <c r="XEY1009" s="289"/>
      <c r="XEZ1009" s="289"/>
      <c r="XFA1009" s="289"/>
      <c r="XFB1009" s="289"/>
    </row>
    <row r="1010" s="506" customFormat="1" ht="21" hidden="1" customHeight="1" spans="1:16382">
      <c r="A1010" s="508">
        <v>21406</v>
      </c>
      <c r="B1010" s="518" t="s">
        <v>907</v>
      </c>
      <c r="C1010" s="351">
        <f t="shared" si="15"/>
        <v>0</v>
      </c>
      <c r="F1010" s="506">
        <v>0</v>
      </c>
      <c r="H1010" s="506">
        <v>0</v>
      </c>
      <c r="K1010" s="506">
        <v>0</v>
      </c>
      <c r="M1010" s="506">
        <v>0</v>
      </c>
      <c r="XEJ1010" s="289"/>
      <c r="XEK1010" s="289"/>
      <c r="XEL1010" s="289"/>
      <c r="XEM1010" s="289"/>
      <c r="XEN1010" s="289"/>
      <c r="XEO1010" s="289"/>
      <c r="XEP1010" s="289"/>
      <c r="XEQ1010" s="289"/>
      <c r="XER1010" s="289"/>
      <c r="XES1010" s="289"/>
      <c r="XET1010" s="289"/>
      <c r="XEU1010" s="289"/>
      <c r="XEV1010" s="289"/>
      <c r="XEW1010" s="289"/>
      <c r="XEX1010" s="289"/>
      <c r="XEY1010" s="289"/>
      <c r="XEZ1010" s="289"/>
      <c r="XFA1010" s="289"/>
      <c r="XFB1010" s="289"/>
    </row>
    <row r="1011" s="506" customFormat="1" ht="21" hidden="1" customHeight="1" spans="1:16382">
      <c r="A1011" s="508">
        <v>2140601</v>
      </c>
      <c r="B1011" s="519" t="s">
        <v>908</v>
      </c>
      <c r="C1011" s="351">
        <f t="shared" si="15"/>
        <v>0</v>
      </c>
      <c r="F1011" s="506">
        <v>0</v>
      </c>
      <c r="H1011" s="506">
        <v>0</v>
      </c>
      <c r="K1011" s="506">
        <v>0</v>
      </c>
      <c r="M1011" s="506">
        <v>0</v>
      </c>
      <c r="XEJ1011" s="289"/>
      <c r="XEK1011" s="289"/>
      <c r="XEL1011" s="289"/>
      <c r="XEM1011" s="289"/>
      <c r="XEN1011" s="289"/>
      <c r="XEO1011" s="289"/>
      <c r="XEP1011" s="289"/>
      <c r="XEQ1011" s="289"/>
      <c r="XER1011" s="289"/>
      <c r="XES1011" s="289"/>
      <c r="XET1011" s="289"/>
      <c r="XEU1011" s="289"/>
      <c r="XEV1011" s="289"/>
      <c r="XEW1011" s="289"/>
      <c r="XEX1011" s="289"/>
      <c r="XEY1011" s="289"/>
      <c r="XEZ1011" s="289"/>
      <c r="XFA1011" s="289"/>
      <c r="XFB1011" s="289"/>
    </row>
    <row r="1012" s="506" customFormat="1" ht="21" hidden="1" customHeight="1" spans="1:16382">
      <c r="A1012" s="508">
        <v>2140602</v>
      </c>
      <c r="B1012" s="519" t="s">
        <v>909</v>
      </c>
      <c r="C1012" s="351">
        <f t="shared" si="15"/>
        <v>0</v>
      </c>
      <c r="F1012" s="506">
        <v>0</v>
      </c>
      <c r="H1012" s="506">
        <v>0</v>
      </c>
      <c r="K1012" s="506">
        <v>0</v>
      </c>
      <c r="M1012" s="506">
        <v>0</v>
      </c>
      <c r="XEJ1012" s="289"/>
      <c r="XEK1012" s="289"/>
      <c r="XEL1012" s="289"/>
      <c r="XEM1012" s="289"/>
      <c r="XEN1012" s="289"/>
      <c r="XEO1012" s="289"/>
      <c r="XEP1012" s="289"/>
      <c r="XEQ1012" s="289"/>
      <c r="XER1012" s="289"/>
      <c r="XES1012" s="289"/>
      <c r="XET1012" s="289"/>
      <c r="XEU1012" s="289"/>
      <c r="XEV1012" s="289"/>
      <c r="XEW1012" s="289"/>
      <c r="XEX1012" s="289"/>
      <c r="XEY1012" s="289"/>
      <c r="XEZ1012" s="289"/>
      <c r="XFA1012" s="289"/>
      <c r="XFB1012" s="289"/>
    </row>
    <row r="1013" s="506" customFormat="1" ht="21" hidden="1" customHeight="1" spans="1:16382">
      <c r="A1013" s="508">
        <v>2140603</v>
      </c>
      <c r="B1013" s="519" t="s">
        <v>910</v>
      </c>
      <c r="C1013" s="351">
        <f t="shared" si="15"/>
        <v>0</v>
      </c>
      <c r="F1013" s="506">
        <v>0</v>
      </c>
      <c r="H1013" s="506">
        <v>0</v>
      </c>
      <c r="K1013" s="506">
        <v>0</v>
      </c>
      <c r="M1013" s="506">
        <v>0</v>
      </c>
      <c r="XEJ1013" s="289"/>
      <c r="XEK1013" s="289"/>
      <c r="XEL1013" s="289"/>
      <c r="XEM1013" s="289"/>
      <c r="XEN1013" s="289"/>
      <c r="XEO1013" s="289"/>
      <c r="XEP1013" s="289"/>
      <c r="XEQ1013" s="289"/>
      <c r="XER1013" s="289"/>
      <c r="XES1013" s="289"/>
      <c r="XET1013" s="289"/>
      <c r="XEU1013" s="289"/>
      <c r="XEV1013" s="289"/>
      <c r="XEW1013" s="289"/>
      <c r="XEX1013" s="289"/>
      <c r="XEY1013" s="289"/>
      <c r="XEZ1013" s="289"/>
      <c r="XFA1013" s="289"/>
      <c r="XFB1013" s="289"/>
    </row>
    <row r="1014" s="506" customFormat="1" ht="21" hidden="1" customHeight="1" spans="1:16382">
      <c r="A1014" s="508">
        <v>2140699</v>
      </c>
      <c r="B1014" s="519" t="s">
        <v>911</v>
      </c>
      <c r="C1014" s="351">
        <f t="shared" si="15"/>
        <v>0</v>
      </c>
      <c r="F1014" s="506">
        <v>0</v>
      </c>
      <c r="H1014" s="506">
        <v>0</v>
      </c>
      <c r="K1014" s="506">
        <v>0</v>
      </c>
      <c r="M1014" s="506">
        <v>0</v>
      </c>
      <c r="XEJ1014" s="289"/>
      <c r="XEK1014" s="289"/>
      <c r="XEL1014" s="289"/>
      <c r="XEM1014" s="289"/>
      <c r="XEN1014" s="289"/>
      <c r="XEO1014" s="289"/>
      <c r="XEP1014" s="289"/>
      <c r="XEQ1014" s="289"/>
      <c r="XER1014" s="289"/>
      <c r="XES1014" s="289"/>
      <c r="XET1014" s="289"/>
      <c r="XEU1014" s="289"/>
      <c r="XEV1014" s="289"/>
      <c r="XEW1014" s="289"/>
      <c r="XEX1014" s="289"/>
      <c r="XEY1014" s="289"/>
      <c r="XEZ1014" s="289"/>
      <c r="XFA1014" s="289"/>
      <c r="XFB1014" s="289"/>
    </row>
    <row r="1015" s="506" customFormat="1" ht="21" customHeight="1" spans="1:16382">
      <c r="A1015" s="508">
        <v>21499</v>
      </c>
      <c r="B1015" s="519" t="s">
        <v>912</v>
      </c>
      <c r="C1015" s="351">
        <f t="shared" si="15"/>
        <v>134</v>
      </c>
      <c r="F1015" s="506">
        <v>0</v>
      </c>
      <c r="H1015" s="506">
        <v>27</v>
      </c>
      <c r="K1015" s="506">
        <v>60</v>
      </c>
      <c r="M1015" s="506">
        <v>47</v>
      </c>
      <c r="XEJ1015" s="289"/>
      <c r="XEK1015" s="289"/>
      <c r="XEL1015" s="289"/>
      <c r="XEM1015" s="289"/>
      <c r="XEN1015" s="289"/>
      <c r="XEO1015" s="289"/>
      <c r="XEP1015" s="289"/>
      <c r="XEQ1015" s="289"/>
      <c r="XER1015" s="289"/>
      <c r="XES1015" s="289"/>
      <c r="XET1015" s="289"/>
      <c r="XEU1015" s="289"/>
      <c r="XEV1015" s="289"/>
      <c r="XEW1015" s="289"/>
      <c r="XEX1015" s="289"/>
      <c r="XEY1015" s="289"/>
      <c r="XEZ1015" s="289"/>
      <c r="XFA1015" s="289"/>
      <c r="XFB1015" s="289"/>
    </row>
    <row r="1016" s="506" customFormat="1" ht="21" hidden="1" customHeight="1" spans="1:16382">
      <c r="A1016" s="508">
        <v>2149901</v>
      </c>
      <c r="B1016" s="519" t="s">
        <v>913</v>
      </c>
      <c r="C1016" s="351">
        <f t="shared" si="15"/>
        <v>0</v>
      </c>
      <c r="F1016" s="506">
        <v>0</v>
      </c>
      <c r="H1016" s="506">
        <v>0</v>
      </c>
      <c r="K1016" s="506">
        <v>0</v>
      </c>
      <c r="M1016" s="506">
        <v>0</v>
      </c>
      <c r="XEJ1016" s="289"/>
      <c r="XEK1016" s="289"/>
      <c r="XEL1016" s="289"/>
      <c r="XEM1016" s="289"/>
      <c r="XEN1016" s="289"/>
      <c r="XEO1016" s="289"/>
      <c r="XEP1016" s="289"/>
      <c r="XEQ1016" s="289"/>
      <c r="XER1016" s="289"/>
      <c r="XES1016" s="289"/>
      <c r="XET1016" s="289"/>
      <c r="XEU1016" s="289"/>
      <c r="XEV1016" s="289"/>
      <c r="XEW1016" s="289"/>
      <c r="XEX1016" s="289"/>
      <c r="XEY1016" s="289"/>
      <c r="XEZ1016" s="289"/>
      <c r="XFA1016" s="289"/>
      <c r="XFB1016" s="289"/>
    </row>
    <row r="1017" s="506" customFormat="1" ht="21" customHeight="1" spans="1:16382">
      <c r="A1017" s="508">
        <v>2149999</v>
      </c>
      <c r="B1017" s="519" t="s">
        <v>914</v>
      </c>
      <c r="C1017" s="351">
        <f t="shared" si="15"/>
        <v>134</v>
      </c>
      <c r="F1017" s="506">
        <v>0</v>
      </c>
      <c r="H1017" s="506">
        <v>27</v>
      </c>
      <c r="K1017" s="506">
        <v>60</v>
      </c>
      <c r="M1017" s="506">
        <v>47</v>
      </c>
      <c r="XEJ1017" s="289"/>
      <c r="XEK1017" s="289"/>
      <c r="XEL1017" s="289"/>
      <c r="XEM1017" s="289"/>
      <c r="XEN1017" s="289"/>
      <c r="XEO1017" s="289"/>
      <c r="XEP1017" s="289"/>
      <c r="XEQ1017" s="289"/>
      <c r="XER1017" s="289"/>
      <c r="XES1017" s="289"/>
      <c r="XET1017" s="289"/>
      <c r="XEU1017" s="289"/>
      <c r="XEV1017" s="289"/>
      <c r="XEW1017" s="289"/>
      <c r="XEX1017" s="289"/>
      <c r="XEY1017" s="289"/>
      <c r="XEZ1017" s="289"/>
      <c r="XFA1017" s="289"/>
      <c r="XFB1017" s="289"/>
    </row>
    <row r="1018" s="506" customFormat="1" ht="21" customHeight="1" spans="1:16382">
      <c r="A1018" s="508">
        <v>215</v>
      </c>
      <c r="B1018" s="517" t="s">
        <v>915</v>
      </c>
      <c r="C1018" s="351">
        <f t="shared" si="15"/>
        <v>3479.020975</v>
      </c>
      <c r="F1018" s="508">
        <v>1797.020975</v>
      </c>
      <c r="H1018" s="506">
        <v>0</v>
      </c>
      <c r="I1018" s="506">
        <v>782</v>
      </c>
      <c r="K1018" s="506">
        <v>500</v>
      </c>
      <c r="M1018" s="506">
        <v>400</v>
      </c>
      <c r="XEJ1018" s="289"/>
      <c r="XEK1018" s="289"/>
      <c r="XEL1018" s="289"/>
      <c r="XEM1018" s="289"/>
      <c r="XEN1018" s="289"/>
      <c r="XEO1018" s="289"/>
      <c r="XEP1018" s="289"/>
      <c r="XEQ1018" s="289"/>
      <c r="XER1018" s="289"/>
      <c r="XES1018" s="289"/>
      <c r="XET1018" s="289"/>
      <c r="XEU1018" s="289"/>
      <c r="XEV1018" s="289"/>
      <c r="XEW1018" s="289"/>
      <c r="XEX1018" s="289"/>
      <c r="XEY1018" s="289"/>
      <c r="XEZ1018" s="289"/>
      <c r="XFA1018" s="289"/>
      <c r="XFB1018" s="289"/>
    </row>
    <row r="1019" s="506" customFormat="1" ht="21" customHeight="1" spans="1:16382">
      <c r="A1019" s="508">
        <v>21501</v>
      </c>
      <c r="B1019" s="519" t="s">
        <v>916</v>
      </c>
      <c r="C1019" s="351">
        <f t="shared" si="15"/>
        <v>1389.721907</v>
      </c>
      <c r="F1019" s="508">
        <v>989.721907</v>
      </c>
      <c r="H1019" s="506">
        <v>0</v>
      </c>
      <c r="K1019" s="506">
        <v>0</v>
      </c>
      <c r="M1019" s="506">
        <v>400</v>
      </c>
      <c r="XEJ1019" s="289"/>
      <c r="XEK1019" s="289"/>
      <c r="XEL1019" s="289"/>
      <c r="XEM1019" s="289"/>
      <c r="XEN1019" s="289"/>
      <c r="XEO1019" s="289"/>
      <c r="XEP1019" s="289"/>
      <c r="XEQ1019" s="289"/>
      <c r="XER1019" s="289"/>
      <c r="XES1019" s="289"/>
      <c r="XET1019" s="289"/>
      <c r="XEU1019" s="289"/>
      <c r="XEV1019" s="289"/>
      <c r="XEW1019" s="289"/>
      <c r="XEX1019" s="289"/>
      <c r="XEY1019" s="289"/>
      <c r="XEZ1019" s="289"/>
      <c r="XFA1019" s="289"/>
      <c r="XFB1019" s="289"/>
    </row>
    <row r="1020" s="506" customFormat="1" ht="21" customHeight="1" spans="1:16382">
      <c r="A1020" s="508">
        <v>2150101</v>
      </c>
      <c r="B1020" s="519" t="s">
        <v>148</v>
      </c>
      <c r="C1020" s="351">
        <f t="shared" si="15"/>
        <v>279.951119</v>
      </c>
      <c r="F1020" s="508">
        <v>279.951119</v>
      </c>
      <c r="H1020" s="506">
        <v>0</v>
      </c>
      <c r="K1020" s="506">
        <v>0</v>
      </c>
      <c r="M1020" s="506">
        <v>0</v>
      </c>
      <c r="XEJ1020" s="289"/>
      <c r="XEK1020" s="289"/>
      <c r="XEL1020" s="289"/>
      <c r="XEM1020" s="289"/>
      <c r="XEN1020" s="289"/>
      <c r="XEO1020" s="289"/>
      <c r="XEP1020" s="289"/>
      <c r="XEQ1020" s="289"/>
      <c r="XER1020" s="289"/>
      <c r="XES1020" s="289"/>
      <c r="XET1020" s="289"/>
      <c r="XEU1020" s="289"/>
      <c r="XEV1020" s="289"/>
      <c r="XEW1020" s="289"/>
      <c r="XEX1020" s="289"/>
      <c r="XEY1020" s="289"/>
      <c r="XEZ1020" s="289"/>
      <c r="XFA1020" s="289"/>
      <c r="XFB1020" s="289"/>
    </row>
    <row r="1021" s="506" customFormat="1" ht="21" hidden="1" customHeight="1" spans="1:16382">
      <c r="A1021" s="508">
        <v>2150102</v>
      </c>
      <c r="B1021" s="519" t="s">
        <v>149</v>
      </c>
      <c r="C1021" s="351">
        <f t="shared" si="15"/>
        <v>0</v>
      </c>
      <c r="F1021" s="506">
        <v>0</v>
      </c>
      <c r="H1021" s="506">
        <v>0</v>
      </c>
      <c r="K1021" s="506">
        <v>0</v>
      </c>
      <c r="M1021" s="506">
        <v>0</v>
      </c>
      <c r="XEJ1021" s="289"/>
      <c r="XEK1021" s="289"/>
      <c r="XEL1021" s="289"/>
      <c r="XEM1021" s="289"/>
      <c r="XEN1021" s="289"/>
      <c r="XEO1021" s="289"/>
      <c r="XEP1021" s="289"/>
      <c r="XEQ1021" s="289"/>
      <c r="XER1021" s="289"/>
      <c r="XES1021" s="289"/>
      <c r="XET1021" s="289"/>
      <c r="XEU1021" s="289"/>
      <c r="XEV1021" s="289"/>
      <c r="XEW1021" s="289"/>
      <c r="XEX1021" s="289"/>
      <c r="XEY1021" s="289"/>
      <c r="XEZ1021" s="289"/>
      <c r="XFA1021" s="289"/>
      <c r="XFB1021" s="289"/>
    </row>
    <row r="1022" s="506" customFormat="1" ht="21" hidden="1" customHeight="1" spans="1:16382">
      <c r="A1022" s="508">
        <v>2150103</v>
      </c>
      <c r="B1022" s="519" t="s">
        <v>150</v>
      </c>
      <c r="C1022" s="351">
        <f t="shared" si="15"/>
        <v>0</v>
      </c>
      <c r="F1022" s="506">
        <v>0</v>
      </c>
      <c r="H1022" s="506">
        <v>0</v>
      </c>
      <c r="K1022" s="506">
        <v>0</v>
      </c>
      <c r="M1022" s="506">
        <v>0</v>
      </c>
      <c r="XEJ1022" s="289"/>
      <c r="XEK1022" s="289"/>
      <c r="XEL1022" s="289"/>
      <c r="XEM1022" s="289"/>
      <c r="XEN1022" s="289"/>
      <c r="XEO1022" s="289"/>
      <c r="XEP1022" s="289"/>
      <c r="XEQ1022" s="289"/>
      <c r="XER1022" s="289"/>
      <c r="XES1022" s="289"/>
      <c r="XET1022" s="289"/>
      <c r="XEU1022" s="289"/>
      <c r="XEV1022" s="289"/>
      <c r="XEW1022" s="289"/>
      <c r="XEX1022" s="289"/>
      <c r="XEY1022" s="289"/>
      <c r="XEZ1022" s="289"/>
      <c r="XFA1022" s="289"/>
      <c r="XFB1022" s="289"/>
    </row>
    <row r="1023" s="506" customFormat="1" ht="21" hidden="1" customHeight="1" spans="1:16382">
      <c r="A1023" s="508">
        <v>2150104</v>
      </c>
      <c r="B1023" s="519" t="s">
        <v>917</v>
      </c>
      <c r="C1023" s="351">
        <f t="shared" si="15"/>
        <v>0</v>
      </c>
      <c r="F1023" s="506">
        <v>0</v>
      </c>
      <c r="H1023" s="506">
        <v>0</v>
      </c>
      <c r="K1023" s="506">
        <v>0</v>
      </c>
      <c r="M1023" s="506">
        <v>0</v>
      </c>
      <c r="XEJ1023" s="289"/>
      <c r="XEK1023" s="289"/>
      <c r="XEL1023" s="289"/>
      <c r="XEM1023" s="289"/>
      <c r="XEN1023" s="289"/>
      <c r="XEO1023" s="289"/>
      <c r="XEP1023" s="289"/>
      <c r="XEQ1023" s="289"/>
      <c r="XER1023" s="289"/>
      <c r="XES1023" s="289"/>
      <c r="XET1023" s="289"/>
      <c r="XEU1023" s="289"/>
      <c r="XEV1023" s="289"/>
      <c r="XEW1023" s="289"/>
      <c r="XEX1023" s="289"/>
      <c r="XEY1023" s="289"/>
      <c r="XEZ1023" s="289"/>
      <c r="XFA1023" s="289"/>
      <c r="XFB1023" s="289"/>
    </row>
    <row r="1024" s="506" customFormat="1" ht="21" hidden="1" customHeight="1" spans="1:16382">
      <c r="A1024" s="508">
        <v>2150105</v>
      </c>
      <c r="B1024" s="519" t="s">
        <v>918</v>
      </c>
      <c r="C1024" s="351">
        <f t="shared" si="15"/>
        <v>0</v>
      </c>
      <c r="F1024" s="506">
        <v>0</v>
      </c>
      <c r="H1024" s="506">
        <v>0</v>
      </c>
      <c r="K1024" s="506">
        <v>0</v>
      </c>
      <c r="M1024" s="506">
        <v>0</v>
      </c>
      <c r="XEJ1024" s="289"/>
      <c r="XEK1024" s="289"/>
      <c r="XEL1024" s="289"/>
      <c r="XEM1024" s="289"/>
      <c r="XEN1024" s="289"/>
      <c r="XEO1024" s="289"/>
      <c r="XEP1024" s="289"/>
      <c r="XEQ1024" s="289"/>
      <c r="XER1024" s="289"/>
      <c r="XES1024" s="289"/>
      <c r="XET1024" s="289"/>
      <c r="XEU1024" s="289"/>
      <c r="XEV1024" s="289"/>
      <c r="XEW1024" s="289"/>
      <c r="XEX1024" s="289"/>
      <c r="XEY1024" s="289"/>
      <c r="XEZ1024" s="289"/>
      <c r="XFA1024" s="289"/>
      <c r="XFB1024" s="289"/>
    </row>
    <row r="1025" s="506" customFormat="1" ht="21" hidden="1" customHeight="1" spans="1:16382">
      <c r="A1025" s="508">
        <v>2150106</v>
      </c>
      <c r="B1025" s="519" t="s">
        <v>919</v>
      </c>
      <c r="C1025" s="351">
        <f t="shared" si="15"/>
        <v>0</v>
      </c>
      <c r="F1025" s="506">
        <v>0</v>
      </c>
      <c r="H1025" s="506">
        <v>0</v>
      </c>
      <c r="K1025" s="506">
        <v>0</v>
      </c>
      <c r="M1025" s="506">
        <v>0</v>
      </c>
      <c r="XEJ1025" s="289"/>
      <c r="XEK1025" s="289"/>
      <c r="XEL1025" s="289"/>
      <c r="XEM1025" s="289"/>
      <c r="XEN1025" s="289"/>
      <c r="XEO1025" s="289"/>
      <c r="XEP1025" s="289"/>
      <c r="XEQ1025" s="289"/>
      <c r="XER1025" s="289"/>
      <c r="XES1025" s="289"/>
      <c r="XET1025" s="289"/>
      <c r="XEU1025" s="289"/>
      <c r="XEV1025" s="289"/>
      <c r="XEW1025" s="289"/>
      <c r="XEX1025" s="289"/>
      <c r="XEY1025" s="289"/>
      <c r="XEZ1025" s="289"/>
      <c r="XFA1025" s="289"/>
      <c r="XFB1025" s="289"/>
    </row>
    <row r="1026" s="506" customFormat="1" ht="21" hidden="1" customHeight="1" spans="1:16382">
      <c r="A1026" s="508">
        <v>2150107</v>
      </c>
      <c r="B1026" s="519" t="s">
        <v>920</v>
      </c>
      <c r="C1026" s="351">
        <f t="shared" si="15"/>
        <v>0</v>
      </c>
      <c r="F1026" s="506">
        <v>0</v>
      </c>
      <c r="H1026" s="506">
        <v>0</v>
      </c>
      <c r="K1026" s="506">
        <v>0</v>
      </c>
      <c r="M1026" s="506">
        <v>0</v>
      </c>
      <c r="XEJ1026" s="289"/>
      <c r="XEK1026" s="289"/>
      <c r="XEL1026" s="289"/>
      <c r="XEM1026" s="289"/>
      <c r="XEN1026" s="289"/>
      <c r="XEO1026" s="289"/>
      <c r="XEP1026" s="289"/>
      <c r="XEQ1026" s="289"/>
      <c r="XER1026" s="289"/>
      <c r="XES1026" s="289"/>
      <c r="XET1026" s="289"/>
      <c r="XEU1026" s="289"/>
      <c r="XEV1026" s="289"/>
      <c r="XEW1026" s="289"/>
      <c r="XEX1026" s="289"/>
      <c r="XEY1026" s="289"/>
      <c r="XEZ1026" s="289"/>
      <c r="XFA1026" s="289"/>
      <c r="XFB1026" s="289"/>
    </row>
    <row r="1027" s="506" customFormat="1" ht="21" hidden="1" customHeight="1" spans="1:16382">
      <c r="A1027" s="508">
        <v>2150108</v>
      </c>
      <c r="B1027" s="519" t="s">
        <v>921</v>
      </c>
      <c r="C1027" s="351">
        <f t="shared" si="15"/>
        <v>0</v>
      </c>
      <c r="F1027" s="506">
        <v>0</v>
      </c>
      <c r="H1027" s="506">
        <v>0</v>
      </c>
      <c r="K1027" s="506">
        <v>0</v>
      </c>
      <c r="M1027" s="506">
        <v>0</v>
      </c>
      <c r="XEJ1027" s="289"/>
      <c r="XEK1027" s="289"/>
      <c r="XEL1027" s="289"/>
      <c r="XEM1027" s="289"/>
      <c r="XEN1027" s="289"/>
      <c r="XEO1027" s="289"/>
      <c r="XEP1027" s="289"/>
      <c r="XEQ1027" s="289"/>
      <c r="XER1027" s="289"/>
      <c r="XES1027" s="289"/>
      <c r="XET1027" s="289"/>
      <c r="XEU1027" s="289"/>
      <c r="XEV1027" s="289"/>
      <c r="XEW1027" s="289"/>
      <c r="XEX1027" s="289"/>
      <c r="XEY1027" s="289"/>
      <c r="XEZ1027" s="289"/>
      <c r="XFA1027" s="289"/>
      <c r="XFB1027" s="289"/>
    </row>
    <row r="1028" s="506" customFormat="1" ht="21" customHeight="1" spans="1:16382">
      <c r="A1028" s="508">
        <v>2150199</v>
      </c>
      <c r="B1028" s="519" t="s">
        <v>922</v>
      </c>
      <c r="C1028" s="351">
        <f t="shared" si="15"/>
        <v>1109.770788</v>
      </c>
      <c r="F1028" s="508">
        <v>709.770788</v>
      </c>
      <c r="H1028" s="506">
        <v>0</v>
      </c>
      <c r="K1028" s="506">
        <v>0</v>
      </c>
      <c r="M1028" s="506">
        <v>400</v>
      </c>
      <c r="XEJ1028" s="289"/>
      <c r="XEK1028" s="289"/>
      <c r="XEL1028" s="289"/>
      <c r="XEM1028" s="289"/>
      <c r="XEN1028" s="289"/>
      <c r="XEO1028" s="289"/>
      <c r="XEP1028" s="289"/>
      <c r="XEQ1028" s="289"/>
      <c r="XER1028" s="289"/>
      <c r="XES1028" s="289"/>
      <c r="XET1028" s="289"/>
      <c r="XEU1028" s="289"/>
      <c r="XEV1028" s="289"/>
      <c r="XEW1028" s="289"/>
      <c r="XEX1028" s="289"/>
      <c r="XEY1028" s="289"/>
      <c r="XEZ1028" s="289"/>
      <c r="XFA1028" s="289"/>
      <c r="XFB1028" s="289"/>
    </row>
    <row r="1029" s="506" customFormat="1" ht="21" customHeight="1" spans="1:16382">
      <c r="A1029" s="508">
        <v>21502</v>
      </c>
      <c r="B1029" s="519" t="s">
        <v>923</v>
      </c>
      <c r="C1029" s="351">
        <f t="shared" si="15"/>
        <v>300</v>
      </c>
      <c r="F1029" s="506">
        <v>0</v>
      </c>
      <c r="H1029" s="506">
        <v>0</v>
      </c>
      <c r="K1029" s="506">
        <v>300</v>
      </c>
      <c r="M1029" s="506">
        <v>0</v>
      </c>
      <c r="XEJ1029" s="289"/>
      <c r="XEK1029" s="289"/>
      <c r="XEL1029" s="289"/>
      <c r="XEM1029" s="289"/>
      <c r="XEN1029" s="289"/>
      <c r="XEO1029" s="289"/>
      <c r="XEP1029" s="289"/>
      <c r="XEQ1029" s="289"/>
      <c r="XER1029" s="289"/>
      <c r="XES1029" s="289"/>
      <c r="XET1029" s="289"/>
      <c r="XEU1029" s="289"/>
      <c r="XEV1029" s="289"/>
      <c r="XEW1029" s="289"/>
      <c r="XEX1029" s="289"/>
      <c r="XEY1029" s="289"/>
      <c r="XEZ1029" s="289"/>
      <c r="XFA1029" s="289"/>
      <c r="XFB1029" s="289"/>
    </row>
    <row r="1030" s="506" customFormat="1" ht="21" hidden="1" customHeight="1" spans="1:16382">
      <c r="A1030" s="508">
        <v>2150201</v>
      </c>
      <c r="B1030" s="519" t="s">
        <v>148</v>
      </c>
      <c r="C1030" s="351">
        <f t="shared" ref="C1030:C1093" si="16">D1030+E1030+F1030+G1030+H1030+I1030+J1030+K1030+L1030+M1030</f>
        <v>0</v>
      </c>
      <c r="F1030" s="506">
        <v>0</v>
      </c>
      <c r="H1030" s="506">
        <v>0</v>
      </c>
      <c r="K1030" s="506">
        <v>0</v>
      </c>
      <c r="M1030" s="506">
        <v>0</v>
      </c>
      <c r="XEJ1030" s="289"/>
      <c r="XEK1030" s="289"/>
      <c r="XEL1030" s="289"/>
      <c r="XEM1030" s="289"/>
      <c r="XEN1030" s="289"/>
      <c r="XEO1030" s="289"/>
      <c r="XEP1030" s="289"/>
      <c r="XEQ1030" s="289"/>
      <c r="XER1030" s="289"/>
      <c r="XES1030" s="289"/>
      <c r="XET1030" s="289"/>
      <c r="XEU1030" s="289"/>
      <c r="XEV1030" s="289"/>
      <c r="XEW1030" s="289"/>
      <c r="XEX1030" s="289"/>
      <c r="XEY1030" s="289"/>
      <c r="XEZ1030" s="289"/>
      <c r="XFA1030" s="289"/>
      <c r="XFB1030" s="289"/>
    </row>
    <row r="1031" s="506" customFormat="1" ht="21" hidden="1" customHeight="1" spans="1:16382">
      <c r="A1031" s="508">
        <v>2150202</v>
      </c>
      <c r="B1031" s="519" t="s">
        <v>149</v>
      </c>
      <c r="C1031" s="351">
        <f t="shared" si="16"/>
        <v>0</v>
      </c>
      <c r="F1031" s="506">
        <v>0</v>
      </c>
      <c r="H1031" s="506">
        <v>0</v>
      </c>
      <c r="K1031" s="506">
        <v>0</v>
      </c>
      <c r="M1031" s="506">
        <v>0</v>
      </c>
      <c r="XEJ1031" s="289"/>
      <c r="XEK1031" s="289"/>
      <c r="XEL1031" s="289"/>
      <c r="XEM1031" s="289"/>
      <c r="XEN1031" s="289"/>
      <c r="XEO1031" s="289"/>
      <c r="XEP1031" s="289"/>
      <c r="XEQ1031" s="289"/>
      <c r="XER1031" s="289"/>
      <c r="XES1031" s="289"/>
      <c r="XET1031" s="289"/>
      <c r="XEU1031" s="289"/>
      <c r="XEV1031" s="289"/>
      <c r="XEW1031" s="289"/>
      <c r="XEX1031" s="289"/>
      <c r="XEY1031" s="289"/>
      <c r="XEZ1031" s="289"/>
      <c r="XFA1031" s="289"/>
      <c r="XFB1031" s="289"/>
    </row>
    <row r="1032" s="506" customFormat="1" ht="21" hidden="1" customHeight="1" spans="1:16382">
      <c r="A1032" s="508">
        <v>2150203</v>
      </c>
      <c r="B1032" s="519" t="s">
        <v>150</v>
      </c>
      <c r="C1032" s="351">
        <f t="shared" si="16"/>
        <v>0</v>
      </c>
      <c r="F1032" s="506">
        <v>0</v>
      </c>
      <c r="H1032" s="506">
        <v>0</v>
      </c>
      <c r="K1032" s="506">
        <v>0</v>
      </c>
      <c r="M1032" s="506">
        <v>0</v>
      </c>
      <c r="XEJ1032" s="289"/>
      <c r="XEK1032" s="289"/>
      <c r="XEL1032" s="289"/>
      <c r="XEM1032" s="289"/>
      <c r="XEN1032" s="289"/>
      <c r="XEO1032" s="289"/>
      <c r="XEP1032" s="289"/>
      <c r="XEQ1032" s="289"/>
      <c r="XER1032" s="289"/>
      <c r="XES1032" s="289"/>
      <c r="XET1032" s="289"/>
      <c r="XEU1032" s="289"/>
      <c r="XEV1032" s="289"/>
      <c r="XEW1032" s="289"/>
      <c r="XEX1032" s="289"/>
      <c r="XEY1032" s="289"/>
      <c r="XEZ1032" s="289"/>
      <c r="XFA1032" s="289"/>
      <c r="XFB1032" s="289"/>
    </row>
    <row r="1033" s="506" customFormat="1" ht="21" hidden="1" customHeight="1" spans="1:16382">
      <c r="A1033" s="508">
        <v>2150204</v>
      </c>
      <c r="B1033" s="518" t="s">
        <v>924</v>
      </c>
      <c r="C1033" s="351">
        <f t="shared" si="16"/>
        <v>0</v>
      </c>
      <c r="F1033" s="506">
        <v>0</v>
      </c>
      <c r="H1033" s="506">
        <v>0</v>
      </c>
      <c r="K1033" s="506">
        <v>0</v>
      </c>
      <c r="M1033" s="506">
        <v>0</v>
      </c>
      <c r="XEJ1033" s="289"/>
      <c r="XEK1033" s="289"/>
      <c r="XEL1033" s="289"/>
      <c r="XEM1033" s="289"/>
      <c r="XEN1033" s="289"/>
      <c r="XEO1033" s="289"/>
      <c r="XEP1033" s="289"/>
      <c r="XEQ1033" s="289"/>
      <c r="XER1033" s="289"/>
      <c r="XES1033" s="289"/>
      <c r="XET1033" s="289"/>
      <c r="XEU1033" s="289"/>
      <c r="XEV1033" s="289"/>
      <c r="XEW1033" s="289"/>
      <c r="XEX1033" s="289"/>
      <c r="XEY1033" s="289"/>
      <c r="XEZ1033" s="289"/>
      <c r="XFA1033" s="289"/>
      <c r="XFB1033" s="289"/>
    </row>
    <row r="1034" s="506" customFormat="1" ht="21" hidden="1" customHeight="1" spans="1:16382">
      <c r="A1034" s="508">
        <v>2150205</v>
      </c>
      <c r="B1034" s="519" t="s">
        <v>925</v>
      </c>
      <c r="C1034" s="351">
        <f t="shared" si="16"/>
        <v>0</v>
      </c>
      <c r="F1034" s="506">
        <v>0</v>
      </c>
      <c r="H1034" s="506">
        <v>0</v>
      </c>
      <c r="K1034" s="506">
        <v>0</v>
      </c>
      <c r="M1034" s="506">
        <v>0</v>
      </c>
      <c r="XEJ1034" s="289"/>
      <c r="XEK1034" s="289"/>
      <c r="XEL1034" s="289"/>
      <c r="XEM1034" s="289"/>
      <c r="XEN1034" s="289"/>
      <c r="XEO1034" s="289"/>
      <c r="XEP1034" s="289"/>
      <c r="XEQ1034" s="289"/>
      <c r="XER1034" s="289"/>
      <c r="XES1034" s="289"/>
      <c r="XET1034" s="289"/>
      <c r="XEU1034" s="289"/>
      <c r="XEV1034" s="289"/>
      <c r="XEW1034" s="289"/>
      <c r="XEX1034" s="289"/>
      <c r="XEY1034" s="289"/>
      <c r="XEZ1034" s="289"/>
      <c r="XFA1034" s="289"/>
      <c r="XFB1034" s="289"/>
    </row>
    <row r="1035" s="506" customFormat="1" ht="21" hidden="1" customHeight="1" spans="1:16382">
      <c r="A1035" s="508">
        <v>2150206</v>
      </c>
      <c r="B1035" s="519" t="s">
        <v>926</v>
      </c>
      <c r="C1035" s="351">
        <f t="shared" si="16"/>
        <v>0</v>
      </c>
      <c r="F1035" s="506">
        <v>0</v>
      </c>
      <c r="H1035" s="506">
        <v>0</v>
      </c>
      <c r="K1035" s="506">
        <v>0</v>
      </c>
      <c r="M1035" s="506">
        <v>0</v>
      </c>
      <c r="XEJ1035" s="289"/>
      <c r="XEK1035" s="289"/>
      <c r="XEL1035" s="289"/>
      <c r="XEM1035" s="289"/>
      <c r="XEN1035" s="289"/>
      <c r="XEO1035" s="289"/>
      <c r="XEP1035" s="289"/>
      <c r="XEQ1035" s="289"/>
      <c r="XER1035" s="289"/>
      <c r="XES1035" s="289"/>
      <c r="XET1035" s="289"/>
      <c r="XEU1035" s="289"/>
      <c r="XEV1035" s="289"/>
      <c r="XEW1035" s="289"/>
      <c r="XEX1035" s="289"/>
      <c r="XEY1035" s="289"/>
      <c r="XEZ1035" s="289"/>
      <c r="XFA1035" s="289"/>
      <c r="XFB1035" s="289"/>
    </row>
    <row r="1036" s="506" customFormat="1" ht="21" hidden="1" customHeight="1" spans="1:16382">
      <c r="A1036" s="508">
        <v>2150207</v>
      </c>
      <c r="B1036" s="519" t="s">
        <v>927</v>
      </c>
      <c r="C1036" s="351">
        <f t="shared" si="16"/>
        <v>0</v>
      </c>
      <c r="F1036" s="506">
        <v>0</v>
      </c>
      <c r="H1036" s="506">
        <v>0</v>
      </c>
      <c r="K1036" s="506">
        <v>0</v>
      </c>
      <c r="M1036" s="506">
        <v>0</v>
      </c>
      <c r="XEJ1036" s="289"/>
      <c r="XEK1036" s="289"/>
      <c r="XEL1036" s="289"/>
      <c r="XEM1036" s="289"/>
      <c r="XEN1036" s="289"/>
      <c r="XEO1036" s="289"/>
      <c r="XEP1036" s="289"/>
      <c r="XEQ1036" s="289"/>
      <c r="XER1036" s="289"/>
      <c r="XES1036" s="289"/>
      <c r="XET1036" s="289"/>
      <c r="XEU1036" s="289"/>
      <c r="XEV1036" s="289"/>
      <c r="XEW1036" s="289"/>
      <c r="XEX1036" s="289"/>
      <c r="XEY1036" s="289"/>
      <c r="XEZ1036" s="289"/>
      <c r="XFA1036" s="289"/>
      <c r="XFB1036" s="289"/>
    </row>
    <row r="1037" s="506" customFormat="1" ht="21" hidden="1" customHeight="1" spans="1:16382">
      <c r="A1037" s="508">
        <v>2150208</v>
      </c>
      <c r="B1037" s="519" t="s">
        <v>928</v>
      </c>
      <c r="C1037" s="351">
        <f t="shared" si="16"/>
        <v>0</v>
      </c>
      <c r="F1037" s="506">
        <v>0</v>
      </c>
      <c r="H1037" s="506">
        <v>0</v>
      </c>
      <c r="K1037" s="506">
        <v>0</v>
      </c>
      <c r="M1037" s="506">
        <v>0</v>
      </c>
      <c r="XEJ1037" s="289"/>
      <c r="XEK1037" s="289"/>
      <c r="XEL1037" s="289"/>
      <c r="XEM1037" s="289"/>
      <c r="XEN1037" s="289"/>
      <c r="XEO1037" s="289"/>
      <c r="XEP1037" s="289"/>
      <c r="XEQ1037" s="289"/>
      <c r="XER1037" s="289"/>
      <c r="XES1037" s="289"/>
      <c r="XET1037" s="289"/>
      <c r="XEU1037" s="289"/>
      <c r="XEV1037" s="289"/>
      <c r="XEW1037" s="289"/>
      <c r="XEX1037" s="289"/>
      <c r="XEY1037" s="289"/>
      <c r="XEZ1037" s="289"/>
      <c r="XFA1037" s="289"/>
      <c r="XFB1037" s="289"/>
    </row>
    <row r="1038" s="506" customFormat="1" ht="21" hidden="1" customHeight="1" spans="1:16382">
      <c r="A1038" s="508">
        <v>2150209</v>
      </c>
      <c r="B1038" s="519" t="s">
        <v>929</v>
      </c>
      <c r="C1038" s="351">
        <f t="shared" si="16"/>
        <v>0</v>
      </c>
      <c r="F1038" s="506">
        <v>0</v>
      </c>
      <c r="H1038" s="506">
        <v>0</v>
      </c>
      <c r="K1038" s="506">
        <v>0</v>
      </c>
      <c r="M1038" s="506">
        <v>0</v>
      </c>
      <c r="XEJ1038" s="289"/>
      <c r="XEK1038" s="289"/>
      <c r="XEL1038" s="289"/>
      <c r="XEM1038" s="289"/>
      <c r="XEN1038" s="289"/>
      <c r="XEO1038" s="289"/>
      <c r="XEP1038" s="289"/>
      <c r="XEQ1038" s="289"/>
      <c r="XER1038" s="289"/>
      <c r="XES1038" s="289"/>
      <c r="XET1038" s="289"/>
      <c r="XEU1038" s="289"/>
      <c r="XEV1038" s="289"/>
      <c r="XEW1038" s="289"/>
      <c r="XEX1038" s="289"/>
      <c r="XEY1038" s="289"/>
      <c r="XEZ1038" s="289"/>
      <c r="XFA1038" s="289"/>
      <c r="XFB1038" s="289"/>
    </row>
    <row r="1039" s="506" customFormat="1" ht="21" hidden="1" customHeight="1" spans="1:16382">
      <c r="A1039" s="508">
        <v>2150210</v>
      </c>
      <c r="B1039" s="519" t="s">
        <v>930</v>
      </c>
      <c r="C1039" s="351">
        <f t="shared" si="16"/>
        <v>0</v>
      </c>
      <c r="F1039" s="506">
        <v>0</v>
      </c>
      <c r="H1039" s="506">
        <v>0</v>
      </c>
      <c r="K1039" s="506">
        <v>0</v>
      </c>
      <c r="M1039" s="506">
        <v>0</v>
      </c>
      <c r="XEJ1039" s="289"/>
      <c r="XEK1039" s="289"/>
      <c r="XEL1039" s="289"/>
      <c r="XEM1039" s="289"/>
      <c r="XEN1039" s="289"/>
      <c r="XEO1039" s="289"/>
      <c r="XEP1039" s="289"/>
      <c r="XEQ1039" s="289"/>
      <c r="XER1039" s="289"/>
      <c r="XES1039" s="289"/>
      <c r="XET1039" s="289"/>
      <c r="XEU1039" s="289"/>
      <c r="XEV1039" s="289"/>
      <c r="XEW1039" s="289"/>
      <c r="XEX1039" s="289"/>
      <c r="XEY1039" s="289"/>
      <c r="XEZ1039" s="289"/>
      <c r="XFA1039" s="289"/>
      <c r="XFB1039" s="289"/>
    </row>
    <row r="1040" s="506" customFormat="1" ht="21" hidden="1" customHeight="1" spans="1:16382">
      <c r="A1040" s="508">
        <v>2150212</v>
      </c>
      <c r="B1040" s="519" t="s">
        <v>931</v>
      </c>
      <c r="C1040" s="351">
        <f t="shared" si="16"/>
        <v>0</v>
      </c>
      <c r="F1040" s="506">
        <v>0</v>
      </c>
      <c r="H1040" s="506">
        <v>0</v>
      </c>
      <c r="K1040" s="506">
        <v>0</v>
      </c>
      <c r="M1040" s="506">
        <v>0</v>
      </c>
      <c r="XEJ1040" s="289"/>
      <c r="XEK1040" s="289"/>
      <c r="XEL1040" s="289"/>
      <c r="XEM1040" s="289"/>
      <c r="XEN1040" s="289"/>
      <c r="XEO1040" s="289"/>
      <c r="XEP1040" s="289"/>
      <c r="XEQ1040" s="289"/>
      <c r="XER1040" s="289"/>
      <c r="XES1040" s="289"/>
      <c r="XET1040" s="289"/>
      <c r="XEU1040" s="289"/>
      <c r="XEV1040" s="289"/>
      <c r="XEW1040" s="289"/>
      <c r="XEX1040" s="289"/>
      <c r="XEY1040" s="289"/>
      <c r="XEZ1040" s="289"/>
      <c r="XFA1040" s="289"/>
      <c r="XFB1040" s="289"/>
    </row>
    <row r="1041" s="506" customFormat="1" ht="21" hidden="1" customHeight="1" spans="1:16382">
      <c r="A1041" s="508">
        <v>2150213</v>
      </c>
      <c r="B1041" s="519" t="s">
        <v>932</v>
      </c>
      <c r="C1041" s="351">
        <f t="shared" si="16"/>
        <v>0</v>
      </c>
      <c r="F1041" s="506">
        <v>0</v>
      </c>
      <c r="H1041" s="506">
        <v>0</v>
      </c>
      <c r="K1041" s="506">
        <v>0</v>
      </c>
      <c r="M1041" s="506">
        <v>0</v>
      </c>
      <c r="XEJ1041" s="289"/>
      <c r="XEK1041" s="289"/>
      <c r="XEL1041" s="289"/>
      <c r="XEM1041" s="289"/>
      <c r="XEN1041" s="289"/>
      <c r="XEO1041" s="289"/>
      <c r="XEP1041" s="289"/>
      <c r="XEQ1041" s="289"/>
      <c r="XER1041" s="289"/>
      <c r="XES1041" s="289"/>
      <c r="XET1041" s="289"/>
      <c r="XEU1041" s="289"/>
      <c r="XEV1041" s="289"/>
      <c r="XEW1041" s="289"/>
      <c r="XEX1041" s="289"/>
      <c r="XEY1041" s="289"/>
      <c r="XEZ1041" s="289"/>
      <c r="XFA1041" s="289"/>
      <c r="XFB1041" s="289"/>
    </row>
    <row r="1042" s="506" customFormat="1" ht="21" hidden="1" customHeight="1" spans="1:16382">
      <c r="A1042" s="508">
        <v>2150214</v>
      </c>
      <c r="B1042" s="519" t="s">
        <v>933</v>
      </c>
      <c r="C1042" s="351">
        <f t="shared" si="16"/>
        <v>0</v>
      </c>
      <c r="F1042" s="506">
        <v>0</v>
      </c>
      <c r="H1042" s="506">
        <v>0</v>
      </c>
      <c r="K1042" s="506">
        <v>0</v>
      </c>
      <c r="M1042" s="506">
        <v>0</v>
      </c>
      <c r="XEJ1042" s="289"/>
      <c r="XEK1042" s="289"/>
      <c r="XEL1042" s="289"/>
      <c r="XEM1042" s="289"/>
      <c r="XEN1042" s="289"/>
      <c r="XEO1042" s="289"/>
      <c r="XEP1042" s="289"/>
      <c r="XEQ1042" s="289"/>
      <c r="XER1042" s="289"/>
      <c r="XES1042" s="289"/>
      <c r="XET1042" s="289"/>
      <c r="XEU1042" s="289"/>
      <c r="XEV1042" s="289"/>
      <c r="XEW1042" s="289"/>
      <c r="XEX1042" s="289"/>
      <c r="XEY1042" s="289"/>
      <c r="XEZ1042" s="289"/>
      <c r="XFA1042" s="289"/>
      <c r="XFB1042" s="289"/>
    </row>
    <row r="1043" s="506" customFormat="1" ht="21" hidden="1" customHeight="1" spans="1:16382">
      <c r="A1043" s="508">
        <v>2150215</v>
      </c>
      <c r="B1043" s="518" t="s">
        <v>934</v>
      </c>
      <c r="C1043" s="351">
        <f t="shared" si="16"/>
        <v>0</v>
      </c>
      <c r="F1043" s="506">
        <v>0</v>
      </c>
      <c r="H1043" s="506">
        <v>0</v>
      </c>
      <c r="K1043" s="506">
        <v>0</v>
      </c>
      <c r="M1043" s="506">
        <v>0</v>
      </c>
      <c r="XEJ1043" s="289"/>
      <c r="XEK1043" s="289"/>
      <c r="XEL1043" s="289"/>
      <c r="XEM1043" s="289"/>
      <c r="XEN1043" s="289"/>
      <c r="XEO1043" s="289"/>
      <c r="XEP1043" s="289"/>
      <c r="XEQ1043" s="289"/>
      <c r="XER1043" s="289"/>
      <c r="XES1043" s="289"/>
      <c r="XET1043" s="289"/>
      <c r="XEU1043" s="289"/>
      <c r="XEV1043" s="289"/>
      <c r="XEW1043" s="289"/>
      <c r="XEX1043" s="289"/>
      <c r="XEY1043" s="289"/>
      <c r="XEZ1043" s="289"/>
      <c r="XFA1043" s="289"/>
      <c r="XFB1043" s="289"/>
    </row>
    <row r="1044" s="506" customFormat="1" ht="21" customHeight="1" spans="1:16382">
      <c r="A1044" s="508">
        <v>2150299</v>
      </c>
      <c r="B1044" s="519" t="s">
        <v>935</v>
      </c>
      <c r="C1044" s="351">
        <f t="shared" si="16"/>
        <v>300</v>
      </c>
      <c r="F1044" s="506">
        <v>0</v>
      </c>
      <c r="H1044" s="506">
        <v>0</v>
      </c>
      <c r="K1044" s="506">
        <v>300</v>
      </c>
      <c r="M1044" s="506">
        <v>0</v>
      </c>
      <c r="XEJ1044" s="289"/>
      <c r="XEK1044" s="289"/>
      <c r="XEL1044" s="289"/>
      <c r="XEM1044" s="289"/>
      <c r="XEN1044" s="289"/>
      <c r="XEO1044" s="289"/>
      <c r="XEP1044" s="289"/>
      <c r="XEQ1044" s="289"/>
      <c r="XER1044" s="289"/>
      <c r="XES1044" s="289"/>
      <c r="XET1044" s="289"/>
      <c r="XEU1044" s="289"/>
      <c r="XEV1044" s="289"/>
      <c r="XEW1044" s="289"/>
      <c r="XEX1044" s="289"/>
      <c r="XEY1044" s="289"/>
      <c r="XEZ1044" s="289"/>
      <c r="XFA1044" s="289"/>
      <c r="XFB1044" s="289"/>
    </row>
    <row r="1045" s="506" customFormat="1" ht="21" hidden="1" customHeight="1" spans="1:16382">
      <c r="A1045" s="508">
        <v>21503</v>
      </c>
      <c r="B1045" s="519" t="s">
        <v>936</v>
      </c>
      <c r="C1045" s="351">
        <f t="shared" si="16"/>
        <v>0</v>
      </c>
      <c r="F1045" s="506">
        <v>0</v>
      </c>
      <c r="H1045" s="506">
        <v>0</v>
      </c>
      <c r="K1045" s="506">
        <v>0</v>
      </c>
      <c r="M1045" s="506">
        <v>0</v>
      </c>
      <c r="XEJ1045" s="289"/>
      <c r="XEK1045" s="289"/>
      <c r="XEL1045" s="289"/>
      <c r="XEM1045" s="289"/>
      <c r="XEN1045" s="289"/>
      <c r="XEO1045" s="289"/>
      <c r="XEP1045" s="289"/>
      <c r="XEQ1045" s="289"/>
      <c r="XER1045" s="289"/>
      <c r="XES1045" s="289"/>
      <c r="XET1045" s="289"/>
      <c r="XEU1045" s="289"/>
      <c r="XEV1045" s="289"/>
      <c r="XEW1045" s="289"/>
      <c r="XEX1045" s="289"/>
      <c r="XEY1045" s="289"/>
      <c r="XEZ1045" s="289"/>
      <c r="XFA1045" s="289"/>
      <c r="XFB1045" s="289"/>
    </row>
    <row r="1046" s="506" customFormat="1" ht="21" hidden="1" customHeight="1" spans="1:16382">
      <c r="A1046" s="508">
        <v>2150301</v>
      </c>
      <c r="B1046" s="519" t="s">
        <v>148</v>
      </c>
      <c r="C1046" s="351">
        <f t="shared" si="16"/>
        <v>0</v>
      </c>
      <c r="F1046" s="506">
        <v>0</v>
      </c>
      <c r="H1046" s="506">
        <v>0</v>
      </c>
      <c r="K1046" s="506">
        <v>0</v>
      </c>
      <c r="M1046" s="506">
        <v>0</v>
      </c>
      <c r="XEJ1046" s="289"/>
      <c r="XEK1046" s="289"/>
      <c r="XEL1046" s="289"/>
      <c r="XEM1046" s="289"/>
      <c r="XEN1046" s="289"/>
      <c r="XEO1046" s="289"/>
      <c r="XEP1046" s="289"/>
      <c r="XEQ1046" s="289"/>
      <c r="XER1046" s="289"/>
      <c r="XES1046" s="289"/>
      <c r="XET1046" s="289"/>
      <c r="XEU1046" s="289"/>
      <c r="XEV1046" s="289"/>
      <c r="XEW1046" s="289"/>
      <c r="XEX1046" s="289"/>
      <c r="XEY1046" s="289"/>
      <c r="XEZ1046" s="289"/>
      <c r="XFA1046" s="289"/>
      <c r="XFB1046" s="289"/>
    </row>
    <row r="1047" s="506" customFormat="1" ht="21" hidden="1" customHeight="1" spans="1:16382">
      <c r="A1047" s="508">
        <v>2150302</v>
      </c>
      <c r="B1047" s="519" t="s">
        <v>149</v>
      </c>
      <c r="C1047" s="351">
        <f t="shared" si="16"/>
        <v>0</v>
      </c>
      <c r="F1047" s="506">
        <v>0</v>
      </c>
      <c r="H1047" s="506">
        <v>0</v>
      </c>
      <c r="K1047" s="506">
        <v>0</v>
      </c>
      <c r="M1047" s="506">
        <v>0</v>
      </c>
      <c r="XEJ1047" s="289"/>
      <c r="XEK1047" s="289"/>
      <c r="XEL1047" s="289"/>
      <c r="XEM1047" s="289"/>
      <c r="XEN1047" s="289"/>
      <c r="XEO1047" s="289"/>
      <c r="XEP1047" s="289"/>
      <c r="XEQ1047" s="289"/>
      <c r="XER1047" s="289"/>
      <c r="XES1047" s="289"/>
      <c r="XET1047" s="289"/>
      <c r="XEU1047" s="289"/>
      <c r="XEV1047" s="289"/>
      <c r="XEW1047" s="289"/>
      <c r="XEX1047" s="289"/>
      <c r="XEY1047" s="289"/>
      <c r="XEZ1047" s="289"/>
      <c r="XFA1047" s="289"/>
      <c r="XFB1047" s="289"/>
    </row>
    <row r="1048" s="506" customFormat="1" ht="21" hidden="1" customHeight="1" spans="1:16382">
      <c r="A1048" s="508">
        <v>2150303</v>
      </c>
      <c r="B1048" s="519" t="s">
        <v>150</v>
      </c>
      <c r="C1048" s="351">
        <f t="shared" si="16"/>
        <v>0</v>
      </c>
      <c r="F1048" s="506">
        <v>0</v>
      </c>
      <c r="H1048" s="506">
        <v>0</v>
      </c>
      <c r="K1048" s="506">
        <v>0</v>
      </c>
      <c r="M1048" s="506">
        <v>0</v>
      </c>
      <c r="XEJ1048" s="289"/>
      <c r="XEK1048" s="289"/>
      <c r="XEL1048" s="289"/>
      <c r="XEM1048" s="289"/>
      <c r="XEN1048" s="289"/>
      <c r="XEO1048" s="289"/>
      <c r="XEP1048" s="289"/>
      <c r="XEQ1048" s="289"/>
      <c r="XER1048" s="289"/>
      <c r="XES1048" s="289"/>
      <c r="XET1048" s="289"/>
      <c r="XEU1048" s="289"/>
      <c r="XEV1048" s="289"/>
      <c r="XEW1048" s="289"/>
      <c r="XEX1048" s="289"/>
      <c r="XEY1048" s="289"/>
      <c r="XEZ1048" s="289"/>
      <c r="XFA1048" s="289"/>
      <c r="XFB1048" s="289"/>
    </row>
    <row r="1049" s="506" customFormat="1" ht="21" hidden="1" customHeight="1" spans="1:16382">
      <c r="A1049" s="508">
        <v>2150399</v>
      </c>
      <c r="B1049" s="519" t="s">
        <v>937</v>
      </c>
      <c r="C1049" s="351">
        <f t="shared" si="16"/>
        <v>0</v>
      </c>
      <c r="F1049" s="506">
        <v>0</v>
      </c>
      <c r="H1049" s="506">
        <v>0</v>
      </c>
      <c r="K1049" s="506">
        <v>0</v>
      </c>
      <c r="M1049" s="506">
        <v>0</v>
      </c>
      <c r="XEJ1049" s="289"/>
      <c r="XEK1049" s="289"/>
      <c r="XEL1049" s="289"/>
      <c r="XEM1049" s="289"/>
      <c r="XEN1049" s="289"/>
      <c r="XEO1049" s="289"/>
      <c r="XEP1049" s="289"/>
      <c r="XEQ1049" s="289"/>
      <c r="XER1049" s="289"/>
      <c r="XES1049" s="289"/>
      <c r="XET1049" s="289"/>
      <c r="XEU1049" s="289"/>
      <c r="XEV1049" s="289"/>
      <c r="XEW1049" s="289"/>
      <c r="XEX1049" s="289"/>
      <c r="XEY1049" s="289"/>
      <c r="XEZ1049" s="289"/>
      <c r="XFA1049" s="289"/>
      <c r="XFB1049" s="289"/>
    </row>
    <row r="1050" s="506" customFormat="1" ht="21" customHeight="1" spans="1:16382">
      <c r="A1050" s="508">
        <v>21505</v>
      </c>
      <c r="B1050" s="519" t="s">
        <v>938</v>
      </c>
      <c r="C1050" s="351">
        <f t="shared" si="16"/>
        <v>1362.863061</v>
      </c>
      <c r="F1050" s="508">
        <v>580.863061</v>
      </c>
      <c r="H1050" s="506">
        <v>0</v>
      </c>
      <c r="I1050" s="506">
        <v>782</v>
      </c>
      <c r="K1050" s="506">
        <v>0</v>
      </c>
      <c r="M1050" s="506">
        <v>0</v>
      </c>
      <c r="XEJ1050" s="289"/>
      <c r="XEK1050" s="289"/>
      <c r="XEL1050" s="289"/>
      <c r="XEM1050" s="289"/>
      <c r="XEN1050" s="289"/>
      <c r="XEO1050" s="289"/>
      <c r="XEP1050" s="289"/>
      <c r="XEQ1050" s="289"/>
      <c r="XER1050" s="289"/>
      <c r="XES1050" s="289"/>
      <c r="XET1050" s="289"/>
      <c r="XEU1050" s="289"/>
      <c r="XEV1050" s="289"/>
      <c r="XEW1050" s="289"/>
      <c r="XEX1050" s="289"/>
      <c r="XEY1050" s="289"/>
      <c r="XEZ1050" s="289"/>
      <c r="XFA1050" s="289"/>
      <c r="XFB1050" s="289"/>
    </row>
    <row r="1051" s="506" customFormat="1" ht="21" customHeight="1" spans="1:16382">
      <c r="A1051" s="508">
        <v>2150501</v>
      </c>
      <c r="B1051" s="519" t="s">
        <v>148</v>
      </c>
      <c r="C1051" s="351">
        <f t="shared" si="16"/>
        <v>309.336841</v>
      </c>
      <c r="F1051" s="508">
        <v>309.336841</v>
      </c>
      <c r="H1051" s="506">
        <v>0</v>
      </c>
      <c r="K1051" s="506">
        <v>0</v>
      </c>
      <c r="M1051" s="506">
        <v>0</v>
      </c>
      <c r="XEJ1051" s="289"/>
      <c r="XEK1051" s="289"/>
      <c r="XEL1051" s="289"/>
      <c r="XEM1051" s="289"/>
      <c r="XEN1051" s="289"/>
      <c r="XEO1051" s="289"/>
      <c r="XEP1051" s="289"/>
      <c r="XEQ1051" s="289"/>
      <c r="XER1051" s="289"/>
      <c r="XES1051" s="289"/>
      <c r="XET1051" s="289"/>
      <c r="XEU1051" s="289"/>
      <c r="XEV1051" s="289"/>
      <c r="XEW1051" s="289"/>
      <c r="XEX1051" s="289"/>
      <c r="XEY1051" s="289"/>
      <c r="XEZ1051" s="289"/>
      <c r="XFA1051" s="289"/>
      <c r="XFB1051" s="289"/>
    </row>
    <row r="1052" s="506" customFormat="1" ht="21" hidden="1" customHeight="1" spans="1:16382">
      <c r="A1052" s="508">
        <v>2150502</v>
      </c>
      <c r="B1052" s="519" t="s">
        <v>149</v>
      </c>
      <c r="C1052" s="351">
        <f t="shared" si="16"/>
        <v>0</v>
      </c>
      <c r="F1052" s="506">
        <v>0</v>
      </c>
      <c r="H1052" s="506">
        <v>0</v>
      </c>
      <c r="K1052" s="506">
        <v>0</v>
      </c>
      <c r="M1052" s="506">
        <v>0</v>
      </c>
      <c r="XEJ1052" s="289"/>
      <c r="XEK1052" s="289"/>
      <c r="XEL1052" s="289"/>
      <c r="XEM1052" s="289"/>
      <c r="XEN1052" s="289"/>
      <c r="XEO1052" s="289"/>
      <c r="XEP1052" s="289"/>
      <c r="XEQ1052" s="289"/>
      <c r="XER1052" s="289"/>
      <c r="XES1052" s="289"/>
      <c r="XET1052" s="289"/>
      <c r="XEU1052" s="289"/>
      <c r="XEV1052" s="289"/>
      <c r="XEW1052" s="289"/>
      <c r="XEX1052" s="289"/>
      <c r="XEY1052" s="289"/>
      <c r="XEZ1052" s="289"/>
      <c r="XFA1052" s="289"/>
      <c r="XFB1052" s="289"/>
    </row>
    <row r="1053" s="506" customFormat="1" ht="21" hidden="1" customHeight="1" spans="1:16382">
      <c r="A1053" s="508">
        <v>2150503</v>
      </c>
      <c r="B1053" s="518" t="s">
        <v>150</v>
      </c>
      <c r="C1053" s="351">
        <f t="shared" si="16"/>
        <v>0</v>
      </c>
      <c r="F1053" s="506">
        <v>0</v>
      </c>
      <c r="H1053" s="506">
        <v>0</v>
      </c>
      <c r="K1053" s="506">
        <v>0</v>
      </c>
      <c r="M1053" s="506">
        <v>0</v>
      </c>
      <c r="XEJ1053" s="289"/>
      <c r="XEK1053" s="289"/>
      <c r="XEL1053" s="289"/>
      <c r="XEM1053" s="289"/>
      <c r="XEN1053" s="289"/>
      <c r="XEO1053" s="289"/>
      <c r="XEP1053" s="289"/>
      <c r="XEQ1053" s="289"/>
      <c r="XER1053" s="289"/>
      <c r="XES1053" s="289"/>
      <c r="XET1053" s="289"/>
      <c r="XEU1053" s="289"/>
      <c r="XEV1053" s="289"/>
      <c r="XEW1053" s="289"/>
      <c r="XEX1053" s="289"/>
      <c r="XEY1053" s="289"/>
      <c r="XEZ1053" s="289"/>
      <c r="XFA1053" s="289"/>
      <c r="XFB1053" s="289"/>
    </row>
    <row r="1054" s="506" customFormat="1" ht="21" hidden="1" customHeight="1" spans="1:16382">
      <c r="A1054" s="508">
        <v>2150505</v>
      </c>
      <c r="B1054" s="519" t="s">
        <v>939</v>
      </c>
      <c r="C1054" s="351">
        <f t="shared" si="16"/>
        <v>0</v>
      </c>
      <c r="F1054" s="506">
        <v>0</v>
      </c>
      <c r="H1054" s="506">
        <v>0</v>
      </c>
      <c r="K1054" s="506">
        <v>0</v>
      </c>
      <c r="M1054" s="506">
        <v>0</v>
      </c>
      <c r="XEJ1054" s="289"/>
      <c r="XEK1054" s="289"/>
      <c r="XEL1054" s="289"/>
      <c r="XEM1054" s="289"/>
      <c r="XEN1054" s="289"/>
      <c r="XEO1054" s="289"/>
      <c r="XEP1054" s="289"/>
      <c r="XEQ1054" s="289"/>
      <c r="XER1054" s="289"/>
      <c r="XES1054" s="289"/>
      <c r="XET1054" s="289"/>
      <c r="XEU1054" s="289"/>
      <c r="XEV1054" s="289"/>
      <c r="XEW1054" s="289"/>
      <c r="XEX1054" s="289"/>
      <c r="XEY1054" s="289"/>
      <c r="XEZ1054" s="289"/>
      <c r="XFA1054" s="289"/>
      <c r="XFB1054" s="289"/>
    </row>
    <row r="1055" s="506" customFormat="1" ht="21" hidden="1" customHeight="1" spans="1:16382">
      <c r="A1055" s="508">
        <v>2150507</v>
      </c>
      <c r="B1055" s="519" t="s">
        <v>940</v>
      </c>
      <c r="C1055" s="351">
        <f t="shared" si="16"/>
        <v>0</v>
      </c>
      <c r="F1055" s="506">
        <v>0</v>
      </c>
      <c r="H1055" s="506">
        <v>0</v>
      </c>
      <c r="K1055" s="506">
        <v>0</v>
      </c>
      <c r="M1055" s="506">
        <v>0</v>
      </c>
      <c r="XEJ1055" s="289"/>
      <c r="XEK1055" s="289"/>
      <c r="XEL1055" s="289"/>
      <c r="XEM1055" s="289"/>
      <c r="XEN1055" s="289"/>
      <c r="XEO1055" s="289"/>
      <c r="XEP1055" s="289"/>
      <c r="XEQ1055" s="289"/>
      <c r="XER1055" s="289"/>
      <c r="XES1055" s="289"/>
      <c r="XET1055" s="289"/>
      <c r="XEU1055" s="289"/>
      <c r="XEV1055" s="289"/>
      <c r="XEW1055" s="289"/>
      <c r="XEX1055" s="289"/>
      <c r="XEY1055" s="289"/>
      <c r="XEZ1055" s="289"/>
      <c r="XFA1055" s="289"/>
      <c r="XFB1055" s="289"/>
    </row>
    <row r="1056" s="506" customFormat="1" ht="21" hidden="1" customHeight="1" spans="1:16382">
      <c r="A1056" s="508">
        <v>2150508</v>
      </c>
      <c r="B1056" s="519" t="s">
        <v>941</v>
      </c>
      <c r="C1056" s="351">
        <f t="shared" si="16"/>
        <v>0</v>
      </c>
      <c r="F1056" s="506">
        <v>0</v>
      </c>
      <c r="H1056" s="506">
        <v>0</v>
      </c>
      <c r="K1056" s="506">
        <v>0</v>
      </c>
      <c r="M1056" s="506">
        <v>0</v>
      </c>
      <c r="XEJ1056" s="289"/>
      <c r="XEK1056" s="289"/>
      <c r="XEL1056" s="289"/>
      <c r="XEM1056" s="289"/>
      <c r="XEN1056" s="289"/>
      <c r="XEO1056" s="289"/>
      <c r="XEP1056" s="289"/>
      <c r="XEQ1056" s="289"/>
      <c r="XER1056" s="289"/>
      <c r="XES1056" s="289"/>
      <c r="XET1056" s="289"/>
      <c r="XEU1056" s="289"/>
      <c r="XEV1056" s="289"/>
      <c r="XEW1056" s="289"/>
      <c r="XEX1056" s="289"/>
      <c r="XEY1056" s="289"/>
      <c r="XEZ1056" s="289"/>
      <c r="XFA1056" s="289"/>
      <c r="XFB1056" s="289"/>
    </row>
    <row r="1057" s="506" customFormat="1" ht="21" hidden="1" customHeight="1" spans="1:16382">
      <c r="A1057" s="508">
        <v>2150516</v>
      </c>
      <c r="B1057" s="519" t="s">
        <v>942</v>
      </c>
      <c r="C1057" s="351">
        <f t="shared" si="16"/>
        <v>0</v>
      </c>
      <c r="F1057" s="506">
        <v>0</v>
      </c>
      <c r="H1057" s="506">
        <v>0</v>
      </c>
      <c r="K1057" s="506">
        <v>0</v>
      </c>
      <c r="M1057" s="506">
        <v>0</v>
      </c>
      <c r="XEJ1057" s="289"/>
      <c r="XEK1057" s="289"/>
      <c r="XEL1057" s="289"/>
      <c r="XEM1057" s="289"/>
      <c r="XEN1057" s="289"/>
      <c r="XEO1057" s="289"/>
      <c r="XEP1057" s="289"/>
      <c r="XEQ1057" s="289"/>
      <c r="XER1057" s="289"/>
      <c r="XES1057" s="289"/>
      <c r="XET1057" s="289"/>
      <c r="XEU1057" s="289"/>
      <c r="XEV1057" s="289"/>
      <c r="XEW1057" s="289"/>
      <c r="XEX1057" s="289"/>
      <c r="XEY1057" s="289"/>
      <c r="XEZ1057" s="289"/>
      <c r="XFA1057" s="289"/>
      <c r="XFB1057" s="289"/>
    </row>
    <row r="1058" s="506" customFormat="1" ht="21" customHeight="1" spans="1:16382">
      <c r="A1058" s="508">
        <v>2150517</v>
      </c>
      <c r="B1058" s="518" t="s">
        <v>943</v>
      </c>
      <c r="C1058" s="351">
        <f t="shared" si="16"/>
        <v>782</v>
      </c>
      <c r="F1058" s="506">
        <v>0</v>
      </c>
      <c r="H1058" s="506">
        <v>0</v>
      </c>
      <c r="I1058" s="506">
        <v>782</v>
      </c>
      <c r="K1058" s="506">
        <v>0</v>
      </c>
      <c r="M1058" s="506">
        <v>0</v>
      </c>
      <c r="XEJ1058" s="289"/>
      <c r="XEK1058" s="289"/>
      <c r="XEL1058" s="289"/>
      <c r="XEM1058" s="289"/>
      <c r="XEN1058" s="289"/>
      <c r="XEO1058" s="289"/>
      <c r="XEP1058" s="289"/>
      <c r="XEQ1058" s="289"/>
      <c r="XER1058" s="289"/>
      <c r="XES1058" s="289"/>
      <c r="XET1058" s="289"/>
      <c r="XEU1058" s="289"/>
      <c r="XEV1058" s="289"/>
      <c r="XEW1058" s="289"/>
      <c r="XEX1058" s="289"/>
      <c r="XEY1058" s="289"/>
      <c r="XEZ1058" s="289"/>
      <c r="XFA1058" s="289"/>
      <c r="XFB1058" s="289"/>
    </row>
    <row r="1059" s="506" customFormat="1" ht="21" customHeight="1" spans="1:16382">
      <c r="A1059" s="508">
        <v>2150550</v>
      </c>
      <c r="B1059" s="519" t="s">
        <v>157</v>
      </c>
      <c r="C1059" s="351">
        <f t="shared" si="16"/>
        <v>271.52622</v>
      </c>
      <c r="F1059" s="508">
        <v>271.52622</v>
      </c>
      <c r="H1059" s="506">
        <v>0</v>
      </c>
      <c r="K1059" s="506">
        <v>0</v>
      </c>
      <c r="M1059" s="506">
        <v>0</v>
      </c>
      <c r="XEJ1059" s="289"/>
      <c r="XEK1059" s="289"/>
      <c r="XEL1059" s="289"/>
      <c r="XEM1059" s="289"/>
      <c r="XEN1059" s="289"/>
      <c r="XEO1059" s="289"/>
      <c r="XEP1059" s="289"/>
      <c r="XEQ1059" s="289"/>
      <c r="XER1059" s="289"/>
      <c r="XES1059" s="289"/>
      <c r="XET1059" s="289"/>
      <c r="XEU1059" s="289"/>
      <c r="XEV1059" s="289"/>
      <c r="XEW1059" s="289"/>
      <c r="XEX1059" s="289"/>
      <c r="XEY1059" s="289"/>
      <c r="XEZ1059" s="289"/>
      <c r="XFA1059" s="289"/>
      <c r="XFB1059" s="289"/>
    </row>
    <row r="1060" s="506" customFormat="1" ht="21" hidden="1" customHeight="1" spans="1:16382">
      <c r="A1060" s="508">
        <v>2150599</v>
      </c>
      <c r="B1060" s="519" t="s">
        <v>944</v>
      </c>
      <c r="C1060" s="351">
        <f t="shared" si="16"/>
        <v>0</v>
      </c>
      <c r="F1060" s="506">
        <v>0</v>
      </c>
      <c r="H1060" s="506">
        <v>0</v>
      </c>
      <c r="K1060" s="506">
        <v>0</v>
      </c>
      <c r="M1060" s="506">
        <v>0</v>
      </c>
      <c r="XEJ1060" s="289"/>
      <c r="XEK1060" s="289"/>
      <c r="XEL1060" s="289"/>
      <c r="XEM1060" s="289"/>
      <c r="XEN1060" s="289"/>
      <c r="XEO1060" s="289"/>
      <c r="XEP1060" s="289"/>
      <c r="XEQ1060" s="289"/>
      <c r="XER1060" s="289"/>
      <c r="XES1060" s="289"/>
      <c r="XET1060" s="289"/>
      <c r="XEU1060" s="289"/>
      <c r="XEV1060" s="289"/>
      <c r="XEW1060" s="289"/>
      <c r="XEX1060" s="289"/>
      <c r="XEY1060" s="289"/>
      <c r="XEZ1060" s="289"/>
      <c r="XFA1060" s="289"/>
      <c r="XFB1060" s="289"/>
    </row>
    <row r="1061" s="506" customFormat="1" ht="21" customHeight="1" spans="1:16382">
      <c r="A1061" s="508">
        <v>21507</v>
      </c>
      <c r="B1061" s="519" t="s">
        <v>945</v>
      </c>
      <c r="C1061" s="351">
        <f t="shared" si="16"/>
        <v>226.436007</v>
      </c>
      <c r="F1061" s="508">
        <v>226.436007</v>
      </c>
      <c r="H1061" s="506">
        <v>0</v>
      </c>
      <c r="K1061" s="506">
        <v>0</v>
      </c>
      <c r="M1061" s="506">
        <v>0</v>
      </c>
      <c r="XEJ1061" s="289"/>
      <c r="XEK1061" s="289"/>
      <c r="XEL1061" s="289"/>
      <c r="XEM1061" s="289"/>
      <c r="XEN1061" s="289"/>
      <c r="XEO1061" s="289"/>
      <c r="XEP1061" s="289"/>
      <c r="XEQ1061" s="289"/>
      <c r="XER1061" s="289"/>
      <c r="XES1061" s="289"/>
      <c r="XET1061" s="289"/>
      <c r="XEU1061" s="289"/>
      <c r="XEV1061" s="289"/>
      <c r="XEW1061" s="289"/>
      <c r="XEX1061" s="289"/>
      <c r="XEY1061" s="289"/>
      <c r="XEZ1061" s="289"/>
      <c r="XFA1061" s="289"/>
      <c r="XFB1061" s="289"/>
    </row>
    <row r="1062" s="506" customFormat="1" ht="21" customHeight="1" spans="1:16382">
      <c r="A1062" s="508">
        <v>2150701</v>
      </c>
      <c r="B1062" s="519" t="s">
        <v>148</v>
      </c>
      <c r="C1062" s="351">
        <f t="shared" si="16"/>
        <v>226.436007</v>
      </c>
      <c r="F1062" s="508">
        <v>226.436007</v>
      </c>
      <c r="H1062" s="506">
        <v>0</v>
      </c>
      <c r="K1062" s="506">
        <v>0</v>
      </c>
      <c r="M1062" s="506">
        <v>0</v>
      </c>
      <c r="XEJ1062" s="289"/>
      <c r="XEK1062" s="289"/>
      <c r="XEL1062" s="289"/>
      <c r="XEM1062" s="289"/>
      <c r="XEN1062" s="289"/>
      <c r="XEO1062" s="289"/>
      <c r="XEP1062" s="289"/>
      <c r="XEQ1062" s="289"/>
      <c r="XER1062" s="289"/>
      <c r="XES1062" s="289"/>
      <c r="XET1062" s="289"/>
      <c r="XEU1062" s="289"/>
      <c r="XEV1062" s="289"/>
      <c r="XEW1062" s="289"/>
      <c r="XEX1062" s="289"/>
      <c r="XEY1062" s="289"/>
      <c r="XEZ1062" s="289"/>
      <c r="XFA1062" s="289"/>
      <c r="XFB1062" s="289"/>
    </row>
    <row r="1063" s="506" customFormat="1" ht="21" hidden="1" customHeight="1" spans="1:16382">
      <c r="A1063" s="508">
        <v>2150702</v>
      </c>
      <c r="B1063" s="519" t="s">
        <v>149</v>
      </c>
      <c r="C1063" s="351">
        <f t="shared" si="16"/>
        <v>0</v>
      </c>
      <c r="F1063" s="506">
        <v>0</v>
      </c>
      <c r="H1063" s="506">
        <v>0</v>
      </c>
      <c r="K1063" s="506">
        <v>0</v>
      </c>
      <c r="M1063" s="506">
        <v>0</v>
      </c>
      <c r="XEJ1063" s="289"/>
      <c r="XEK1063" s="289"/>
      <c r="XEL1063" s="289"/>
      <c r="XEM1063" s="289"/>
      <c r="XEN1063" s="289"/>
      <c r="XEO1063" s="289"/>
      <c r="XEP1063" s="289"/>
      <c r="XEQ1063" s="289"/>
      <c r="XER1063" s="289"/>
      <c r="XES1063" s="289"/>
      <c r="XET1063" s="289"/>
      <c r="XEU1063" s="289"/>
      <c r="XEV1063" s="289"/>
      <c r="XEW1063" s="289"/>
      <c r="XEX1063" s="289"/>
      <c r="XEY1063" s="289"/>
      <c r="XEZ1063" s="289"/>
      <c r="XFA1063" s="289"/>
      <c r="XFB1063" s="289"/>
    </row>
    <row r="1064" s="506" customFormat="1" ht="21" hidden="1" customHeight="1" spans="1:16382">
      <c r="A1064" s="508">
        <v>2150703</v>
      </c>
      <c r="B1064" s="519" t="s">
        <v>150</v>
      </c>
      <c r="C1064" s="351">
        <f t="shared" si="16"/>
        <v>0</v>
      </c>
      <c r="F1064" s="506">
        <v>0</v>
      </c>
      <c r="H1064" s="506">
        <v>0</v>
      </c>
      <c r="K1064" s="506">
        <v>0</v>
      </c>
      <c r="M1064" s="506">
        <v>0</v>
      </c>
      <c r="XEJ1064" s="289"/>
      <c r="XEK1064" s="289"/>
      <c r="XEL1064" s="289"/>
      <c r="XEM1064" s="289"/>
      <c r="XEN1064" s="289"/>
      <c r="XEO1064" s="289"/>
      <c r="XEP1064" s="289"/>
      <c r="XEQ1064" s="289"/>
      <c r="XER1064" s="289"/>
      <c r="XES1064" s="289"/>
      <c r="XET1064" s="289"/>
      <c r="XEU1064" s="289"/>
      <c r="XEV1064" s="289"/>
      <c r="XEW1064" s="289"/>
      <c r="XEX1064" s="289"/>
      <c r="XEY1064" s="289"/>
      <c r="XEZ1064" s="289"/>
      <c r="XFA1064" s="289"/>
      <c r="XFB1064" s="289"/>
    </row>
    <row r="1065" s="506" customFormat="1" ht="21" hidden="1" customHeight="1" spans="1:16382">
      <c r="A1065" s="508">
        <v>2150704</v>
      </c>
      <c r="B1065" s="518" t="s">
        <v>946</v>
      </c>
      <c r="C1065" s="351">
        <f t="shared" si="16"/>
        <v>0</v>
      </c>
      <c r="F1065" s="506">
        <v>0</v>
      </c>
      <c r="H1065" s="506">
        <v>0</v>
      </c>
      <c r="K1065" s="506">
        <v>0</v>
      </c>
      <c r="M1065" s="506">
        <v>0</v>
      </c>
      <c r="XEJ1065" s="289"/>
      <c r="XEK1065" s="289"/>
      <c r="XEL1065" s="289"/>
      <c r="XEM1065" s="289"/>
      <c r="XEN1065" s="289"/>
      <c r="XEO1065" s="289"/>
      <c r="XEP1065" s="289"/>
      <c r="XEQ1065" s="289"/>
      <c r="XER1065" s="289"/>
      <c r="XES1065" s="289"/>
      <c r="XET1065" s="289"/>
      <c r="XEU1065" s="289"/>
      <c r="XEV1065" s="289"/>
      <c r="XEW1065" s="289"/>
      <c r="XEX1065" s="289"/>
      <c r="XEY1065" s="289"/>
      <c r="XEZ1065" s="289"/>
      <c r="XFA1065" s="289"/>
      <c r="XFB1065" s="289"/>
    </row>
    <row r="1066" s="506" customFormat="1" ht="21" hidden="1" customHeight="1" spans="1:16382">
      <c r="A1066" s="508">
        <v>2150705</v>
      </c>
      <c r="B1066" s="519" t="s">
        <v>947</v>
      </c>
      <c r="C1066" s="351">
        <f t="shared" si="16"/>
        <v>0</v>
      </c>
      <c r="F1066" s="506">
        <v>0</v>
      </c>
      <c r="H1066" s="506">
        <v>0</v>
      </c>
      <c r="K1066" s="506">
        <v>0</v>
      </c>
      <c r="M1066" s="506">
        <v>0</v>
      </c>
      <c r="XEJ1066" s="289"/>
      <c r="XEK1066" s="289"/>
      <c r="XEL1066" s="289"/>
      <c r="XEM1066" s="289"/>
      <c r="XEN1066" s="289"/>
      <c r="XEO1066" s="289"/>
      <c r="XEP1066" s="289"/>
      <c r="XEQ1066" s="289"/>
      <c r="XER1066" s="289"/>
      <c r="XES1066" s="289"/>
      <c r="XET1066" s="289"/>
      <c r="XEU1066" s="289"/>
      <c r="XEV1066" s="289"/>
      <c r="XEW1066" s="289"/>
      <c r="XEX1066" s="289"/>
      <c r="XEY1066" s="289"/>
      <c r="XEZ1066" s="289"/>
      <c r="XFA1066" s="289"/>
      <c r="XFB1066" s="289"/>
    </row>
    <row r="1067" s="506" customFormat="1" ht="21" hidden="1" customHeight="1" spans="1:16382">
      <c r="A1067" s="508">
        <v>2150799</v>
      </c>
      <c r="B1067" s="519" t="s">
        <v>948</v>
      </c>
      <c r="C1067" s="351">
        <f t="shared" si="16"/>
        <v>0</v>
      </c>
      <c r="F1067" s="506">
        <v>0</v>
      </c>
      <c r="H1067" s="506">
        <v>0</v>
      </c>
      <c r="K1067" s="506">
        <v>0</v>
      </c>
      <c r="M1067" s="506">
        <v>0</v>
      </c>
      <c r="XEJ1067" s="289"/>
      <c r="XEK1067" s="289"/>
      <c r="XEL1067" s="289"/>
      <c r="XEM1067" s="289"/>
      <c r="XEN1067" s="289"/>
      <c r="XEO1067" s="289"/>
      <c r="XEP1067" s="289"/>
      <c r="XEQ1067" s="289"/>
      <c r="XER1067" s="289"/>
      <c r="XES1067" s="289"/>
      <c r="XET1067" s="289"/>
      <c r="XEU1067" s="289"/>
      <c r="XEV1067" s="289"/>
      <c r="XEW1067" s="289"/>
      <c r="XEX1067" s="289"/>
      <c r="XEY1067" s="289"/>
      <c r="XEZ1067" s="289"/>
      <c r="XFA1067" s="289"/>
      <c r="XFB1067" s="289"/>
    </row>
    <row r="1068" s="506" customFormat="1" ht="21" customHeight="1" spans="1:16382">
      <c r="A1068" s="508">
        <v>21508</v>
      </c>
      <c r="B1068" s="519" t="s">
        <v>949</v>
      </c>
      <c r="C1068" s="351">
        <f t="shared" si="16"/>
        <v>200</v>
      </c>
      <c r="F1068" s="506">
        <v>0</v>
      </c>
      <c r="H1068" s="506">
        <v>0</v>
      </c>
      <c r="K1068" s="506">
        <v>200</v>
      </c>
      <c r="M1068" s="506">
        <v>0</v>
      </c>
      <c r="XEJ1068" s="289"/>
      <c r="XEK1068" s="289"/>
      <c r="XEL1068" s="289"/>
      <c r="XEM1068" s="289"/>
      <c r="XEN1068" s="289"/>
      <c r="XEO1068" s="289"/>
      <c r="XEP1068" s="289"/>
      <c r="XEQ1068" s="289"/>
      <c r="XER1068" s="289"/>
      <c r="XES1068" s="289"/>
      <c r="XET1068" s="289"/>
      <c r="XEU1068" s="289"/>
      <c r="XEV1068" s="289"/>
      <c r="XEW1068" s="289"/>
      <c r="XEX1068" s="289"/>
      <c r="XEY1068" s="289"/>
      <c r="XEZ1068" s="289"/>
      <c r="XFA1068" s="289"/>
      <c r="XFB1068" s="289"/>
    </row>
    <row r="1069" s="506" customFormat="1" ht="21" hidden="1" customHeight="1" spans="1:16382">
      <c r="A1069" s="508">
        <v>2150801</v>
      </c>
      <c r="B1069" s="519" t="s">
        <v>148</v>
      </c>
      <c r="C1069" s="351">
        <f t="shared" si="16"/>
        <v>0</v>
      </c>
      <c r="F1069" s="506">
        <v>0</v>
      </c>
      <c r="H1069" s="506">
        <v>0</v>
      </c>
      <c r="K1069" s="506">
        <v>0</v>
      </c>
      <c r="M1069" s="506">
        <v>0</v>
      </c>
      <c r="XEJ1069" s="289"/>
      <c r="XEK1069" s="289"/>
      <c r="XEL1069" s="289"/>
      <c r="XEM1069" s="289"/>
      <c r="XEN1069" s="289"/>
      <c r="XEO1069" s="289"/>
      <c r="XEP1069" s="289"/>
      <c r="XEQ1069" s="289"/>
      <c r="XER1069" s="289"/>
      <c r="XES1069" s="289"/>
      <c r="XET1069" s="289"/>
      <c r="XEU1069" s="289"/>
      <c r="XEV1069" s="289"/>
      <c r="XEW1069" s="289"/>
      <c r="XEX1069" s="289"/>
      <c r="XEY1069" s="289"/>
      <c r="XEZ1069" s="289"/>
      <c r="XFA1069" s="289"/>
      <c r="XFB1069" s="289"/>
    </row>
    <row r="1070" s="506" customFormat="1" ht="21" hidden="1" customHeight="1" spans="1:16382">
      <c r="A1070" s="508">
        <v>2150802</v>
      </c>
      <c r="B1070" s="518" t="s">
        <v>149</v>
      </c>
      <c r="C1070" s="351">
        <f t="shared" si="16"/>
        <v>0</v>
      </c>
      <c r="F1070" s="506">
        <v>0</v>
      </c>
      <c r="H1070" s="506">
        <v>0</v>
      </c>
      <c r="K1070" s="506">
        <v>0</v>
      </c>
      <c r="M1070" s="506">
        <v>0</v>
      </c>
      <c r="XEJ1070" s="289"/>
      <c r="XEK1070" s="289"/>
      <c r="XEL1070" s="289"/>
      <c r="XEM1070" s="289"/>
      <c r="XEN1070" s="289"/>
      <c r="XEO1070" s="289"/>
      <c r="XEP1070" s="289"/>
      <c r="XEQ1070" s="289"/>
      <c r="XER1070" s="289"/>
      <c r="XES1070" s="289"/>
      <c r="XET1070" s="289"/>
      <c r="XEU1070" s="289"/>
      <c r="XEV1070" s="289"/>
      <c r="XEW1070" s="289"/>
      <c r="XEX1070" s="289"/>
      <c r="XEY1070" s="289"/>
      <c r="XEZ1070" s="289"/>
      <c r="XFA1070" s="289"/>
      <c r="XFB1070" s="289"/>
    </row>
    <row r="1071" s="506" customFormat="1" ht="21" hidden="1" customHeight="1" spans="1:16382">
      <c r="A1071" s="508">
        <v>2150803</v>
      </c>
      <c r="B1071" s="519" t="s">
        <v>150</v>
      </c>
      <c r="C1071" s="351">
        <f t="shared" si="16"/>
        <v>0</v>
      </c>
      <c r="F1071" s="506">
        <v>0</v>
      </c>
      <c r="H1071" s="506">
        <v>0</v>
      </c>
      <c r="K1071" s="506">
        <v>0</v>
      </c>
      <c r="M1071" s="506">
        <v>0</v>
      </c>
      <c r="XEJ1071" s="289"/>
      <c r="XEK1071" s="289"/>
      <c r="XEL1071" s="289"/>
      <c r="XEM1071" s="289"/>
      <c r="XEN1071" s="289"/>
      <c r="XEO1071" s="289"/>
      <c r="XEP1071" s="289"/>
      <c r="XEQ1071" s="289"/>
      <c r="XER1071" s="289"/>
      <c r="XES1071" s="289"/>
      <c r="XET1071" s="289"/>
      <c r="XEU1071" s="289"/>
      <c r="XEV1071" s="289"/>
      <c r="XEW1071" s="289"/>
      <c r="XEX1071" s="289"/>
      <c r="XEY1071" s="289"/>
      <c r="XEZ1071" s="289"/>
      <c r="XFA1071" s="289"/>
      <c r="XFB1071" s="289"/>
    </row>
    <row r="1072" s="506" customFormat="1" ht="21" hidden="1" customHeight="1" spans="1:16382">
      <c r="A1072" s="508">
        <v>2150804</v>
      </c>
      <c r="B1072" s="519" t="s">
        <v>950</v>
      </c>
      <c r="C1072" s="351">
        <f t="shared" si="16"/>
        <v>0</v>
      </c>
      <c r="F1072" s="506">
        <v>0</v>
      </c>
      <c r="H1072" s="506">
        <v>0</v>
      </c>
      <c r="K1072" s="506">
        <v>0</v>
      </c>
      <c r="M1072" s="506">
        <v>0</v>
      </c>
      <c r="XEJ1072" s="289"/>
      <c r="XEK1072" s="289"/>
      <c r="XEL1072" s="289"/>
      <c r="XEM1072" s="289"/>
      <c r="XEN1072" s="289"/>
      <c r="XEO1072" s="289"/>
      <c r="XEP1072" s="289"/>
      <c r="XEQ1072" s="289"/>
      <c r="XER1072" s="289"/>
      <c r="XES1072" s="289"/>
      <c r="XET1072" s="289"/>
      <c r="XEU1072" s="289"/>
      <c r="XEV1072" s="289"/>
      <c r="XEW1072" s="289"/>
      <c r="XEX1072" s="289"/>
      <c r="XEY1072" s="289"/>
      <c r="XEZ1072" s="289"/>
      <c r="XFA1072" s="289"/>
      <c r="XFB1072" s="289"/>
    </row>
    <row r="1073" s="506" customFormat="1" ht="21" customHeight="1" spans="1:16382">
      <c r="A1073" s="508">
        <v>2150805</v>
      </c>
      <c r="B1073" s="519" t="s">
        <v>951</v>
      </c>
      <c r="C1073" s="351">
        <f t="shared" si="16"/>
        <v>200</v>
      </c>
      <c r="F1073" s="506">
        <v>0</v>
      </c>
      <c r="H1073" s="506">
        <v>0</v>
      </c>
      <c r="K1073" s="506">
        <v>200</v>
      </c>
      <c r="M1073" s="506">
        <v>0</v>
      </c>
      <c r="XEJ1073" s="289"/>
      <c r="XEK1073" s="289"/>
      <c r="XEL1073" s="289"/>
      <c r="XEM1073" s="289"/>
      <c r="XEN1073" s="289"/>
      <c r="XEO1073" s="289"/>
      <c r="XEP1073" s="289"/>
      <c r="XEQ1073" s="289"/>
      <c r="XER1073" s="289"/>
      <c r="XES1073" s="289"/>
      <c r="XET1073" s="289"/>
      <c r="XEU1073" s="289"/>
      <c r="XEV1073" s="289"/>
      <c r="XEW1073" s="289"/>
      <c r="XEX1073" s="289"/>
      <c r="XEY1073" s="289"/>
      <c r="XEZ1073" s="289"/>
      <c r="XFA1073" s="289"/>
      <c r="XFB1073" s="289"/>
    </row>
    <row r="1074" s="506" customFormat="1" ht="21" hidden="1" customHeight="1" spans="1:16382">
      <c r="A1074" s="508">
        <v>2150806</v>
      </c>
      <c r="B1074" s="519" t="s">
        <v>952</v>
      </c>
      <c r="C1074" s="351">
        <f t="shared" si="16"/>
        <v>0</v>
      </c>
      <c r="F1074" s="506">
        <v>0</v>
      </c>
      <c r="H1074" s="506">
        <v>0</v>
      </c>
      <c r="K1074" s="506">
        <v>0</v>
      </c>
      <c r="M1074" s="506">
        <v>0</v>
      </c>
      <c r="XEJ1074" s="289"/>
      <c r="XEK1074" s="289"/>
      <c r="XEL1074" s="289"/>
      <c r="XEM1074" s="289"/>
      <c r="XEN1074" s="289"/>
      <c r="XEO1074" s="289"/>
      <c r="XEP1074" s="289"/>
      <c r="XEQ1074" s="289"/>
      <c r="XER1074" s="289"/>
      <c r="XES1074" s="289"/>
      <c r="XET1074" s="289"/>
      <c r="XEU1074" s="289"/>
      <c r="XEV1074" s="289"/>
      <c r="XEW1074" s="289"/>
      <c r="XEX1074" s="289"/>
      <c r="XEY1074" s="289"/>
      <c r="XEZ1074" s="289"/>
      <c r="XFA1074" s="289"/>
      <c r="XFB1074" s="289"/>
    </row>
    <row r="1075" s="506" customFormat="1" ht="21" hidden="1" customHeight="1" spans="1:16382">
      <c r="A1075" s="508">
        <v>2150899</v>
      </c>
      <c r="B1075" s="518" t="s">
        <v>953</v>
      </c>
      <c r="C1075" s="351">
        <f t="shared" si="16"/>
        <v>0</v>
      </c>
      <c r="F1075" s="506">
        <v>0</v>
      </c>
      <c r="H1075" s="506">
        <v>0</v>
      </c>
      <c r="K1075" s="506">
        <v>0</v>
      </c>
      <c r="M1075" s="506">
        <v>0</v>
      </c>
      <c r="XEJ1075" s="289"/>
      <c r="XEK1075" s="289"/>
      <c r="XEL1075" s="289"/>
      <c r="XEM1075" s="289"/>
      <c r="XEN1075" s="289"/>
      <c r="XEO1075" s="289"/>
      <c r="XEP1075" s="289"/>
      <c r="XEQ1075" s="289"/>
      <c r="XER1075" s="289"/>
      <c r="XES1075" s="289"/>
      <c r="XET1075" s="289"/>
      <c r="XEU1075" s="289"/>
      <c r="XEV1075" s="289"/>
      <c r="XEW1075" s="289"/>
      <c r="XEX1075" s="289"/>
      <c r="XEY1075" s="289"/>
      <c r="XEZ1075" s="289"/>
      <c r="XFA1075" s="289"/>
      <c r="XFB1075" s="289"/>
    </row>
    <row r="1076" s="506" customFormat="1" ht="21" hidden="1" customHeight="1" spans="1:16382">
      <c r="A1076" s="508">
        <v>21599</v>
      </c>
      <c r="B1076" s="519" t="s">
        <v>954</v>
      </c>
      <c r="C1076" s="351">
        <f t="shared" si="16"/>
        <v>0</v>
      </c>
      <c r="F1076" s="506">
        <v>0</v>
      </c>
      <c r="H1076" s="506">
        <v>0</v>
      </c>
      <c r="K1076" s="506">
        <v>0</v>
      </c>
      <c r="M1076" s="506">
        <v>0</v>
      </c>
      <c r="XEJ1076" s="289"/>
      <c r="XEK1076" s="289"/>
      <c r="XEL1076" s="289"/>
      <c r="XEM1076" s="289"/>
      <c r="XEN1076" s="289"/>
      <c r="XEO1076" s="289"/>
      <c r="XEP1076" s="289"/>
      <c r="XEQ1076" s="289"/>
      <c r="XER1076" s="289"/>
      <c r="XES1076" s="289"/>
      <c r="XET1076" s="289"/>
      <c r="XEU1076" s="289"/>
      <c r="XEV1076" s="289"/>
      <c r="XEW1076" s="289"/>
      <c r="XEX1076" s="289"/>
      <c r="XEY1076" s="289"/>
      <c r="XEZ1076" s="289"/>
      <c r="XFA1076" s="289"/>
      <c r="XFB1076" s="289"/>
    </row>
    <row r="1077" s="506" customFormat="1" ht="21" hidden="1" customHeight="1" spans="1:16382">
      <c r="A1077" s="508">
        <v>2159901</v>
      </c>
      <c r="B1077" s="519" t="s">
        <v>955</v>
      </c>
      <c r="C1077" s="351">
        <f t="shared" si="16"/>
        <v>0</v>
      </c>
      <c r="F1077" s="506">
        <v>0</v>
      </c>
      <c r="H1077" s="506">
        <v>0</v>
      </c>
      <c r="K1077" s="506">
        <v>0</v>
      </c>
      <c r="M1077" s="506">
        <v>0</v>
      </c>
      <c r="XEJ1077" s="289"/>
      <c r="XEK1077" s="289"/>
      <c r="XEL1077" s="289"/>
      <c r="XEM1077" s="289"/>
      <c r="XEN1077" s="289"/>
      <c r="XEO1077" s="289"/>
      <c r="XEP1077" s="289"/>
      <c r="XEQ1077" s="289"/>
      <c r="XER1077" s="289"/>
      <c r="XES1077" s="289"/>
      <c r="XET1077" s="289"/>
      <c r="XEU1077" s="289"/>
      <c r="XEV1077" s="289"/>
      <c r="XEW1077" s="289"/>
      <c r="XEX1077" s="289"/>
      <c r="XEY1077" s="289"/>
      <c r="XEZ1077" s="289"/>
      <c r="XFA1077" s="289"/>
      <c r="XFB1077" s="289"/>
    </row>
    <row r="1078" s="506" customFormat="1" ht="21" hidden="1" customHeight="1" spans="1:16382">
      <c r="A1078" s="508">
        <v>2159904</v>
      </c>
      <c r="B1078" s="519" t="s">
        <v>956</v>
      </c>
      <c r="C1078" s="351">
        <f t="shared" si="16"/>
        <v>0</v>
      </c>
      <c r="F1078" s="506">
        <v>0</v>
      </c>
      <c r="H1078" s="506">
        <v>0</v>
      </c>
      <c r="K1078" s="506">
        <v>0</v>
      </c>
      <c r="M1078" s="506">
        <v>0</v>
      </c>
      <c r="XEJ1078" s="289"/>
      <c r="XEK1078" s="289"/>
      <c r="XEL1078" s="289"/>
      <c r="XEM1078" s="289"/>
      <c r="XEN1078" s="289"/>
      <c r="XEO1078" s="289"/>
      <c r="XEP1078" s="289"/>
      <c r="XEQ1078" s="289"/>
      <c r="XER1078" s="289"/>
      <c r="XES1078" s="289"/>
      <c r="XET1078" s="289"/>
      <c r="XEU1078" s="289"/>
      <c r="XEV1078" s="289"/>
      <c r="XEW1078" s="289"/>
      <c r="XEX1078" s="289"/>
      <c r="XEY1078" s="289"/>
      <c r="XEZ1078" s="289"/>
      <c r="XFA1078" s="289"/>
      <c r="XFB1078" s="289"/>
    </row>
    <row r="1079" s="506" customFormat="1" ht="21" hidden="1" customHeight="1" spans="1:16382">
      <c r="A1079" s="508">
        <v>2159905</v>
      </c>
      <c r="B1079" s="519" t="s">
        <v>957</v>
      </c>
      <c r="C1079" s="351">
        <f t="shared" si="16"/>
        <v>0</v>
      </c>
      <c r="F1079" s="506">
        <v>0</v>
      </c>
      <c r="H1079" s="506">
        <v>0</v>
      </c>
      <c r="K1079" s="506">
        <v>0</v>
      </c>
      <c r="M1079" s="506">
        <v>0</v>
      </c>
      <c r="XEJ1079" s="289"/>
      <c r="XEK1079" s="289"/>
      <c r="XEL1079" s="289"/>
      <c r="XEM1079" s="289"/>
      <c r="XEN1079" s="289"/>
      <c r="XEO1079" s="289"/>
      <c r="XEP1079" s="289"/>
      <c r="XEQ1079" s="289"/>
      <c r="XER1079" s="289"/>
      <c r="XES1079" s="289"/>
      <c r="XET1079" s="289"/>
      <c r="XEU1079" s="289"/>
      <c r="XEV1079" s="289"/>
      <c r="XEW1079" s="289"/>
      <c r="XEX1079" s="289"/>
      <c r="XEY1079" s="289"/>
      <c r="XEZ1079" s="289"/>
      <c r="XFA1079" s="289"/>
      <c r="XFB1079" s="289"/>
    </row>
    <row r="1080" s="506" customFormat="1" ht="21" hidden="1" customHeight="1" spans="1:16382">
      <c r="A1080" s="508">
        <v>2159906</v>
      </c>
      <c r="B1080" s="518" t="s">
        <v>958</v>
      </c>
      <c r="C1080" s="351">
        <f t="shared" si="16"/>
        <v>0</v>
      </c>
      <c r="F1080" s="506">
        <v>0</v>
      </c>
      <c r="H1080" s="506">
        <v>0</v>
      </c>
      <c r="K1080" s="506">
        <v>0</v>
      </c>
      <c r="M1080" s="506">
        <v>0</v>
      </c>
      <c r="XEJ1080" s="289"/>
      <c r="XEK1080" s="289"/>
      <c r="XEL1080" s="289"/>
      <c r="XEM1080" s="289"/>
      <c r="XEN1080" s="289"/>
      <c r="XEO1080" s="289"/>
      <c r="XEP1080" s="289"/>
      <c r="XEQ1080" s="289"/>
      <c r="XER1080" s="289"/>
      <c r="XES1080" s="289"/>
      <c r="XET1080" s="289"/>
      <c r="XEU1080" s="289"/>
      <c r="XEV1080" s="289"/>
      <c r="XEW1080" s="289"/>
      <c r="XEX1080" s="289"/>
      <c r="XEY1080" s="289"/>
      <c r="XEZ1080" s="289"/>
      <c r="XFA1080" s="289"/>
      <c r="XFB1080" s="289"/>
    </row>
    <row r="1081" s="506" customFormat="1" ht="21" hidden="1" customHeight="1" spans="1:16382">
      <c r="A1081" s="508">
        <v>2159999</v>
      </c>
      <c r="B1081" s="519" t="s">
        <v>959</v>
      </c>
      <c r="C1081" s="351">
        <f t="shared" si="16"/>
        <v>0</v>
      </c>
      <c r="F1081" s="506">
        <v>0</v>
      </c>
      <c r="H1081" s="506">
        <v>0</v>
      </c>
      <c r="K1081" s="506">
        <v>0</v>
      </c>
      <c r="M1081" s="506">
        <v>0</v>
      </c>
      <c r="XEJ1081" s="289"/>
      <c r="XEK1081" s="289"/>
      <c r="XEL1081" s="289"/>
      <c r="XEM1081" s="289"/>
      <c r="XEN1081" s="289"/>
      <c r="XEO1081" s="289"/>
      <c r="XEP1081" s="289"/>
      <c r="XEQ1081" s="289"/>
      <c r="XER1081" s="289"/>
      <c r="XES1081" s="289"/>
      <c r="XET1081" s="289"/>
      <c r="XEU1081" s="289"/>
      <c r="XEV1081" s="289"/>
      <c r="XEW1081" s="289"/>
      <c r="XEX1081" s="289"/>
      <c r="XEY1081" s="289"/>
      <c r="XEZ1081" s="289"/>
      <c r="XFA1081" s="289"/>
      <c r="XFB1081" s="289"/>
    </row>
    <row r="1082" s="506" customFormat="1" ht="21" customHeight="1" spans="1:16382">
      <c r="A1082" s="508">
        <v>216</v>
      </c>
      <c r="B1082" s="517" t="s">
        <v>960</v>
      </c>
      <c r="C1082" s="351">
        <f t="shared" si="16"/>
        <v>2414.289528</v>
      </c>
      <c r="F1082" s="508">
        <v>234.289528</v>
      </c>
      <c r="H1082" s="506">
        <v>50</v>
      </c>
      <c r="K1082" s="506">
        <v>740</v>
      </c>
      <c r="M1082" s="506">
        <v>1390</v>
      </c>
      <c r="XEJ1082" s="289"/>
      <c r="XEK1082" s="289"/>
      <c r="XEL1082" s="289"/>
      <c r="XEM1082" s="289"/>
      <c r="XEN1082" s="289"/>
      <c r="XEO1082" s="289"/>
      <c r="XEP1082" s="289"/>
      <c r="XEQ1082" s="289"/>
      <c r="XER1082" s="289"/>
      <c r="XES1082" s="289"/>
      <c r="XET1082" s="289"/>
      <c r="XEU1082" s="289"/>
      <c r="XEV1082" s="289"/>
      <c r="XEW1082" s="289"/>
      <c r="XEX1082" s="289"/>
      <c r="XEY1082" s="289"/>
      <c r="XEZ1082" s="289"/>
      <c r="XFA1082" s="289"/>
      <c r="XFB1082" s="289"/>
    </row>
    <row r="1083" s="506" customFormat="1" ht="21" customHeight="1" spans="1:16382">
      <c r="A1083" s="508">
        <v>21602</v>
      </c>
      <c r="B1083" s="519" t="s">
        <v>961</v>
      </c>
      <c r="C1083" s="351">
        <f t="shared" si="16"/>
        <v>2114.289528</v>
      </c>
      <c r="F1083" s="508">
        <v>234.289528</v>
      </c>
      <c r="H1083" s="506">
        <v>50</v>
      </c>
      <c r="K1083" s="506">
        <v>490</v>
      </c>
      <c r="M1083" s="506">
        <v>1340</v>
      </c>
      <c r="XEJ1083" s="289"/>
      <c r="XEK1083" s="289"/>
      <c r="XEL1083" s="289"/>
      <c r="XEM1083" s="289"/>
      <c r="XEN1083" s="289"/>
      <c r="XEO1083" s="289"/>
      <c r="XEP1083" s="289"/>
      <c r="XEQ1083" s="289"/>
      <c r="XER1083" s="289"/>
      <c r="XES1083" s="289"/>
      <c r="XET1083" s="289"/>
      <c r="XEU1083" s="289"/>
      <c r="XEV1083" s="289"/>
      <c r="XEW1083" s="289"/>
      <c r="XEX1083" s="289"/>
      <c r="XEY1083" s="289"/>
      <c r="XEZ1083" s="289"/>
      <c r="XFA1083" s="289"/>
      <c r="XFB1083" s="289"/>
    </row>
    <row r="1084" s="506" customFormat="1" ht="21" customHeight="1" spans="1:16382">
      <c r="A1084" s="508">
        <v>2160201</v>
      </c>
      <c r="B1084" s="519" t="s">
        <v>148</v>
      </c>
      <c r="C1084" s="351">
        <f t="shared" si="16"/>
        <v>234.289528</v>
      </c>
      <c r="F1084" s="508">
        <v>234.289528</v>
      </c>
      <c r="H1084" s="506">
        <v>0</v>
      </c>
      <c r="K1084" s="506">
        <v>0</v>
      </c>
      <c r="M1084" s="506">
        <v>0</v>
      </c>
      <c r="XEJ1084" s="289"/>
      <c r="XEK1084" s="289"/>
      <c r="XEL1084" s="289"/>
      <c r="XEM1084" s="289"/>
      <c r="XEN1084" s="289"/>
      <c r="XEO1084" s="289"/>
      <c r="XEP1084" s="289"/>
      <c r="XEQ1084" s="289"/>
      <c r="XER1084" s="289"/>
      <c r="XES1084" s="289"/>
      <c r="XET1084" s="289"/>
      <c r="XEU1084" s="289"/>
      <c r="XEV1084" s="289"/>
      <c r="XEW1084" s="289"/>
      <c r="XEX1084" s="289"/>
      <c r="XEY1084" s="289"/>
      <c r="XEZ1084" s="289"/>
      <c r="XFA1084" s="289"/>
      <c r="XFB1084" s="289"/>
    </row>
    <row r="1085" s="506" customFormat="1" ht="21" hidden="1" customHeight="1" spans="1:16382">
      <c r="A1085" s="508">
        <v>2160202</v>
      </c>
      <c r="B1085" s="518" t="s">
        <v>149</v>
      </c>
      <c r="C1085" s="351">
        <f t="shared" si="16"/>
        <v>0</v>
      </c>
      <c r="F1085" s="506">
        <v>0</v>
      </c>
      <c r="H1085" s="506">
        <v>0</v>
      </c>
      <c r="K1085" s="506">
        <v>0</v>
      </c>
      <c r="M1085" s="506">
        <v>0</v>
      </c>
      <c r="XEJ1085" s="289"/>
      <c r="XEK1085" s="289"/>
      <c r="XEL1085" s="289"/>
      <c r="XEM1085" s="289"/>
      <c r="XEN1085" s="289"/>
      <c r="XEO1085" s="289"/>
      <c r="XEP1085" s="289"/>
      <c r="XEQ1085" s="289"/>
      <c r="XER1085" s="289"/>
      <c r="XES1085" s="289"/>
      <c r="XET1085" s="289"/>
      <c r="XEU1085" s="289"/>
      <c r="XEV1085" s="289"/>
      <c r="XEW1085" s="289"/>
      <c r="XEX1085" s="289"/>
      <c r="XEY1085" s="289"/>
      <c r="XEZ1085" s="289"/>
      <c r="XFA1085" s="289"/>
      <c r="XFB1085" s="289"/>
    </row>
    <row r="1086" s="506" customFormat="1" ht="21" hidden="1" customHeight="1" spans="1:16382">
      <c r="A1086" s="508">
        <v>2160203</v>
      </c>
      <c r="B1086" s="519" t="s">
        <v>150</v>
      </c>
      <c r="C1086" s="351">
        <f t="shared" si="16"/>
        <v>0</v>
      </c>
      <c r="F1086" s="506">
        <v>0</v>
      </c>
      <c r="H1086" s="506">
        <v>0</v>
      </c>
      <c r="K1086" s="506">
        <v>0</v>
      </c>
      <c r="M1086" s="506">
        <v>0</v>
      </c>
      <c r="XEJ1086" s="289"/>
      <c r="XEK1086" s="289"/>
      <c r="XEL1086" s="289"/>
      <c r="XEM1086" s="289"/>
      <c r="XEN1086" s="289"/>
      <c r="XEO1086" s="289"/>
      <c r="XEP1086" s="289"/>
      <c r="XEQ1086" s="289"/>
      <c r="XER1086" s="289"/>
      <c r="XES1086" s="289"/>
      <c r="XET1086" s="289"/>
      <c r="XEU1086" s="289"/>
      <c r="XEV1086" s="289"/>
      <c r="XEW1086" s="289"/>
      <c r="XEX1086" s="289"/>
      <c r="XEY1086" s="289"/>
      <c r="XEZ1086" s="289"/>
      <c r="XFA1086" s="289"/>
      <c r="XFB1086" s="289"/>
    </row>
    <row r="1087" s="506" customFormat="1" ht="21" hidden="1" customHeight="1" spans="1:16382">
      <c r="A1087" s="508">
        <v>2160216</v>
      </c>
      <c r="B1087" s="519" t="s">
        <v>962</v>
      </c>
      <c r="C1087" s="351">
        <f t="shared" si="16"/>
        <v>0</v>
      </c>
      <c r="F1087" s="506">
        <v>0</v>
      </c>
      <c r="H1087" s="506">
        <v>0</v>
      </c>
      <c r="K1087" s="506">
        <v>0</v>
      </c>
      <c r="M1087" s="506">
        <v>0</v>
      </c>
      <c r="XEJ1087" s="289"/>
      <c r="XEK1087" s="289"/>
      <c r="XEL1087" s="289"/>
      <c r="XEM1087" s="289"/>
      <c r="XEN1087" s="289"/>
      <c r="XEO1087" s="289"/>
      <c r="XEP1087" s="289"/>
      <c r="XEQ1087" s="289"/>
      <c r="XER1087" s="289"/>
      <c r="XES1087" s="289"/>
      <c r="XET1087" s="289"/>
      <c r="XEU1087" s="289"/>
      <c r="XEV1087" s="289"/>
      <c r="XEW1087" s="289"/>
      <c r="XEX1087" s="289"/>
      <c r="XEY1087" s="289"/>
      <c r="XEZ1087" s="289"/>
      <c r="XFA1087" s="289"/>
      <c r="XFB1087" s="289"/>
    </row>
    <row r="1088" s="506" customFormat="1" ht="21" hidden="1" customHeight="1" spans="1:16382">
      <c r="A1088" s="508">
        <v>2160217</v>
      </c>
      <c r="B1088" s="519" t="s">
        <v>963</v>
      </c>
      <c r="C1088" s="351">
        <f t="shared" si="16"/>
        <v>0</v>
      </c>
      <c r="F1088" s="506">
        <v>0</v>
      </c>
      <c r="H1088" s="506">
        <v>0</v>
      </c>
      <c r="K1088" s="506">
        <v>0</v>
      </c>
      <c r="M1088" s="506">
        <v>0</v>
      </c>
      <c r="XEJ1088" s="289"/>
      <c r="XEK1088" s="289"/>
      <c r="XEL1088" s="289"/>
      <c r="XEM1088" s="289"/>
      <c r="XEN1088" s="289"/>
      <c r="XEO1088" s="289"/>
      <c r="XEP1088" s="289"/>
      <c r="XEQ1088" s="289"/>
      <c r="XER1088" s="289"/>
      <c r="XES1088" s="289"/>
      <c r="XET1088" s="289"/>
      <c r="XEU1088" s="289"/>
      <c r="XEV1088" s="289"/>
      <c r="XEW1088" s="289"/>
      <c r="XEX1088" s="289"/>
      <c r="XEY1088" s="289"/>
      <c r="XEZ1088" s="289"/>
      <c r="XFA1088" s="289"/>
      <c r="XFB1088" s="289"/>
    </row>
    <row r="1089" s="506" customFormat="1" ht="21" hidden="1" customHeight="1" spans="1:16382">
      <c r="A1089" s="508">
        <v>2160218</v>
      </c>
      <c r="B1089" s="519" t="s">
        <v>964</v>
      </c>
      <c r="C1089" s="351">
        <f t="shared" si="16"/>
        <v>0</v>
      </c>
      <c r="F1089" s="506">
        <v>0</v>
      </c>
      <c r="H1089" s="506">
        <v>0</v>
      </c>
      <c r="K1089" s="506">
        <v>0</v>
      </c>
      <c r="M1089" s="506">
        <v>0</v>
      </c>
      <c r="XEJ1089" s="289"/>
      <c r="XEK1089" s="289"/>
      <c r="XEL1089" s="289"/>
      <c r="XEM1089" s="289"/>
      <c r="XEN1089" s="289"/>
      <c r="XEO1089" s="289"/>
      <c r="XEP1089" s="289"/>
      <c r="XEQ1089" s="289"/>
      <c r="XER1089" s="289"/>
      <c r="XES1089" s="289"/>
      <c r="XET1089" s="289"/>
      <c r="XEU1089" s="289"/>
      <c r="XEV1089" s="289"/>
      <c r="XEW1089" s="289"/>
      <c r="XEX1089" s="289"/>
      <c r="XEY1089" s="289"/>
      <c r="XEZ1089" s="289"/>
      <c r="XFA1089" s="289"/>
      <c r="XFB1089" s="289"/>
    </row>
    <row r="1090" s="506" customFormat="1" ht="21" hidden="1" customHeight="1" spans="1:16382">
      <c r="A1090" s="508">
        <v>2160219</v>
      </c>
      <c r="B1090" s="519" t="s">
        <v>965</v>
      </c>
      <c r="C1090" s="351">
        <f t="shared" si="16"/>
        <v>0</v>
      </c>
      <c r="F1090" s="506">
        <v>0</v>
      </c>
      <c r="H1090" s="506">
        <v>0</v>
      </c>
      <c r="K1090" s="506">
        <v>0</v>
      </c>
      <c r="M1090" s="506">
        <v>0</v>
      </c>
      <c r="XEJ1090" s="289"/>
      <c r="XEK1090" s="289"/>
      <c r="XEL1090" s="289"/>
      <c r="XEM1090" s="289"/>
      <c r="XEN1090" s="289"/>
      <c r="XEO1090" s="289"/>
      <c r="XEP1090" s="289"/>
      <c r="XEQ1090" s="289"/>
      <c r="XER1090" s="289"/>
      <c r="XES1090" s="289"/>
      <c r="XET1090" s="289"/>
      <c r="XEU1090" s="289"/>
      <c r="XEV1090" s="289"/>
      <c r="XEW1090" s="289"/>
      <c r="XEX1090" s="289"/>
      <c r="XEY1090" s="289"/>
      <c r="XEZ1090" s="289"/>
      <c r="XFA1090" s="289"/>
      <c r="XFB1090" s="289"/>
    </row>
    <row r="1091" s="506" customFormat="1" ht="21" hidden="1" customHeight="1" spans="1:16382">
      <c r="A1091" s="508">
        <v>2160250</v>
      </c>
      <c r="B1091" s="519" t="s">
        <v>157</v>
      </c>
      <c r="C1091" s="351">
        <f t="shared" si="16"/>
        <v>0</v>
      </c>
      <c r="F1091" s="506">
        <v>0</v>
      </c>
      <c r="H1091" s="506">
        <v>0</v>
      </c>
      <c r="K1091" s="506">
        <v>0</v>
      </c>
      <c r="M1091" s="506">
        <v>0</v>
      </c>
      <c r="XEJ1091" s="289"/>
      <c r="XEK1091" s="289"/>
      <c r="XEL1091" s="289"/>
      <c r="XEM1091" s="289"/>
      <c r="XEN1091" s="289"/>
      <c r="XEO1091" s="289"/>
      <c r="XEP1091" s="289"/>
      <c r="XEQ1091" s="289"/>
      <c r="XER1091" s="289"/>
      <c r="XES1091" s="289"/>
      <c r="XET1091" s="289"/>
      <c r="XEU1091" s="289"/>
      <c r="XEV1091" s="289"/>
      <c r="XEW1091" s="289"/>
      <c r="XEX1091" s="289"/>
      <c r="XEY1091" s="289"/>
      <c r="XEZ1091" s="289"/>
      <c r="XFA1091" s="289"/>
      <c r="XFB1091" s="289"/>
    </row>
    <row r="1092" s="506" customFormat="1" ht="21" customHeight="1" spans="1:16382">
      <c r="A1092" s="508">
        <v>2160299</v>
      </c>
      <c r="B1092" s="519" t="s">
        <v>966</v>
      </c>
      <c r="C1092" s="351">
        <f t="shared" si="16"/>
        <v>1880</v>
      </c>
      <c r="F1092" s="506">
        <v>0</v>
      </c>
      <c r="H1092" s="506">
        <v>50</v>
      </c>
      <c r="K1092" s="506">
        <v>490</v>
      </c>
      <c r="M1092" s="506">
        <v>1340</v>
      </c>
      <c r="XEJ1092" s="289"/>
      <c r="XEK1092" s="289"/>
      <c r="XEL1092" s="289"/>
      <c r="XEM1092" s="289"/>
      <c r="XEN1092" s="289"/>
      <c r="XEO1092" s="289"/>
      <c r="XEP1092" s="289"/>
      <c r="XEQ1092" s="289"/>
      <c r="XER1092" s="289"/>
      <c r="XES1092" s="289"/>
      <c r="XET1092" s="289"/>
      <c r="XEU1092" s="289"/>
      <c r="XEV1092" s="289"/>
      <c r="XEW1092" s="289"/>
      <c r="XEX1092" s="289"/>
      <c r="XEY1092" s="289"/>
      <c r="XEZ1092" s="289"/>
      <c r="XFA1092" s="289"/>
      <c r="XFB1092" s="289"/>
    </row>
    <row r="1093" s="506" customFormat="1" ht="21" customHeight="1" spans="1:16382">
      <c r="A1093" s="508">
        <v>21606</v>
      </c>
      <c r="B1093" s="519" t="s">
        <v>967</v>
      </c>
      <c r="C1093" s="351">
        <f t="shared" si="16"/>
        <v>300</v>
      </c>
      <c r="F1093" s="506">
        <v>0</v>
      </c>
      <c r="H1093" s="506">
        <v>0</v>
      </c>
      <c r="K1093" s="506">
        <v>250</v>
      </c>
      <c r="M1093" s="506">
        <v>50</v>
      </c>
      <c r="XEJ1093" s="289"/>
      <c r="XEK1093" s="289"/>
      <c r="XEL1093" s="289"/>
      <c r="XEM1093" s="289"/>
      <c r="XEN1093" s="289"/>
      <c r="XEO1093" s="289"/>
      <c r="XEP1093" s="289"/>
      <c r="XEQ1093" s="289"/>
      <c r="XER1093" s="289"/>
      <c r="XES1093" s="289"/>
      <c r="XET1093" s="289"/>
      <c r="XEU1093" s="289"/>
      <c r="XEV1093" s="289"/>
      <c r="XEW1093" s="289"/>
      <c r="XEX1093" s="289"/>
      <c r="XEY1093" s="289"/>
      <c r="XEZ1093" s="289"/>
      <c r="XFA1093" s="289"/>
      <c r="XFB1093" s="289"/>
    </row>
    <row r="1094" s="506" customFormat="1" ht="21" hidden="1" customHeight="1" spans="1:16382">
      <c r="A1094" s="508">
        <v>2160601</v>
      </c>
      <c r="B1094" s="519" t="s">
        <v>148</v>
      </c>
      <c r="C1094" s="351">
        <f t="shared" ref="C1094:C1157" si="17">D1094+E1094+F1094+G1094+H1094+I1094+J1094+K1094+L1094+M1094</f>
        <v>0</v>
      </c>
      <c r="F1094" s="506">
        <v>0</v>
      </c>
      <c r="H1094" s="506">
        <v>0</v>
      </c>
      <c r="K1094" s="506">
        <v>0</v>
      </c>
      <c r="M1094" s="506">
        <v>0</v>
      </c>
      <c r="XEJ1094" s="289"/>
      <c r="XEK1094" s="289"/>
      <c r="XEL1094" s="289"/>
      <c r="XEM1094" s="289"/>
      <c r="XEN1094" s="289"/>
      <c r="XEO1094" s="289"/>
      <c r="XEP1094" s="289"/>
      <c r="XEQ1094" s="289"/>
      <c r="XER1094" s="289"/>
      <c r="XES1094" s="289"/>
      <c r="XET1094" s="289"/>
      <c r="XEU1094" s="289"/>
      <c r="XEV1094" s="289"/>
      <c r="XEW1094" s="289"/>
      <c r="XEX1094" s="289"/>
      <c r="XEY1094" s="289"/>
      <c r="XEZ1094" s="289"/>
      <c r="XFA1094" s="289"/>
      <c r="XFB1094" s="289"/>
    </row>
    <row r="1095" s="506" customFormat="1" ht="21" hidden="1" customHeight="1" spans="1:16382">
      <c r="A1095" s="508">
        <v>2160602</v>
      </c>
      <c r="B1095" s="519" t="s">
        <v>149</v>
      </c>
      <c r="C1095" s="351">
        <f t="shared" si="17"/>
        <v>0</v>
      </c>
      <c r="F1095" s="506">
        <v>0</v>
      </c>
      <c r="H1095" s="506">
        <v>0</v>
      </c>
      <c r="K1095" s="506">
        <v>0</v>
      </c>
      <c r="M1095" s="506">
        <v>0</v>
      </c>
      <c r="XEJ1095" s="289"/>
      <c r="XEK1095" s="289"/>
      <c r="XEL1095" s="289"/>
      <c r="XEM1095" s="289"/>
      <c r="XEN1095" s="289"/>
      <c r="XEO1095" s="289"/>
      <c r="XEP1095" s="289"/>
      <c r="XEQ1095" s="289"/>
      <c r="XER1095" s="289"/>
      <c r="XES1095" s="289"/>
      <c r="XET1095" s="289"/>
      <c r="XEU1095" s="289"/>
      <c r="XEV1095" s="289"/>
      <c r="XEW1095" s="289"/>
      <c r="XEX1095" s="289"/>
      <c r="XEY1095" s="289"/>
      <c r="XEZ1095" s="289"/>
      <c r="XFA1095" s="289"/>
      <c r="XFB1095" s="289"/>
    </row>
    <row r="1096" s="506" customFormat="1" ht="21" hidden="1" customHeight="1" spans="1:16382">
      <c r="A1096" s="508">
        <v>2160603</v>
      </c>
      <c r="B1096" s="519" t="s">
        <v>150</v>
      </c>
      <c r="C1096" s="351">
        <f t="shared" si="17"/>
        <v>0</v>
      </c>
      <c r="F1096" s="506">
        <v>0</v>
      </c>
      <c r="H1096" s="506">
        <v>0</v>
      </c>
      <c r="K1096" s="506">
        <v>0</v>
      </c>
      <c r="M1096" s="506">
        <v>0</v>
      </c>
      <c r="XEJ1096" s="289"/>
      <c r="XEK1096" s="289"/>
      <c r="XEL1096" s="289"/>
      <c r="XEM1096" s="289"/>
      <c r="XEN1096" s="289"/>
      <c r="XEO1096" s="289"/>
      <c r="XEP1096" s="289"/>
      <c r="XEQ1096" s="289"/>
      <c r="XER1096" s="289"/>
      <c r="XES1096" s="289"/>
      <c r="XET1096" s="289"/>
      <c r="XEU1096" s="289"/>
      <c r="XEV1096" s="289"/>
      <c r="XEW1096" s="289"/>
      <c r="XEX1096" s="289"/>
      <c r="XEY1096" s="289"/>
      <c r="XEZ1096" s="289"/>
      <c r="XFA1096" s="289"/>
      <c r="XFB1096" s="289"/>
    </row>
    <row r="1097" s="506" customFormat="1" ht="21" hidden="1" customHeight="1" spans="1:16382">
      <c r="A1097" s="508">
        <v>2160607</v>
      </c>
      <c r="B1097" s="519" t="s">
        <v>968</v>
      </c>
      <c r="C1097" s="351">
        <f t="shared" si="17"/>
        <v>0</v>
      </c>
      <c r="F1097" s="506">
        <v>0</v>
      </c>
      <c r="H1097" s="506">
        <v>0</v>
      </c>
      <c r="K1097" s="506">
        <v>0</v>
      </c>
      <c r="M1097" s="506">
        <v>0</v>
      </c>
      <c r="XEJ1097" s="289"/>
      <c r="XEK1097" s="289"/>
      <c r="XEL1097" s="289"/>
      <c r="XEM1097" s="289"/>
      <c r="XEN1097" s="289"/>
      <c r="XEO1097" s="289"/>
      <c r="XEP1097" s="289"/>
      <c r="XEQ1097" s="289"/>
      <c r="XER1097" s="289"/>
      <c r="XES1097" s="289"/>
      <c r="XET1097" s="289"/>
      <c r="XEU1097" s="289"/>
      <c r="XEV1097" s="289"/>
      <c r="XEW1097" s="289"/>
      <c r="XEX1097" s="289"/>
      <c r="XEY1097" s="289"/>
      <c r="XEZ1097" s="289"/>
      <c r="XFA1097" s="289"/>
      <c r="XFB1097" s="289"/>
    </row>
    <row r="1098" s="506" customFormat="1" ht="21" customHeight="1" spans="1:16382">
      <c r="A1098" s="508">
        <v>2160699</v>
      </c>
      <c r="B1098" s="519" t="s">
        <v>969</v>
      </c>
      <c r="C1098" s="351">
        <f t="shared" si="17"/>
        <v>300</v>
      </c>
      <c r="F1098" s="506">
        <v>0</v>
      </c>
      <c r="H1098" s="506">
        <v>0</v>
      </c>
      <c r="K1098" s="506">
        <v>250</v>
      </c>
      <c r="M1098" s="506">
        <v>50</v>
      </c>
      <c r="XEJ1098" s="289"/>
      <c r="XEK1098" s="289"/>
      <c r="XEL1098" s="289"/>
      <c r="XEM1098" s="289"/>
      <c r="XEN1098" s="289"/>
      <c r="XEO1098" s="289"/>
      <c r="XEP1098" s="289"/>
      <c r="XEQ1098" s="289"/>
      <c r="XER1098" s="289"/>
      <c r="XES1098" s="289"/>
      <c r="XET1098" s="289"/>
      <c r="XEU1098" s="289"/>
      <c r="XEV1098" s="289"/>
      <c r="XEW1098" s="289"/>
      <c r="XEX1098" s="289"/>
      <c r="XEY1098" s="289"/>
      <c r="XEZ1098" s="289"/>
      <c r="XFA1098" s="289"/>
      <c r="XFB1098" s="289"/>
    </row>
    <row r="1099" s="506" customFormat="1" ht="21" hidden="1" customHeight="1" spans="1:16382">
      <c r="A1099" s="508">
        <v>21699</v>
      </c>
      <c r="B1099" s="519" t="s">
        <v>970</v>
      </c>
      <c r="C1099" s="351">
        <f t="shared" si="17"/>
        <v>0</v>
      </c>
      <c r="F1099" s="506">
        <v>0</v>
      </c>
      <c r="H1099" s="506">
        <v>0</v>
      </c>
      <c r="K1099" s="506">
        <v>0</v>
      </c>
      <c r="M1099" s="506">
        <v>0</v>
      </c>
      <c r="XEJ1099" s="289"/>
      <c r="XEK1099" s="289"/>
      <c r="XEL1099" s="289"/>
      <c r="XEM1099" s="289"/>
      <c r="XEN1099" s="289"/>
      <c r="XEO1099" s="289"/>
      <c r="XEP1099" s="289"/>
      <c r="XEQ1099" s="289"/>
      <c r="XER1099" s="289"/>
      <c r="XES1099" s="289"/>
      <c r="XET1099" s="289"/>
      <c r="XEU1099" s="289"/>
      <c r="XEV1099" s="289"/>
      <c r="XEW1099" s="289"/>
      <c r="XEX1099" s="289"/>
      <c r="XEY1099" s="289"/>
      <c r="XEZ1099" s="289"/>
      <c r="XFA1099" s="289"/>
      <c r="XFB1099" s="289"/>
    </row>
    <row r="1100" s="506" customFormat="1" ht="21" hidden="1" customHeight="1" spans="1:16382">
      <c r="A1100" s="508">
        <v>2169901</v>
      </c>
      <c r="B1100" s="519" t="s">
        <v>971</v>
      </c>
      <c r="C1100" s="351">
        <f t="shared" si="17"/>
        <v>0</v>
      </c>
      <c r="F1100" s="506">
        <v>0</v>
      </c>
      <c r="H1100" s="506">
        <v>0</v>
      </c>
      <c r="K1100" s="506">
        <v>0</v>
      </c>
      <c r="M1100" s="506">
        <v>0</v>
      </c>
      <c r="XEJ1100" s="289"/>
      <c r="XEK1100" s="289"/>
      <c r="XEL1100" s="289"/>
      <c r="XEM1100" s="289"/>
      <c r="XEN1100" s="289"/>
      <c r="XEO1100" s="289"/>
      <c r="XEP1100" s="289"/>
      <c r="XEQ1100" s="289"/>
      <c r="XER1100" s="289"/>
      <c r="XES1100" s="289"/>
      <c r="XET1100" s="289"/>
      <c r="XEU1100" s="289"/>
      <c r="XEV1100" s="289"/>
      <c r="XEW1100" s="289"/>
      <c r="XEX1100" s="289"/>
      <c r="XEY1100" s="289"/>
      <c r="XEZ1100" s="289"/>
      <c r="XFA1100" s="289"/>
      <c r="XFB1100" s="289"/>
    </row>
    <row r="1101" s="506" customFormat="1" ht="21" hidden="1" customHeight="1" spans="1:16382">
      <c r="A1101" s="508">
        <v>2169999</v>
      </c>
      <c r="B1101" s="518" t="s">
        <v>972</v>
      </c>
      <c r="C1101" s="351">
        <f t="shared" si="17"/>
        <v>0</v>
      </c>
      <c r="F1101" s="506">
        <v>0</v>
      </c>
      <c r="H1101" s="506">
        <v>0</v>
      </c>
      <c r="K1101" s="506">
        <v>0</v>
      </c>
      <c r="M1101" s="506">
        <v>0</v>
      </c>
      <c r="XEJ1101" s="289"/>
      <c r="XEK1101" s="289"/>
      <c r="XEL1101" s="289"/>
      <c r="XEM1101" s="289"/>
      <c r="XEN1101" s="289"/>
      <c r="XEO1101" s="289"/>
      <c r="XEP1101" s="289"/>
      <c r="XEQ1101" s="289"/>
      <c r="XER1101" s="289"/>
      <c r="XES1101" s="289"/>
      <c r="XET1101" s="289"/>
      <c r="XEU1101" s="289"/>
      <c r="XEV1101" s="289"/>
      <c r="XEW1101" s="289"/>
      <c r="XEX1101" s="289"/>
      <c r="XEY1101" s="289"/>
      <c r="XEZ1101" s="289"/>
      <c r="XFA1101" s="289"/>
      <c r="XFB1101" s="289"/>
    </row>
    <row r="1102" s="506" customFormat="1" ht="21" hidden="1" customHeight="1" spans="1:16382">
      <c r="A1102" s="508">
        <v>217</v>
      </c>
      <c r="B1102" s="517" t="s">
        <v>973</v>
      </c>
      <c r="C1102" s="351">
        <f t="shared" si="17"/>
        <v>0</v>
      </c>
      <c r="F1102" s="506">
        <v>0</v>
      </c>
      <c r="H1102" s="506">
        <v>0</v>
      </c>
      <c r="K1102" s="506">
        <v>0</v>
      </c>
      <c r="M1102" s="506">
        <v>0</v>
      </c>
      <c r="XEJ1102" s="289"/>
      <c r="XEK1102" s="289"/>
      <c r="XEL1102" s="289"/>
      <c r="XEM1102" s="289"/>
      <c r="XEN1102" s="289"/>
      <c r="XEO1102" s="289"/>
      <c r="XEP1102" s="289"/>
      <c r="XEQ1102" s="289"/>
      <c r="XER1102" s="289"/>
      <c r="XES1102" s="289"/>
      <c r="XET1102" s="289"/>
      <c r="XEU1102" s="289"/>
      <c r="XEV1102" s="289"/>
      <c r="XEW1102" s="289"/>
      <c r="XEX1102" s="289"/>
      <c r="XEY1102" s="289"/>
      <c r="XEZ1102" s="289"/>
      <c r="XFA1102" s="289"/>
      <c r="XFB1102" s="289"/>
    </row>
    <row r="1103" s="506" customFormat="1" ht="21" hidden="1" customHeight="1" spans="1:16382">
      <c r="A1103" s="508">
        <v>21701</v>
      </c>
      <c r="B1103" s="519" t="s">
        <v>974</v>
      </c>
      <c r="C1103" s="351">
        <f t="shared" si="17"/>
        <v>0</v>
      </c>
      <c r="F1103" s="506">
        <v>0</v>
      </c>
      <c r="H1103" s="506">
        <v>0</v>
      </c>
      <c r="K1103" s="506">
        <v>0</v>
      </c>
      <c r="M1103" s="506">
        <v>0</v>
      </c>
      <c r="XEJ1103" s="289"/>
      <c r="XEK1103" s="289"/>
      <c r="XEL1103" s="289"/>
      <c r="XEM1103" s="289"/>
      <c r="XEN1103" s="289"/>
      <c r="XEO1103" s="289"/>
      <c r="XEP1103" s="289"/>
      <c r="XEQ1103" s="289"/>
      <c r="XER1103" s="289"/>
      <c r="XES1103" s="289"/>
      <c r="XET1103" s="289"/>
      <c r="XEU1103" s="289"/>
      <c r="XEV1103" s="289"/>
      <c r="XEW1103" s="289"/>
      <c r="XEX1103" s="289"/>
      <c r="XEY1103" s="289"/>
      <c r="XEZ1103" s="289"/>
      <c r="XFA1103" s="289"/>
      <c r="XFB1103" s="289"/>
    </row>
    <row r="1104" s="506" customFormat="1" ht="21" hidden="1" customHeight="1" spans="1:16382">
      <c r="A1104" s="508">
        <v>2170101</v>
      </c>
      <c r="B1104" s="519" t="s">
        <v>148</v>
      </c>
      <c r="C1104" s="351">
        <f t="shared" si="17"/>
        <v>0</v>
      </c>
      <c r="F1104" s="506">
        <v>0</v>
      </c>
      <c r="H1104" s="506">
        <v>0</v>
      </c>
      <c r="K1104" s="506">
        <v>0</v>
      </c>
      <c r="M1104" s="506">
        <v>0</v>
      </c>
      <c r="XEJ1104" s="289"/>
      <c r="XEK1104" s="289"/>
      <c r="XEL1104" s="289"/>
      <c r="XEM1104" s="289"/>
      <c r="XEN1104" s="289"/>
      <c r="XEO1104" s="289"/>
      <c r="XEP1104" s="289"/>
      <c r="XEQ1104" s="289"/>
      <c r="XER1104" s="289"/>
      <c r="XES1104" s="289"/>
      <c r="XET1104" s="289"/>
      <c r="XEU1104" s="289"/>
      <c r="XEV1104" s="289"/>
      <c r="XEW1104" s="289"/>
      <c r="XEX1104" s="289"/>
      <c r="XEY1104" s="289"/>
      <c r="XEZ1104" s="289"/>
      <c r="XFA1104" s="289"/>
      <c r="XFB1104" s="289"/>
    </row>
    <row r="1105" s="506" customFormat="1" ht="21" hidden="1" customHeight="1" spans="1:16382">
      <c r="A1105" s="508">
        <v>2170102</v>
      </c>
      <c r="B1105" s="519" t="s">
        <v>149</v>
      </c>
      <c r="C1105" s="351">
        <f t="shared" si="17"/>
        <v>0</v>
      </c>
      <c r="F1105" s="506">
        <v>0</v>
      </c>
      <c r="H1105" s="506">
        <v>0</v>
      </c>
      <c r="K1105" s="506">
        <v>0</v>
      </c>
      <c r="M1105" s="506">
        <v>0</v>
      </c>
      <c r="XEJ1105" s="289"/>
      <c r="XEK1105" s="289"/>
      <c r="XEL1105" s="289"/>
      <c r="XEM1105" s="289"/>
      <c r="XEN1105" s="289"/>
      <c r="XEO1105" s="289"/>
      <c r="XEP1105" s="289"/>
      <c r="XEQ1105" s="289"/>
      <c r="XER1105" s="289"/>
      <c r="XES1105" s="289"/>
      <c r="XET1105" s="289"/>
      <c r="XEU1105" s="289"/>
      <c r="XEV1105" s="289"/>
      <c r="XEW1105" s="289"/>
      <c r="XEX1105" s="289"/>
      <c r="XEY1105" s="289"/>
      <c r="XEZ1105" s="289"/>
      <c r="XFA1105" s="289"/>
      <c r="XFB1105" s="289"/>
    </row>
    <row r="1106" s="506" customFormat="1" ht="21" hidden="1" customHeight="1" spans="1:16382">
      <c r="A1106" s="508">
        <v>2170103</v>
      </c>
      <c r="B1106" s="519" t="s">
        <v>150</v>
      </c>
      <c r="C1106" s="351">
        <f t="shared" si="17"/>
        <v>0</v>
      </c>
      <c r="F1106" s="506">
        <v>0</v>
      </c>
      <c r="H1106" s="506">
        <v>0</v>
      </c>
      <c r="K1106" s="506">
        <v>0</v>
      </c>
      <c r="M1106" s="506">
        <v>0</v>
      </c>
      <c r="XEJ1106" s="289"/>
      <c r="XEK1106" s="289"/>
      <c r="XEL1106" s="289"/>
      <c r="XEM1106" s="289"/>
      <c r="XEN1106" s="289"/>
      <c r="XEO1106" s="289"/>
      <c r="XEP1106" s="289"/>
      <c r="XEQ1106" s="289"/>
      <c r="XER1106" s="289"/>
      <c r="XES1106" s="289"/>
      <c r="XET1106" s="289"/>
      <c r="XEU1106" s="289"/>
      <c r="XEV1106" s="289"/>
      <c r="XEW1106" s="289"/>
      <c r="XEX1106" s="289"/>
      <c r="XEY1106" s="289"/>
      <c r="XEZ1106" s="289"/>
      <c r="XFA1106" s="289"/>
      <c r="XFB1106" s="289"/>
    </row>
    <row r="1107" s="506" customFormat="1" ht="21" hidden="1" customHeight="1" spans="1:16382">
      <c r="A1107" s="508">
        <v>2170104</v>
      </c>
      <c r="B1107" s="519" t="s">
        <v>975</v>
      </c>
      <c r="C1107" s="351">
        <f t="shared" si="17"/>
        <v>0</v>
      </c>
      <c r="F1107" s="506">
        <v>0</v>
      </c>
      <c r="H1107" s="506">
        <v>0</v>
      </c>
      <c r="K1107" s="506">
        <v>0</v>
      </c>
      <c r="M1107" s="506">
        <v>0</v>
      </c>
      <c r="XEJ1107" s="289"/>
      <c r="XEK1107" s="289"/>
      <c r="XEL1107" s="289"/>
      <c r="XEM1107" s="289"/>
      <c r="XEN1107" s="289"/>
      <c r="XEO1107" s="289"/>
      <c r="XEP1107" s="289"/>
      <c r="XEQ1107" s="289"/>
      <c r="XER1107" s="289"/>
      <c r="XES1107" s="289"/>
      <c r="XET1107" s="289"/>
      <c r="XEU1107" s="289"/>
      <c r="XEV1107" s="289"/>
      <c r="XEW1107" s="289"/>
      <c r="XEX1107" s="289"/>
      <c r="XEY1107" s="289"/>
      <c r="XEZ1107" s="289"/>
      <c r="XFA1107" s="289"/>
      <c r="XFB1107" s="289"/>
    </row>
    <row r="1108" s="506" customFormat="1" ht="21" hidden="1" customHeight="1" spans="1:16382">
      <c r="A1108" s="508">
        <v>2170150</v>
      </c>
      <c r="B1108" s="519" t="s">
        <v>157</v>
      </c>
      <c r="C1108" s="351">
        <f t="shared" si="17"/>
        <v>0</v>
      </c>
      <c r="F1108" s="506">
        <v>0</v>
      </c>
      <c r="H1108" s="506">
        <v>0</v>
      </c>
      <c r="K1108" s="506">
        <v>0</v>
      </c>
      <c r="M1108" s="506">
        <v>0</v>
      </c>
      <c r="XEJ1108" s="289"/>
      <c r="XEK1108" s="289"/>
      <c r="XEL1108" s="289"/>
      <c r="XEM1108" s="289"/>
      <c r="XEN1108" s="289"/>
      <c r="XEO1108" s="289"/>
      <c r="XEP1108" s="289"/>
      <c r="XEQ1108" s="289"/>
      <c r="XER1108" s="289"/>
      <c r="XES1108" s="289"/>
      <c r="XET1108" s="289"/>
      <c r="XEU1108" s="289"/>
      <c r="XEV1108" s="289"/>
      <c r="XEW1108" s="289"/>
      <c r="XEX1108" s="289"/>
      <c r="XEY1108" s="289"/>
      <c r="XEZ1108" s="289"/>
      <c r="XFA1108" s="289"/>
      <c r="XFB1108" s="289"/>
    </row>
    <row r="1109" s="506" customFormat="1" ht="21" hidden="1" customHeight="1" spans="1:16382">
      <c r="A1109" s="508">
        <v>2170199</v>
      </c>
      <c r="B1109" s="519" t="s">
        <v>976</v>
      </c>
      <c r="C1109" s="351">
        <f t="shared" si="17"/>
        <v>0</v>
      </c>
      <c r="F1109" s="506">
        <v>0</v>
      </c>
      <c r="H1109" s="506">
        <v>0</v>
      </c>
      <c r="K1109" s="506">
        <v>0</v>
      </c>
      <c r="M1109" s="506">
        <v>0</v>
      </c>
      <c r="XEJ1109" s="289"/>
      <c r="XEK1109" s="289"/>
      <c r="XEL1109" s="289"/>
      <c r="XEM1109" s="289"/>
      <c r="XEN1109" s="289"/>
      <c r="XEO1109" s="289"/>
      <c r="XEP1109" s="289"/>
      <c r="XEQ1109" s="289"/>
      <c r="XER1109" s="289"/>
      <c r="XES1109" s="289"/>
      <c r="XET1109" s="289"/>
      <c r="XEU1109" s="289"/>
      <c r="XEV1109" s="289"/>
      <c r="XEW1109" s="289"/>
      <c r="XEX1109" s="289"/>
      <c r="XEY1109" s="289"/>
      <c r="XEZ1109" s="289"/>
      <c r="XFA1109" s="289"/>
      <c r="XFB1109" s="289"/>
    </row>
    <row r="1110" s="506" customFormat="1" ht="21" hidden="1" customHeight="1" spans="1:16382">
      <c r="A1110" s="508">
        <v>21702</v>
      </c>
      <c r="B1110" s="518" t="s">
        <v>977</v>
      </c>
      <c r="C1110" s="351">
        <f t="shared" si="17"/>
        <v>0</v>
      </c>
      <c r="F1110" s="506">
        <v>0</v>
      </c>
      <c r="H1110" s="506">
        <v>0</v>
      </c>
      <c r="K1110" s="506">
        <v>0</v>
      </c>
      <c r="M1110" s="506">
        <v>0</v>
      </c>
      <c r="XEJ1110" s="289"/>
      <c r="XEK1110" s="289"/>
      <c r="XEL1110" s="289"/>
      <c r="XEM1110" s="289"/>
      <c r="XEN1110" s="289"/>
      <c r="XEO1110" s="289"/>
      <c r="XEP1110" s="289"/>
      <c r="XEQ1110" s="289"/>
      <c r="XER1110" s="289"/>
      <c r="XES1110" s="289"/>
      <c r="XET1110" s="289"/>
      <c r="XEU1110" s="289"/>
      <c r="XEV1110" s="289"/>
      <c r="XEW1110" s="289"/>
      <c r="XEX1110" s="289"/>
      <c r="XEY1110" s="289"/>
      <c r="XEZ1110" s="289"/>
      <c r="XFA1110" s="289"/>
      <c r="XFB1110" s="289"/>
    </row>
    <row r="1111" s="506" customFormat="1" ht="21" hidden="1" customHeight="1" spans="1:16382">
      <c r="A1111" s="508">
        <v>2170201</v>
      </c>
      <c r="B1111" s="519" t="s">
        <v>978</v>
      </c>
      <c r="C1111" s="351">
        <f t="shared" si="17"/>
        <v>0</v>
      </c>
      <c r="F1111" s="506">
        <v>0</v>
      </c>
      <c r="H1111" s="506">
        <v>0</v>
      </c>
      <c r="K1111" s="506">
        <v>0</v>
      </c>
      <c r="M1111" s="506">
        <v>0</v>
      </c>
      <c r="XEJ1111" s="289"/>
      <c r="XEK1111" s="289"/>
      <c r="XEL1111" s="289"/>
      <c r="XEM1111" s="289"/>
      <c r="XEN1111" s="289"/>
      <c r="XEO1111" s="289"/>
      <c r="XEP1111" s="289"/>
      <c r="XEQ1111" s="289"/>
      <c r="XER1111" s="289"/>
      <c r="XES1111" s="289"/>
      <c r="XET1111" s="289"/>
      <c r="XEU1111" s="289"/>
      <c r="XEV1111" s="289"/>
      <c r="XEW1111" s="289"/>
      <c r="XEX1111" s="289"/>
      <c r="XEY1111" s="289"/>
      <c r="XEZ1111" s="289"/>
      <c r="XFA1111" s="289"/>
      <c r="XFB1111" s="289"/>
    </row>
    <row r="1112" s="506" customFormat="1" ht="21" hidden="1" customHeight="1" spans="1:16382">
      <c r="A1112" s="508">
        <v>2170202</v>
      </c>
      <c r="B1112" s="519" t="s">
        <v>979</v>
      </c>
      <c r="C1112" s="351">
        <f t="shared" si="17"/>
        <v>0</v>
      </c>
      <c r="F1112" s="506">
        <v>0</v>
      </c>
      <c r="H1112" s="506">
        <v>0</v>
      </c>
      <c r="K1112" s="506">
        <v>0</v>
      </c>
      <c r="M1112" s="506">
        <v>0</v>
      </c>
      <c r="XEJ1112" s="289"/>
      <c r="XEK1112" s="289"/>
      <c r="XEL1112" s="289"/>
      <c r="XEM1112" s="289"/>
      <c r="XEN1112" s="289"/>
      <c r="XEO1112" s="289"/>
      <c r="XEP1112" s="289"/>
      <c r="XEQ1112" s="289"/>
      <c r="XER1112" s="289"/>
      <c r="XES1112" s="289"/>
      <c r="XET1112" s="289"/>
      <c r="XEU1112" s="289"/>
      <c r="XEV1112" s="289"/>
      <c r="XEW1112" s="289"/>
      <c r="XEX1112" s="289"/>
      <c r="XEY1112" s="289"/>
      <c r="XEZ1112" s="289"/>
      <c r="XFA1112" s="289"/>
      <c r="XFB1112" s="289"/>
    </row>
    <row r="1113" s="506" customFormat="1" ht="21" hidden="1" customHeight="1" spans="1:16382">
      <c r="A1113" s="508">
        <v>2170203</v>
      </c>
      <c r="B1113" s="518" t="s">
        <v>980</v>
      </c>
      <c r="C1113" s="351">
        <f t="shared" si="17"/>
        <v>0</v>
      </c>
      <c r="F1113" s="506">
        <v>0</v>
      </c>
      <c r="H1113" s="506">
        <v>0</v>
      </c>
      <c r="K1113" s="506">
        <v>0</v>
      </c>
      <c r="M1113" s="506">
        <v>0</v>
      </c>
      <c r="XEJ1113" s="289"/>
      <c r="XEK1113" s="289"/>
      <c r="XEL1113" s="289"/>
      <c r="XEM1113" s="289"/>
      <c r="XEN1113" s="289"/>
      <c r="XEO1113" s="289"/>
      <c r="XEP1113" s="289"/>
      <c r="XEQ1113" s="289"/>
      <c r="XER1113" s="289"/>
      <c r="XES1113" s="289"/>
      <c r="XET1113" s="289"/>
      <c r="XEU1113" s="289"/>
      <c r="XEV1113" s="289"/>
      <c r="XEW1113" s="289"/>
      <c r="XEX1113" s="289"/>
      <c r="XEY1113" s="289"/>
      <c r="XEZ1113" s="289"/>
      <c r="XFA1113" s="289"/>
      <c r="XFB1113" s="289"/>
    </row>
    <row r="1114" s="506" customFormat="1" ht="21" hidden="1" customHeight="1" spans="1:16382">
      <c r="A1114" s="508">
        <v>2170204</v>
      </c>
      <c r="B1114" s="519" t="s">
        <v>981</v>
      </c>
      <c r="C1114" s="351">
        <f t="shared" si="17"/>
        <v>0</v>
      </c>
      <c r="F1114" s="506">
        <v>0</v>
      </c>
      <c r="H1114" s="506">
        <v>0</v>
      </c>
      <c r="K1114" s="506">
        <v>0</v>
      </c>
      <c r="M1114" s="506">
        <v>0</v>
      </c>
      <c r="XEJ1114" s="289"/>
      <c r="XEK1114" s="289"/>
      <c r="XEL1114" s="289"/>
      <c r="XEM1114" s="289"/>
      <c r="XEN1114" s="289"/>
      <c r="XEO1114" s="289"/>
      <c r="XEP1114" s="289"/>
      <c r="XEQ1114" s="289"/>
      <c r="XER1114" s="289"/>
      <c r="XES1114" s="289"/>
      <c r="XET1114" s="289"/>
      <c r="XEU1114" s="289"/>
      <c r="XEV1114" s="289"/>
      <c r="XEW1114" s="289"/>
      <c r="XEX1114" s="289"/>
      <c r="XEY1114" s="289"/>
      <c r="XEZ1114" s="289"/>
      <c r="XFA1114" s="289"/>
      <c r="XFB1114" s="289"/>
    </row>
    <row r="1115" s="506" customFormat="1" ht="21" hidden="1" customHeight="1" spans="1:16382">
      <c r="A1115" s="508">
        <v>2170205</v>
      </c>
      <c r="B1115" s="519" t="s">
        <v>982</v>
      </c>
      <c r="C1115" s="351">
        <f t="shared" si="17"/>
        <v>0</v>
      </c>
      <c r="F1115" s="506">
        <v>0</v>
      </c>
      <c r="H1115" s="506">
        <v>0</v>
      </c>
      <c r="K1115" s="506">
        <v>0</v>
      </c>
      <c r="M1115" s="506">
        <v>0</v>
      </c>
      <c r="XEJ1115" s="289"/>
      <c r="XEK1115" s="289"/>
      <c r="XEL1115" s="289"/>
      <c r="XEM1115" s="289"/>
      <c r="XEN1115" s="289"/>
      <c r="XEO1115" s="289"/>
      <c r="XEP1115" s="289"/>
      <c r="XEQ1115" s="289"/>
      <c r="XER1115" s="289"/>
      <c r="XES1115" s="289"/>
      <c r="XET1115" s="289"/>
      <c r="XEU1115" s="289"/>
      <c r="XEV1115" s="289"/>
      <c r="XEW1115" s="289"/>
      <c r="XEX1115" s="289"/>
      <c r="XEY1115" s="289"/>
      <c r="XEZ1115" s="289"/>
      <c r="XFA1115" s="289"/>
      <c r="XFB1115" s="289"/>
    </row>
    <row r="1116" s="506" customFormat="1" ht="21" hidden="1" customHeight="1" spans="1:16382">
      <c r="A1116" s="508">
        <v>2170206</v>
      </c>
      <c r="B1116" s="518" t="s">
        <v>983</v>
      </c>
      <c r="C1116" s="351">
        <f t="shared" si="17"/>
        <v>0</v>
      </c>
      <c r="F1116" s="506">
        <v>0</v>
      </c>
      <c r="H1116" s="506">
        <v>0</v>
      </c>
      <c r="K1116" s="506">
        <v>0</v>
      </c>
      <c r="M1116" s="506">
        <v>0</v>
      </c>
      <c r="XEJ1116" s="289"/>
      <c r="XEK1116" s="289"/>
      <c r="XEL1116" s="289"/>
      <c r="XEM1116" s="289"/>
      <c r="XEN1116" s="289"/>
      <c r="XEO1116" s="289"/>
      <c r="XEP1116" s="289"/>
      <c r="XEQ1116" s="289"/>
      <c r="XER1116" s="289"/>
      <c r="XES1116" s="289"/>
      <c r="XET1116" s="289"/>
      <c r="XEU1116" s="289"/>
      <c r="XEV1116" s="289"/>
      <c r="XEW1116" s="289"/>
      <c r="XEX1116" s="289"/>
      <c r="XEY1116" s="289"/>
      <c r="XEZ1116" s="289"/>
      <c r="XFA1116" s="289"/>
      <c r="XFB1116" s="289"/>
    </row>
    <row r="1117" s="506" customFormat="1" ht="21" hidden="1" customHeight="1" spans="1:16382">
      <c r="A1117" s="508">
        <v>2170207</v>
      </c>
      <c r="B1117" s="518" t="s">
        <v>984</v>
      </c>
      <c r="C1117" s="351">
        <f t="shared" si="17"/>
        <v>0</v>
      </c>
      <c r="F1117" s="506">
        <v>0</v>
      </c>
      <c r="H1117" s="506">
        <v>0</v>
      </c>
      <c r="K1117" s="506">
        <v>0</v>
      </c>
      <c r="M1117" s="506">
        <v>0</v>
      </c>
      <c r="XEJ1117" s="289"/>
      <c r="XEK1117" s="289"/>
      <c r="XEL1117" s="289"/>
      <c r="XEM1117" s="289"/>
      <c r="XEN1117" s="289"/>
      <c r="XEO1117" s="289"/>
      <c r="XEP1117" s="289"/>
      <c r="XEQ1117" s="289"/>
      <c r="XER1117" s="289"/>
      <c r="XES1117" s="289"/>
      <c r="XET1117" s="289"/>
      <c r="XEU1117" s="289"/>
      <c r="XEV1117" s="289"/>
      <c r="XEW1117" s="289"/>
      <c r="XEX1117" s="289"/>
      <c r="XEY1117" s="289"/>
      <c r="XEZ1117" s="289"/>
      <c r="XFA1117" s="289"/>
      <c r="XFB1117" s="289"/>
    </row>
    <row r="1118" s="506" customFormat="1" ht="21" hidden="1" customHeight="1" spans="1:16382">
      <c r="A1118" s="508">
        <v>2170208</v>
      </c>
      <c r="B1118" s="519" t="s">
        <v>985</v>
      </c>
      <c r="C1118" s="351">
        <f t="shared" si="17"/>
        <v>0</v>
      </c>
      <c r="F1118" s="506">
        <v>0</v>
      </c>
      <c r="H1118" s="506">
        <v>0</v>
      </c>
      <c r="K1118" s="506">
        <v>0</v>
      </c>
      <c r="M1118" s="506">
        <v>0</v>
      </c>
      <c r="XEJ1118" s="289"/>
      <c r="XEK1118" s="289"/>
      <c r="XEL1118" s="289"/>
      <c r="XEM1118" s="289"/>
      <c r="XEN1118" s="289"/>
      <c r="XEO1118" s="289"/>
      <c r="XEP1118" s="289"/>
      <c r="XEQ1118" s="289"/>
      <c r="XER1118" s="289"/>
      <c r="XES1118" s="289"/>
      <c r="XET1118" s="289"/>
      <c r="XEU1118" s="289"/>
      <c r="XEV1118" s="289"/>
      <c r="XEW1118" s="289"/>
      <c r="XEX1118" s="289"/>
      <c r="XEY1118" s="289"/>
      <c r="XEZ1118" s="289"/>
      <c r="XFA1118" s="289"/>
      <c r="XFB1118" s="289"/>
    </row>
    <row r="1119" s="506" customFormat="1" ht="21" hidden="1" customHeight="1" spans="1:16382">
      <c r="A1119" s="508">
        <v>2170299</v>
      </c>
      <c r="B1119" s="519" t="s">
        <v>986</v>
      </c>
      <c r="C1119" s="351">
        <f t="shared" si="17"/>
        <v>0</v>
      </c>
      <c r="F1119" s="506">
        <v>0</v>
      </c>
      <c r="H1119" s="506">
        <v>0</v>
      </c>
      <c r="K1119" s="506">
        <v>0</v>
      </c>
      <c r="M1119" s="506">
        <v>0</v>
      </c>
      <c r="XEJ1119" s="289"/>
      <c r="XEK1119" s="289"/>
      <c r="XEL1119" s="289"/>
      <c r="XEM1119" s="289"/>
      <c r="XEN1119" s="289"/>
      <c r="XEO1119" s="289"/>
      <c r="XEP1119" s="289"/>
      <c r="XEQ1119" s="289"/>
      <c r="XER1119" s="289"/>
      <c r="XES1119" s="289"/>
      <c r="XET1119" s="289"/>
      <c r="XEU1119" s="289"/>
      <c r="XEV1119" s="289"/>
      <c r="XEW1119" s="289"/>
      <c r="XEX1119" s="289"/>
      <c r="XEY1119" s="289"/>
      <c r="XEZ1119" s="289"/>
      <c r="XFA1119" s="289"/>
      <c r="XFB1119" s="289"/>
    </row>
    <row r="1120" s="506" customFormat="1" ht="21" hidden="1" customHeight="1" spans="1:16382">
      <c r="A1120" s="508">
        <v>21703</v>
      </c>
      <c r="B1120" s="519" t="s">
        <v>987</v>
      </c>
      <c r="C1120" s="351">
        <f t="shared" si="17"/>
        <v>0</v>
      </c>
      <c r="F1120" s="506">
        <v>0</v>
      </c>
      <c r="H1120" s="506">
        <v>0</v>
      </c>
      <c r="K1120" s="506">
        <v>0</v>
      </c>
      <c r="M1120" s="506">
        <v>0</v>
      </c>
      <c r="XEJ1120" s="289"/>
      <c r="XEK1120" s="289"/>
      <c r="XEL1120" s="289"/>
      <c r="XEM1120" s="289"/>
      <c r="XEN1120" s="289"/>
      <c r="XEO1120" s="289"/>
      <c r="XEP1120" s="289"/>
      <c r="XEQ1120" s="289"/>
      <c r="XER1120" s="289"/>
      <c r="XES1120" s="289"/>
      <c r="XET1120" s="289"/>
      <c r="XEU1120" s="289"/>
      <c r="XEV1120" s="289"/>
      <c r="XEW1120" s="289"/>
      <c r="XEX1120" s="289"/>
      <c r="XEY1120" s="289"/>
      <c r="XEZ1120" s="289"/>
      <c r="XFA1120" s="289"/>
      <c r="XFB1120" s="289"/>
    </row>
    <row r="1121" s="506" customFormat="1" ht="21" hidden="1" customHeight="1" spans="1:16382">
      <c r="A1121" s="508">
        <v>2170301</v>
      </c>
      <c r="B1121" s="518" t="s">
        <v>988</v>
      </c>
      <c r="C1121" s="351">
        <f t="shared" si="17"/>
        <v>0</v>
      </c>
      <c r="F1121" s="506">
        <v>0</v>
      </c>
      <c r="H1121" s="506">
        <v>0</v>
      </c>
      <c r="K1121" s="506">
        <v>0</v>
      </c>
      <c r="M1121" s="506">
        <v>0</v>
      </c>
      <c r="XEJ1121" s="289"/>
      <c r="XEK1121" s="289"/>
      <c r="XEL1121" s="289"/>
      <c r="XEM1121" s="289"/>
      <c r="XEN1121" s="289"/>
      <c r="XEO1121" s="289"/>
      <c r="XEP1121" s="289"/>
      <c r="XEQ1121" s="289"/>
      <c r="XER1121" s="289"/>
      <c r="XES1121" s="289"/>
      <c r="XET1121" s="289"/>
      <c r="XEU1121" s="289"/>
      <c r="XEV1121" s="289"/>
      <c r="XEW1121" s="289"/>
      <c r="XEX1121" s="289"/>
      <c r="XEY1121" s="289"/>
      <c r="XEZ1121" s="289"/>
      <c r="XFA1121" s="289"/>
      <c r="XFB1121" s="289"/>
    </row>
    <row r="1122" s="506" customFormat="1" ht="21" hidden="1" customHeight="1" spans="1:16382">
      <c r="A1122" s="508">
        <v>2170302</v>
      </c>
      <c r="B1122" s="519" t="s">
        <v>989</v>
      </c>
      <c r="C1122" s="351">
        <f t="shared" si="17"/>
        <v>0</v>
      </c>
      <c r="F1122" s="506">
        <v>0</v>
      </c>
      <c r="H1122" s="506">
        <v>0</v>
      </c>
      <c r="K1122" s="506">
        <v>0</v>
      </c>
      <c r="M1122" s="506">
        <v>0</v>
      </c>
      <c r="XEJ1122" s="289"/>
      <c r="XEK1122" s="289"/>
      <c r="XEL1122" s="289"/>
      <c r="XEM1122" s="289"/>
      <c r="XEN1122" s="289"/>
      <c r="XEO1122" s="289"/>
      <c r="XEP1122" s="289"/>
      <c r="XEQ1122" s="289"/>
      <c r="XER1122" s="289"/>
      <c r="XES1122" s="289"/>
      <c r="XET1122" s="289"/>
      <c r="XEU1122" s="289"/>
      <c r="XEV1122" s="289"/>
      <c r="XEW1122" s="289"/>
      <c r="XEX1122" s="289"/>
      <c r="XEY1122" s="289"/>
      <c r="XEZ1122" s="289"/>
      <c r="XFA1122" s="289"/>
      <c r="XFB1122" s="289"/>
    </row>
    <row r="1123" s="506" customFormat="1" ht="21" hidden="1" customHeight="1" spans="1:16382">
      <c r="A1123" s="508">
        <v>2170303</v>
      </c>
      <c r="B1123" s="519" t="s">
        <v>990</v>
      </c>
      <c r="C1123" s="351">
        <f t="shared" si="17"/>
        <v>0</v>
      </c>
      <c r="F1123" s="506">
        <v>0</v>
      </c>
      <c r="H1123" s="506">
        <v>0</v>
      </c>
      <c r="K1123" s="506">
        <v>0</v>
      </c>
      <c r="M1123" s="506">
        <v>0</v>
      </c>
      <c r="XEJ1123" s="289"/>
      <c r="XEK1123" s="289"/>
      <c r="XEL1123" s="289"/>
      <c r="XEM1123" s="289"/>
      <c r="XEN1123" s="289"/>
      <c r="XEO1123" s="289"/>
      <c r="XEP1123" s="289"/>
      <c r="XEQ1123" s="289"/>
      <c r="XER1123" s="289"/>
      <c r="XES1123" s="289"/>
      <c r="XET1123" s="289"/>
      <c r="XEU1123" s="289"/>
      <c r="XEV1123" s="289"/>
      <c r="XEW1123" s="289"/>
      <c r="XEX1123" s="289"/>
      <c r="XEY1123" s="289"/>
      <c r="XEZ1123" s="289"/>
      <c r="XFA1123" s="289"/>
      <c r="XFB1123" s="289"/>
    </row>
    <row r="1124" s="506" customFormat="1" ht="21" hidden="1" customHeight="1" spans="1:16382">
      <c r="A1124" s="508">
        <v>2170304</v>
      </c>
      <c r="B1124" s="520" t="s">
        <v>991</v>
      </c>
      <c r="C1124" s="351">
        <f t="shared" si="17"/>
        <v>0</v>
      </c>
      <c r="F1124" s="506">
        <v>0</v>
      </c>
      <c r="H1124" s="506">
        <v>0</v>
      </c>
      <c r="K1124" s="506">
        <v>0</v>
      </c>
      <c r="M1124" s="506">
        <v>0</v>
      </c>
      <c r="XEJ1124" s="289"/>
      <c r="XEK1124" s="289"/>
      <c r="XEL1124" s="289"/>
      <c r="XEM1124" s="289"/>
      <c r="XEN1124" s="289"/>
      <c r="XEO1124" s="289"/>
      <c r="XEP1124" s="289"/>
      <c r="XEQ1124" s="289"/>
      <c r="XER1124" s="289"/>
      <c r="XES1124" s="289"/>
      <c r="XET1124" s="289"/>
      <c r="XEU1124" s="289"/>
      <c r="XEV1124" s="289"/>
      <c r="XEW1124" s="289"/>
      <c r="XEX1124" s="289"/>
      <c r="XEY1124" s="289"/>
      <c r="XEZ1124" s="289"/>
      <c r="XFA1124" s="289"/>
      <c r="XFB1124" s="289"/>
    </row>
    <row r="1125" s="506" customFormat="1" ht="21" hidden="1" customHeight="1" spans="1:16382">
      <c r="A1125" s="508">
        <v>2170399</v>
      </c>
      <c r="B1125" s="518" t="s">
        <v>992</v>
      </c>
      <c r="C1125" s="351">
        <f t="shared" si="17"/>
        <v>0</v>
      </c>
      <c r="F1125" s="506">
        <v>0</v>
      </c>
      <c r="H1125" s="506">
        <v>0</v>
      </c>
      <c r="K1125" s="506">
        <v>0</v>
      </c>
      <c r="M1125" s="506">
        <v>0</v>
      </c>
      <c r="XEJ1125" s="289"/>
      <c r="XEK1125" s="289"/>
      <c r="XEL1125" s="289"/>
      <c r="XEM1125" s="289"/>
      <c r="XEN1125" s="289"/>
      <c r="XEO1125" s="289"/>
      <c r="XEP1125" s="289"/>
      <c r="XEQ1125" s="289"/>
      <c r="XER1125" s="289"/>
      <c r="XES1125" s="289"/>
      <c r="XET1125" s="289"/>
      <c r="XEU1125" s="289"/>
      <c r="XEV1125" s="289"/>
      <c r="XEW1125" s="289"/>
      <c r="XEX1125" s="289"/>
      <c r="XEY1125" s="289"/>
      <c r="XEZ1125" s="289"/>
      <c r="XFA1125" s="289"/>
      <c r="XFB1125" s="289"/>
    </row>
    <row r="1126" s="506" customFormat="1" ht="21" hidden="1" customHeight="1" spans="1:16382">
      <c r="A1126" s="508">
        <v>21704</v>
      </c>
      <c r="B1126" s="519" t="s">
        <v>993</v>
      </c>
      <c r="C1126" s="351">
        <f t="shared" si="17"/>
        <v>0</v>
      </c>
      <c r="F1126" s="506">
        <v>0</v>
      </c>
      <c r="H1126" s="506">
        <v>0</v>
      </c>
      <c r="K1126" s="506">
        <v>0</v>
      </c>
      <c r="M1126" s="506">
        <v>0</v>
      </c>
      <c r="XEJ1126" s="289"/>
      <c r="XEK1126" s="289"/>
      <c r="XEL1126" s="289"/>
      <c r="XEM1126" s="289"/>
      <c r="XEN1126" s="289"/>
      <c r="XEO1126" s="289"/>
      <c r="XEP1126" s="289"/>
      <c r="XEQ1126" s="289"/>
      <c r="XER1126" s="289"/>
      <c r="XES1126" s="289"/>
      <c r="XET1126" s="289"/>
      <c r="XEU1126" s="289"/>
      <c r="XEV1126" s="289"/>
      <c r="XEW1126" s="289"/>
      <c r="XEX1126" s="289"/>
      <c r="XEY1126" s="289"/>
      <c r="XEZ1126" s="289"/>
      <c r="XFA1126" s="289"/>
      <c r="XFB1126" s="289"/>
    </row>
    <row r="1127" s="506" customFormat="1" ht="21" hidden="1" customHeight="1" spans="1:16382">
      <c r="A1127" s="508">
        <v>2170401</v>
      </c>
      <c r="B1127" s="519" t="s">
        <v>994</v>
      </c>
      <c r="C1127" s="351">
        <f t="shared" si="17"/>
        <v>0</v>
      </c>
      <c r="F1127" s="506">
        <v>0</v>
      </c>
      <c r="H1127" s="506">
        <v>0</v>
      </c>
      <c r="K1127" s="506">
        <v>0</v>
      </c>
      <c r="M1127" s="506">
        <v>0</v>
      </c>
      <c r="XEJ1127" s="289"/>
      <c r="XEK1127" s="289"/>
      <c r="XEL1127" s="289"/>
      <c r="XEM1127" s="289"/>
      <c r="XEN1127" s="289"/>
      <c r="XEO1127" s="289"/>
      <c r="XEP1127" s="289"/>
      <c r="XEQ1127" s="289"/>
      <c r="XER1127" s="289"/>
      <c r="XES1127" s="289"/>
      <c r="XET1127" s="289"/>
      <c r="XEU1127" s="289"/>
      <c r="XEV1127" s="289"/>
      <c r="XEW1127" s="289"/>
      <c r="XEX1127" s="289"/>
      <c r="XEY1127" s="289"/>
      <c r="XEZ1127" s="289"/>
      <c r="XFA1127" s="289"/>
      <c r="XFB1127" s="289"/>
    </row>
    <row r="1128" s="506" customFormat="1" ht="21" hidden="1" customHeight="1" spans="1:16382">
      <c r="A1128" s="508">
        <v>2170499</v>
      </c>
      <c r="B1128" s="519" t="s">
        <v>995</v>
      </c>
      <c r="C1128" s="351">
        <f t="shared" si="17"/>
        <v>0</v>
      </c>
      <c r="F1128" s="506">
        <v>0</v>
      </c>
      <c r="H1128" s="506">
        <v>0</v>
      </c>
      <c r="K1128" s="506">
        <v>0</v>
      </c>
      <c r="M1128" s="506">
        <v>0</v>
      </c>
      <c r="XEJ1128" s="289"/>
      <c r="XEK1128" s="289"/>
      <c r="XEL1128" s="289"/>
      <c r="XEM1128" s="289"/>
      <c r="XEN1128" s="289"/>
      <c r="XEO1128" s="289"/>
      <c r="XEP1128" s="289"/>
      <c r="XEQ1128" s="289"/>
      <c r="XER1128" s="289"/>
      <c r="XES1128" s="289"/>
      <c r="XET1128" s="289"/>
      <c r="XEU1128" s="289"/>
      <c r="XEV1128" s="289"/>
      <c r="XEW1128" s="289"/>
      <c r="XEX1128" s="289"/>
      <c r="XEY1128" s="289"/>
      <c r="XEZ1128" s="289"/>
      <c r="XFA1128" s="289"/>
      <c r="XFB1128" s="289"/>
    </row>
    <row r="1129" s="506" customFormat="1" ht="21" hidden="1" customHeight="1" spans="1:16382">
      <c r="A1129" s="508">
        <v>21799</v>
      </c>
      <c r="B1129" s="519" t="s">
        <v>996</v>
      </c>
      <c r="C1129" s="351">
        <f t="shared" si="17"/>
        <v>0</v>
      </c>
      <c r="F1129" s="506">
        <v>0</v>
      </c>
      <c r="H1129" s="506">
        <v>0</v>
      </c>
      <c r="K1129" s="506">
        <v>0</v>
      </c>
      <c r="M1129" s="506">
        <v>0</v>
      </c>
      <c r="XEJ1129" s="289"/>
      <c r="XEK1129" s="289"/>
      <c r="XEL1129" s="289"/>
      <c r="XEM1129" s="289"/>
      <c r="XEN1129" s="289"/>
      <c r="XEO1129" s="289"/>
      <c r="XEP1129" s="289"/>
      <c r="XEQ1129" s="289"/>
      <c r="XER1129" s="289"/>
      <c r="XES1129" s="289"/>
      <c r="XET1129" s="289"/>
      <c r="XEU1129" s="289"/>
      <c r="XEV1129" s="289"/>
      <c r="XEW1129" s="289"/>
      <c r="XEX1129" s="289"/>
      <c r="XEY1129" s="289"/>
      <c r="XEZ1129" s="289"/>
      <c r="XFA1129" s="289"/>
      <c r="XFB1129" s="289"/>
    </row>
    <row r="1130" s="506" customFormat="1" ht="21" hidden="1" customHeight="1" spans="1:16382">
      <c r="A1130" s="508">
        <v>2179902</v>
      </c>
      <c r="B1130" s="519" t="s">
        <v>997</v>
      </c>
      <c r="C1130" s="351">
        <f t="shared" si="17"/>
        <v>0</v>
      </c>
      <c r="F1130" s="506">
        <v>0</v>
      </c>
      <c r="H1130" s="506">
        <v>0</v>
      </c>
      <c r="K1130" s="506">
        <v>0</v>
      </c>
      <c r="M1130" s="506">
        <v>0</v>
      </c>
      <c r="XEJ1130" s="289"/>
      <c r="XEK1130" s="289"/>
      <c r="XEL1130" s="289"/>
      <c r="XEM1130" s="289"/>
      <c r="XEN1130" s="289"/>
      <c r="XEO1130" s="289"/>
      <c r="XEP1130" s="289"/>
      <c r="XEQ1130" s="289"/>
      <c r="XER1130" s="289"/>
      <c r="XES1130" s="289"/>
      <c r="XET1130" s="289"/>
      <c r="XEU1130" s="289"/>
      <c r="XEV1130" s="289"/>
      <c r="XEW1130" s="289"/>
      <c r="XEX1130" s="289"/>
      <c r="XEY1130" s="289"/>
      <c r="XEZ1130" s="289"/>
      <c r="XFA1130" s="289"/>
      <c r="XFB1130" s="289"/>
    </row>
    <row r="1131" s="506" customFormat="1" ht="21" hidden="1" customHeight="1" spans="1:16382">
      <c r="A1131" s="508">
        <v>2179999</v>
      </c>
      <c r="B1131" s="519" t="s">
        <v>998</v>
      </c>
      <c r="C1131" s="351">
        <f t="shared" si="17"/>
        <v>0</v>
      </c>
      <c r="F1131" s="506">
        <v>0</v>
      </c>
      <c r="H1131" s="506">
        <v>0</v>
      </c>
      <c r="K1131" s="506">
        <v>0</v>
      </c>
      <c r="M1131" s="506">
        <v>0</v>
      </c>
      <c r="XEJ1131" s="289"/>
      <c r="XEK1131" s="289"/>
      <c r="XEL1131" s="289"/>
      <c r="XEM1131" s="289"/>
      <c r="XEN1131" s="289"/>
      <c r="XEO1131" s="289"/>
      <c r="XEP1131" s="289"/>
      <c r="XEQ1131" s="289"/>
      <c r="XER1131" s="289"/>
      <c r="XES1131" s="289"/>
      <c r="XET1131" s="289"/>
      <c r="XEU1131" s="289"/>
      <c r="XEV1131" s="289"/>
      <c r="XEW1131" s="289"/>
      <c r="XEX1131" s="289"/>
      <c r="XEY1131" s="289"/>
      <c r="XEZ1131" s="289"/>
      <c r="XFA1131" s="289"/>
      <c r="XFB1131" s="289"/>
    </row>
    <row r="1132" s="506" customFormat="1" ht="21" hidden="1" customHeight="1" spans="1:16382">
      <c r="A1132" s="508">
        <v>219</v>
      </c>
      <c r="B1132" s="517" t="s">
        <v>999</v>
      </c>
      <c r="C1132" s="351">
        <f t="shared" si="17"/>
        <v>0</v>
      </c>
      <c r="F1132" s="506">
        <v>0</v>
      </c>
      <c r="H1132" s="506">
        <v>0</v>
      </c>
      <c r="K1132" s="506">
        <v>0</v>
      </c>
      <c r="M1132" s="506">
        <v>0</v>
      </c>
      <c r="XEJ1132" s="289"/>
      <c r="XEK1132" s="289"/>
      <c r="XEL1132" s="289"/>
      <c r="XEM1132" s="289"/>
      <c r="XEN1132" s="289"/>
      <c r="XEO1132" s="289"/>
      <c r="XEP1132" s="289"/>
      <c r="XEQ1132" s="289"/>
      <c r="XER1132" s="289"/>
      <c r="XES1132" s="289"/>
      <c r="XET1132" s="289"/>
      <c r="XEU1132" s="289"/>
      <c r="XEV1132" s="289"/>
      <c r="XEW1132" s="289"/>
      <c r="XEX1132" s="289"/>
      <c r="XEY1132" s="289"/>
      <c r="XEZ1132" s="289"/>
      <c r="XFA1132" s="289"/>
      <c r="XFB1132" s="289"/>
    </row>
    <row r="1133" s="506" customFormat="1" ht="21" hidden="1" customHeight="1" spans="1:16382">
      <c r="A1133" s="508">
        <v>21901</v>
      </c>
      <c r="B1133" s="519" t="s">
        <v>1000</v>
      </c>
      <c r="C1133" s="351">
        <f t="shared" si="17"/>
        <v>0</v>
      </c>
      <c r="F1133" s="506">
        <v>0</v>
      </c>
      <c r="H1133" s="506">
        <v>0</v>
      </c>
      <c r="K1133" s="506">
        <v>0</v>
      </c>
      <c r="M1133" s="506">
        <v>0</v>
      </c>
      <c r="XEJ1133" s="289"/>
      <c r="XEK1133" s="289"/>
      <c r="XEL1133" s="289"/>
      <c r="XEM1133" s="289"/>
      <c r="XEN1133" s="289"/>
      <c r="XEO1133" s="289"/>
      <c r="XEP1133" s="289"/>
      <c r="XEQ1133" s="289"/>
      <c r="XER1133" s="289"/>
      <c r="XES1133" s="289"/>
      <c r="XET1133" s="289"/>
      <c r="XEU1133" s="289"/>
      <c r="XEV1133" s="289"/>
      <c r="XEW1133" s="289"/>
      <c r="XEX1133" s="289"/>
      <c r="XEY1133" s="289"/>
      <c r="XEZ1133" s="289"/>
      <c r="XFA1133" s="289"/>
      <c r="XFB1133" s="289"/>
    </row>
    <row r="1134" s="506" customFormat="1" ht="21" hidden="1" customHeight="1" spans="1:16382">
      <c r="A1134" s="508">
        <v>21902</v>
      </c>
      <c r="B1134" s="519" t="s">
        <v>1001</v>
      </c>
      <c r="C1134" s="351">
        <f t="shared" si="17"/>
        <v>0</v>
      </c>
      <c r="F1134" s="506">
        <v>0</v>
      </c>
      <c r="H1134" s="506">
        <v>0</v>
      </c>
      <c r="K1134" s="506">
        <v>0</v>
      </c>
      <c r="M1134" s="506">
        <v>0</v>
      </c>
      <c r="XEJ1134" s="289"/>
      <c r="XEK1134" s="289"/>
      <c r="XEL1134" s="289"/>
      <c r="XEM1134" s="289"/>
      <c r="XEN1134" s="289"/>
      <c r="XEO1134" s="289"/>
      <c r="XEP1134" s="289"/>
      <c r="XEQ1134" s="289"/>
      <c r="XER1134" s="289"/>
      <c r="XES1134" s="289"/>
      <c r="XET1134" s="289"/>
      <c r="XEU1134" s="289"/>
      <c r="XEV1134" s="289"/>
      <c r="XEW1134" s="289"/>
      <c r="XEX1134" s="289"/>
      <c r="XEY1134" s="289"/>
      <c r="XEZ1134" s="289"/>
      <c r="XFA1134" s="289"/>
      <c r="XFB1134" s="289"/>
    </row>
    <row r="1135" s="506" customFormat="1" ht="21" hidden="1" customHeight="1" spans="1:16382">
      <c r="A1135" s="508">
        <v>21903</v>
      </c>
      <c r="B1135" s="518" t="s">
        <v>1002</v>
      </c>
      <c r="C1135" s="351">
        <f t="shared" si="17"/>
        <v>0</v>
      </c>
      <c r="F1135" s="506">
        <v>0</v>
      </c>
      <c r="H1135" s="506">
        <v>0</v>
      </c>
      <c r="K1135" s="506">
        <v>0</v>
      </c>
      <c r="M1135" s="506">
        <v>0</v>
      </c>
      <c r="XEJ1135" s="289"/>
      <c r="XEK1135" s="289"/>
      <c r="XEL1135" s="289"/>
      <c r="XEM1135" s="289"/>
      <c r="XEN1135" s="289"/>
      <c r="XEO1135" s="289"/>
      <c r="XEP1135" s="289"/>
      <c r="XEQ1135" s="289"/>
      <c r="XER1135" s="289"/>
      <c r="XES1135" s="289"/>
      <c r="XET1135" s="289"/>
      <c r="XEU1135" s="289"/>
      <c r="XEV1135" s="289"/>
      <c r="XEW1135" s="289"/>
      <c r="XEX1135" s="289"/>
      <c r="XEY1135" s="289"/>
      <c r="XEZ1135" s="289"/>
      <c r="XFA1135" s="289"/>
      <c r="XFB1135" s="289"/>
    </row>
    <row r="1136" s="506" customFormat="1" ht="21" hidden="1" customHeight="1" spans="1:16382">
      <c r="A1136" s="508">
        <v>21904</v>
      </c>
      <c r="B1136" s="519" t="s">
        <v>1003</v>
      </c>
      <c r="C1136" s="351">
        <f t="shared" si="17"/>
        <v>0</v>
      </c>
      <c r="F1136" s="506">
        <v>0</v>
      </c>
      <c r="H1136" s="506">
        <v>0</v>
      </c>
      <c r="K1136" s="506">
        <v>0</v>
      </c>
      <c r="M1136" s="506">
        <v>0</v>
      </c>
      <c r="XEJ1136" s="289"/>
      <c r="XEK1136" s="289"/>
      <c r="XEL1136" s="289"/>
      <c r="XEM1136" s="289"/>
      <c r="XEN1136" s="289"/>
      <c r="XEO1136" s="289"/>
      <c r="XEP1136" s="289"/>
      <c r="XEQ1136" s="289"/>
      <c r="XER1136" s="289"/>
      <c r="XES1136" s="289"/>
      <c r="XET1136" s="289"/>
      <c r="XEU1136" s="289"/>
      <c r="XEV1136" s="289"/>
      <c r="XEW1136" s="289"/>
      <c r="XEX1136" s="289"/>
      <c r="XEY1136" s="289"/>
      <c r="XEZ1136" s="289"/>
      <c r="XFA1136" s="289"/>
      <c r="XFB1136" s="289"/>
    </row>
    <row r="1137" s="506" customFormat="1" ht="21" hidden="1" customHeight="1" spans="1:16382">
      <c r="A1137" s="508">
        <v>21905</v>
      </c>
      <c r="B1137" s="519" t="s">
        <v>1004</v>
      </c>
      <c r="C1137" s="351">
        <f t="shared" si="17"/>
        <v>0</v>
      </c>
      <c r="F1137" s="506">
        <v>0</v>
      </c>
      <c r="H1137" s="506">
        <v>0</v>
      </c>
      <c r="K1137" s="506">
        <v>0</v>
      </c>
      <c r="M1137" s="506">
        <v>0</v>
      </c>
      <c r="XEJ1137" s="289"/>
      <c r="XEK1137" s="289"/>
      <c r="XEL1137" s="289"/>
      <c r="XEM1137" s="289"/>
      <c r="XEN1137" s="289"/>
      <c r="XEO1137" s="289"/>
      <c r="XEP1137" s="289"/>
      <c r="XEQ1137" s="289"/>
      <c r="XER1137" s="289"/>
      <c r="XES1137" s="289"/>
      <c r="XET1137" s="289"/>
      <c r="XEU1137" s="289"/>
      <c r="XEV1137" s="289"/>
      <c r="XEW1137" s="289"/>
      <c r="XEX1137" s="289"/>
      <c r="XEY1137" s="289"/>
      <c r="XEZ1137" s="289"/>
      <c r="XFA1137" s="289"/>
      <c r="XFB1137" s="289"/>
    </row>
    <row r="1138" s="506" customFormat="1" ht="21" hidden="1" customHeight="1" spans="1:16382">
      <c r="A1138" s="508">
        <v>21906</v>
      </c>
      <c r="B1138" s="519" t="s">
        <v>780</v>
      </c>
      <c r="C1138" s="351">
        <f t="shared" si="17"/>
        <v>0</v>
      </c>
      <c r="F1138" s="506">
        <v>0</v>
      </c>
      <c r="H1138" s="506">
        <v>0</v>
      </c>
      <c r="K1138" s="506">
        <v>0</v>
      </c>
      <c r="M1138" s="506">
        <v>0</v>
      </c>
      <c r="XEJ1138" s="289"/>
      <c r="XEK1138" s="289"/>
      <c r="XEL1138" s="289"/>
      <c r="XEM1138" s="289"/>
      <c r="XEN1138" s="289"/>
      <c r="XEO1138" s="289"/>
      <c r="XEP1138" s="289"/>
      <c r="XEQ1138" s="289"/>
      <c r="XER1138" s="289"/>
      <c r="XES1138" s="289"/>
      <c r="XET1138" s="289"/>
      <c r="XEU1138" s="289"/>
      <c r="XEV1138" s="289"/>
      <c r="XEW1138" s="289"/>
      <c r="XEX1138" s="289"/>
      <c r="XEY1138" s="289"/>
      <c r="XEZ1138" s="289"/>
      <c r="XFA1138" s="289"/>
      <c r="XFB1138" s="289"/>
    </row>
    <row r="1139" s="506" customFormat="1" ht="21" hidden="1" customHeight="1" spans="1:16382">
      <c r="A1139" s="508">
        <v>21907</v>
      </c>
      <c r="B1139" s="519" t="s">
        <v>1005</v>
      </c>
      <c r="C1139" s="351">
        <f t="shared" si="17"/>
        <v>0</v>
      </c>
      <c r="F1139" s="506">
        <v>0</v>
      </c>
      <c r="H1139" s="506">
        <v>0</v>
      </c>
      <c r="K1139" s="506">
        <v>0</v>
      </c>
      <c r="M1139" s="506">
        <v>0</v>
      </c>
      <c r="XEJ1139" s="289"/>
      <c r="XEK1139" s="289"/>
      <c r="XEL1139" s="289"/>
      <c r="XEM1139" s="289"/>
      <c r="XEN1139" s="289"/>
      <c r="XEO1139" s="289"/>
      <c r="XEP1139" s="289"/>
      <c r="XEQ1139" s="289"/>
      <c r="XER1139" s="289"/>
      <c r="XES1139" s="289"/>
      <c r="XET1139" s="289"/>
      <c r="XEU1139" s="289"/>
      <c r="XEV1139" s="289"/>
      <c r="XEW1139" s="289"/>
      <c r="XEX1139" s="289"/>
      <c r="XEY1139" s="289"/>
      <c r="XEZ1139" s="289"/>
      <c r="XFA1139" s="289"/>
      <c r="XFB1139" s="289"/>
    </row>
    <row r="1140" s="506" customFormat="1" ht="21" hidden="1" customHeight="1" spans="1:16382">
      <c r="A1140" s="508">
        <v>21908</v>
      </c>
      <c r="B1140" s="519" t="s">
        <v>1006</v>
      </c>
      <c r="C1140" s="351">
        <f t="shared" si="17"/>
        <v>0</v>
      </c>
      <c r="F1140" s="506">
        <v>0</v>
      </c>
      <c r="H1140" s="506">
        <v>0</v>
      </c>
      <c r="K1140" s="506">
        <v>0</v>
      </c>
      <c r="M1140" s="506">
        <v>0</v>
      </c>
      <c r="XEJ1140" s="289"/>
      <c r="XEK1140" s="289"/>
      <c r="XEL1140" s="289"/>
      <c r="XEM1140" s="289"/>
      <c r="XEN1140" s="289"/>
      <c r="XEO1140" s="289"/>
      <c r="XEP1140" s="289"/>
      <c r="XEQ1140" s="289"/>
      <c r="XER1140" s="289"/>
      <c r="XES1140" s="289"/>
      <c r="XET1140" s="289"/>
      <c r="XEU1140" s="289"/>
      <c r="XEV1140" s="289"/>
      <c r="XEW1140" s="289"/>
      <c r="XEX1140" s="289"/>
      <c r="XEY1140" s="289"/>
      <c r="XEZ1140" s="289"/>
      <c r="XFA1140" s="289"/>
      <c r="XFB1140" s="289"/>
    </row>
    <row r="1141" s="506" customFormat="1" ht="21" hidden="1" customHeight="1" spans="1:16382">
      <c r="A1141" s="508">
        <v>21999</v>
      </c>
      <c r="B1141" s="519" t="s">
        <v>1007</v>
      </c>
      <c r="C1141" s="351">
        <f t="shared" si="17"/>
        <v>0</v>
      </c>
      <c r="F1141" s="506">
        <v>0</v>
      </c>
      <c r="H1141" s="506">
        <v>0</v>
      </c>
      <c r="K1141" s="506">
        <v>0</v>
      </c>
      <c r="M1141" s="506">
        <v>0</v>
      </c>
      <c r="XEJ1141" s="289"/>
      <c r="XEK1141" s="289"/>
      <c r="XEL1141" s="289"/>
      <c r="XEM1141" s="289"/>
      <c r="XEN1141" s="289"/>
      <c r="XEO1141" s="289"/>
      <c r="XEP1141" s="289"/>
      <c r="XEQ1141" s="289"/>
      <c r="XER1141" s="289"/>
      <c r="XES1141" s="289"/>
      <c r="XET1141" s="289"/>
      <c r="XEU1141" s="289"/>
      <c r="XEV1141" s="289"/>
      <c r="XEW1141" s="289"/>
      <c r="XEX1141" s="289"/>
      <c r="XEY1141" s="289"/>
      <c r="XEZ1141" s="289"/>
      <c r="XFA1141" s="289"/>
      <c r="XFB1141" s="289"/>
    </row>
    <row r="1142" s="506" customFormat="1" ht="21" customHeight="1" spans="1:16382">
      <c r="A1142" s="508">
        <v>220</v>
      </c>
      <c r="B1142" s="517" t="s">
        <v>1008</v>
      </c>
      <c r="C1142" s="351">
        <f t="shared" si="17"/>
        <v>6606.687688</v>
      </c>
      <c r="F1142" s="508">
        <v>5147.567688</v>
      </c>
      <c r="H1142" s="506">
        <v>187.12</v>
      </c>
      <c r="K1142" s="506">
        <v>600</v>
      </c>
      <c r="M1142" s="506">
        <v>672</v>
      </c>
      <c r="XEJ1142" s="289"/>
      <c r="XEK1142" s="289"/>
      <c r="XEL1142" s="289"/>
      <c r="XEM1142" s="289"/>
      <c r="XEN1142" s="289"/>
      <c r="XEO1142" s="289"/>
      <c r="XEP1142" s="289"/>
      <c r="XEQ1142" s="289"/>
      <c r="XER1142" s="289"/>
      <c r="XES1142" s="289"/>
      <c r="XET1142" s="289"/>
      <c r="XEU1142" s="289"/>
      <c r="XEV1142" s="289"/>
      <c r="XEW1142" s="289"/>
      <c r="XEX1142" s="289"/>
      <c r="XEY1142" s="289"/>
      <c r="XEZ1142" s="289"/>
      <c r="XFA1142" s="289"/>
      <c r="XFB1142" s="289"/>
    </row>
    <row r="1143" s="506" customFormat="1" ht="21" customHeight="1" spans="1:16382">
      <c r="A1143" s="508">
        <v>22001</v>
      </c>
      <c r="B1143" s="519" t="s">
        <v>1009</v>
      </c>
      <c r="C1143" s="351">
        <f t="shared" si="17"/>
        <v>6363.167138</v>
      </c>
      <c r="F1143" s="508">
        <v>5091.167138</v>
      </c>
      <c r="H1143" s="506">
        <v>0</v>
      </c>
      <c r="K1143" s="506">
        <v>600</v>
      </c>
      <c r="M1143" s="506">
        <v>672</v>
      </c>
      <c r="XEJ1143" s="289"/>
      <c r="XEK1143" s="289"/>
      <c r="XEL1143" s="289"/>
      <c r="XEM1143" s="289"/>
      <c r="XEN1143" s="289"/>
      <c r="XEO1143" s="289"/>
      <c r="XEP1143" s="289"/>
      <c r="XEQ1143" s="289"/>
      <c r="XER1143" s="289"/>
      <c r="XES1143" s="289"/>
      <c r="XET1143" s="289"/>
      <c r="XEU1143" s="289"/>
      <c r="XEV1143" s="289"/>
      <c r="XEW1143" s="289"/>
      <c r="XEX1143" s="289"/>
      <c r="XEY1143" s="289"/>
      <c r="XEZ1143" s="289"/>
      <c r="XFA1143" s="289"/>
      <c r="XFB1143" s="289"/>
    </row>
    <row r="1144" s="506" customFormat="1" ht="21" customHeight="1" spans="1:16382">
      <c r="A1144" s="508">
        <v>2200101</v>
      </c>
      <c r="B1144" s="519" t="s">
        <v>148</v>
      </c>
      <c r="C1144" s="351">
        <f t="shared" si="17"/>
        <v>819.858042</v>
      </c>
      <c r="F1144" s="508">
        <v>819.858042</v>
      </c>
      <c r="H1144" s="506">
        <v>0</v>
      </c>
      <c r="K1144" s="506">
        <v>0</v>
      </c>
      <c r="M1144" s="506">
        <v>0</v>
      </c>
      <c r="XEJ1144" s="289"/>
      <c r="XEK1144" s="289"/>
      <c r="XEL1144" s="289"/>
      <c r="XEM1144" s="289"/>
      <c r="XEN1144" s="289"/>
      <c r="XEO1144" s="289"/>
      <c r="XEP1144" s="289"/>
      <c r="XEQ1144" s="289"/>
      <c r="XER1144" s="289"/>
      <c r="XES1144" s="289"/>
      <c r="XET1144" s="289"/>
      <c r="XEU1144" s="289"/>
      <c r="XEV1144" s="289"/>
      <c r="XEW1144" s="289"/>
      <c r="XEX1144" s="289"/>
      <c r="XEY1144" s="289"/>
      <c r="XEZ1144" s="289"/>
      <c r="XFA1144" s="289"/>
      <c r="XFB1144" s="289"/>
    </row>
    <row r="1145" s="506" customFormat="1" ht="21" hidden="1" customHeight="1" spans="1:16382">
      <c r="A1145" s="508">
        <v>2200102</v>
      </c>
      <c r="B1145" s="519" t="s">
        <v>149</v>
      </c>
      <c r="C1145" s="351">
        <f t="shared" si="17"/>
        <v>0</v>
      </c>
      <c r="F1145" s="506">
        <v>0</v>
      </c>
      <c r="H1145" s="506">
        <v>0</v>
      </c>
      <c r="K1145" s="506">
        <v>0</v>
      </c>
      <c r="M1145" s="506">
        <v>0</v>
      </c>
      <c r="XEJ1145" s="289"/>
      <c r="XEK1145" s="289"/>
      <c r="XEL1145" s="289"/>
      <c r="XEM1145" s="289"/>
      <c r="XEN1145" s="289"/>
      <c r="XEO1145" s="289"/>
      <c r="XEP1145" s="289"/>
      <c r="XEQ1145" s="289"/>
      <c r="XER1145" s="289"/>
      <c r="XES1145" s="289"/>
      <c r="XET1145" s="289"/>
      <c r="XEU1145" s="289"/>
      <c r="XEV1145" s="289"/>
      <c r="XEW1145" s="289"/>
      <c r="XEX1145" s="289"/>
      <c r="XEY1145" s="289"/>
      <c r="XEZ1145" s="289"/>
      <c r="XFA1145" s="289"/>
      <c r="XFB1145" s="289"/>
    </row>
    <row r="1146" s="506" customFormat="1" ht="21" hidden="1" customHeight="1" spans="1:16382">
      <c r="A1146" s="508">
        <v>2200103</v>
      </c>
      <c r="B1146" s="519" t="s">
        <v>150</v>
      </c>
      <c r="C1146" s="351">
        <f t="shared" si="17"/>
        <v>0</v>
      </c>
      <c r="F1146" s="506">
        <v>0</v>
      </c>
      <c r="H1146" s="506">
        <v>0</v>
      </c>
      <c r="K1146" s="506">
        <v>0</v>
      </c>
      <c r="M1146" s="506">
        <v>0</v>
      </c>
      <c r="XEJ1146" s="289"/>
      <c r="XEK1146" s="289"/>
      <c r="XEL1146" s="289"/>
      <c r="XEM1146" s="289"/>
      <c r="XEN1146" s="289"/>
      <c r="XEO1146" s="289"/>
      <c r="XEP1146" s="289"/>
      <c r="XEQ1146" s="289"/>
      <c r="XER1146" s="289"/>
      <c r="XES1146" s="289"/>
      <c r="XET1146" s="289"/>
      <c r="XEU1146" s="289"/>
      <c r="XEV1146" s="289"/>
      <c r="XEW1146" s="289"/>
      <c r="XEX1146" s="289"/>
      <c r="XEY1146" s="289"/>
      <c r="XEZ1146" s="289"/>
      <c r="XFA1146" s="289"/>
      <c r="XFB1146" s="289"/>
    </row>
    <row r="1147" s="506" customFormat="1" ht="21" hidden="1" customHeight="1" spans="1:16382">
      <c r="A1147" s="508">
        <v>2200104</v>
      </c>
      <c r="B1147" s="519" t="s">
        <v>1010</v>
      </c>
      <c r="C1147" s="351">
        <f t="shared" si="17"/>
        <v>0</v>
      </c>
      <c r="F1147" s="506">
        <v>0</v>
      </c>
      <c r="H1147" s="506">
        <v>0</v>
      </c>
      <c r="K1147" s="506">
        <v>0</v>
      </c>
      <c r="M1147" s="506">
        <v>0</v>
      </c>
      <c r="XEJ1147" s="289"/>
      <c r="XEK1147" s="289"/>
      <c r="XEL1147" s="289"/>
      <c r="XEM1147" s="289"/>
      <c r="XEN1147" s="289"/>
      <c r="XEO1147" s="289"/>
      <c r="XEP1147" s="289"/>
      <c r="XEQ1147" s="289"/>
      <c r="XER1147" s="289"/>
      <c r="XES1147" s="289"/>
      <c r="XET1147" s="289"/>
      <c r="XEU1147" s="289"/>
      <c r="XEV1147" s="289"/>
      <c r="XEW1147" s="289"/>
      <c r="XEX1147" s="289"/>
      <c r="XEY1147" s="289"/>
      <c r="XEZ1147" s="289"/>
      <c r="XFA1147" s="289"/>
      <c r="XFB1147" s="289"/>
    </row>
    <row r="1148" s="506" customFormat="1" ht="21" customHeight="1" spans="1:16382">
      <c r="A1148" s="508">
        <v>2200106</v>
      </c>
      <c r="B1148" s="519" t="s">
        <v>1011</v>
      </c>
      <c r="C1148" s="351">
        <f t="shared" si="17"/>
        <v>1272</v>
      </c>
      <c r="F1148" s="506">
        <v>0</v>
      </c>
      <c r="H1148" s="506">
        <v>0</v>
      </c>
      <c r="K1148" s="506">
        <v>600</v>
      </c>
      <c r="M1148" s="506">
        <v>672</v>
      </c>
      <c r="XEJ1148" s="289"/>
      <c r="XEK1148" s="289"/>
      <c r="XEL1148" s="289"/>
      <c r="XEM1148" s="289"/>
      <c r="XEN1148" s="289"/>
      <c r="XEO1148" s="289"/>
      <c r="XEP1148" s="289"/>
      <c r="XEQ1148" s="289"/>
      <c r="XER1148" s="289"/>
      <c r="XES1148" s="289"/>
      <c r="XET1148" s="289"/>
      <c r="XEU1148" s="289"/>
      <c r="XEV1148" s="289"/>
      <c r="XEW1148" s="289"/>
      <c r="XEX1148" s="289"/>
      <c r="XEY1148" s="289"/>
      <c r="XEZ1148" s="289"/>
      <c r="XFA1148" s="289"/>
      <c r="XFB1148" s="289"/>
    </row>
    <row r="1149" s="506" customFormat="1" ht="21" hidden="1" customHeight="1" spans="1:16382">
      <c r="A1149" s="508">
        <v>2200107</v>
      </c>
      <c r="B1149" s="519" t="s">
        <v>1012</v>
      </c>
      <c r="C1149" s="351">
        <f t="shared" si="17"/>
        <v>0</v>
      </c>
      <c r="F1149" s="506">
        <v>0</v>
      </c>
      <c r="H1149" s="506">
        <v>0</v>
      </c>
      <c r="K1149" s="506">
        <v>0</v>
      </c>
      <c r="M1149" s="506">
        <v>0</v>
      </c>
      <c r="XEJ1149" s="289"/>
      <c r="XEK1149" s="289"/>
      <c r="XEL1149" s="289"/>
      <c r="XEM1149" s="289"/>
      <c r="XEN1149" s="289"/>
      <c r="XEO1149" s="289"/>
      <c r="XEP1149" s="289"/>
      <c r="XEQ1149" s="289"/>
      <c r="XER1149" s="289"/>
      <c r="XES1149" s="289"/>
      <c r="XET1149" s="289"/>
      <c r="XEU1149" s="289"/>
      <c r="XEV1149" s="289"/>
      <c r="XEW1149" s="289"/>
      <c r="XEX1149" s="289"/>
      <c r="XEY1149" s="289"/>
      <c r="XEZ1149" s="289"/>
      <c r="XFA1149" s="289"/>
      <c r="XFB1149" s="289"/>
    </row>
    <row r="1150" s="506" customFormat="1" ht="21" hidden="1" customHeight="1" spans="1:16382">
      <c r="A1150" s="508">
        <v>2200108</v>
      </c>
      <c r="B1150" s="519" t="s">
        <v>1013</v>
      </c>
      <c r="C1150" s="351">
        <f t="shared" si="17"/>
        <v>0</v>
      </c>
      <c r="F1150" s="506">
        <v>0</v>
      </c>
      <c r="H1150" s="506">
        <v>0</v>
      </c>
      <c r="K1150" s="506">
        <v>0</v>
      </c>
      <c r="M1150" s="506">
        <v>0</v>
      </c>
      <c r="XEJ1150" s="289"/>
      <c r="XEK1150" s="289"/>
      <c r="XEL1150" s="289"/>
      <c r="XEM1150" s="289"/>
      <c r="XEN1150" s="289"/>
      <c r="XEO1150" s="289"/>
      <c r="XEP1150" s="289"/>
      <c r="XEQ1150" s="289"/>
      <c r="XER1150" s="289"/>
      <c r="XES1150" s="289"/>
      <c r="XET1150" s="289"/>
      <c r="XEU1150" s="289"/>
      <c r="XEV1150" s="289"/>
      <c r="XEW1150" s="289"/>
      <c r="XEX1150" s="289"/>
      <c r="XEY1150" s="289"/>
      <c r="XEZ1150" s="289"/>
      <c r="XFA1150" s="289"/>
      <c r="XFB1150" s="289"/>
    </row>
    <row r="1151" s="506" customFormat="1" ht="21" hidden="1" customHeight="1" spans="1:16382">
      <c r="A1151" s="508">
        <v>2200109</v>
      </c>
      <c r="B1151" s="518" t="s">
        <v>1014</v>
      </c>
      <c r="C1151" s="351">
        <f t="shared" si="17"/>
        <v>0</v>
      </c>
      <c r="F1151" s="506">
        <v>0</v>
      </c>
      <c r="H1151" s="506">
        <v>0</v>
      </c>
      <c r="K1151" s="506">
        <v>0</v>
      </c>
      <c r="M1151" s="506">
        <v>0</v>
      </c>
      <c r="XEJ1151" s="289"/>
      <c r="XEK1151" s="289"/>
      <c r="XEL1151" s="289"/>
      <c r="XEM1151" s="289"/>
      <c r="XEN1151" s="289"/>
      <c r="XEO1151" s="289"/>
      <c r="XEP1151" s="289"/>
      <c r="XEQ1151" s="289"/>
      <c r="XER1151" s="289"/>
      <c r="XES1151" s="289"/>
      <c r="XET1151" s="289"/>
      <c r="XEU1151" s="289"/>
      <c r="XEV1151" s="289"/>
      <c r="XEW1151" s="289"/>
      <c r="XEX1151" s="289"/>
      <c r="XEY1151" s="289"/>
      <c r="XEZ1151" s="289"/>
      <c r="XFA1151" s="289"/>
      <c r="XFB1151" s="289"/>
    </row>
    <row r="1152" s="506" customFormat="1" ht="21" hidden="1" customHeight="1" spans="1:16382">
      <c r="A1152" s="508">
        <v>2200112</v>
      </c>
      <c r="B1152" s="519" t="s">
        <v>1015</v>
      </c>
      <c r="C1152" s="351">
        <f t="shared" si="17"/>
        <v>0</v>
      </c>
      <c r="F1152" s="506">
        <v>0</v>
      </c>
      <c r="H1152" s="506">
        <v>0</v>
      </c>
      <c r="K1152" s="506">
        <v>0</v>
      </c>
      <c r="M1152" s="506">
        <v>0</v>
      </c>
      <c r="XEJ1152" s="289"/>
      <c r="XEK1152" s="289"/>
      <c r="XEL1152" s="289"/>
      <c r="XEM1152" s="289"/>
      <c r="XEN1152" s="289"/>
      <c r="XEO1152" s="289"/>
      <c r="XEP1152" s="289"/>
      <c r="XEQ1152" s="289"/>
      <c r="XER1152" s="289"/>
      <c r="XES1152" s="289"/>
      <c r="XET1152" s="289"/>
      <c r="XEU1152" s="289"/>
      <c r="XEV1152" s="289"/>
      <c r="XEW1152" s="289"/>
      <c r="XEX1152" s="289"/>
      <c r="XEY1152" s="289"/>
      <c r="XEZ1152" s="289"/>
      <c r="XFA1152" s="289"/>
      <c r="XFB1152" s="289"/>
    </row>
    <row r="1153" s="506" customFormat="1" ht="21" hidden="1" customHeight="1" spans="1:16382">
      <c r="A1153" s="508">
        <v>2200113</v>
      </c>
      <c r="B1153" s="519" t="s">
        <v>1016</v>
      </c>
      <c r="C1153" s="351">
        <f t="shared" si="17"/>
        <v>0</v>
      </c>
      <c r="F1153" s="506">
        <v>0</v>
      </c>
      <c r="H1153" s="506">
        <v>0</v>
      </c>
      <c r="K1153" s="506">
        <v>0</v>
      </c>
      <c r="M1153" s="506">
        <v>0</v>
      </c>
      <c r="XEJ1153" s="289"/>
      <c r="XEK1153" s="289"/>
      <c r="XEL1153" s="289"/>
      <c r="XEM1153" s="289"/>
      <c r="XEN1153" s="289"/>
      <c r="XEO1153" s="289"/>
      <c r="XEP1153" s="289"/>
      <c r="XEQ1153" s="289"/>
      <c r="XER1153" s="289"/>
      <c r="XES1153" s="289"/>
      <c r="XET1153" s="289"/>
      <c r="XEU1153" s="289"/>
      <c r="XEV1153" s="289"/>
      <c r="XEW1153" s="289"/>
      <c r="XEX1153" s="289"/>
      <c r="XEY1153" s="289"/>
      <c r="XEZ1153" s="289"/>
      <c r="XFA1153" s="289"/>
      <c r="XFB1153" s="289"/>
    </row>
    <row r="1154" s="506" customFormat="1" ht="21" hidden="1" customHeight="1" spans="1:16382">
      <c r="A1154" s="508">
        <v>2200114</v>
      </c>
      <c r="B1154" s="519" t="s">
        <v>1017</v>
      </c>
      <c r="C1154" s="351">
        <f t="shared" si="17"/>
        <v>0</v>
      </c>
      <c r="F1154" s="506">
        <v>0</v>
      </c>
      <c r="H1154" s="506">
        <v>0</v>
      </c>
      <c r="K1154" s="506">
        <v>0</v>
      </c>
      <c r="M1154" s="506">
        <v>0</v>
      </c>
      <c r="XEJ1154" s="289"/>
      <c r="XEK1154" s="289"/>
      <c r="XEL1154" s="289"/>
      <c r="XEM1154" s="289"/>
      <c r="XEN1154" s="289"/>
      <c r="XEO1154" s="289"/>
      <c r="XEP1154" s="289"/>
      <c r="XEQ1154" s="289"/>
      <c r="XER1154" s="289"/>
      <c r="XES1154" s="289"/>
      <c r="XET1154" s="289"/>
      <c r="XEU1154" s="289"/>
      <c r="XEV1154" s="289"/>
      <c r="XEW1154" s="289"/>
      <c r="XEX1154" s="289"/>
      <c r="XEY1154" s="289"/>
      <c r="XEZ1154" s="289"/>
      <c r="XFA1154" s="289"/>
      <c r="XFB1154" s="289"/>
    </row>
    <row r="1155" s="506" customFormat="1" ht="21" hidden="1" customHeight="1" spans="1:16382">
      <c r="A1155" s="508">
        <v>2200115</v>
      </c>
      <c r="B1155" s="519" t="s">
        <v>1018</v>
      </c>
      <c r="C1155" s="351">
        <f t="shared" si="17"/>
        <v>0</v>
      </c>
      <c r="F1155" s="506">
        <v>0</v>
      </c>
      <c r="H1155" s="506">
        <v>0</v>
      </c>
      <c r="K1155" s="506">
        <v>0</v>
      </c>
      <c r="M1155" s="506">
        <v>0</v>
      </c>
      <c r="XEJ1155" s="289"/>
      <c r="XEK1155" s="289"/>
      <c r="XEL1155" s="289"/>
      <c r="XEM1155" s="289"/>
      <c r="XEN1155" s="289"/>
      <c r="XEO1155" s="289"/>
      <c r="XEP1155" s="289"/>
      <c r="XEQ1155" s="289"/>
      <c r="XER1155" s="289"/>
      <c r="XES1155" s="289"/>
      <c r="XET1155" s="289"/>
      <c r="XEU1155" s="289"/>
      <c r="XEV1155" s="289"/>
      <c r="XEW1155" s="289"/>
      <c r="XEX1155" s="289"/>
      <c r="XEY1155" s="289"/>
      <c r="XEZ1155" s="289"/>
      <c r="XFA1155" s="289"/>
      <c r="XFB1155" s="289"/>
    </row>
    <row r="1156" s="506" customFormat="1" ht="21" hidden="1" customHeight="1" spans="1:16382">
      <c r="A1156" s="508">
        <v>2200116</v>
      </c>
      <c r="B1156" s="518" t="s">
        <v>1019</v>
      </c>
      <c r="C1156" s="351">
        <f t="shared" si="17"/>
        <v>0</v>
      </c>
      <c r="F1156" s="506">
        <v>0</v>
      </c>
      <c r="H1156" s="506">
        <v>0</v>
      </c>
      <c r="K1156" s="506">
        <v>0</v>
      </c>
      <c r="M1156" s="506">
        <v>0</v>
      </c>
      <c r="XEJ1156" s="289"/>
      <c r="XEK1156" s="289"/>
      <c r="XEL1156" s="289"/>
      <c r="XEM1156" s="289"/>
      <c r="XEN1156" s="289"/>
      <c r="XEO1156" s="289"/>
      <c r="XEP1156" s="289"/>
      <c r="XEQ1156" s="289"/>
      <c r="XER1156" s="289"/>
      <c r="XES1156" s="289"/>
      <c r="XET1156" s="289"/>
      <c r="XEU1156" s="289"/>
      <c r="XEV1156" s="289"/>
      <c r="XEW1156" s="289"/>
      <c r="XEX1156" s="289"/>
      <c r="XEY1156" s="289"/>
      <c r="XEZ1156" s="289"/>
      <c r="XFA1156" s="289"/>
      <c r="XFB1156" s="289"/>
    </row>
    <row r="1157" s="506" customFormat="1" ht="21" hidden="1" customHeight="1" spans="1:16382">
      <c r="A1157" s="508">
        <v>2200119</v>
      </c>
      <c r="B1157" s="519" t="s">
        <v>1020</v>
      </c>
      <c r="C1157" s="351">
        <f t="shared" si="17"/>
        <v>0</v>
      </c>
      <c r="F1157" s="506">
        <v>0</v>
      </c>
      <c r="H1157" s="506">
        <v>0</v>
      </c>
      <c r="K1157" s="506">
        <v>0</v>
      </c>
      <c r="M1157" s="506">
        <v>0</v>
      </c>
      <c r="XEJ1157" s="289"/>
      <c r="XEK1157" s="289"/>
      <c r="XEL1157" s="289"/>
      <c r="XEM1157" s="289"/>
      <c r="XEN1157" s="289"/>
      <c r="XEO1157" s="289"/>
      <c r="XEP1157" s="289"/>
      <c r="XEQ1157" s="289"/>
      <c r="XER1157" s="289"/>
      <c r="XES1157" s="289"/>
      <c r="XET1157" s="289"/>
      <c r="XEU1157" s="289"/>
      <c r="XEV1157" s="289"/>
      <c r="XEW1157" s="289"/>
      <c r="XEX1157" s="289"/>
      <c r="XEY1157" s="289"/>
      <c r="XEZ1157" s="289"/>
      <c r="XFA1157" s="289"/>
      <c r="XFB1157" s="289"/>
    </row>
    <row r="1158" s="506" customFormat="1" ht="21" hidden="1" customHeight="1" spans="1:16382">
      <c r="A1158" s="508">
        <v>2200120</v>
      </c>
      <c r="B1158" s="519" t="s">
        <v>1021</v>
      </c>
      <c r="C1158" s="351">
        <f t="shared" ref="C1158:C1221" si="18">D1158+E1158+F1158+G1158+H1158+I1158+J1158+K1158+L1158+M1158</f>
        <v>0</v>
      </c>
      <c r="F1158" s="506">
        <v>0</v>
      </c>
      <c r="H1158" s="506">
        <v>0</v>
      </c>
      <c r="K1158" s="506">
        <v>0</v>
      </c>
      <c r="M1158" s="506">
        <v>0</v>
      </c>
      <c r="XEJ1158" s="289"/>
      <c r="XEK1158" s="289"/>
      <c r="XEL1158" s="289"/>
      <c r="XEM1158" s="289"/>
      <c r="XEN1158" s="289"/>
      <c r="XEO1158" s="289"/>
      <c r="XEP1158" s="289"/>
      <c r="XEQ1158" s="289"/>
      <c r="XER1158" s="289"/>
      <c r="XES1158" s="289"/>
      <c r="XET1158" s="289"/>
      <c r="XEU1158" s="289"/>
      <c r="XEV1158" s="289"/>
      <c r="XEW1158" s="289"/>
      <c r="XEX1158" s="289"/>
      <c r="XEY1158" s="289"/>
      <c r="XEZ1158" s="289"/>
      <c r="XFA1158" s="289"/>
      <c r="XFB1158" s="289"/>
    </row>
    <row r="1159" s="506" customFormat="1" ht="21" hidden="1" customHeight="1" spans="1:16382">
      <c r="A1159" s="508">
        <v>2200121</v>
      </c>
      <c r="B1159" s="519" t="s">
        <v>1022</v>
      </c>
      <c r="C1159" s="351">
        <f t="shared" si="18"/>
        <v>0</v>
      </c>
      <c r="F1159" s="506">
        <v>0</v>
      </c>
      <c r="H1159" s="506">
        <v>0</v>
      </c>
      <c r="K1159" s="506">
        <v>0</v>
      </c>
      <c r="M1159" s="506">
        <v>0</v>
      </c>
      <c r="XEJ1159" s="289"/>
      <c r="XEK1159" s="289"/>
      <c r="XEL1159" s="289"/>
      <c r="XEM1159" s="289"/>
      <c r="XEN1159" s="289"/>
      <c r="XEO1159" s="289"/>
      <c r="XEP1159" s="289"/>
      <c r="XEQ1159" s="289"/>
      <c r="XER1159" s="289"/>
      <c r="XES1159" s="289"/>
      <c r="XET1159" s="289"/>
      <c r="XEU1159" s="289"/>
      <c r="XEV1159" s="289"/>
      <c r="XEW1159" s="289"/>
      <c r="XEX1159" s="289"/>
      <c r="XEY1159" s="289"/>
      <c r="XEZ1159" s="289"/>
      <c r="XFA1159" s="289"/>
      <c r="XFB1159" s="289"/>
    </row>
    <row r="1160" s="506" customFormat="1" ht="21" hidden="1" customHeight="1" spans="1:16382">
      <c r="A1160" s="508">
        <v>2200122</v>
      </c>
      <c r="B1160" s="519" t="s">
        <v>1023</v>
      </c>
      <c r="C1160" s="351">
        <f t="shared" si="18"/>
        <v>0</v>
      </c>
      <c r="F1160" s="506">
        <v>0</v>
      </c>
      <c r="H1160" s="506">
        <v>0</v>
      </c>
      <c r="K1160" s="506">
        <v>0</v>
      </c>
      <c r="M1160" s="506">
        <v>0</v>
      </c>
      <c r="XEJ1160" s="289"/>
      <c r="XEK1160" s="289"/>
      <c r="XEL1160" s="289"/>
      <c r="XEM1160" s="289"/>
      <c r="XEN1160" s="289"/>
      <c r="XEO1160" s="289"/>
      <c r="XEP1160" s="289"/>
      <c r="XEQ1160" s="289"/>
      <c r="XER1160" s="289"/>
      <c r="XES1160" s="289"/>
      <c r="XET1160" s="289"/>
      <c r="XEU1160" s="289"/>
      <c r="XEV1160" s="289"/>
      <c r="XEW1160" s="289"/>
      <c r="XEX1160" s="289"/>
      <c r="XEY1160" s="289"/>
      <c r="XEZ1160" s="289"/>
      <c r="XFA1160" s="289"/>
      <c r="XFB1160" s="289"/>
    </row>
    <row r="1161" s="506" customFormat="1" ht="21" hidden="1" customHeight="1" spans="1:16382">
      <c r="A1161" s="508">
        <v>2200123</v>
      </c>
      <c r="B1161" s="519" t="s">
        <v>1024</v>
      </c>
      <c r="C1161" s="351">
        <f t="shared" si="18"/>
        <v>0</v>
      </c>
      <c r="F1161" s="506">
        <v>0</v>
      </c>
      <c r="H1161" s="506">
        <v>0</v>
      </c>
      <c r="K1161" s="506">
        <v>0</v>
      </c>
      <c r="M1161" s="506">
        <v>0</v>
      </c>
      <c r="XEJ1161" s="289"/>
      <c r="XEK1161" s="289"/>
      <c r="XEL1161" s="289"/>
      <c r="XEM1161" s="289"/>
      <c r="XEN1161" s="289"/>
      <c r="XEO1161" s="289"/>
      <c r="XEP1161" s="289"/>
      <c r="XEQ1161" s="289"/>
      <c r="XER1161" s="289"/>
      <c r="XES1161" s="289"/>
      <c r="XET1161" s="289"/>
      <c r="XEU1161" s="289"/>
      <c r="XEV1161" s="289"/>
      <c r="XEW1161" s="289"/>
      <c r="XEX1161" s="289"/>
      <c r="XEY1161" s="289"/>
      <c r="XEZ1161" s="289"/>
      <c r="XFA1161" s="289"/>
      <c r="XFB1161" s="289"/>
    </row>
    <row r="1162" s="506" customFormat="1" ht="21" hidden="1" customHeight="1" spans="1:16382">
      <c r="A1162" s="508">
        <v>2200124</v>
      </c>
      <c r="B1162" s="519" t="s">
        <v>1025</v>
      </c>
      <c r="C1162" s="351">
        <f t="shared" si="18"/>
        <v>0</v>
      </c>
      <c r="F1162" s="506">
        <v>0</v>
      </c>
      <c r="H1162" s="506">
        <v>0</v>
      </c>
      <c r="K1162" s="506">
        <v>0</v>
      </c>
      <c r="M1162" s="506">
        <v>0</v>
      </c>
      <c r="XEJ1162" s="289"/>
      <c r="XEK1162" s="289"/>
      <c r="XEL1162" s="289"/>
      <c r="XEM1162" s="289"/>
      <c r="XEN1162" s="289"/>
      <c r="XEO1162" s="289"/>
      <c r="XEP1162" s="289"/>
      <c r="XEQ1162" s="289"/>
      <c r="XER1162" s="289"/>
      <c r="XES1162" s="289"/>
      <c r="XET1162" s="289"/>
      <c r="XEU1162" s="289"/>
      <c r="XEV1162" s="289"/>
      <c r="XEW1162" s="289"/>
      <c r="XEX1162" s="289"/>
      <c r="XEY1162" s="289"/>
      <c r="XEZ1162" s="289"/>
      <c r="XFA1162" s="289"/>
      <c r="XFB1162" s="289"/>
    </row>
    <row r="1163" s="506" customFormat="1" ht="21" hidden="1" customHeight="1" spans="1:16382">
      <c r="A1163" s="508">
        <v>2200125</v>
      </c>
      <c r="B1163" s="519" t="s">
        <v>1026</v>
      </c>
      <c r="C1163" s="351">
        <f t="shared" si="18"/>
        <v>0</v>
      </c>
      <c r="F1163" s="506">
        <v>0</v>
      </c>
      <c r="H1163" s="506">
        <v>0</v>
      </c>
      <c r="K1163" s="506">
        <v>0</v>
      </c>
      <c r="M1163" s="506">
        <v>0</v>
      </c>
      <c r="XEJ1163" s="289"/>
      <c r="XEK1163" s="289"/>
      <c r="XEL1163" s="289"/>
      <c r="XEM1163" s="289"/>
      <c r="XEN1163" s="289"/>
      <c r="XEO1163" s="289"/>
      <c r="XEP1163" s="289"/>
      <c r="XEQ1163" s="289"/>
      <c r="XER1163" s="289"/>
      <c r="XES1163" s="289"/>
      <c r="XET1163" s="289"/>
      <c r="XEU1163" s="289"/>
      <c r="XEV1163" s="289"/>
      <c r="XEW1163" s="289"/>
      <c r="XEX1163" s="289"/>
      <c r="XEY1163" s="289"/>
      <c r="XEZ1163" s="289"/>
      <c r="XFA1163" s="289"/>
      <c r="XFB1163" s="289"/>
    </row>
    <row r="1164" s="506" customFormat="1" ht="21" hidden="1" customHeight="1" spans="1:16382">
      <c r="A1164" s="508">
        <v>2200126</v>
      </c>
      <c r="B1164" s="519" t="s">
        <v>1027</v>
      </c>
      <c r="C1164" s="351">
        <f t="shared" si="18"/>
        <v>0</v>
      </c>
      <c r="F1164" s="506">
        <v>0</v>
      </c>
      <c r="H1164" s="506">
        <v>0</v>
      </c>
      <c r="K1164" s="506">
        <v>0</v>
      </c>
      <c r="M1164" s="506">
        <v>0</v>
      </c>
      <c r="XEJ1164" s="289"/>
      <c r="XEK1164" s="289"/>
      <c r="XEL1164" s="289"/>
      <c r="XEM1164" s="289"/>
      <c r="XEN1164" s="289"/>
      <c r="XEO1164" s="289"/>
      <c r="XEP1164" s="289"/>
      <c r="XEQ1164" s="289"/>
      <c r="XER1164" s="289"/>
      <c r="XES1164" s="289"/>
      <c r="XET1164" s="289"/>
      <c r="XEU1164" s="289"/>
      <c r="XEV1164" s="289"/>
      <c r="XEW1164" s="289"/>
      <c r="XEX1164" s="289"/>
      <c r="XEY1164" s="289"/>
      <c r="XEZ1164" s="289"/>
      <c r="XFA1164" s="289"/>
      <c r="XFB1164" s="289"/>
    </row>
    <row r="1165" s="506" customFormat="1" ht="21" hidden="1" customHeight="1" spans="1:16382">
      <c r="A1165" s="508">
        <v>2200127</v>
      </c>
      <c r="B1165" s="519" t="s">
        <v>1028</v>
      </c>
      <c r="C1165" s="351">
        <f t="shared" si="18"/>
        <v>0</v>
      </c>
      <c r="F1165" s="506">
        <v>0</v>
      </c>
      <c r="H1165" s="506">
        <v>0</v>
      </c>
      <c r="K1165" s="506">
        <v>0</v>
      </c>
      <c r="M1165" s="506">
        <v>0</v>
      </c>
      <c r="XEJ1165" s="289"/>
      <c r="XEK1165" s="289"/>
      <c r="XEL1165" s="289"/>
      <c r="XEM1165" s="289"/>
      <c r="XEN1165" s="289"/>
      <c r="XEO1165" s="289"/>
      <c r="XEP1165" s="289"/>
      <c r="XEQ1165" s="289"/>
      <c r="XER1165" s="289"/>
      <c r="XES1165" s="289"/>
      <c r="XET1165" s="289"/>
      <c r="XEU1165" s="289"/>
      <c r="XEV1165" s="289"/>
      <c r="XEW1165" s="289"/>
      <c r="XEX1165" s="289"/>
      <c r="XEY1165" s="289"/>
      <c r="XEZ1165" s="289"/>
      <c r="XFA1165" s="289"/>
      <c r="XFB1165" s="289"/>
    </row>
    <row r="1166" s="506" customFormat="1" ht="21" hidden="1" customHeight="1" spans="1:16382">
      <c r="A1166" s="508">
        <v>2200128</v>
      </c>
      <c r="B1166" s="519" t="s">
        <v>1029</v>
      </c>
      <c r="C1166" s="351">
        <f t="shared" si="18"/>
        <v>0</v>
      </c>
      <c r="F1166" s="506">
        <v>0</v>
      </c>
      <c r="H1166" s="506">
        <v>0</v>
      </c>
      <c r="K1166" s="506">
        <v>0</v>
      </c>
      <c r="M1166" s="506">
        <v>0</v>
      </c>
      <c r="XEJ1166" s="289"/>
      <c r="XEK1166" s="289"/>
      <c r="XEL1166" s="289"/>
      <c r="XEM1166" s="289"/>
      <c r="XEN1166" s="289"/>
      <c r="XEO1166" s="289"/>
      <c r="XEP1166" s="289"/>
      <c r="XEQ1166" s="289"/>
      <c r="XER1166" s="289"/>
      <c r="XES1166" s="289"/>
      <c r="XET1166" s="289"/>
      <c r="XEU1166" s="289"/>
      <c r="XEV1166" s="289"/>
      <c r="XEW1166" s="289"/>
      <c r="XEX1166" s="289"/>
      <c r="XEY1166" s="289"/>
      <c r="XEZ1166" s="289"/>
      <c r="XFA1166" s="289"/>
      <c r="XFB1166" s="289"/>
    </row>
    <row r="1167" s="506" customFormat="1" ht="21" hidden="1" customHeight="1" spans="1:16382">
      <c r="A1167" s="508">
        <v>2200129</v>
      </c>
      <c r="B1167" s="519" t="s">
        <v>1030</v>
      </c>
      <c r="C1167" s="351">
        <f t="shared" si="18"/>
        <v>0</v>
      </c>
      <c r="F1167" s="506">
        <v>0</v>
      </c>
      <c r="H1167" s="506">
        <v>0</v>
      </c>
      <c r="K1167" s="506">
        <v>0</v>
      </c>
      <c r="M1167" s="506">
        <v>0</v>
      </c>
      <c r="XEJ1167" s="289"/>
      <c r="XEK1167" s="289"/>
      <c r="XEL1167" s="289"/>
      <c r="XEM1167" s="289"/>
      <c r="XEN1167" s="289"/>
      <c r="XEO1167" s="289"/>
      <c r="XEP1167" s="289"/>
      <c r="XEQ1167" s="289"/>
      <c r="XER1167" s="289"/>
      <c r="XES1167" s="289"/>
      <c r="XET1167" s="289"/>
      <c r="XEU1167" s="289"/>
      <c r="XEV1167" s="289"/>
      <c r="XEW1167" s="289"/>
      <c r="XEX1167" s="289"/>
      <c r="XEY1167" s="289"/>
      <c r="XEZ1167" s="289"/>
      <c r="XFA1167" s="289"/>
      <c r="XFB1167" s="289"/>
    </row>
    <row r="1168" s="506" customFormat="1" ht="21" customHeight="1" spans="1:16382">
      <c r="A1168" s="508">
        <v>2200150</v>
      </c>
      <c r="B1168" s="519" t="s">
        <v>157</v>
      </c>
      <c r="C1168" s="351">
        <f t="shared" si="18"/>
        <v>4271.309096</v>
      </c>
      <c r="F1168" s="508">
        <v>4271.309096</v>
      </c>
      <c r="H1168" s="506">
        <v>0</v>
      </c>
      <c r="K1168" s="506">
        <v>0</v>
      </c>
      <c r="M1168" s="506">
        <v>0</v>
      </c>
      <c r="XEJ1168" s="289"/>
      <c r="XEK1168" s="289"/>
      <c r="XEL1168" s="289"/>
      <c r="XEM1168" s="289"/>
      <c r="XEN1168" s="289"/>
      <c r="XEO1168" s="289"/>
      <c r="XEP1168" s="289"/>
      <c r="XEQ1168" s="289"/>
      <c r="XER1168" s="289"/>
      <c r="XES1168" s="289"/>
      <c r="XET1168" s="289"/>
      <c r="XEU1168" s="289"/>
      <c r="XEV1168" s="289"/>
      <c r="XEW1168" s="289"/>
      <c r="XEX1168" s="289"/>
      <c r="XEY1168" s="289"/>
      <c r="XEZ1168" s="289"/>
      <c r="XFA1168" s="289"/>
      <c r="XFB1168" s="289"/>
    </row>
    <row r="1169" s="506" customFormat="1" ht="21" hidden="1" customHeight="1" spans="1:16382">
      <c r="A1169" s="508">
        <v>2200199</v>
      </c>
      <c r="B1169" s="519" t="s">
        <v>1031</v>
      </c>
      <c r="C1169" s="351">
        <f t="shared" si="18"/>
        <v>0</v>
      </c>
      <c r="F1169" s="506">
        <v>0</v>
      </c>
      <c r="H1169" s="506">
        <v>0</v>
      </c>
      <c r="K1169" s="506">
        <v>0</v>
      </c>
      <c r="M1169" s="506">
        <v>0</v>
      </c>
      <c r="XEJ1169" s="289"/>
      <c r="XEK1169" s="289"/>
      <c r="XEL1169" s="289"/>
      <c r="XEM1169" s="289"/>
      <c r="XEN1169" s="289"/>
      <c r="XEO1169" s="289"/>
      <c r="XEP1169" s="289"/>
      <c r="XEQ1169" s="289"/>
      <c r="XER1169" s="289"/>
      <c r="XES1169" s="289"/>
      <c r="XET1169" s="289"/>
      <c r="XEU1169" s="289"/>
      <c r="XEV1169" s="289"/>
      <c r="XEW1169" s="289"/>
      <c r="XEX1169" s="289"/>
      <c r="XEY1169" s="289"/>
      <c r="XEZ1169" s="289"/>
      <c r="XFA1169" s="289"/>
      <c r="XFB1169" s="289"/>
    </row>
    <row r="1170" s="506" customFormat="1" ht="21" customHeight="1" spans="1:16382">
      <c r="A1170" s="508">
        <v>22005</v>
      </c>
      <c r="B1170" s="518" t="s">
        <v>1032</v>
      </c>
      <c r="C1170" s="351">
        <f t="shared" si="18"/>
        <v>56.40055</v>
      </c>
      <c r="F1170" s="508">
        <v>56.40055</v>
      </c>
      <c r="H1170" s="506">
        <v>0</v>
      </c>
      <c r="K1170" s="506">
        <v>0</v>
      </c>
      <c r="M1170" s="506">
        <v>0</v>
      </c>
      <c r="XEJ1170" s="289"/>
      <c r="XEK1170" s="289"/>
      <c r="XEL1170" s="289"/>
      <c r="XEM1170" s="289"/>
      <c r="XEN1170" s="289"/>
      <c r="XEO1170" s="289"/>
      <c r="XEP1170" s="289"/>
      <c r="XEQ1170" s="289"/>
      <c r="XER1170" s="289"/>
      <c r="XES1170" s="289"/>
      <c r="XET1170" s="289"/>
      <c r="XEU1170" s="289"/>
      <c r="XEV1170" s="289"/>
      <c r="XEW1170" s="289"/>
      <c r="XEX1170" s="289"/>
      <c r="XEY1170" s="289"/>
      <c r="XEZ1170" s="289"/>
      <c r="XFA1170" s="289"/>
      <c r="XFB1170" s="289"/>
    </row>
    <row r="1171" s="506" customFormat="1" ht="21" hidden="1" customHeight="1" spans="1:16382">
      <c r="A1171" s="508">
        <v>2200501</v>
      </c>
      <c r="B1171" s="519" t="s">
        <v>148</v>
      </c>
      <c r="C1171" s="351">
        <f t="shared" si="18"/>
        <v>0</v>
      </c>
      <c r="F1171" s="506">
        <v>0</v>
      </c>
      <c r="H1171" s="506">
        <v>0</v>
      </c>
      <c r="K1171" s="506">
        <v>0</v>
      </c>
      <c r="M1171" s="506">
        <v>0</v>
      </c>
      <c r="XEJ1171" s="289"/>
      <c r="XEK1171" s="289"/>
      <c r="XEL1171" s="289"/>
      <c r="XEM1171" s="289"/>
      <c r="XEN1171" s="289"/>
      <c r="XEO1171" s="289"/>
      <c r="XEP1171" s="289"/>
      <c r="XEQ1171" s="289"/>
      <c r="XER1171" s="289"/>
      <c r="XES1171" s="289"/>
      <c r="XET1171" s="289"/>
      <c r="XEU1171" s="289"/>
      <c r="XEV1171" s="289"/>
      <c r="XEW1171" s="289"/>
      <c r="XEX1171" s="289"/>
      <c r="XEY1171" s="289"/>
      <c r="XEZ1171" s="289"/>
      <c r="XFA1171" s="289"/>
      <c r="XFB1171" s="289"/>
    </row>
    <row r="1172" s="506" customFormat="1" ht="21" hidden="1" customHeight="1" spans="1:16382">
      <c r="A1172" s="508">
        <v>2200502</v>
      </c>
      <c r="B1172" s="519" t="s">
        <v>149</v>
      </c>
      <c r="C1172" s="351">
        <f t="shared" si="18"/>
        <v>0</v>
      </c>
      <c r="F1172" s="506">
        <v>0</v>
      </c>
      <c r="H1172" s="506">
        <v>0</v>
      </c>
      <c r="K1172" s="506">
        <v>0</v>
      </c>
      <c r="M1172" s="506">
        <v>0</v>
      </c>
      <c r="XEJ1172" s="289"/>
      <c r="XEK1172" s="289"/>
      <c r="XEL1172" s="289"/>
      <c r="XEM1172" s="289"/>
      <c r="XEN1172" s="289"/>
      <c r="XEO1172" s="289"/>
      <c r="XEP1172" s="289"/>
      <c r="XEQ1172" s="289"/>
      <c r="XER1172" s="289"/>
      <c r="XES1172" s="289"/>
      <c r="XET1172" s="289"/>
      <c r="XEU1172" s="289"/>
      <c r="XEV1172" s="289"/>
      <c r="XEW1172" s="289"/>
      <c r="XEX1172" s="289"/>
      <c r="XEY1172" s="289"/>
      <c r="XEZ1172" s="289"/>
      <c r="XFA1172" s="289"/>
      <c r="XFB1172" s="289"/>
    </row>
    <row r="1173" s="506" customFormat="1" ht="21" hidden="1" customHeight="1" spans="1:16382">
      <c r="A1173" s="508">
        <v>2200503</v>
      </c>
      <c r="B1173" s="519" t="s">
        <v>150</v>
      </c>
      <c r="C1173" s="351">
        <f t="shared" si="18"/>
        <v>0</v>
      </c>
      <c r="F1173" s="506">
        <v>0</v>
      </c>
      <c r="H1173" s="506">
        <v>0</v>
      </c>
      <c r="K1173" s="506">
        <v>0</v>
      </c>
      <c r="M1173" s="506">
        <v>0</v>
      </c>
      <c r="XEJ1173" s="289"/>
      <c r="XEK1173" s="289"/>
      <c r="XEL1173" s="289"/>
      <c r="XEM1173" s="289"/>
      <c r="XEN1173" s="289"/>
      <c r="XEO1173" s="289"/>
      <c r="XEP1173" s="289"/>
      <c r="XEQ1173" s="289"/>
      <c r="XER1173" s="289"/>
      <c r="XES1173" s="289"/>
      <c r="XET1173" s="289"/>
      <c r="XEU1173" s="289"/>
      <c r="XEV1173" s="289"/>
      <c r="XEW1173" s="289"/>
      <c r="XEX1173" s="289"/>
      <c r="XEY1173" s="289"/>
      <c r="XEZ1173" s="289"/>
      <c r="XFA1173" s="289"/>
      <c r="XFB1173" s="289"/>
    </row>
    <row r="1174" s="506" customFormat="1" ht="21" customHeight="1" spans="1:16382">
      <c r="A1174" s="508">
        <v>2200504</v>
      </c>
      <c r="B1174" s="519" t="s">
        <v>1033</v>
      </c>
      <c r="C1174" s="351">
        <f t="shared" si="18"/>
        <v>56.40055</v>
      </c>
      <c r="F1174" s="508">
        <v>56.40055</v>
      </c>
      <c r="H1174" s="506">
        <v>0</v>
      </c>
      <c r="K1174" s="506">
        <v>0</v>
      </c>
      <c r="M1174" s="506">
        <v>0</v>
      </c>
      <c r="XEJ1174" s="289"/>
      <c r="XEK1174" s="289"/>
      <c r="XEL1174" s="289"/>
      <c r="XEM1174" s="289"/>
      <c r="XEN1174" s="289"/>
      <c r="XEO1174" s="289"/>
      <c r="XEP1174" s="289"/>
      <c r="XEQ1174" s="289"/>
      <c r="XER1174" s="289"/>
      <c r="XES1174" s="289"/>
      <c r="XET1174" s="289"/>
      <c r="XEU1174" s="289"/>
      <c r="XEV1174" s="289"/>
      <c r="XEW1174" s="289"/>
      <c r="XEX1174" s="289"/>
      <c r="XEY1174" s="289"/>
      <c r="XEZ1174" s="289"/>
      <c r="XFA1174" s="289"/>
      <c r="XFB1174" s="289"/>
    </row>
    <row r="1175" s="506" customFormat="1" ht="21" hidden="1" customHeight="1" spans="1:16382">
      <c r="A1175" s="508">
        <v>2200506</v>
      </c>
      <c r="B1175" s="519" t="s">
        <v>1034</v>
      </c>
      <c r="C1175" s="351">
        <f t="shared" si="18"/>
        <v>0</v>
      </c>
      <c r="F1175" s="506">
        <v>0</v>
      </c>
      <c r="H1175" s="506">
        <v>0</v>
      </c>
      <c r="K1175" s="506">
        <v>0</v>
      </c>
      <c r="M1175" s="506">
        <v>0</v>
      </c>
      <c r="XEJ1175" s="289"/>
      <c r="XEK1175" s="289"/>
      <c r="XEL1175" s="289"/>
      <c r="XEM1175" s="289"/>
      <c r="XEN1175" s="289"/>
      <c r="XEO1175" s="289"/>
      <c r="XEP1175" s="289"/>
      <c r="XEQ1175" s="289"/>
      <c r="XER1175" s="289"/>
      <c r="XES1175" s="289"/>
      <c r="XET1175" s="289"/>
      <c r="XEU1175" s="289"/>
      <c r="XEV1175" s="289"/>
      <c r="XEW1175" s="289"/>
      <c r="XEX1175" s="289"/>
      <c r="XEY1175" s="289"/>
      <c r="XEZ1175" s="289"/>
      <c r="XFA1175" s="289"/>
      <c r="XFB1175" s="289"/>
    </row>
    <row r="1176" s="506" customFormat="1" ht="21" hidden="1" customHeight="1" spans="1:16382">
      <c r="A1176" s="508">
        <v>2200507</v>
      </c>
      <c r="B1176" s="519" t="s">
        <v>1035</v>
      </c>
      <c r="C1176" s="351">
        <f t="shared" si="18"/>
        <v>0</v>
      </c>
      <c r="F1176" s="506">
        <v>0</v>
      </c>
      <c r="H1176" s="506">
        <v>0</v>
      </c>
      <c r="K1176" s="506">
        <v>0</v>
      </c>
      <c r="M1176" s="506">
        <v>0</v>
      </c>
      <c r="XEJ1176" s="289"/>
      <c r="XEK1176" s="289"/>
      <c r="XEL1176" s="289"/>
      <c r="XEM1176" s="289"/>
      <c r="XEN1176" s="289"/>
      <c r="XEO1176" s="289"/>
      <c r="XEP1176" s="289"/>
      <c r="XEQ1176" s="289"/>
      <c r="XER1176" s="289"/>
      <c r="XES1176" s="289"/>
      <c r="XET1176" s="289"/>
      <c r="XEU1176" s="289"/>
      <c r="XEV1176" s="289"/>
      <c r="XEW1176" s="289"/>
      <c r="XEX1176" s="289"/>
      <c r="XEY1176" s="289"/>
      <c r="XEZ1176" s="289"/>
      <c r="XFA1176" s="289"/>
      <c r="XFB1176" s="289"/>
    </row>
    <row r="1177" s="506" customFormat="1" ht="21" hidden="1" customHeight="1" spans="1:16382">
      <c r="A1177" s="508">
        <v>2200508</v>
      </c>
      <c r="B1177" s="518" t="s">
        <v>1036</v>
      </c>
      <c r="C1177" s="351">
        <f t="shared" si="18"/>
        <v>0</v>
      </c>
      <c r="F1177" s="506">
        <v>0</v>
      </c>
      <c r="H1177" s="506">
        <v>0</v>
      </c>
      <c r="K1177" s="506">
        <v>0</v>
      </c>
      <c r="M1177" s="506">
        <v>0</v>
      </c>
      <c r="XEJ1177" s="289"/>
      <c r="XEK1177" s="289"/>
      <c r="XEL1177" s="289"/>
      <c r="XEM1177" s="289"/>
      <c r="XEN1177" s="289"/>
      <c r="XEO1177" s="289"/>
      <c r="XEP1177" s="289"/>
      <c r="XEQ1177" s="289"/>
      <c r="XER1177" s="289"/>
      <c r="XES1177" s="289"/>
      <c r="XET1177" s="289"/>
      <c r="XEU1177" s="289"/>
      <c r="XEV1177" s="289"/>
      <c r="XEW1177" s="289"/>
      <c r="XEX1177" s="289"/>
      <c r="XEY1177" s="289"/>
      <c r="XEZ1177" s="289"/>
      <c r="XFA1177" s="289"/>
      <c r="XFB1177" s="289"/>
    </row>
    <row r="1178" s="506" customFormat="1" ht="21" hidden="1" customHeight="1" spans="1:16382">
      <c r="A1178" s="508">
        <v>2200509</v>
      </c>
      <c r="B1178" s="519" t="s">
        <v>1037</v>
      </c>
      <c r="C1178" s="351">
        <f t="shared" si="18"/>
        <v>0</v>
      </c>
      <c r="F1178" s="506">
        <v>0</v>
      </c>
      <c r="H1178" s="506">
        <v>0</v>
      </c>
      <c r="K1178" s="506">
        <v>0</v>
      </c>
      <c r="M1178" s="506">
        <v>0</v>
      </c>
      <c r="XEJ1178" s="289"/>
      <c r="XEK1178" s="289"/>
      <c r="XEL1178" s="289"/>
      <c r="XEM1178" s="289"/>
      <c r="XEN1178" s="289"/>
      <c r="XEO1178" s="289"/>
      <c r="XEP1178" s="289"/>
      <c r="XEQ1178" s="289"/>
      <c r="XER1178" s="289"/>
      <c r="XES1178" s="289"/>
      <c r="XET1178" s="289"/>
      <c r="XEU1178" s="289"/>
      <c r="XEV1178" s="289"/>
      <c r="XEW1178" s="289"/>
      <c r="XEX1178" s="289"/>
      <c r="XEY1178" s="289"/>
      <c r="XEZ1178" s="289"/>
      <c r="XFA1178" s="289"/>
      <c r="XFB1178" s="289"/>
    </row>
    <row r="1179" s="506" customFormat="1" ht="21" hidden="1" customHeight="1" spans="1:16382">
      <c r="A1179" s="508">
        <v>2200510</v>
      </c>
      <c r="B1179" s="519" t="s">
        <v>1038</v>
      </c>
      <c r="C1179" s="351">
        <f t="shared" si="18"/>
        <v>0</v>
      </c>
      <c r="F1179" s="506">
        <v>0</v>
      </c>
      <c r="H1179" s="506">
        <v>0</v>
      </c>
      <c r="K1179" s="506">
        <v>0</v>
      </c>
      <c r="M1179" s="506">
        <v>0</v>
      </c>
      <c r="XEJ1179" s="289"/>
      <c r="XEK1179" s="289"/>
      <c r="XEL1179" s="289"/>
      <c r="XEM1179" s="289"/>
      <c r="XEN1179" s="289"/>
      <c r="XEO1179" s="289"/>
      <c r="XEP1179" s="289"/>
      <c r="XEQ1179" s="289"/>
      <c r="XER1179" s="289"/>
      <c r="XES1179" s="289"/>
      <c r="XET1179" s="289"/>
      <c r="XEU1179" s="289"/>
      <c r="XEV1179" s="289"/>
      <c r="XEW1179" s="289"/>
      <c r="XEX1179" s="289"/>
      <c r="XEY1179" s="289"/>
      <c r="XEZ1179" s="289"/>
      <c r="XFA1179" s="289"/>
      <c r="XFB1179" s="289"/>
    </row>
    <row r="1180" s="506" customFormat="1" ht="21" hidden="1" customHeight="1" spans="1:16382">
      <c r="A1180" s="508">
        <v>2200511</v>
      </c>
      <c r="B1180" s="519" t="s">
        <v>1039</v>
      </c>
      <c r="C1180" s="351">
        <f t="shared" si="18"/>
        <v>0</v>
      </c>
      <c r="F1180" s="506">
        <v>0</v>
      </c>
      <c r="H1180" s="506">
        <v>0</v>
      </c>
      <c r="K1180" s="506">
        <v>0</v>
      </c>
      <c r="M1180" s="506">
        <v>0</v>
      </c>
      <c r="XEJ1180" s="289"/>
      <c r="XEK1180" s="289"/>
      <c r="XEL1180" s="289"/>
      <c r="XEM1180" s="289"/>
      <c r="XEN1180" s="289"/>
      <c r="XEO1180" s="289"/>
      <c r="XEP1180" s="289"/>
      <c r="XEQ1180" s="289"/>
      <c r="XER1180" s="289"/>
      <c r="XES1180" s="289"/>
      <c r="XET1180" s="289"/>
      <c r="XEU1180" s="289"/>
      <c r="XEV1180" s="289"/>
      <c r="XEW1180" s="289"/>
      <c r="XEX1180" s="289"/>
      <c r="XEY1180" s="289"/>
      <c r="XEZ1180" s="289"/>
      <c r="XFA1180" s="289"/>
      <c r="XFB1180" s="289"/>
    </row>
    <row r="1181" s="506" customFormat="1" ht="21" hidden="1" customHeight="1" spans="1:16382">
      <c r="A1181" s="508">
        <v>2200512</v>
      </c>
      <c r="B1181" s="519" t="s">
        <v>1040</v>
      </c>
      <c r="C1181" s="351">
        <f t="shared" si="18"/>
        <v>0</v>
      </c>
      <c r="F1181" s="506">
        <v>0</v>
      </c>
      <c r="H1181" s="506">
        <v>0</v>
      </c>
      <c r="K1181" s="506">
        <v>0</v>
      </c>
      <c r="M1181" s="506">
        <v>0</v>
      </c>
      <c r="XEJ1181" s="289"/>
      <c r="XEK1181" s="289"/>
      <c r="XEL1181" s="289"/>
      <c r="XEM1181" s="289"/>
      <c r="XEN1181" s="289"/>
      <c r="XEO1181" s="289"/>
      <c r="XEP1181" s="289"/>
      <c r="XEQ1181" s="289"/>
      <c r="XER1181" s="289"/>
      <c r="XES1181" s="289"/>
      <c r="XET1181" s="289"/>
      <c r="XEU1181" s="289"/>
      <c r="XEV1181" s="289"/>
      <c r="XEW1181" s="289"/>
      <c r="XEX1181" s="289"/>
      <c r="XEY1181" s="289"/>
      <c r="XEZ1181" s="289"/>
      <c r="XFA1181" s="289"/>
      <c r="XFB1181" s="289"/>
    </row>
    <row r="1182" s="506" customFormat="1" ht="21" hidden="1" customHeight="1" spans="1:16382">
      <c r="A1182" s="508">
        <v>2200513</v>
      </c>
      <c r="B1182" s="519" t="s">
        <v>1041</v>
      </c>
      <c r="C1182" s="351">
        <f t="shared" si="18"/>
        <v>0</v>
      </c>
      <c r="F1182" s="506">
        <v>0</v>
      </c>
      <c r="H1182" s="506">
        <v>0</v>
      </c>
      <c r="K1182" s="506">
        <v>0</v>
      </c>
      <c r="M1182" s="506">
        <v>0</v>
      </c>
      <c r="XEJ1182" s="289"/>
      <c r="XEK1182" s="289"/>
      <c r="XEL1182" s="289"/>
      <c r="XEM1182" s="289"/>
      <c r="XEN1182" s="289"/>
      <c r="XEO1182" s="289"/>
      <c r="XEP1182" s="289"/>
      <c r="XEQ1182" s="289"/>
      <c r="XER1182" s="289"/>
      <c r="XES1182" s="289"/>
      <c r="XET1182" s="289"/>
      <c r="XEU1182" s="289"/>
      <c r="XEV1182" s="289"/>
      <c r="XEW1182" s="289"/>
      <c r="XEX1182" s="289"/>
      <c r="XEY1182" s="289"/>
      <c r="XEZ1182" s="289"/>
      <c r="XFA1182" s="289"/>
      <c r="XFB1182" s="289"/>
    </row>
    <row r="1183" s="506" customFormat="1" ht="21" hidden="1" customHeight="1" spans="1:16382">
      <c r="A1183" s="508">
        <v>2200514</v>
      </c>
      <c r="B1183" s="519" t="s">
        <v>1042</v>
      </c>
      <c r="C1183" s="351">
        <f t="shared" si="18"/>
        <v>0</v>
      </c>
      <c r="F1183" s="506">
        <v>0</v>
      </c>
      <c r="H1183" s="506">
        <v>0</v>
      </c>
      <c r="K1183" s="506">
        <v>0</v>
      </c>
      <c r="M1183" s="506">
        <v>0</v>
      </c>
      <c r="XEJ1183" s="289"/>
      <c r="XEK1183" s="289"/>
      <c r="XEL1183" s="289"/>
      <c r="XEM1183" s="289"/>
      <c r="XEN1183" s="289"/>
      <c r="XEO1183" s="289"/>
      <c r="XEP1183" s="289"/>
      <c r="XEQ1183" s="289"/>
      <c r="XER1183" s="289"/>
      <c r="XES1183" s="289"/>
      <c r="XET1183" s="289"/>
      <c r="XEU1183" s="289"/>
      <c r="XEV1183" s="289"/>
      <c r="XEW1183" s="289"/>
      <c r="XEX1183" s="289"/>
      <c r="XEY1183" s="289"/>
      <c r="XEZ1183" s="289"/>
      <c r="XFA1183" s="289"/>
      <c r="XFB1183" s="289"/>
    </row>
    <row r="1184" s="506" customFormat="1" ht="21" hidden="1" customHeight="1" spans="1:16382">
      <c r="A1184" s="508">
        <v>2200599</v>
      </c>
      <c r="B1184" s="518" t="s">
        <v>1043</v>
      </c>
      <c r="C1184" s="351">
        <f t="shared" si="18"/>
        <v>0</v>
      </c>
      <c r="F1184" s="506">
        <v>0</v>
      </c>
      <c r="H1184" s="506">
        <v>0</v>
      </c>
      <c r="K1184" s="506">
        <v>0</v>
      </c>
      <c r="M1184" s="506">
        <v>0</v>
      </c>
      <c r="XEJ1184" s="289"/>
      <c r="XEK1184" s="289"/>
      <c r="XEL1184" s="289"/>
      <c r="XEM1184" s="289"/>
      <c r="XEN1184" s="289"/>
      <c r="XEO1184" s="289"/>
      <c r="XEP1184" s="289"/>
      <c r="XEQ1184" s="289"/>
      <c r="XER1184" s="289"/>
      <c r="XES1184" s="289"/>
      <c r="XET1184" s="289"/>
      <c r="XEU1184" s="289"/>
      <c r="XEV1184" s="289"/>
      <c r="XEW1184" s="289"/>
      <c r="XEX1184" s="289"/>
      <c r="XEY1184" s="289"/>
      <c r="XEZ1184" s="289"/>
      <c r="XFA1184" s="289"/>
      <c r="XFB1184" s="289"/>
    </row>
    <row r="1185" s="506" customFormat="1" ht="21" customHeight="1" spans="1:16382">
      <c r="A1185" s="508">
        <v>22099</v>
      </c>
      <c r="B1185" s="519" t="s">
        <v>1044</v>
      </c>
      <c r="C1185" s="351">
        <f t="shared" si="18"/>
        <v>187.12</v>
      </c>
      <c r="F1185" s="506">
        <v>0</v>
      </c>
      <c r="H1185" s="506">
        <v>187.12</v>
      </c>
      <c r="K1185" s="506">
        <v>0</v>
      </c>
      <c r="M1185" s="506">
        <v>0</v>
      </c>
      <c r="XEJ1185" s="289"/>
      <c r="XEK1185" s="289"/>
      <c r="XEL1185" s="289"/>
      <c r="XEM1185" s="289"/>
      <c r="XEN1185" s="289"/>
      <c r="XEO1185" s="289"/>
      <c r="XEP1185" s="289"/>
      <c r="XEQ1185" s="289"/>
      <c r="XER1185" s="289"/>
      <c r="XES1185" s="289"/>
      <c r="XET1185" s="289"/>
      <c r="XEU1185" s="289"/>
      <c r="XEV1185" s="289"/>
      <c r="XEW1185" s="289"/>
      <c r="XEX1185" s="289"/>
      <c r="XEY1185" s="289"/>
      <c r="XEZ1185" s="289"/>
      <c r="XFA1185" s="289"/>
      <c r="XFB1185" s="289"/>
    </row>
    <row r="1186" s="506" customFormat="1" ht="21" customHeight="1" spans="1:16382">
      <c r="A1186" s="508">
        <v>2209999</v>
      </c>
      <c r="B1186" s="519" t="s">
        <v>1045</v>
      </c>
      <c r="C1186" s="351">
        <f t="shared" si="18"/>
        <v>187.12</v>
      </c>
      <c r="F1186" s="506">
        <v>0</v>
      </c>
      <c r="H1186" s="506">
        <v>187.12</v>
      </c>
      <c r="K1186" s="506">
        <v>0</v>
      </c>
      <c r="M1186" s="506">
        <v>0</v>
      </c>
      <c r="XEJ1186" s="289"/>
      <c r="XEK1186" s="289"/>
      <c r="XEL1186" s="289"/>
      <c r="XEM1186" s="289"/>
      <c r="XEN1186" s="289"/>
      <c r="XEO1186" s="289"/>
      <c r="XEP1186" s="289"/>
      <c r="XEQ1186" s="289"/>
      <c r="XER1186" s="289"/>
      <c r="XES1186" s="289"/>
      <c r="XET1186" s="289"/>
      <c r="XEU1186" s="289"/>
      <c r="XEV1186" s="289"/>
      <c r="XEW1186" s="289"/>
      <c r="XEX1186" s="289"/>
      <c r="XEY1186" s="289"/>
      <c r="XEZ1186" s="289"/>
      <c r="XFA1186" s="289"/>
      <c r="XFB1186" s="289"/>
    </row>
    <row r="1187" s="506" customFormat="1" ht="21" customHeight="1" spans="1:16382">
      <c r="A1187" s="508">
        <v>221</v>
      </c>
      <c r="B1187" s="517" t="s">
        <v>1046</v>
      </c>
      <c r="C1187" s="351">
        <f t="shared" si="18"/>
        <v>94876.555268</v>
      </c>
      <c r="F1187" s="508">
        <v>22601.555268</v>
      </c>
      <c r="H1187" s="506">
        <v>0</v>
      </c>
      <c r="K1187" s="506">
        <v>10384</v>
      </c>
      <c r="M1187" s="506">
        <v>61891</v>
      </c>
      <c r="XEJ1187" s="289"/>
      <c r="XEK1187" s="289"/>
      <c r="XEL1187" s="289"/>
      <c r="XEM1187" s="289"/>
      <c r="XEN1187" s="289"/>
      <c r="XEO1187" s="289"/>
      <c r="XEP1187" s="289"/>
      <c r="XEQ1187" s="289"/>
      <c r="XER1187" s="289"/>
      <c r="XES1187" s="289"/>
      <c r="XET1187" s="289"/>
      <c r="XEU1187" s="289"/>
      <c r="XEV1187" s="289"/>
      <c r="XEW1187" s="289"/>
      <c r="XEX1187" s="289"/>
      <c r="XEY1187" s="289"/>
      <c r="XEZ1187" s="289"/>
      <c r="XFA1187" s="289"/>
      <c r="XFB1187" s="289"/>
    </row>
    <row r="1188" s="506" customFormat="1" ht="21" customHeight="1" spans="1:16382">
      <c r="A1188" s="508">
        <v>22101</v>
      </c>
      <c r="B1188" s="518" t="s">
        <v>1047</v>
      </c>
      <c r="C1188" s="351">
        <f t="shared" si="18"/>
        <v>72275</v>
      </c>
      <c r="F1188" s="506">
        <v>0</v>
      </c>
      <c r="H1188" s="506">
        <v>0</v>
      </c>
      <c r="K1188" s="506">
        <v>10384</v>
      </c>
      <c r="M1188" s="506">
        <v>61891</v>
      </c>
      <c r="XEJ1188" s="289"/>
      <c r="XEK1188" s="289"/>
      <c r="XEL1188" s="289"/>
      <c r="XEM1188" s="289"/>
      <c r="XEN1188" s="289"/>
      <c r="XEO1188" s="289"/>
      <c r="XEP1188" s="289"/>
      <c r="XEQ1188" s="289"/>
      <c r="XER1188" s="289"/>
      <c r="XES1188" s="289"/>
      <c r="XET1188" s="289"/>
      <c r="XEU1188" s="289"/>
      <c r="XEV1188" s="289"/>
      <c r="XEW1188" s="289"/>
      <c r="XEX1188" s="289"/>
      <c r="XEY1188" s="289"/>
      <c r="XEZ1188" s="289"/>
      <c r="XFA1188" s="289"/>
      <c r="XFB1188" s="289"/>
    </row>
    <row r="1189" s="506" customFormat="1" ht="21" hidden="1" customHeight="1" spans="1:16382">
      <c r="A1189" s="508">
        <v>2210101</v>
      </c>
      <c r="B1189" s="519" t="s">
        <v>1048</v>
      </c>
      <c r="C1189" s="351">
        <f t="shared" si="18"/>
        <v>0</v>
      </c>
      <c r="F1189" s="506">
        <v>0</v>
      </c>
      <c r="H1189" s="506">
        <v>0</v>
      </c>
      <c r="K1189" s="506">
        <v>0</v>
      </c>
      <c r="M1189" s="506">
        <v>0</v>
      </c>
      <c r="XEJ1189" s="289"/>
      <c r="XEK1189" s="289"/>
      <c r="XEL1189" s="289"/>
      <c r="XEM1189" s="289"/>
      <c r="XEN1189" s="289"/>
      <c r="XEO1189" s="289"/>
      <c r="XEP1189" s="289"/>
      <c r="XEQ1189" s="289"/>
      <c r="XER1189" s="289"/>
      <c r="XES1189" s="289"/>
      <c r="XET1189" s="289"/>
      <c r="XEU1189" s="289"/>
      <c r="XEV1189" s="289"/>
      <c r="XEW1189" s="289"/>
      <c r="XEX1189" s="289"/>
      <c r="XEY1189" s="289"/>
      <c r="XEZ1189" s="289"/>
      <c r="XFA1189" s="289"/>
      <c r="XFB1189" s="289"/>
    </row>
    <row r="1190" s="506" customFormat="1" ht="21" hidden="1" customHeight="1" spans="1:16382">
      <c r="A1190" s="508">
        <v>2210102</v>
      </c>
      <c r="B1190" s="519" t="s">
        <v>1049</v>
      </c>
      <c r="C1190" s="351">
        <f t="shared" si="18"/>
        <v>0</v>
      </c>
      <c r="F1190" s="506">
        <v>0</v>
      </c>
      <c r="H1190" s="506">
        <v>0</v>
      </c>
      <c r="K1190" s="506">
        <v>0</v>
      </c>
      <c r="M1190" s="506">
        <v>0</v>
      </c>
      <c r="XEJ1190" s="289"/>
      <c r="XEK1190" s="289"/>
      <c r="XEL1190" s="289"/>
      <c r="XEM1190" s="289"/>
      <c r="XEN1190" s="289"/>
      <c r="XEO1190" s="289"/>
      <c r="XEP1190" s="289"/>
      <c r="XEQ1190" s="289"/>
      <c r="XER1190" s="289"/>
      <c r="XES1190" s="289"/>
      <c r="XET1190" s="289"/>
      <c r="XEU1190" s="289"/>
      <c r="XEV1190" s="289"/>
      <c r="XEW1190" s="289"/>
      <c r="XEX1190" s="289"/>
      <c r="XEY1190" s="289"/>
      <c r="XEZ1190" s="289"/>
      <c r="XFA1190" s="289"/>
      <c r="XFB1190" s="289"/>
    </row>
    <row r="1191" s="506" customFormat="1" ht="21" customHeight="1" spans="1:16382">
      <c r="A1191" s="508">
        <v>2210103</v>
      </c>
      <c r="B1191" s="519" t="s">
        <v>1050</v>
      </c>
      <c r="C1191" s="351">
        <f t="shared" si="18"/>
        <v>1734</v>
      </c>
      <c r="F1191" s="506">
        <v>0</v>
      </c>
      <c r="H1191" s="506">
        <v>0</v>
      </c>
      <c r="K1191" s="506">
        <v>1734</v>
      </c>
      <c r="M1191" s="506">
        <v>0</v>
      </c>
      <c r="XEJ1191" s="289"/>
      <c r="XEK1191" s="289"/>
      <c r="XEL1191" s="289"/>
      <c r="XEM1191" s="289"/>
      <c r="XEN1191" s="289"/>
      <c r="XEO1191" s="289"/>
      <c r="XEP1191" s="289"/>
      <c r="XEQ1191" s="289"/>
      <c r="XER1191" s="289"/>
      <c r="XES1191" s="289"/>
      <c r="XET1191" s="289"/>
      <c r="XEU1191" s="289"/>
      <c r="XEV1191" s="289"/>
      <c r="XEW1191" s="289"/>
      <c r="XEX1191" s="289"/>
      <c r="XEY1191" s="289"/>
      <c r="XEZ1191" s="289"/>
      <c r="XFA1191" s="289"/>
      <c r="XFB1191" s="289"/>
    </row>
    <row r="1192" s="506" customFormat="1" ht="21" hidden="1" customHeight="1" spans="1:16382">
      <c r="A1192" s="508">
        <v>2210104</v>
      </c>
      <c r="B1192" s="519" t="s">
        <v>1051</v>
      </c>
      <c r="C1192" s="351">
        <f t="shared" si="18"/>
        <v>0</v>
      </c>
      <c r="F1192" s="506">
        <v>0</v>
      </c>
      <c r="H1192" s="506">
        <v>0</v>
      </c>
      <c r="K1192" s="506">
        <v>0</v>
      </c>
      <c r="M1192" s="506">
        <v>0</v>
      </c>
      <c r="XEJ1192" s="289"/>
      <c r="XEK1192" s="289"/>
      <c r="XEL1192" s="289"/>
      <c r="XEM1192" s="289"/>
      <c r="XEN1192" s="289"/>
      <c r="XEO1192" s="289"/>
      <c r="XEP1192" s="289"/>
      <c r="XEQ1192" s="289"/>
      <c r="XER1192" s="289"/>
      <c r="XES1192" s="289"/>
      <c r="XET1192" s="289"/>
      <c r="XEU1192" s="289"/>
      <c r="XEV1192" s="289"/>
      <c r="XEW1192" s="289"/>
      <c r="XEX1192" s="289"/>
      <c r="XEY1192" s="289"/>
      <c r="XEZ1192" s="289"/>
      <c r="XFA1192" s="289"/>
      <c r="XFB1192" s="289"/>
    </row>
    <row r="1193" s="506" customFormat="1" ht="21" customHeight="1" spans="1:16382">
      <c r="A1193" s="508">
        <v>2210105</v>
      </c>
      <c r="B1193" s="519" t="s">
        <v>1052</v>
      </c>
      <c r="C1193" s="351">
        <f t="shared" si="18"/>
        <v>488</v>
      </c>
      <c r="F1193" s="506">
        <v>0</v>
      </c>
      <c r="H1193" s="506">
        <v>0</v>
      </c>
      <c r="K1193" s="506">
        <v>0</v>
      </c>
      <c r="M1193" s="506">
        <v>488</v>
      </c>
      <c r="XEJ1193" s="289"/>
      <c r="XEK1193" s="289"/>
      <c r="XEL1193" s="289"/>
      <c r="XEM1193" s="289"/>
      <c r="XEN1193" s="289"/>
      <c r="XEO1193" s="289"/>
      <c r="XEP1193" s="289"/>
      <c r="XEQ1193" s="289"/>
      <c r="XER1193" s="289"/>
      <c r="XES1193" s="289"/>
      <c r="XET1193" s="289"/>
      <c r="XEU1193" s="289"/>
      <c r="XEV1193" s="289"/>
      <c r="XEW1193" s="289"/>
      <c r="XEX1193" s="289"/>
      <c r="XEY1193" s="289"/>
      <c r="XEZ1193" s="289"/>
      <c r="XFA1193" s="289"/>
      <c r="XFB1193" s="289"/>
    </row>
    <row r="1194" s="506" customFormat="1" ht="21" customHeight="1" spans="1:16382">
      <c r="A1194" s="508">
        <v>2210106</v>
      </c>
      <c r="B1194" s="520" t="s">
        <v>1053</v>
      </c>
      <c r="C1194" s="351">
        <f t="shared" si="18"/>
        <v>4793</v>
      </c>
      <c r="F1194" s="506">
        <v>0</v>
      </c>
      <c r="H1194" s="506">
        <v>0</v>
      </c>
      <c r="K1194" s="506">
        <v>0</v>
      </c>
      <c r="M1194" s="506">
        <v>4793</v>
      </c>
      <c r="XEJ1194" s="289"/>
      <c r="XEK1194" s="289"/>
      <c r="XEL1194" s="289"/>
      <c r="XEM1194" s="289"/>
      <c r="XEN1194" s="289"/>
      <c r="XEO1194" s="289"/>
      <c r="XEP1194" s="289"/>
      <c r="XEQ1194" s="289"/>
      <c r="XER1194" s="289"/>
      <c r="XES1194" s="289"/>
      <c r="XET1194" s="289"/>
      <c r="XEU1194" s="289"/>
      <c r="XEV1194" s="289"/>
      <c r="XEW1194" s="289"/>
      <c r="XEX1194" s="289"/>
      <c r="XEY1194" s="289"/>
      <c r="XEZ1194" s="289"/>
      <c r="XFA1194" s="289"/>
      <c r="XFB1194" s="289"/>
    </row>
    <row r="1195" s="506" customFormat="1" ht="21" customHeight="1" spans="1:16382">
      <c r="A1195" s="508">
        <v>2210107</v>
      </c>
      <c r="B1195" s="518" t="s">
        <v>1054</v>
      </c>
      <c r="C1195" s="351">
        <f t="shared" si="18"/>
        <v>570</v>
      </c>
      <c r="F1195" s="506">
        <v>0</v>
      </c>
      <c r="H1195" s="506">
        <v>0</v>
      </c>
      <c r="K1195" s="506">
        <v>570</v>
      </c>
      <c r="M1195" s="506">
        <v>0</v>
      </c>
      <c r="XEJ1195" s="289"/>
      <c r="XEK1195" s="289"/>
      <c r="XEL1195" s="289"/>
      <c r="XEM1195" s="289"/>
      <c r="XEN1195" s="289"/>
      <c r="XEO1195" s="289"/>
      <c r="XEP1195" s="289"/>
      <c r="XEQ1195" s="289"/>
      <c r="XER1195" s="289"/>
      <c r="XES1195" s="289"/>
      <c r="XET1195" s="289"/>
      <c r="XEU1195" s="289"/>
      <c r="XEV1195" s="289"/>
      <c r="XEW1195" s="289"/>
      <c r="XEX1195" s="289"/>
      <c r="XEY1195" s="289"/>
      <c r="XEZ1195" s="289"/>
      <c r="XFA1195" s="289"/>
      <c r="XFB1195" s="289"/>
    </row>
    <row r="1196" s="506" customFormat="1" ht="21" customHeight="1" spans="1:16382">
      <c r="A1196" s="508">
        <v>2210108</v>
      </c>
      <c r="B1196" s="519" t="s">
        <v>1055</v>
      </c>
      <c r="C1196" s="351">
        <f t="shared" si="18"/>
        <v>48013</v>
      </c>
      <c r="F1196" s="506">
        <v>0</v>
      </c>
      <c r="H1196" s="506">
        <v>0</v>
      </c>
      <c r="K1196" s="506">
        <v>3118</v>
      </c>
      <c r="M1196" s="506">
        <v>44895</v>
      </c>
      <c r="XEJ1196" s="289"/>
      <c r="XEK1196" s="289"/>
      <c r="XEL1196" s="289"/>
      <c r="XEM1196" s="289"/>
      <c r="XEN1196" s="289"/>
      <c r="XEO1196" s="289"/>
      <c r="XEP1196" s="289"/>
      <c r="XEQ1196" s="289"/>
      <c r="XER1196" s="289"/>
      <c r="XES1196" s="289"/>
      <c r="XET1196" s="289"/>
      <c r="XEU1196" s="289"/>
      <c r="XEV1196" s="289"/>
      <c r="XEW1196" s="289"/>
      <c r="XEX1196" s="289"/>
      <c r="XEY1196" s="289"/>
      <c r="XEZ1196" s="289"/>
      <c r="XFA1196" s="289"/>
      <c r="XFB1196" s="289"/>
    </row>
    <row r="1197" s="506" customFormat="1" ht="21" hidden="1" customHeight="1" spans="1:16382">
      <c r="A1197" s="508">
        <v>2210109</v>
      </c>
      <c r="B1197" s="519" t="s">
        <v>1056</v>
      </c>
      <c r="C1197" s="351">
        <f t="shared" si="18"/>
        <v>0</v>
      </c>
      <c r="F1197" s="506">
        <v>0</v>
      </c>
      <c r="H1197" s="506">
        <v>0</v>
      </c>
      <c r="K1197" s="506">
        <v>0</v>
      </c>
      <c r="M1197" s="506">
        <v>0</v>
      </c>
      <c r="XEJ1197" s="289"/>
      <c r="XEK1197" s="289"/>
      <c r="XEL1197" s="289"/>
      <c r="XEM1197" s="289"/>
      <c r="XEN1197" s="289"/>
      <c r="XEO1197" s="289"/>
      <c r="XEP1197" s="289"/>
      <c r="XEQ1197" s="289"/>
      <c r="XER1197" s="289"/>
      <c r="XES1197" s="289"/>
      <c r="XET1197" s="289"/>
      <c r="XEU1197" s="289"/>
      <c r="XEV1197" s="289"/>
      <c r="XEW1197" s="289"/>
      <c r="XEX1197" s="289"/>
      <c r="XEY1197" s="289"/>
      <c r="XEZ1197" s="289"/>
      <c r="XFA1197" s="289"/>
      <c r="XFB1197" s="289"/>
    </row>
    <row r="1198" s="506" customFormat="1" ht="21" customHeight="1" spans="1:16382">
      <c r="A1198" s="508">
        <v>2210110</v>
      </c>
      <c r="B1198" s="519" t="s">
        <v>1057</v>
      </c>
      <c r="C1198" s="351">
        <f t="shared" si="18"/>
        <v>11010</v>
      </c>
      <c r="F1198" s="506">
        <v>0</v>
      </c>
      <c r="K1198" s="506">
        <v>4962</v>
      </c>
      <c r="M1198" s="506">
        <v>6048</v>
      </c>
      <c r="XEJ1198" s="289"/>
      <c r="XEK1198" s="289"/>
      <c r="XEL1198" s="289"/>
      <c r="XEM1198" s="289"/>
      <c r="XEN1198" s="289"/>
      <c r="XEO1198" s="289"/>
      <c r="XEP1198" s="289"/>
      <c r="XEQ1198" s="289"/>
      <c r="XER1198" s="289"/>
      <c r="XES1198" s="289"/>
      <c r="XET1198" s="289"/>
      <c r="XEU1198" s="289"/>
      <c r="XEV1198" s="289"/>
      <c r="XEW1198" s="289"/>
      <c r="XEX1198" s="289"/>
      <c r="XEY1198" s="289"/>
      <c r="XEZ1198" s="289"/>
      <c r="XFA1198" s="289"/>
      <c r="XFB1198" s="289"/>
    </row>
    <row r="1199" s="506" customFormat="1" ht="21" customHeight="1" spans="1:16382">
      <c r="A1199" s="508">
        <v>2210199</v>
      </c>
      <c r="B1199" s="519" t="s">
        <v>1058</v>
      </c>
      <c r="C1199" s="351">
        <f t="shared" si="18"/>
        <v>5667</v>
      </c>
      <c r="F1199" s="506">
        <v>0</v>
      </c>
      <c r="H1199" s="506">
        <v>0</v>
      </c>
      <c r="K1199" s="506">
        <v>0</v>
      </c>
      <c r="M1199" s="506">
        <v>5667</v>
      </c>
      <c r="XEJ1199" s="289"/>
      <c r="XEK1199" s="289"/>
      <c r="XEL1199" s="289"/>
      <c r="XEM1199" s="289"/>
      <c r="XEN1199" s="289"/>
      <c r="XEO1199" s="289"/>
      <c r="XEP1199" s="289"/>
      <c r="XEQ1199" s="289"/>
      <c r="XER1199" s="289"/>
      <c r="XES1199" s="289"/>
      <c r="XET1199" s="289"/>
      <c r="XEU1199" s="289"/>
      <c r="XEV1199" s="289"/>
      <c r="XEW1199" s="289"/>
      <c r="XEX1199" s="289"/>
      <c r="XEY1199" s="289"/>
      <c r="XEZ1199" s="289"/>
      <c r="XFA1199" s="289"/>
      <c r="XFB1199" s="289"/>
    </row>
    <row r="1200" s="506" customFormat="1" ht="21" customHeight="1" spans="1:16382">
      <c r="A1200" s="508">
        <v>22102</v>
      </c>
      <c r="B1200" s="519" t="s">
        <v>1059</v>
      </c>
      <c r="C1200" s="351">
        <f t="shared" si="18"/>
        <v>22601.555268</v>
      </c>
      <c r="F1200" s="508">
        <v>22601.555268</v>
      </c>
      <c r="H1200" s="506">
        <v>0</v>
      </c>
      <c r="K1200" s="506">
        <v>0</v>
      </c>
      <c r="M1200" s="506">
        <v>0</v>
      </c>
      <c r="XEJ1200" s="289"/>
      <c r="XEK1200" s="289"/>
      <c r="XEL1200" s="289"/>
      <c r="XEM1200" s="289"/>
      <c r="XEN1200" s="289"/>
      <c r="XEO1200" s="289"/>
      <c r="XEP1200" s="289"/>
      <c r="XEQ1200" s="289"/>
      <c r="XER1200" s="289"/>
      <c r="XES1200" s="289"/>
      <c r="XET1200" s="289"/>
      <c r="XEU1200" s="289"/>
      <c r="XEV1200" s="289"/>
      <c r="XEW1200" s="289"/>
      <c r="XEX1200" s="289"/>
      <c r="XEY1200" s="289"/>
      <c r="XEZ1200" s="289"/>
      <c r="XFA1200" s="289"/>
      <c r="XFB1200" s="289"/>
    </row>
    <row r="1201" s="506" customFormat="1" ht="21" customHeight="1" spans="1:16382">
      <c r="A1201" s="508">
        <v>2210201</v>
      </c>
      <c r="B1201" s="519" t="s">
        <v>1060</v>
      </c>
      <c r="C1201" s="351">
        <f t="shared" si="18"/>
        <v>22601.555268</v>
      </c>
      <c r="F1201" s="508">
        <v>22601.555268</v>
      </c>
      <c r="H1201" s="506">
        <v>0</v>
      </c>
      <c r="K1201" s="506">
        <v>0</v>
      </c>
      <c r="M1201" s="506">
        <v>0</v>
      </c>
      <c r="XEJ1201" s="289"/>
      <c r="XEK1201" s="289"/>
      <c r="XEL1201" s="289"/>
      <c r="XEM1201" s="289"/>
      <c r="XEN1201" s="289"/>
      <c r="XEO1201" s="289"/>
      <c r="XEP1201" s="289"/>
      <c r="XEQ1201" s="289"/>
      <c r="XER1201" s="289"/>
      <c r="XES1201" s="289"/>
      <c r="XET1201" s="289"/>
      <c r="XEU1201" s="289"/>
      <c r="XEV1201" s="289"/>
      <c r="XEW1201" s="289"/>
      <c r="XEX1201" s="289"/>
      <c r="XEY1201" s="289"/>
      <c r="XEZ1201" s="289"/>
      <c r="XFA1201" s="289"/>
      <c r="XFB1201" s="289"/>
    </row>
    <row r="1202" s="506" customFormat="1" ht="21" hidden="1" customHeight="1" spans="1:16382">
      <c r="A1202" s="508">
        <v>2210202</v>
      </c>
      <c r="B1202" s="519" t="s">
        <v>1061</v>
      </c>
      <c r="C1202" s="351">
        <f t="shared" si="18"/>
        <v>0</v>
      </c>
      <c r="F1202" s="506">
        <v>0</v>
      </c>
      <c r="H1202" s="506">
        <v>0</v>
      </c>
      <c r="K1202" s="506">
        <v>0</v>
      </c>
      <c r="M1202" s="506">
        <v>0</v>
      </c>
      <c r="XEJ1202" s="289"/>
      <c r="XEK1202" s="289"/>
      <c r="XEL1202" s="289"/>
      <c r="XEM1202" s="289"/>
      <c r="XEN1202" s="289"/>
      <c r="XEO1202" s="289"/>
      <c r="XEP1202" s="289"/>
      <c r="XEQ1202" s="289"/>
      <c r="XER1202" s="289"/>
      <c r="XES1202" s="289"/>
      <c r="XET1202" s="289"/>
      <c r="XEU1202" s="289"/>
      <c r="XEV1202" s="289"/>
      <c r="XEW1202" s="289"/>
      <c r="XEX1202" s="289"/>
      <c r="XEY1202" s="289"/>
      <c r="XEZ1202" s="289"/>
      <c r="XFA1202" s="289"/>
      <c r="XFB1202" s="289"/>
    </row>
    <row r="1203" s="506" customFormat="1" ht="21" hidden="1" customHeight="1" spans="1:16382">
      <c r="A1203" s="508">
        <v>2210203</v>
      </c>
      <c r="B1203" s="519" t="s">
        <v>1062</v>
      </c>
      <c r="C1203" s="351">
        <f t="shared" si="18"/>
        <v>0</v>
      </c>
      <c r="F1203" s="506">
        <v>0</v>
      </c>
      <c r="H1203" s="506">
        <v>0</v>
      </c>
      <c r="K1203" s="506">
        <v>0</v>
      </c>
      <c r="M1203" s="506">
        <v>0</v>
      </c>
      <c r="XEJ1203" s="289"/>
      <c r="XEK1203" s="289"/>
      <c r="XEL1203" s="289"/>
      <c r="XEM1203" s="289"/>
      <c r="XEN1203" s="289"/>
      <c r="XEO1203" s="289"/>
      <c r="XEP1203" s="289"/>
      <c r="XEQ1203" s="289"/>
      <c r="XER1203" s="289"/>
      <c r="XES1203" s="289"/>
      <c r="XET1203" s="289"/>
      <c r="XEU1203" s="289"/>
      <c r="XEV1203" s="289"/>
      <c r="XEW1203" s="289"/>
      <c r="XEX1203" s="289"/>
      <c r="XEY1203" s="289"/>
      <c r="XEZ1203" s="289"/>
      <c r="XFA1203" s="289"/>
      <c r="XFB1203" s="289"/>
    </row>
    <row r="1204" s="506" customFormat="1" ht="21" hidden="1" customHeight="1" spans="1:16382">
      <c r="A1204" s="508">
        <v>22103</v>
      </c>
      <c r="B1204" s="519" t="s">
        <v>1063</v>
      </c>
      <c r="C1204" s="351">
        <f t="shared" si="18"/>
        <v>0</v>
      </c>
      <c r="F1204" s="506">
        <v>0</v>
      </c>
      <c r="H1204" s="506">
        <v>0</v>
      </c>
      <c r="K1204" s="506">
        <v>0</v>
      </c>
      <c r="M1204" s="506">
        <v>0</v>
      </c>
      <c r="XEJ1204" s="289"/>
      <c r="XEK1204" s="289"/>
      <c r="XEL1204" s="289"/>
      <c r="XEM1204" s="289"/>
      <c r="XEN1204" s="289"/>
      <c r="XEO1204" s="289"/>
      <c r="XEP1204" s="289"/>
      <c r="XEQ1204" s="289"/>
      <c r="XER1204" s="289"/>
      <c r="XES1204" s="289"/>
      <c r="XET1204" s="289"/>
      <c r="XEU1204" s="289"/>
      <c r="XEV1204" s="289"/>
      <c r="XEW1204" s="289"/>
      <c r="XEX1204" s="289"/>
      <c r="XEY1204" s="289"/>
      <c r="XEZ1204" s="289"/>
      <c r="XFA1204" s="289"/>
      <c r="XFB1204" s="289"/>
    </row>
    <row r="1205" s="506" customFormat="1" ht="21" hidden="1" customHeight="1" spans="1:16382">
      <c r="A1205" s="508">
        <v>2210301</v>
      </c>
      <c r="B1205" s="519" t="s">
        <v>1064</v>
      </c>
      <c r="C1205" s="351">
        <f t="shared" si="18"/>
        <v>0</v>
      </c>
      <c r="F1205" s="506">
        <v>0</v>
      </c>
      <c r="H1205" s="506">
        <v>0</v>
      </c>
      <c r="K1205" s="506">
        <v>0</v>
      </c>
      <c r="M1205" s="506">
        <v>0</v>
      </c>
      <c r="XEJ1205" s="289"/>
      <c r="XEK1205" s="289"/>
      <c r="XEL1205" s="289"/>
      <c r="XEM1205" s="289"/>
      <c r="XEN1205" s="289"/>
      <c r="XEO1205" s="289"/>
      <c r="XEP1205" s="289"/>
      <c r="XEQ1205" s="289"/>
      <c r="XER1205" s="289"/>
      <c r="XES1205" s="289"/>
      <c r="XET1205" s="289"/>
      <c r="XEU1205" s="289"/>
      <c r="XEV1205" s="289"/>
      <c r="XEW1205" s="289"/>
      <c r="XEX1205" s="289"/>
      <c r="XEY1205" s="289"/>
      <c r="XEZ1205" s="289"/>
      <c r="XFA1205" s="289"/>
      <c r="XFB1205" s="289"/>
    </row>
    <row r="1206" s="506" customFormat="1" ht="21" hidden="1" customHeight="1" spans="1:16382">
      <c r="A1206" s="508">
        <v>2210302</v>
      </c>
      <c r="B1206" s="518" t="s">
        <v>1065</v>
      </c>
      <c r="C1206" s="351">
        <f t="shared" si="18"/>
        <v>0</v>
      </c>
      <c r="F1206" s="506">
        <v>0</v>
      </c>
      <c r="H1206" s="506">
        <v>0</v>
      </c>
      <c r="K1206" s="506">
        <v>0</v>
      </c>
      <c r="M1206" s="506">
        <v>0</v>
      </c>
      <c r="XEJ1206" s="289"/>
      <c r="XEK1206" s="289"/>
      <c r="XEL1206" s="289"/>
      <c r="XEM1206" s="289"/>
      <c r="XEN1206" s="289"/>
      <c r="XEO1206" s="289"/>
      <c r="XEP1206" s="289"/>
      <c r="XEQ1206" s="289"/>
      <c r="XER1206" s="289"/>
      <c r="XES1206" s="289"/>
      <c r="XET1206" s="289"/>
      <c r="XEU1206" s="289"/>
      <c r="XEV1206" s="289"/>
      <c r="XEW1206" s="289"/>
      <c r="XEX1206" s="289"/>
      <c r="XEY1206" s="289"/>
      <c r="XEZ1206" s="289"/>
      <c r="XFA1206" s="289"/>
      <c r="XFB1206" s="289"/>
    </row>
    <row r="1207" s="506" customFormat="1" ht="21" hidden="1" customHeight="1" spans="1:16382">
      <c r="A1207" s="508">
        <v>2210399</v>
      </c>
      <c r="B1207" s="519" t="s">
        <v>1066</v>
      </c>
      <c r="C1207" s="351">
        <f t="shared" si="18"/>
        <v>0</v>
      </c>
      <c r="F1207" s="506">
        <v>0</v>
      </c>
      <c r="H1207" s="506">
        <v>0</v>
      </c>
      <c r="K1207" s="506">
        <v>0</v>
      </c>
      <c r="M1207" s="506">
        <v>0</v>
      </c>
      <c r="XEJ1207" s="289"/>
      <c r="XEK1207" s="289"/>
      <c r="XEL1207" s="289"/>
      <c r="XEM1207" s="289"/>
      <c r="XEN1207" s="289"/>
      <c r="XEO1207" s="289"/>
      <c r="XEP1207" s="289"/>
      <c r="XEQ1207" s="289"/>
      <c r="XER1207" s="289"/>
      <c r="XES1207" s="289"/>
      <c r="XET1207" s="289"/>
      <c r="XEU1207" s="289"/>
      <c r="XEV1207" s="289"/>
      <c r="XEW1207" s="289"/>
      <c r="XEX1207" s="289"/>
      <c r="XEY1207" s="289"/>
      <c r="XEZ1207" s="289"/>
      <c r="XFA1207" s="289"/>
      <c r="XFB1207" s="289"/>
    </row>
    <row r="1208" s="506" customFormat="1" ht="21" customHeight="1" spans="1:16382">
      <c r="A1208" s="508">
        <v>222</v>
      </c>
      <c r="B1208" s="517" t="s">
        <v>1067</v>
      </c>
      <c r="C1208" s="351">
        <f t="shared" si="18"/>
        <v>680</v>
      </c>
      <c r="F1208" s="506">
        <v>0</v>
      </c>
      <c r="H1208" s="506">
        <v>680</v>
      </c>
      <c r="K1208" s="506">
        <v>0</v>
      </c>
      <c r="M1208" s="506">
        <v>0</v>
      </c>
      <c r="XEJ1208" s="289"/>
      <c r="XEK1208" s="289"/>
      <c r="XEL1208" s="289"/>
      <c r="XEM1208" s="289"/>
      <c r="XEN1208" s="289"/>
      <c r="XEO1208" s="289"/>
      <c r="XEP1208" s="289"/>
      <c r="XEQ1208" s="289"/>
      <c r="XER1208" s="289"/>
      <c r="XES1208" s="289"/>
      <c r="XET1208" s="289"/>
      <c r="XEU1208" s="289"/>
      <c r="XEV1208" s="289"/>
      <c r="XEW1208" s="289"/>
      <c r="XEX1208" s="289"/>
      <c r="XEY1208" s="289"/>
      <c r="XEZ1208" s="289"/>
      <c r="XFA1208" s="289"/>
      <c r="XFB1208" s="289"/>
    </row>
    <row r="1209" s="506" customFormat="1" ht="21" hidden="1" customHeight="1" spans="1:16382">
      <c r="A1209" s="508">
        <v>22201</v>
      </c>
      <c r="B1209" s="519" t="s">
        <v>1068</v>
      </c>
      <c r="C1209" s="351">
        <f t="shared" si="18"/>
        <v>0</v>
      </c>
      <c r="F1209" s="506">
        <v>0</v>
      </c>
      <c r="H1209" s="506">
        <v>0</v>
      </c>
      <c r="K1209" s="506">
        <v>0</v>
      </c>
      <c r="M1209" s="506">
        <v>0</v>
      </c>
      <c r="XEJ1209" s="289"/>
      <c r="XEK1209" s="289"/>
      <c r="XEL1209" s="289"/>
      <c r="XEM1209" s="289"/>
      <c r="XEN1209" s="289"/>
      <c r="XEO1209" s="289"/>
      <c r="XEP1209" s="289"/>
      <c r="XEQ1209" s="289"/>
      <c r="XER1209" s="289"/>
      <c r="XES1209" s="289"/>
      <c r="XET1209" s="289"/>
      <c r="XEU1209" s="289"/>
      <c r="XEV1209" s="289"/>
      <c r="XEW1209" s="289"/>
      <c r="XEX1209" s="289"/>
      <c r="XEY1209" s="289"/>
      <c r="XEZ1209" s="289"/>
      <c r="XFA1209" s="289"/>
      <c r="XFB1209" s="289"/>
    </row>
    <row r="1210" s="506" customFormat="1" ht="21" hidden="1" customHeight="1" spans="1:16382">
      <c r="A1210" s="508">
        <v>2220101</v>
      </c>
      <c r="B1210" s="519" t="s">
        <v>148</v>
      </c>
      <c r="C1210" s="351">
        <f t="shared" si="18"/>
        <v>0</v>
      </c>
      <c r="F1210" s="506">
        <v>0</v>
      </c>
      <c r="H1210" s="506">
        <v>0</v>
      </c>
      <c r="K1210" s="506">
        <v>0</v>
      </c>
      <c r="M1210" s="506">
        <v>0</v>
      </c>
      <c r="XEJ1210" s="289"/>
      <c r="XEK1210" s="289"/>
      <c r="XEL1210" s="289"/>
      <c r="XEM1210" s="289"/>
      <c r="XEN1210" s="289"/>
      <c r="XEO1210" s="289"/>
      <c r="XEP1210" s="289"/>
      <c r="XEQ1210" s="289"/>
      <c r="XER1210" s="289"/>
      <c r="XES1210" s="289"/>
      <c r="XET1210" s="289"/>
      <c r="XEU1210" s="289"/>
      <c r="XEV1210" s="289"/>
      <c r="XEW1210" s="289"/>
      <c r="XEX1210" s="289"/>
      <c r="XEY1210" s="289"/>
      <c r="XEZ1210" s="289"/>
      <c r="XFA1210" s="289"/>
      <c r="XFB1210" s="289"/>
    </row>
    <row r="1211" s="506" customFormat="1" ht="21" hidden="1" customHeight="1" spans="1:16382">
      <c r="A1211" s="508">
        <v>2220102</v>
      </c>
      <c r="B1211" s="519" t="s">
        <v>149</v>
      </c>
      <c r="C1211" s="351">
        <f t="shared" si="18"/>
        <v>0</v>
      </c>
      <c r="F1211" s="506">
        <v>0</v>
      </c>
      <c r="H1211" s="506">
        <v>0</v>
      </c>
      <c r="K1211" s="506">
        <v>0</v>
      </c>
      <c r="M1211" s="506">
        <v>0</v>
      </c>
      <c r="XEJ1211" s="289"/>
      <c r="XEK1211" s="289"/>
      <c r="XEL1211" s="289"/>
      <c r="XEM1211" s="289"/>
      <c r="XEN1211" s="289"/>
      <c r="XEO1211" s="289"/>
      <c r="XEP1211" s="289"/>
      <c r="XEQ1211" s="289"/>
      <c r="XER1211" s="289"/>
      <c r="XES1211" s="289"/>
      <c r="XET1211" s="289"/>
      <c r="XEU1211" s="289"/>
      <c r="XEV1211" s="289"/>
      <c r="XEW1211" s="289"/>
      <c r="XEX1211" s="289"/>
      <c r="XEY1211" s="289"/>
      <c r="XEZ1211" s="289"/>
      <c r="XFA1211" s="289"/>
      <c r="XFB1211" s="289"/>
    </row>
    <row r="1212" s="506" customFormat="1" ht="21" hidden="1" customHeight="1" spans="1:16382">
      <c r="A1212" s="508">
        <v>2220103</v>
      </c>
      <c r="B1212" s="518" t="s">
        <v>150</v>
      </c>
      <c r="C1212" s="351">
        <f t="shared" si="18"/>
        <v>0</v>
      </c>
      <c r="F1212" s="506">
        <v>0</v>
      </c>
      <c r="H1212" s="506">
        <v>0</v>
      </c>
      <c r="K1212" s="506">
        <v>0</v>
      </c>
      <c r="M1212" s="506">
        <v>0</v>
      </c>
      <c r="XEJ1212" s="289"/>
      <c r="XEK1212" s="289"/>
      <c r="XEL1212" s="289"/>
      <c r="XEM1212" s="289"/>
      <c r="XEN1212" s="289"/>
      <c r="XEO1212" s="289"/>
      <c r="XEP1212" s="289"/>
      <c r="XEQ1212" s="289"/>
      <c r="XER1212" s="289"/>
      <c r="XES1212" s="289"/>
      <c r="XET1212" s="289"/>
      <c r="XEU1212" s="289"/>
      <c r="XEV1212" s="289"/>
      <c r="XEW1212" s="289"/>
      <c r="XEX1212" s="289"/>
      <c r="XEY1212" s="289"/>
      <c r="XEZ1212" s="289"/>
      <c r="XFA1212" s="289"/>
      <c r="XFB1212" s="289"/>
    </row>
    <row r="1213" s="506" customFormat="1" ht="21" hidden="1" customHeight="1" spans="1:16382">
      <c r="A1213" s="508">
        <v>2220104</v>
      </c>
      <c r="B1213" s="519" t="s">
        <v>1069</v>
      </c>
      <c r="C1213" s="351">
        <f t="shared" si="18"/>
        <v>0</v>
      </c>
      <c r="F1213" s="506">
        <v>0</v>
      </c>
      <c r="H1213" s="506">
        <v>0</v>
      </c>
      <c r="K1213" s="506">
        <v>0</v>
      </c>
      <c r="M1213" s="506">
        <v>0</v>
      </c>
      <c r="XEJ1213" s="289"/>
      <c r="XEK1213" s="289"/>
      <c r="XEL1213" s="289"/>
      <c r="XEM1213" s="289"/>
      <c r="XEN1213" s="289"/>
      <c r="XEO1213" s="289"/>
      <c r="XEP1213" s="289"/>
      <c r="XEQ1213" s="289"/>
      <c r="XER1213" s="289"/>
      <c r="XES1213" s="289"/>
      <c r="XET1213" s="289"/>
      <c r="XEU1213" s="289"/>
      <c r="XEV1213" s="289"/>
      <c r="XEW1213" s="289"/>
      <c r="XEX1213" s="289"/>
      <c r="XEY1213" s="289"/>
      <c r="XEZ1213" s="289"/>
      <c r="XFA1213" s="289"/>
      <c r="XFB1213" s="289"/>
    </row>
    <row r="1214" s="506" customFormat="1" ht="21" hidden="1" customHeight="1" spans="1:16382">
      <c r="A1214" s="508">
        <v>2220105</v>
      </c>
      <c r="B1214" s="519" t="s">
        <v>1070</v>
      </c>
      <c r="C1214" s="351">
        <f t="shared" si="18"/>
        <v>0</v>
      </c>
      <c r="F1214" s="506">
        <v>0</v>
      </c>
      <c r="H1214" s="506">
        <v>0</v>
      </c>
      <c r="K1214" s="506">
        <v>0</v>
      </c>
      <c r="M1214" s="506">
        <v>0</v>
      </c>
      <c r="XEJ1214" s="289"/>
      <c r="XEK1214" s="289"/>
      <c r="XEL1214" s="289"/>
      <c r="XEM1214" s="289"/>
      <c r="XEN1214" s="289"/>
      <c r="XEO1214" s="289"/>
      <c r="XEP1214" s="289"/>
      <c r="XEQ1214" s="289"/>
      <c r="XER1214" s="289"/>
      <c r="XES1214" s="289"/>
      <c r="XET1214" s="289"/>
      <c r="XEU1214" s="289"/>
      <c r="XEV1214" s="289"/>
      <c r="XEW1214" s="289"/>
      <c r="XEX1214" s="289"/>
      <c r="XEY1214" s="289"/>
      <c r="XEZ1214" s="289"/>
      <c r="XFA1214" s="289"/>
      <c r="XFB1214" s="289"/>
    </row>
    <row r="1215" s="506" customFormat="1" ht="21" hidden="1" customHeight="1" spans="1:16382">
      <c r="A1215" s="508">
        <v>2220106</v>
      </c>
      <c r="B1215" s="520" t="s">
        <v>1071</v>
      </c>
      <c r="C1215" s="351">
        <f t="shared" si="18"/>
        <v>0</v>
      </c>
      <c r="F1215" s="506">
        <v>0</v>
      </c>
      <c r="H1215" s="506">
        <v>0</v>
      </c>
      <c r="K1215" s="506">
        <v>0</v>
      </c>
      <c r="M1215" s="506">
        <v>0</v>
      </c>
      <c r="XEJ1215" s="289"/>
      <c r="XEK1215" s="289"/>
      <c r="XEL1215" s="289"/>
      <c r="XEM1215" s="289"/>
      <c r="XEN1215" s="289"/>
      <c r="XEO1215" s="289"/>
      <c r="XEP1215" s="289"/>
      <c r="XEQ1215" s="289"/>
      <c r="XER1215" s="289"/>
      <c r="XES1215" s="289"/>
      <c r="XET1215" s="289"/>
      <c r="XEU1215" s="289"/>
      <c r="XEV1215" s="289"/>
      <c r="XEW1215" s="289"/>
      <c r="XEX1215" s="289"/>
      <c r="XEY1215" s="289"/>
      <c r="XEZ1215" s="289"/>
      <c r="XFA1215" s="289"/>
      <c r="XFB1215" s="289"/>
    </row>
    <row r="1216" s="506" customFormat="1" ht="21" hidden="1" customHeight="1" spans="1:16382">
      <c r="A1216" s="508">
        <v>2220107</v>
      </c>
      <c r="B1216" s="518" t="s">
        <v>1072</v>
      </c>
      <c r="C1216" s="351">
        <f t="shared" si="18"/>
        <v>0</v>
      </c>
      <c r="F1216" s="506">
        <v>0</v>
      </c>
      <c r="H1216" s="506">
        <v>0</v>
      </c>
      <c r="K1216" s="506">
        <v>0</v>
      </c>
      <c r="M1216" s="506">
        <v>0</v>
      </c>
      <c r="XEJ1216" s="289"/>
      <c r="XEK1216" s="289"/>
      <c r="XEL1216" s="289"/>
      <c r="XEM1216" s="289"/>
      <c r="XEN1216" s="289"/>
      <c r="XEO1216" s="289"/>
      <c r="XEP1216" s="289"/>
      <c r="XEQ1216" s="289"/>
      <c r="XER1216" s="289"/>
      <c r="XES1216" s="289"/>
      <c r="XET1216" s="289"/>
      <c r="XEU1216" s="289"/>
      <c r="XEV1216" s="289"/>
      <c r="XEW1216" s="289"/>
      <c r="XEX1216" s="289"/>
      <c r="XEY1216" s="289"/>
      <c r="XEZ1216" s="289"/>
      <c r="XFA1216" s="289"/>
      <c r="XFB1216" s="289"/>
    </row>
    <row r="1217" s="506" customFormat="1" ht="21" hidden="1" customHeight="1" spans="1:16382">
      <c r="A1217" s="508">
        <v>2220112</v>
      </c>
      <c r="B1217" s="519" t="s">
        <v>1073</v>
      </c>
      <c r="C1217" s="351">
        <f t="shared" si="18"/>
        <v>0</v>
      </c>
      <c r="F1217" s="506">
        <v>0</v>
      </c>
      <c r="H1217" s="506">
        <v>0</v>
      </c>
      <c r="K1217" s="506">
        <v>0</v>
      </c>
      <c r="M1217" s="506">
        <v>0</v>
      </c>
      <c r="XEJ1217" s="289"/>
      <c r="XEK1217" s="289"/>
      <c r="XEL1217" s="289"/>
      <c r="XEM1217" s="289"/>
      <c r="XEN1217" s="289"/>
      <c r="XEO1217" s="289"/>
      <c r="XEP1217" s="289"/>
      <c r="XEQ1217" s="289"/>
      <c r="XER1217" s="289"/>
      <c r="XES1217" s="289"/>
      <c r="XET1217" s="289"/>
      <c r="XEU1217" s="289"/>
      <c r="XEV1217" s="289"/>
      <c r="XEW1217" s="289"/>
      <c r="XEX1217" s="289"/>
      <c r="XEY1217" s="289"/>
      <c r="XEZ1217" s="289"/>
      <c r="XFA1217" s="289"/>
      <c r="XFB1217" s="289"/>
    </row>
    <row r="1218" s="506" customFormat="1" ht="21" hidden="1" customHeight="1" spans="1:16382">
      <c r="A1218" s="508">
        <v>2220113</v>
      </c>
      <c r="B1218" s="519" t="s">
        <v>1074</v>
      </c>
      <c r="C1218" s="351">
        <f t="shared" si="18"/>
        <v>0</v>
      </c>
      <c r="F1218" s="506">
        <v>0</v>
      </c>
      <c r="H1218" s="506">
        <v>0</v>
      </c>
      <c r="K1218" s="506">
        <v>0</v>
      </c>
      <c r="M1218" s="506">
        <v>0</v>
      </c>
      <c r="XEJ1218" s="289"/>
      <c r="XEK1218" s="289"/>
      <c r="XEL1218" s="289"/>
      <c r="XEM1218" s="289"/>
      <c r="XEN1218" s="289"/>
      <c r="XEO1218" s="289"/>
      <c r="XEP1218" s="289"/>
      <c r="XEQ1218" s="289"/>
      <c r="XER1218" s="289"/>
      <c r="XES1218" s="289"/>
      <c r="XET1218" s="289"/>
      <c r="XEU1218" s="289"/>
      <c r="XEV1218" s="289"/>
      <c r="XEW1218" s="289"/>
      <c r="XEX1218" s="289"/>
      <c r="XEY1218" s="289"/>
      <c r="XEZ1218" s="289"/>
      <c r="XFA1218" s="289"/>
      <c r="XFB1218" s="289"/>
    </row>
    <row r="1219" s="506" customFormat="1" ht="21" hidden="1" customHeight="1" spans="1:16382">
      <c r="A1219" s="508">
        <v>2220114</v>
      </c>
      <c r="B1219" s="519" t="s">
        <v>1075</v>
      </c>
      <c r="C1219" s="351">
        <f t="shared" si="18"/>
        <v>0</v>
      </c>
      <c r="F1219" s="506">
        <v>0</v>
      </c>
      <c r="H1219" s="506">
        <v>0</v>
      </c>
      <c r="K1219" s="506">
        <v>0</v>
      </c>
      <c r="M1219" s="506">
        <v>0</v>
      </c>
      <c r="XEJ1219" s="289"/>
      <c r="XEK1219" s="289"/>
      <c r="XEL1219" s="289"/>
      <c r="XEM1219" s="289"/>
      <c r="XEN1219" s="289"/>
      <c r="XEO1219" s="289"/>
      <c r="XEP1219" s="289"/>
      <c r="XEQ1219" s="289"/>
      <c r="XER1219" s="289"/>
      <c r="XES1219" s="289"/>
      <c r="XET1219" s="289"/>
      <c r="XEU1219" s="289"/>
      <c r="XEV1219" s="289"/>
      <c r="XEW1219" s="289"/>
      <c r="XEX1219" s="289"/>
      <c r="XEY1219" s="289"/>
      <c r="XEZ1219" s="289"/>
      <c r="XFA1219" s="289"/>
      <c r="XFB1219" s="289"/>
    </row>
    <row r="1220" s="506" customFormat="1" ht="21" hidden="1" customHeight="1" spans="1:16382">
      <c r="A1220" s="508">
        <v>2220115</v>
      </c>
      <c r="B1220" s="519" t="s">
        <v>1076</v>
      </c>
      <c r="C1220" s="351">
        <f t="shared" si="18"/>
        <v>0</v>
      </c>
      <c r="F1220" s="506">
        <v>0</v>
      </c>
      <c r="H1220" s="506">
        <v>0</v>
      </c>
      <c r="K1220" s="506">
        <v>0</v>
      </c>
      <c r="M1220" s="506">
        <v>0</v>
      </c>
      <c r="XEJ1220" s="289"/>
      <c r="XEK1220" s="289"/>
      <c r="XEL1220" s="289"/>
      <c r="XEM1220" s="289"/>
      <c r="XEN1220" s="289"/>
      <c r="XEO1220" s="289"/>
      <c r="XEP1220" s="289"/>
      <c r="XEQ1220" s="289"/>
      <c r="XER1220" s="289"/>
      <c r="XES1220" s="289"/>
      <c r="XET1220" s="289"/>
      <c r="XEU1220" s="289"/>
      <c r="XEV1220" s="289"/>
      <c r="XEW1220" s="289"/>
      <c r="XEX1220" s="289"/>
      <c r="XEY1220" s="289"/>
      <c r="XEZ1220" s="289"/>
      <c r="XFA1220" s="289"/>
      <c r="XFB1220" s="289"/>
    </row>
    <row r="1221" s="506" customFormat="1" ht="21" hidden="1" customHeight="1" spans="1:16382">
      <c r="A1221" s="508">
        <v>2220118</v>
      </c>
      <c r="B1221" s="519" t="s">
        <v>1077</v>
      </c>
      <c r="C1221" s="351">
        <f t="shared" si="18"/>
        <v>0</v>
      </c>
      <c r="F1221" s="506">
        <v>0</v>
      </c>
      <c r="H1221" s="506">
        <v>0</v>
      </c>
      <c r="K1221" s="506">
        <v>0</v>
      </c>
      <c r="M1221" s="506">
        <v>0</v>
      </c>
      <c r="XEJ1221" s="289"/>
      <c r="XEK1221" s="289"/>
      <c r="XEL1221" s="289"/>
      <c r="XEM1221" s="289"/>
      <c r="XEN1221" s="289"/>
      <c r="XEO1221" s="289"/>
      <c r="XEP1221" s="289"/>
      <c r="XEQ1221" s="289"/>
      <c r="XER1221" s="289"/>
      <c r="XES1221" s="289"/>
      <c r="XET1221" s="289"/>
      <c r="XEU1221" s="289"/>
      <c r="XEV1221" s="289"/>
      <c r="XEW1221" s="289"/>
      <c r="XEX1221" s="289"/>
      <c r="XEY1221" s="289"/>
      <c r="XEZ1221" s="289"/>
      <c r="XFA1221" s="289"/>
      <c r="XFB1221" s="289"/>
    </row>
    <row r="1222" s="506" customFormat="1" ht="21" hidden="1" customHeight="1" spans="1:16382">
      <c r="A1222" s="508">
        <v>2220119</v>
      </c>
      <c r="B1222" s="519" t="s">
        <v>1078</v>
      </c>
      <c r="C1222" s="351">
        <f t="shared" ref="C1222:C1285" si="19">D1222+E1222+F1222+G1222+H1222+I1222+J1222+K1222+L1222+M1222</f>
        <v>0</v>
      </c>
      <c r="F1222" s="506">
        <v>0</v>
      </c>
      <c r="H1222" s="506">
        <v>0</v>
      </c>
      <c r="K1222" s="506">
        <v>0</v>
      </c>
      <c r="M1222" s="506">
        <v>0</v>
      </c>
      <c r="XEJ1222" s="289"/>
      <c r="XEK1222" s="289"/>
      <c r="XEL1222" s="289"/>
      <c r="XEM1222" s="289"/>
      <c r="XEN1222" s="289"/>
      <c r="XEO1222" s="289"/>
      <c r="XEP1222" s="289"/>
      <c r="XEQ1222" s="289"/>
      <c r="XER1222" s="289"/>
      <c r="XES1222" s="289"/>
      <c r="XET1222" s="289"/>
      <c r="XEU1222" s="289"/>
      <c r="XEV1222" s="289"/>
      <c r="XEW1222" s="289"/>
      <c r="XEX1222" s="289"/>
      <c r="XEY1222" s="289"/>
      <c r="XEZ1222" s="289"/>
      <c r="XFA1222" s="289"/>
      <c r="XFB1222" s="289"/>
    </row>
    <row r="1223" s="506" customFormat="1" ht="21" hidden="1" customHeight="1" spans="1:16382">
      <c r="A1223" s="508">
        <v>2220120</v>
      </c>
      <c r="B1223" s="518" t="s">
        <v>1079</v>
      </c>
      <c r="C1223" s="351">
        <f t="shared" si="19"/>
        <v>0</v>
      </c>
      <c r="F1223" s="506">
        <v>0</v>
      </c>
      <c r="H1223" s="506">
        <v>0</v>
      </c>
      <c r="K1223" s="506">
        <v>0</v>
      </c>
      <c r="M1223" s="506">
        <v>0</v>
      </c>
      <c r="XEJ1223" s="289"/>
      <c r="XEK1223" s="289"/>
      <c r="XEL1223" s="289"/>
      <c r="XEM1223" s="289"/>
      <c r="XEN1223" s="289"/>
      <c r="XEO1223" s="289"/>
      <c r="XEP1223" s="289"/>
      <c r="XEQ1223" s="289"/>
      <c r="XER1223" s="289"/>
      <c r="XES1223" s="289"/>
      <c r="XET1223" s="289"/>
      <c r="XEU1223" s="289"/>
      <c r="XEV1223" s="289"/>
      <c r="XEW1223" s="289"/>
      <c r="XEX1223" s="289"/>
      <c r="XEY1223" s="289"/>
      <c r="XEZ1223" s="289"/>
      <c r="XFA1223" s="289"/>
      <c r="XFB1223" s="289"/>
    </row>
    <row r="1224" s="506" customFormat="1" ht="21" hidden="1" customHeight="1" spans="1:16382">
      <c r="A1224" s="508">
        <v>2220121</v>
      </c>
      <c r="B1224" s="519" t="s">
        <v>1080</v>
      </c>
      <c r="C1224" s="351">
        <f t="shared" si="19"/>
        <v>0</v>
      </c>
      <c r="F1224" s="506">
        <v>0</v>
      </c>
      <c r="H1224" s="506">
        <v>0</v>
      </c>
      <c r="K1224" s="506">
        <v>0</v>
      </c>
      <c r="M1224" s="506">
        <v>0</v>
      </c>
      <c r="XEJ1224" s="289"/>
      <c r="XEK1224" s="289"/>
      <c r="XEL1224" s="289"/>
      <c r="XEM1224" s="289"/>
      <c r="XEN1224" s="289"/>
      <c r="XEO1224" s="289"/>
      <c r="XEP1224" s="289"/>
      <c r="XEQ1224" s="289"/>
      <c r="XER1224" s="289"/>
      <c r="XES1224" s="289"/>
      <c r="XET1224" s="289"/>
      <c r="XEU1224" s="289"/>
      <c r="XEV1224" s="289"/>
      <c r="XEW1224" s="289"/>
      <c r="XEX1224" s="289"/>
      <c r="XEY1224" s="289"/>
      <c r="XEZ1224" s="289"/>
      <c r="XFA1224" s="289"/>
      <c r="XFB1224" s="289"/>
    </row>
    <row r="1225" s="506" customFormat="1" ht="21" hidden="1" customHeight="1" spans="1:16382">
      <c r="A1225" s="508">
        <v>2220150</v>
      </c>
      <c r="B1225" s="519" t="s">
        <v>157</v>
      </c>
      <c r="C1225" s="351">
        <f t="shared" si="19"/>
        <v>0</v>
      </c>
      <c r="F1225" s="506">
        <v>0</v>
      </c>
      <c r="H1225" s="506">
        <v>0</v>
      </c>
      <c r="K1225" s="506">
        <v>0</v>
      </c>
      <c r="M1225" s="506">
        <v>0</v>
      </c>
      <c r="XEJ1225" s="289"/>
      <c r="XEK1225" s="289"/>
      <c r="XEL1225" s="289"/>
      <c r="XEM1225" s="289"/>
      <c r="XEN1225" s="289"/>
      <c r="XEO1225" s="289"/>
      <c r="XEP1225" s="289"/>
      <c r="XEQ1225" s="289"/>
      <c r="XER1225" s="289"/>
      <c r="XES1225" s="289"/>
      <c r="XET1225" s="289"/>
      <c r="XEU1225" s="289"/>
      <c r="XEV1225" s="289"/>
      <c r="XEW1225" s="289"/>
      <c r="XEX1225" s="289"/>
      <c r="XEY1225" s="289"/>
      <c r="XEZ1225" s="289"/>
      <c r="XFA1225" s="289"/>
      <c r="XFB1225" s="289"/>
    </row>
    <row r="1226" s="506" customFormat="1" ht="21" hidden="1" customHeight="1" spans="1:16382">
      <c r="A1226" s="508">
        <v>2220199</v>
      </c>
      <c r="B1226" s="519" t="s">
        <v>1081</v>
      </c>
      <c r="C1226" s="351">
        <f t="shared" si="19"/>
        <v>0</v>
      </c>
      <c r="F1226" s="506">
        <v>0</v>
      </c>
      <c r="H1226" s="506">
        <v>0</v>
      </c>
      <c r="K1226" s="506">
        <v>0</v>
      </c>
      <c r="M1226" s="506">
        <v>0</v>
      </c>
      <c r="XEJ1226" s="289"/>
      <c r="XEK1226" s="289"/>
      <c r="XEL1226" s="289"/>
      <c r="XEM1226" s="289"/>
      <c r="XEN1226" s="289"/>
      <c r="XEO1226" s="289"/>
      <c r="XEP1226" s="289"/>
      <c r="XEQ1226" s="289"/>
      <c r="XER1226" s="289"/>
      <c r="XES1226" s="289"/>
      <c r="XET1226" s="289"/>
      <c r="XEU1226" s="289"/>
      <c r="XEV1226" s="289"/>
      <c r="XEW1226" s="289"/>
      <c r="XEX1226" s="289"/>
      <c r="XEY1226" s="289"/>
      <c r="XEZ1226" s="289"/>
      <c r="XFA1226" s="289"/>
      <c r="XFB1226" s="289"/>
    </row>
    <row r="1227" s="506" customFormat="1" ht="21" hidden="1" customHeight="1" spans="1:16382">
      <c r="A1227" s="508">
        <v>22203</v>
      </c>
      <c r="B1227" s="519" t="s">
        <v>1082</v>
      </c>
      <c r="C1227" s="351">
        <f t="shared" si="19"/>
        <v>0</v>
      </c>
      <c r="F1227" s="506">
        <v>0</v>
      </c>
      <c r="H1227" s="506">
        <v>0</v>
      </c>
      <c r="K1227" s="506">
        <v>0</v>
      </c>
      <c r="M1227" s="506">
        <v>0</v>
      </c>
      <c r="XEJ1227" s="289"/>
      <c r="XEK1227" s="289"/>
      <c r="XEL1227" s="289"/>
      <c r="XEM1227" s="289"/>
      <c r="XEN1227" s="289"/>
      <c r="XEO1227" s="289"/>
      <c r="XEP1227" s="289"/>
      <c r="XEQ1227" s="289"/>
      <c r="XER1227" s="289"/>
      <c r="XES1227" s="289"/>
      <c r="XET1227" s="289"/>
      <c r="XEU1227" s="289"/>
      <c r="XEV1227" s="289"/>
      <c r="XEW1227" s="289"/>
      <c r="XEX1227" s="289"/>
      <c r="XEY1227" s="289"/>
      <c r="XEZ1227" s="289"/>
      <c r="XFA1227" s="289"/>
      <c r="XFB1227" s="289"/>
    </row>
    <row r="1228" s="506" customFormat="1" ht="21" hidden="1" customHeight="1" spans="1:16382">
      <c r="A1228" s="508">
        <v>2220301</v>
      </c>
      <c r="B1228" s="519" t="s">
        <v>1083</v>
      </c>
      <c r="C1228" s="351">
        <f t="shared" si="19"/>
        <v>0</v>
      </c>
      <c r="F1228" s="506">
        <v>0</v>
      </c>
      <c r="H1228" s="506">
        <v>0</v>
      </c>
      <c r="K1228" s="506">
        <v>0</v>
      </c>
      <c r="M1228" s="506">
        <v>0</v>
      </c>
      <c r="XEJ1228" s="289"/>
      <c r="XEK1228" s="289"/>
      <c r="XEL1228" s="289"/>
      <c r="XEM1228" s="289"/>
      <c r="XEN1228" s="289"/>
      <c r="XEO1228" s="289"/>
      <c r="XEP1228" s="289"/>
      <c r="XEQ1228" s="289"/>
      <c r="XER1228" s="289"/>
      <c r="XES1228" s="289"/>
      <c r="XET1228" s="289"/>
      <c r="XEU1228" s="289"/>
      <c r="XEV1228" s="289"/>
      <c r="XEW1228" s="289"/>
      <c r="XEX1228" s="289"/>
      <c r="XEY1228" s="289"/>
      <c r="XEZ1228" s="289"/>
      <c r="XFA1228" s="289"/>
      <c r="XFB1228" s="289"/>
    </row>
    <row r="1229" s="506" customFormat="1" ht="21" hidden="1" customHeight="1" spans="1:16382">
      <c r="A1229" s="508">
        <v>2220303</v>
      </c>
      <c r="B1229" s="519" t="s">
        <v>1084</v>
      </c>
      <c r="C1229" s="351">
        <f t="shared" si="19"/>
        <v>0</v>
      </c>
      <c r="F1229" s="506">
        <v>0</v>
      </c>
      <c r="H1229" s="506">
        <v>0</v>
      </c>
      <c r="K1229" s="506">
        <v>0</v>
      </c>
      <c r="M1229" s="506">
        <v>0</v>
      </c>
      <c r="XEJ1229" s="289"/>
      <c r="XEK1229" s="289"/>
      <c r="XEL1229" s="289"/>
      <c r="XEM1229" s="289"/>
      <c r="XEN1229" s="289"/>
      <c r="XEO1229" s="289"/>
      <c r="XEP1229" s="289"/>
      <c r="XEQ1229" s="289"/>
      <c r="XER1229" s="289"/>
      <c r="XES1229" s="289"/>
      <c r="XET1229" s="289"/>
      <c r="XEU1229" s="289"/>
      <c r="XEV1229" s="289"/>
      <c r="XEW1229" s="289"/>
      <c r="XEX1229" s="289"/>
      <c r="XEY1229" s="289"/>
      <c r="XEZ1229" s="289"/>
      <c r="XFA1229" s="289"/>
      <c r="XFB1229" s="289"/>
    </row>
    <row r="1230" s="506" customFormat="1" ht="21" hidden="1" customHeight="1" spans="1:16382">
      <c r="A1230" s="508">
        <v>2220304</v>
      </c>
      <c r="B1230" s="519" t="s">
        <v>1085</v>
      </c>
      <c r="C1230" s="351">
        <f t="shared" si="19"/>
        <v>0</v>
      </c>
      <c r="F1230" s="506">
        <v>0</v>
      </c>
      <c r="H1230" s="506">
        <v>0</v>
      </c>
      <c r="K1230" s="506">
        <v>0</v>
      </c>
      <c r="M1230" s="506">
        <v>0</v>
      </c>
      <c r="XEJ1230" s="289"/>
      <c r="XEK1230" s="289"/>
      <c r="XEL1230" s="289"/>
      <c r="XEM1230" s="289"/>
      <c r="XEN1230" s="289"/>
      <c r="XEO1230" s="289"/>
      <c r="XEP1230" s="289"/>
      <c r="XEQ1230" s="289"/>
      <c r="XER1230" s="289"/>
      <c r="XES1230" s="289"/>
      <c r="XET1230" s="289"/>
      <c r="XEU1230" s="289"/>
      <c r="XEV1230" s="289"/>
      <c r="XEW1230" s="289"/>
      <c r="XEX1230" s="289"/>
      <c r="XEY1230" s="289"/>
      <c r="XEZ1230" s="289"/>
      <c r="XFA1230" s="289"/>
      <c r="XFB1230" s="289"/>
    </row>
    <row r="1231" s="506" customFormat="1" ht="21" hidden="1" customHeight="1" spans="1:16382">
      <c r="A1231" s="508">
        <v>2220305</v>
      </c>
      <c r="B1231" s="519" t="s">
        <v>1086</v>
      </c>
      <c r="C1231" s="351">
        <f t="shared" si="19"/>
        <v>0</v>
      </c>
      <c r="F1231" s="506">
        <v>0</v>
      </c>
      <c r="H1231" s="506">
        <v>0</v>
      </c>
      <c r="K1231" s="506">
        <v>0</v>
      </c>
      <c r="M1231" s="506">
        <v>0</v>
      </c>
      <c r="XEJ1231" s="289"/>
      <c r="XEK1231" s="289"/>
      <c r="XEL1231" s="289"/>
      <c r="XEM1231" s="289"/>
      <c r="XEN1231" s="289"/>
      <c r="XEO1231" s="289"/>
      <c r="XEP1231" s="289"/>
      <c r="XEQ1231" s="289"/>
      <c r="XER1231" s="289"/>
      <c r="XES1231" s="289"/>
      <c r="XET1231" s="289"/>
      <c r="XEU1231" s="289"/>
      <c r="XEV1231" s="289"/>
      <c r="XEW1231" s="289"/>
      <c r="XEX1231" s="289"/>
      <c r="XEY1231" s="289"/>
      <c r="XEZ1231" s="289"/>
      <c r="XFA1231" s="289"/>
      <c r="XFB1231" s="289"/>
    </row>
    <row r="1232" s="506" customFormat="1" ht="21" hidden="1" customHeight="1" spans="1:16382">
      <c r="A1232" s="508">
        <v>2220399</v>
      </c>
      <c r="B1232" s="519" t="s">
        <v>1087</v>
      </c>
      <c r="C1232" s="351">
        <f t="shared" si="19"/>
        <v>0</v>
      </c>
      <c r="F1232" s="506">
        <v>0</v>
      </c>
      <c r="H1232" s="506">
        <v>0</v>
      </c>
      <c r="K1232" s="506">
        <v>0</v>
      </c>
      <c r="M1232" s="506">
        <v>0</v>
      </c>
      <c r="XEJ1232" s="289"/>
      <c r="XEK1232" s="289"/>
      <c r="XEL1232" s="289"/>
      <c r="XEM1232" s="289"/>
      <c r="XEN1232" s="289"/>
      <c r="XEO1232" s="289"/>
      <c r="XEP1232" s="289"/>
      <c r="XEQ1232" s="289"/>
      <c r="XER1232" s="289"/>
      <c r="XES1232" s="289"/>
      <c r="XET1232" s="289"/>
      <c r="XEU1232" s="289"/>
      <c r="XEV1232" s="289"/>
      <c r="XEW1232" s="289"/>
      <c r="XEX1232" s="289"/>
      <c r="XEY1232" s="289"/>
      <c r="XEZ1232" s="289"/>
      <c r="XFA1232" s="289"/>
      <c r="XFB1232" s="289"/>
    </row>
    <row r="1233" s="506" customFormat="1" ht="21" customHeight="1" spans="1:16382">
      <c r="A1233" s="508">
        <v>22204</v>
      </c>
      <c r="B1233" s="518" t="s">
        <v>1088</v>
      </c>
      <c r="C1233" s="351">
        <f t="shared" si="19"/>
        <v>680</v>
      </c>
      <c r="F1233" s="506">
        <v>0</v>
      </c>
      <c r="H1233" s="506">
        <v>680</v>
      </c>
      <c r="K1233" s="506">
        <v>0</v>
      </c>
      <c r="M1233" s="506">
        <v>0</v>
      </c>
      <c r="XEJ1233" s="289"/>
      <c r="XEK1233" s="289"/>
      <c r="XEL1233" s="289"/>
      <c r="XEM1233" s="289"/>
      <c r="XEN1233" s="289"/>
      <c r="XEO1233" s="289"/>
      <c r="XEP1233" s="289"/>
      <c r="XEQ1233" s="289"/>
      <c r="XER1233" s="289"/>
      <c r="XES1233" s="289"/>
      <c r="XET1233" s="289"/>
      <c r="XEU1233" s="289"/>
      <c r="XEV1233" s="289"/>
      <c r="XEW1233" s="289"/>
      <c r="XEX1233" s="289"/>
      <c r="XEY1233" s="289"/>
      <c r="XEZ1233" s="289"/>
      <c r="XFA1233" s="289"/>
      <c r="XFB1233" s="289"/>
    </row>
    <row r="1234" s="506" customFormat="1" ht="21" hidden="1" customHeight="1" spans="1:16382">
      <c r="A1234" s="508">
        <v>2220401</v>
      </c>
      <c r="B1234" s="519" t="s">
        <v>1089</v>
      </c>
      <c r="C1234" s="351">
        <f t="shared" si="19"/>
        <v>0</v>
      </c>
      <c r="F1234" s="506">
        <v>0</v>
      </c>
      <c r="H1234" s="506">
        <v>0</v>
      </c>
      <c r="K1234" s="506">
        <v>0</v>
      </c>
      <c r="M1234" s="506">
        <v>0</v>
      </c>
      <c r="XEJ1234" s="289"/>
      <c r="XEK1234" s="289"/>
      <c r="XEL1234" s="289"/>
      <c r="XEM1234" s="289"/>
      <c r="XEN1234" s="289"/>
      <c r="XEO1234" s="289"/>
      <c r="XEP1234" s="289"/>
      <c r="XEQ1234" s="289"/>
      <c r="XER1234" s="289"/>
      <c r="XES1234" s="289"/>
      <c r="XET1234" s="289"/>
      <c r="XEU1234" s="289"/>
      <c r="XEV1234" s="289"/>
      <c r="XEW1234" s="289"/>
      <c r="XEX1234" s="289"/>
      <c r="XEY1234" s="289"/>
      <c r="XEZ1234" s="289"/>
      <c r="XFA1234" s="289"/>
      <c r="XFB1234" s="289"/>
    </row>
    <row r="1235" s="506" customFormat="1" ht="21" hidden="1" customHeight="1" spans="1:16382">
      <c r="A1235" s="508">
        <v>2220402</v>
      </c>
      <c r="B1235" s="519" t="s">
        <v>1090</v>
      </c>
      <c r="C1235" s="351">
        <f t="shared" si="19"/>
        <v>0</v>
      </c>
      <c r="F1235" s="506">
        <v>0</v>
      </c>
      <c r="H1235" s="506">
        <v>0</v>
      </c>
      <c r="K1235" s="506">
        <v>0</v>
      </c>
      <c r="M1235" s="506">
        <v>0</v>
      </c>
      <c r="XEJ1235" s="289"/>
      <c r="XEK1235" s="289"/>
      <c r="XEL1235" s="289"/>
      <c r="XEM1235" s="289"/>
      <c r="XEN1235" s="289"/>
      <c r="XEO1235" s="289"/>
      <c r="XEP1235" s="289"/>
      <c r="XEQ1235" s="289"/>
      <c r="XER1235" s="289"/>
      <c r="XES1235" s="289"/>
      <c r="XET1235" s="289"/>
      <c r="XEU1235" s="289"/>
      <c r="XEV1235" s="289"/>
      <c r="XEW1235" s="289"/>
      <c r="XEX1235" s="289"/>
      <c r="XEY1235" s="289"/>
      <c r="XEZ1235" s="289"/>
      <c r="XFA1235" s="289"/>
      <c r="XFB1235" s="289"/>
    </row>
    <row r="1236" s="506" customFormat="1" ht="21" hidden="1" customHeight="1" spans="1:16382">
      <c r="A1236" s="508">
        <v>2220403</v>
      </c>
      <c r="B1236" s="519" t="s">
        <v>1091</v>
      </c>
      <c r="C1236" s="351">
        <f t="shared" si="19"/>
        <v>0</v>
      </c>
      <c r="F1236" s="506">
        <v>0</v>
      </c>
      <c r="H1236" s="506">
        <v>0</v>
      </c>
      <c r="K1236" s="506">
        <v>0</v>
      </c>
      <c r="M1236" s="506">
        <v>0</v>
      </c>
      <c r="XEJ1236" s="289"/>
      <c r="XEK1236" s="289"/>
      <c r="XEL1236" s="289"/>
      <c r="XEM1236" s="289"/>
      <c r="XEN1236" s="289"/>
      <c r="XEO1236" s="289"/>
      <c r="XEP1236" s="289"/>
      <c r="XEQ1236" s="289"/>
      <c r="XER1236" s="289"/>
      <c r="XES1236" s="289"/>
      <c r="XET1236" s="289"/>
      <c r="XEU1236" s="289"/>
      <c r="XEV1236" s="289"/>
      <c r="XEW1236" s="289"/>
      <c r="XEX1236" s="289"/>
      <c r="XEY1236" s="289"/>
      <c r="XEZ1236" s="289"/>
      <c r="XFA1236" s="289"/>
      <c r="XFB1236" s="289"/>
    </row>
    <row r="1237" s="506" customFormat="1" ht="21" hidden="1" customHeight="1" spans="1:16382">
      <c r="A1237" s="508">
        <v>2220404</v>
      </c>
      <c r="B1237" s="519" t="s">
        <v>1092</v>
      </c>
      <c r="C1237" s="351">
        <f t="shared" si="19"/>
        <v>0</v>
      </c>
      <c r="F1237" s="506">
        <v>0</v>
      </c>
      <c r="H1237" s="506">
        <v>0</v>
      </c>
      <c r="K1237" s="506">
        <v>0</v>
      </c>
      <c r="M1237" s="506">
        <v>0</v>
      </c>
      <c r="XEJ1237" s="289"/>
      <c r="XEK1237" s="289"/>
      <c r="XEL1237" s="289"/>
      <c r="XEM1237" s="289"/>
      <c r="XEN1237" s="289"/>
      <c r="XEO1237" s="289"/>
      <c r="XEP1237" s="289"/>
      <c r="XEQ1237" s="289"/>
      <c r="XER1237" s="289"/>
      <c r="XES1237" s="289"/>
      <c r="XET1237" s="289"/>
      <c r="XEU1237" s="289"/>
      <c r="XEV1237" s="289"/>
      <c r="XEW1237" s="289"/>
      <c r="XEX1237" s="289"/>
      <c r="XEY1237" s="289"/>
      <c r="XEZ1237" s="289"/>
      <c r="XFA1237" s="289"/>
      <c r="XFB1237" s="289"/>
    </row>
    <row r="1238" s="506" customFormat="1" ht="21" customHeight="1" spans="1:16382">
      <c r="A1238" s="508">
        <v>2220499</v>
      </c>
      <c r="B1238" s="519" t="s">
        <v>1093</v>
      </c>
      <c r="C1238" s="351">
        <f t="shared" si="19"/>
        <v>680</v>
      </c>
      <c r="F1238" s="506">
        <v>0</v>
      </c>
      <c r="H1238" s="506">
        <v>680</v>
      </c>
      <c r="K1238" s="506">
        <v>0</v>
      </c>
      <c r="M1238" s="506">
        <v>0</v>
      </c>
      <c r="XEJ1238" s="289"/>
      <c r="XEK1238" s="289"/>
      <c r="XEL1238" s="289"/>
      <c r="XEM1238" s="289"/>
      <c r="XEN1238" s="289"/>
      <c r="XEO1238" s="289"/>
      <c r="XEP1238" s="289"/>
      <c r="XEQ1238" s="289"/>
      <c r="XER1238" s="289"/>
      <c r="XES1238" s="289"/>
      <c r="XET1238" s="289"/>
      <c r="XEU1238" s="289"/>
      <c r="XEV1238" s="289"/>
      <c r="XEW1238" s="289"/>
      <c r="XEX1238" s="289"/>
      <c r="XEY1238" s="289"/>
      <c r="XEZ1238" s="289"/>
      <c r="XFA1238" s="289"/>
      <c r="XFB1238" s="289"/>
    </row>
    <row r="1239" s="506" customFormat="1" ht="21" hidden="1" customHeight="1" spans="1:16382">
      <c r="A1239" s="508">
        <v>22205</v>
      </c>
      <c r="B1239" s="518" t="s">
        <v>1094</v>
      </c>
      <c r="C1239" s="351">
        <f t="shared" si="19"/>
        <v>0</v>
      </c>
      <c r="F1239" s="506">
        <v>0</v>
      </c>
      <c r="H1239" s="506">
        <v>0</v>
      </c>
      <c r="K1239" s="506">
        <v>0</v>
      </c>
      <c r="M1239" s="506">
        <v>0</v>
      </c>
      <c r="XEJ1239" s="289"/>
      <c r="XEK1239" s="289"/>
      <c r="XEL1239" s="289"/>
      <c r="XEM1239" s="289"/>
      <c r="XEN1239" s="289"/>
      <c r="XEO1239" s="289"/>
      <c r="XEP1239" s="289"/>
      <c r="XEQ1239" s="289"/>
      <c r="XER1239" s="289"/>
      <c r="XES1239" s="289"/>
      <c r="XET1239" s="289"/>
      <c r="XEU1239" s="289"/>
      <c r="XEV1239" s="289"/>
      <c r="XEW1239" s="289"/>
      <c r="XEX1239" s="289"/>
      <c r="XEY1239" s="289"/>
      <c r="XEZ1239" s="289"/>
      <c r="XFA1239" s="289"/>
      <c r="XFB1239" s="289"/>
    </row>
    <row r="1240" s="506" customFormat="1" ht="21" hidden="1" customHeight="1" spans="1:16382">
      <c r="A1240" s="508">
        <v>2220501</v>
      </c>
      <c r="B1240" s="519" t="s">
        <v>1095</v>
      </c>
      <c r="C1240" s="351">
        <f t="shared" si="19"/>
        <v>0</v>
      </c>
      <c r="F1240" s="506">
        <v>0</v>
      </c>
      <c r="H1240" s="506">
        <v>0</v>
      </c>
      <c r="K1240" s="506">
        <v>0</v>
      </c>
      <c r="M1240" s="506">
        <v>0</v>
      </c>
      <c r="XEJ1240" s="289"/>
      <c r="XEK1240" s="289"/>
      <c r="XEL1240" s="289"/>
      <c r="XEM1240" s="289"/>
      <c r="XEN1240" s="289"/>
      <c r="XEO1240" s="289"/>
      <c r="XEP1240" s="289"/>
      <c r="XEQ1240" s="289"/>
      <c r="XER1240" s="289"/>
      <c r="XES1240" s="289"/>
      <c r="XET1240" s="289"/>
      <c r="XEU1240" s="289"/>
      <c r="XEV1240" s="289"/>
      <c r="XEW1240" s="289"/>
      <c r="XEX1240" s="289"/>
      <c r="XEY1240" s="289"/>
      <c r="XEZ1240" s="289"/>
      <c r="XFA1240" s="289"/>
      <c r="XFB1240" s="289"/>
    </row>
    <row r="1241" s="506" customFormat="1" ht="21" hidden="1" customHeight="1" spans="1:16382">
      <c r="A1241" s="508">
        <v>2220502</v>
      </c>
      <c r="B1241" s="519" t="s">
        <v>1096</v>
      </c>
      <c r="C1241" s="351">
        <f t="shared" si="19"/>
        <v>0</v>
      </c>
      <c r="F1241" s="506">
        <v>0</v>
      </c>
      <c r="H1241" s="506">
        <v>0</v>
      </c>
      <c r="K1241" s="506">
        <v>0</v>
      </c>
      <c r="M1241" s="506">
        <v>0</v>
      </c>
      <c r="XEJ1241" s="289"/>
      <c r="XEK1241" s="289"/>
      <c r="XEL1241" s="289"/>
      <c r="XEM1241" s="289"/>
      <c r="XEN1241" s="289"/>
      <c r="XEO1241" s="289"/>
      <c r="XEP1241" s="289"/>
      <c r="XEQ1241" s="289"/>
      <c r="XER1241" s="289"/>
      <c r="XES1241" s="289"/>
      <c r="XET1241" s="289"/>
      <c r="XEU1241" s="289"/>
      <c r="XEV1241" s="289"/>
      <c r="XEW1241" s="289"/>
      <c r="XEX1241" s="289"/>
      <c r="XEY1241" s="289"/>
      <c r="XEZ1241" s="289"/>
      <c r="XFA1241" s="289"/>
      <c r="XFB1241" s="289"/>
    </row>
    <row r="1242" s="506" customFormat="1" ht="21" hidden="1" customHeight="1" spans="1:16382">
      <c r="A1242" s="508">
        <v>2220503</v>
      </c>
      <c r="B1242" s="519" t="s">
        <v>1097</v>
      </c>
      <c r="C1242" s="351">
        <f t="shared" si="19"/>
        <v>0</v>
      </c>
      <c r="F1242" s="506">
        <v>0</v>
      </c>
      <c r="H1242" s="506">
        <v>0</v>
      </c>
      <c r="K1242" s="506">
        <v>0</v>
      </c>
      <c r="M1242" s="506">
        <v>0</v>
      </c>
      <c r="XEJ1242" s="289"/>
      <c r="XEK1242" s="289"/>
      <c r="XEL1242" s="289"/>
      <c r="XEM1242" s="289"/>
      <c r="XEN1242" s="289"/>
      <c r="XEO1242" s="289"/>
      <c r="XEP1242" s="289"/>
      <c r="XEQ1242" s="289"/>
      <c r="XER1242" s="289"/>
      <c r="XES1242" s="289"/>
      <c r="XET1242" s="289"/>
      <c r="XEU1242" s="289"/>
      <c r="XEV1242" s="289"/>
      <c r="XEW1242" s="289"/>
      <c r="XEX1242" s="289"/>
      <c r="XEY1242" s="289"/>
      <c r="XEZ1242" s="289"/>
      <c r="XFA1242" s="289"/>
      <c r="XFB1242" s="289"/>
    </row>
    <row r="1243" s="506" customFormat="1" ht="21" hidden="1" customHeight="1" spans="1:16382">
      <c r="A1243" s="508">
        <v>2220504</v>
      </c>
      <c r="B1243" s="519" t="s">
        <v>1098</v>
      </c>
      <c r="C1243" s="351">
        <f t="shared" si="19"/>
        <v>0</v>
      </c>
      <c r="F1243" s="506">
        <v>0</v>
      </c>
      <c r="H1243" s="506">
        <v>0</v>
      </c>
      <c r="K1243" s="506">
        <v>0</v>
      </c>
      <c r="M1243" s="506">
        <v>0</v>
      </c>
      <c r="XEJ1243" s="289"/>
      <c r="XEK1243" s="289"/>
      <c r="XEL1243" s="289"/>
      <c r="XEM1243" s="289"/>
      <c r="XEN1243" s="289"/>
      <c r="XEO1243" s="289"/>
      <c r="XEP1243" s="289"/>
      <c r="XEQ1243" s="289"/>
      <c r="XER1243" s="289"/>
      <c r="XES1243" s="289"/>
      <c r="XET1243" s="289"/>
      <c r="XEU1243" s="289"/>
      <c r="XEV1243" s="289"/>
      <c r="XEW1243" s="289"/>
      <c r="XEX1243" s="289"/>
      <c r="XEY1243" s="289"/>
      <c r="XEZ1243" s="289"/>
      <c r="XFA1243" s="289"/>
      <c r="XFB1243" s="289"/>
    </row>
    <row r="1244" s="506" customFormat="1" ht="21" hidden="1" customHeight="1" spans="1:16382">
      <c r="A1244" s="508">
        <v>2220505</v>
      </c>
      <c r="B1244" s="518" t="s">
        <v>1099</v>
      </c>
      <c r="C1244" s="351">
        <f t="shared" si="19"/>
        <v>0</v>
      </c>
      <c r="F1244" s="506">
        <v>0</v>
      </c>
      <c r="H1244" s="506">
        <v>0</v>
      </c>
      <c r="K1244" s="506">
        <v>0</v>
      </c>
      <c r="M1244" s="506">
        <v>0</v>
      </c>
      <c r="XEJ1244" s="289"/>
      <c r="XEK1244" s="289"/>
      <c r="XEL1244" s="289"/>
      <c r="XEM1244" s="289"/>
      <c r="XEN1244" s="289"/>
      <c r="XEO1244" s="289"/>
      <c r="XEP1244" s="289"/>
      <c r="XEQ1244" s="289"/>
      <c r="XER1244" s="289"/>
      <c r="XES1244" s="289"/>
      <c r="XET1244" s="289"/>
      <c r="XEU1244" s="289"/>
      <c r="XEV1244" s="289"/>
      <c r="XEW1244" s="289"/>
      <c r="XEX1244" s="289"/>
      <c r="XEY1244" s="289"/>
      <c r="XEZ1244" s="289"/>
      <c r="XFA1244" s="289"/>
      <c r="XFB1244" s="289"/>
    </row>
    <row r="1245" s="506" customFormat="1" ht="21" hidden="1" customHeight="1" spans="1:16382">
      <c r="A1245" s="508">
        <v>2220506</v>
      </c>
      <c r="B1245" s="519" t="s">
        <v>1100</v>
      </c>
      <c r="C1245" s="351">
        <f t="shared" si="19"/>
        <v>0</v>
      </c>
      <c r="F1245" s="506">
        <v>0</v>
      </c>
      <c r="H1245" s="506">
        <v>0</v>
      </c>
      <c r="K1245" s="506">
        <v>0</v>
      </c>
      <c r="M1245" s="506">
        <v>0</v>
      </c>
      <c r="XEJ1245" s="289"/>
      <c r="XEK1245" s="289"/>
      <c r="XEL1245" s="289"/>
      <c r="XEM1245" s="289"/>
      <c r="XEN1245" s="289"/>
      <c r="XEO1245" s="289"/>
      <c r="XEP1245" s="289"/>
      <c r="XEQ1245" s="289"/>
      <c r="XER1245" s="289"/>
      <c r="XES1245" s="289"/>
      <c r="XET1245" s="289"/>
      <c r="XEU1245" s="289"/>
      <c r="XEV1245" s="289"/>
      <c r="XEW1245" s="289"/>
      <c r="XEX1245" s="289"/>
      <c r="XEY1245" s="289"/>
      <c r="XEZ1245" s="289"/>
      <c r="XFA1245" s="289"/>
      <c r="XFB1245" s="289"/>
    </row>
    <row r="1246" s="506" customFormat="1" ht="21" hidden="1" customHeight="1" spans="1:16382">
      <c r="A1246" s="508">
        <v>2220507</v>
      </c>
      <c r="B1246" s="520" t="s">
        <v>1101</v>
      </c>
      <c r="C1246" s="351">
        <f t="shared" si="19"/>
        <v>0</v>
      </c>
      <c r="F1246" s="506">
        <v>0</v>
      </c>
      <c r="H1246" s="506">
        <v>0</v>
      </c>
      <c r="K1246" s="506">
        <v>0</v>
      </c>
      <c r="M1246" s="506">
        <v>0</v>
      </c>
      <c r="XEJ1246" s="289"/>
      <c r="XEK1246" s="289"/>
      <c r="XEL1246" s="289"/>
      <c r="XEM1246" s="289"/>
      <c r="XEN1246" s="289"/>
      <c r="XEO1246" s="289"/>
      <c r="XEP1246" s="289"/>
      <c r="XEQ1246" s="289"/>
      <c r="XER1246" s="289"/>
      <c r="XES1246" s="289"/>
      <c r="XET1246" s="289"/>
      <c r="XEU1246" s="289"/>
      <c r="XEV1246" s="289"/>
      <c r="XEW1246" s="289"/>
      <c r="XEX1246" s="289"/>
      <c r="XEY1246" s="289"/>
      <c r="XEZ1246" s="289"/>
      <c r="XFA1246" s="289"/>
      <c r="XFB1246" s="289"/>
    </row>
    <row r="1247" s="506" customFormat="1" ht="21" hidden="1" customHeight="1" spans="1:16382">
      <c r="A1247" s="508">
        <v>2220508</v>
      </c>
      <c r="B1247" s="518" t="s">
        <v>1102</v>
      </c>
      <c r="C1247" s="351">
        <f t="shared" si="19"/>
        <v>0</v>
      </c>
      <c r="F1247" s="506">
        <v>0</v>
      </c>
      <c r="H1247" s="506">
        <v>0</v>
      </c>
      <c r="K1247" s="506">
        <v>0</v>
      </c>
      <c r="M1247" s="506">
        <v>0</v>
      </c>
      <c r="XEJ1247" s="289"/>
      <c r="XEK1247" s="289"/>
      <c r="XEL1247" s="289"/>
      <c r="XEM1247" s="289"/>
      <c r="XEN1247" s="289"/>
      <c r="XEO1247" s="289"/>
      <c r="XEP1247" s="289"/>
      <c r="XEQ1247" s="289"/>
      <c r="XER1247" s="289"/>
      <c r="XES1247" s="289"/>
      <c r="XET1247" s="289"/>
      <c r="XEU1247" s="289"/>
      <c r="XEV1247" s="289"/>
      <c r="XEW1247" s="289"/>
      <c r="XEX1247" s="289"/>
      <c r="XEY1247" s="289"/>
      <c r="XEZ1247" s="289"/>
      <c r="XFA1247" s="289"/>
      <c r="XFB1247" s="289"/>
    </row>
    <row r="1248" s="506" customFormat="1" ht="21" hidden="1" customHeight="1" spans="1:16382">
      <c r="A1248" s="508">
        <v>2220509</v>
      </c>
      <c r="B1248" s="518" t="s">
        <v>1103</v>
      </c>
      <c r="C1248" s="351">
        <f t="shared" si="19"/>
        <v>0</v>
      </c>
      <c r="F1248" s="506">
        <v>0</v>
      </c>
      <c r="H1248" s="506">
        <v>0</v>
      </c>
      <c r="K1248" s="506">
        <v>0</v>
      </c>
      <c r="M1248" s="506">
        <v>0</v>
      </c>
      <c r="XEJ1248" s="289"/>
      <c r="XEK1248" s="289"/>
      <c r="XEL1248" s="289"/>
      <c r="XEM1248" s="289"/>
      <c r="XEN1248" s="289"/>
      <c r="XEO1248" s="289"/>
      <c r="XEP1248" s="289"/>
      <c r="XEQ1248" s="289"/>
      <c r="XER1248" s="289"/>
      <c r="XES1248" s="289"/>
      <c r="XET1248" s="289"/>
      <c r="XEU1248" s="289"/>
      <c r="XEV1248" s="289"/>
      <c r="XEW1248" s="289"/>
      <c r="XEX1248" s="289"/>
      <c r="XEY1248" s="289"/>
      <c r="XEZ1248" s="289"/>
      <c r="XFA1248" s="289"/>
      <c r="XFB1248" s="289"/>
    </row>
    <row r="1249" s="506" customFormat="1" ht="21" hidden="1" customHeight="1" spans="1:16382">
      <c r="A1249" s="508">
        <v>2220510</v>
      </c>
      <c r="B1249" s="518" t="s">
        <v>1104</v>
      </c>
      <c r="C1249" s="351">
        <f t="shared" si="19"/>
        <v>0</v>
      </c>
      <c r="F1249" s="506">
        <v>0</v>
      </c>
      <c r="H1249" s="506">
        <v>0</v>
      </c>
      <c r="K1249" s="506">
        <v>0</v>
      </c>
      <c r="M1249" s="506">
        <v>0</v>
      </c>
      <c r="XEJ1249" s="289"/>
      <c r="XEK1249" s="289"/>
      <c r="XEL1249" s="289"/>
      <c r="XEM1249" s="289"/>
      <c r="XEN1249" s="289"/>
      <c r="XEO1249" s="289"/>
      <c r="XEP1249" s="289"/>
      <c r="XEQ1249" s="289"/>
      <c r="XER1249" s="289"/>
      <c r="XES1249" s="289"/>
      <c r="XET1249" s="289"/>
      <c r="XEU1249" s="289"/>
      <c r="XEV1249" s="289"/>
      <c r="XEW1249" s="289"/>
      <c r="XEX1249" s="289"/>
      <c r="XEY1249" s="289"/>
      <c r="XEZ1249" s="289"/>
      <c r="XFA1249" s="289"/>
      <c r="XFB1249" s="289"/>
    </row>
    <row r="1250" s="506" customFormat="1" ht="21" hidden="1" customHeight="1" spans="1:16382">
      <c r="A1250" s="508">
        <v>2220511</v>
      </c>
      <c r="B1250" s="518" t="s">
        <v>1105</v>
      </c>
      <c r="C1250" s="351">
        <f t="shared" si="19"/>
        <v>0</v>
      </c>
      <c r="F1250" s="506">
        <v>0</v>
      </c>
      <c r="H1250" s="506">
        <v>0</v>
      </c>
      <c r="K1250" s="506">
        <v>0</v>
      </c>
      <c r="M1250" s="506">
        <v>0</v>
      </c>
      <c r="XEJ1250" s="289"/>
      <c r="XEK1250" s="289"/>
      <c r="XEL1250" s="289"/>
      <c r="XEM1250" s="289"/>
      <c r="XEN1250" s="289"/>
      <c r="XEO1250" s="289"/>
      <c r="XEP1250" s="289"/>
      <c r="XEQ1250" s="289"/>
      <c r="XER1250" s="289"/>
      <c r="XES1250" s="289"/>
      <c r="XET1250" s="289"/>
      <c r="XEU1250" s="289"/>
      <c r="XEV1250" s="289"/>
      <c r="XEW1250" s="289"/>
      <c r="XEX1250" s="289"/>
      <c r="XEY1250" s="289"/>
      <c r="XEZ1250" s="289"/>
      <c r="XFA1250" s="289"/>
      <c r="XFB1250" s="289"/>
    </row>
    <row r="1251" s="506" customFormat="1" ht="21" hidden="1" customHeight="1" spans="1:16382">
      <c r="A1251" s="508">
        <v>2220599</v>
      </c>
      <c r="B1251" s="518" t="s">
        <v>1106</v>
      </c>
      <c r="C1251" s="351">
        <f t="shared" si="19"/>
        <v>0</v>
      </c>
      <c r="F1251" s="506">
        <v>0</v>
      </c>
      <c r="H1251" s="506">
        <v>0</v>
      </c>
      <c r="K1251" s="506">
        <v>0</v>
      </c>
      <c r="M1251" s="506">
        <v>0</v>
      </c>
      <c r="XEJ1251" s="289"/>
      <c r="XEK1251" s="289"/>
      <c r="XEL1251" s="289"/>
      <c r="XEM1251" s="289"/>
      <c r="XEN1251" s="289"/>
      <c r="XEO1251" s="289"/>
      <c r="XEP1251" s="289"/>
      <c r="XEQ1251" s="289"/>
      <c r="XER1251" s="289"/>
      <c r="XES1251" s="289"/>
      <c r="XET1251" s="289"/>
      <c r="XEU1251" s="289"/>
      <c r="XEV1251" s="289"/>
      <c r="XEW1251" s="289"/>
      <c r="XEX1251" s="289"/>
      <c r="XEY1251" s="289"/>
      <c r="XEZ1251" s="289"/>
      <c r="XFA1251" s="289"/>
      <c r="XFB1251" s="289"/>
    </row>
    <row r="1252" s="506" customFormat="1" ht="21" customHeight="1" spans="1:16382">
      <c r="A1252" s="508">
        <v>224</v>
      </c>
      <c r="B1252" s="517" t="s">
        <v>1107</v>
      </c>
      <c r="C1252" s="351">
        <f t="shared" si="19"/>
        <v>5174.833155</v>
      </c>
      <c r="F1252" s="508">
        <v>2710.833155</v>
      </c>
      <c r="H1252" s="506">
        <v>0</v>
      </c>
      <c r="K1252" s="506">
        <v>110</v>
      </c>
      <c r="M1252" s="506">
        <v>2354</v>
      </c>
      <c r="XEJ1252" s="289"/>
      <c r="XEK1252" s="289"/>
      <c r="XEL1252" s="289"/>
      <c r="XEM1252" s="289"/>
      <c r="XEN1252" s="289"/>
      <c r="XEO1252" s="289"/>
      <c r="XEP1252" s="289"/>
      <c r="XEQ1252" s="289"/>
      <c r="XER1252" s="289"/>
      <c r="XES1252" s="289"/>
      <c r="XET1252" s="289"/>
      <c r="XEU1252" s="289"/>
      <c r="XEV1252" s="289"/>
      <c r="XEW1252" s="289"/>
      <c r="XEX1252" s="289"/>
      <c r="XEY1252" s="289"/>
      <c r="XEZ1252" s="289"/>
      <c r="XFA1252" s="289"/>
      <c r="XFB1252" s="289"/>
    </row>
    <row r="1253" s="506" customFormat="1" ht="21" customHeight="1" spans="1:16382">
      <c r="A1253" s="508">
        <v>22401</v>
      </c>
      <c r="B1253" s="518" t="s">
        <v>1108</v>
      </c>
      <c r="C1253" s="351">
        <f t="shared" si="19"/>
        <v>3733.833155</v>
      </c>
      <c r="F1253" s="508">
        <v>2710.833155</v>
      </c>
      <c r="H1253" s="506">
        <v>0</v>
      </c>
      <c r="K1253" s="506">
        <v>110</v>
      </c>
      <c r="M1253" s="506">
        <v>913</v>
      </c>
      <c r="XEJ1253" s="289"/>
      <c r="XEK1253" s="289"/>
      <c r="XEL1253" s="289"/>
      <c r="XEM1253" s="289"/>
      <c r="XEN1253" s="289"/>
      <c r="XEO1253" s="289"/>
      <c r="XEP1253" s="289"/>
      <c r="XEQ1253" s="289"/>
      <c r="XER1253" s="289"/>
      <c r="XES1253" s="289"/>
      <c r="XET1253" s="289"/>
      <c r="XEU1253" s="289"/>
      <c r="XEV1253" s="289"/>
      <c r="XEW1253" s="289"/>
      <c r="XEX1253" s="289"/>
      <c r="XEY1253" s="289"/>
      <c r="XEZ1253" s="289"/>
      <c r="XFA1253" s="289"/>
      <c r="XFB1253" s="289"/>
    </row>
    <row r="1254" s="506" customFormat="1" ht="21" customHeight="1" spans="1:16382">
      <c r="A1254" s="508">
        <v>2240101</v>
      </c>
      <c r="B1254" s="518" t="s">
        <v>148</v>
      </c>
      <c r="C1254" s="351">
        <f t="shared" si="19"/>
        <v>1034.007672</v>
      </c>
      <c r="F1254" s="508">
        <v>1034.007672</v>
      </c>
      <c r="H1254" s="506">
        <v>0</v>
      </c>
      <c r="K1254" s="506">
        <v>0</v>
      </c>
      <c r="M1254" s="506">
        <v>0</v>
      </c>
      <c r="XEJ1254" s="289"/>
      <c r="XEK1254" s="289"/>
      <c r="XEL1254" s="289"/>
      <c r="XEM1254" s="289"/>
      <c r="XEN1254" s="289"/>
      <c r="XEO1254" s="289"/>
      <c r="XEP1254" s="289"/>
      <c r="XEQ1254" s="289"/>
      <c r="XER1254" s="289"/>
      <c r="XES1254" s="289"/>
      <c r="XET1254" s="289"/>
      <c r="XEU1254" s="289"/>
      <c r="XEV1254" s="289"/>
      <c r="XEW1254" s="289"/>
      <c r="XEX1254" s="289"/>
      <c r="XEY1254" s="289"/>
      <c r="XEZ1254" s="289"/>
      <c r="XFA1254" s="289"/>
      <c r="XFB1254" s="289"/>
    </row>
    <row r="1255" s="506" customFormat="1" ht="21" hidden="1" customHeight="1" spans="1:16382">
      <c r="A1255" s="508">
        <v>2240102</v>
      </c>
      <c r="B1255" s="518" t="s">
        <v>149</v>
      </c>
      <c r="C1255" s="351">
        <f t="shared" si="19"/>
        <v>0</v>
      </c>
      <c r="F1255" s="506">
        <v>0</v>
      </c>
      <c r="H1255" s="506">
        <v>0</v>
      </c>
      <c r="K1255" s="506">
        <v>0</v>
      </c>
      <c r="M1255" s="506">
        <v>0</v>
      </c>
      <c r="XEJ1255" s="289"/>
      <c r="XEK1255" s="289"/>
      <c r="XEL1255" s="289"/>
      <c r="XEM1255" s="289"/>
      <c r="XEN1255" s="289"/>
      <c r="XEO1255" s="289"/>
      <c r="XEP1255" s="289"/>
      <c r="XEQ1255" s="289"/>
      <c r="XER1255" s="289"/>
      <c r="XES1255" s="289"/>
      <c r="XET1255" s="289"/>
      <c r="XEU1255" s="289"/>
      <c r="XEV1255" s="289"/>
      <c r="XEW1255" s="289"/>
      <c r="XEX1255" s="289"/>
      <c r="XEY1255" s="289"/>
      <c r="XEZ1255" s="289"/>
      <c r="XFA1255" s="289"/>
      <c r="XFB1255" s="289"/>
    </row>
    <row r="1256" s="506" customFormat="1" ht="21" hidden="1" customHeight="1" spans="1:16382">
      <c r="A1256" s="508">
        <v>2240103</v>
      </c>
      <c r="B1256" s="518" t="s">
        <v>150</v>
      </c>
      <c r="C1256" s="351">
        <f t="shared" si="19"/>
        <v>0</v>
      </c>
      <c r="F1256" s="506">
        <v>0</v>
      </c>
      <c r="H1256" s="506">
        <v>0</v>
      </c>
      <c r="K1256" s="506">
        <v>0</v>
      </c>
      <c r="M1256" s="506">
        <v>0</v>
      </c>
      <c r="XEJ1256" s="289"/>
      <c r="XEK1256" s="289"/>
      <c r="XEL1256" s="289"/>
      <c r="XEM1256" s="289"/>
      <c r="XEN1256" s="289"/>
      <c r="XEO1256" s="289"/>
      <c r="XEP1256" s="289"/>
      <c r="XEQ1256" s="289"/>
      <c r="XER1256" s="289"/>
      <c r="XES1256" s="289"/>
      <c r="XET1256" s="289"/>
      <c r="XEU1256" s="289"/>
      <c r="XEV1256" s="289"/>
      <c r="XEW1256" s="289"/>
      <c r="XEX1256" s="289"/>
      <c r="XEY1256" s="289"/>
      <c r="XEZ1256" s="289"/>
      <c r="XFA1256" s="289"/>
      <c r="XFB1256" s="289"/>
    </row>
    <row r="1257" s="506" customFormat="1" ht="21" hidden="1" customHeight="1" spans="1:16382">
      <c r="A1257" s="508">
        <v>2240104</v>
      </c>
      <c r="B1257" s="518" t="s">
        <v>1109</v>
      </c>
      <c r="C1257" s="351">
        <f t="shared" si="19"/>
        <v>0</v>
      </c>
      <c r="F1257" s="506">
        <v>0</v>
      </c>
      <c r="H1257" s="506">
        <v>0</v>
      </c>
      <c r="K1257" s="506">
        <v>0</v>
      </c>
      <c r="M1257" s="506">
        <v>0</v>
      </c>
      <c r="XEJ1257" s="289"/>
      <c r="XEK1257" s="289"/>
      <c r="XEL1257" s="289"/>
      <c r="XEM1257" s="289"/>
      <c r="XEN1257" s="289"/>
      <c r="XEO1257" s="289"/>
      <c r="XEP1257" s="289"/>
      <c r="XEQ1257" s="289"/>
      <c r="XER1257" s="289"/>
      <c r="XES1257" s="289"/>
      <c r="XET1257" s="289"/>
      <c r="XEU1257" s="289"/>
      <c r="XEV1257" s="289"/>
      <c r="XEW1257" s="289"/>
      <c r="XEX1257" s="289"/>
      <c r="XEY1257" s="289"/>
      <c r="XEZ1257" s="289"/>
      <c r="XFA1257" s="289"/>
      <c r="XFB1257" s="289"/>
    </row>
    <row r="1258" s="506" customFormat="1" ht="21" hidden="1" customHeight="1" spans="1:16382">
      <c r="A1258" s="508">
        <v>2240105</v>
      </c>
      <c r="B1258" s="518" t="s">
        <v>1110</v>
      </c>
      <c r="C1258" s="351">
        <f t="shared" si="19"/>
        <v>0</v>
      </c>
      <c r="F1258" s="506">
        <v>0</v>
      </c>
      <c r="H1258" s="506">
        <v>0</v>
      </c>
      <c r="K1258" s="506">
        <v>0</v>
      </c>
      <c r="M1258" s="506">
        <v>0</v>
      </c>
      <c r="XEJ1258" s="289"/>
      <c r="XEK1258" s="289"/>
      <c r="XEL1258" s="289"/>
      <c r="XEM1258" s="289"/>
      <c r="XEN1258" s="289"/>
      <c r="XEO1258" s="289"/>
      <c r="XEP1258" s="289"/>
      <c r="XEQ1258" s="289"/>
      <c r="XER1258" s="289"/>
      <c r="XES1258" s="289"/>
      <c r="XET1258" s="289"/>
      <c r="XEU1258" s="289"/>
      <c r="XEV1258" s="289"/>
      <c r="XEW1258" s="289"/>
      <c r="XEX1258" s="289"/>
      <c r="XEY1258" s="289"/>
      <c r="XEZ1258" s="289"/>
      <c r="XFA1258" s="289"/>
      <c r="XFB1258" s="289"/>
    </row>
    <row r="1259" s="506" customFormat="1" ht="21" customHeight="1" spans="1:16382">
      <c r="A1259" s="508">
        <v>2240106</v>
      </c>
      <c r="B1259" s="518" t="s">
        <v>1111</v>
      </c>
      <c r="C1259" s="351">
        <f t="shared" si="19"/>
        <v>10</v>
      </c>
      <c r="F1259" s="506">
        <v>0</v>
      </c>
      <c r="H1259" s="506">
        <v>0</v>
      </c>
      <c r="K1259" s="506">
        <v>10</v>
      </c>
      <c r="M1259" s="506">
        <v>0</v>
      </c>
      <c r="XEJ1259" s="289"/>
      <c r="XEK1259" s="289"/>
      <c r="XEL1259" s="289"/>
      <c r="XEM1259" s="289"/>
      <c r="XEN1259" s="289"/>
      <c r="XEO1259" s="289"/>
      <c r="XEP1259" s="289"/>
      <c r="XEQ1259" s="289"/>
      <c r="XER1259" s="289"/>
      <c r="XES1259" s="289"/>
      <c r="XET1259" s="289"/>
      <c r="XEU1259" s="289"/>
      <c r="XEV1259" s="289"/>
      <c r="XEW1259" s="289"/>
      <c r="XEX1259" s="289"/>
      <c r="XEY1259" s="289"/>
      <c r="XEZ1259" s="289"/>
      <c r="XFA1259" s="289"/>
      <c r="XFB1259" s="289"/>
    </row>
    <row r="1260" s="506" customFormat="1" ht="21" hidden="1" customHeight="1" spans="1:16382">
      <c r="A1260" s="508">
        <v>2240108</v>
      </c>
      <c r="B1260" s="518" t="s">
        <v>1112</v>
      </c>
      <c r="C1260" s="351">
        <f t="shared" si="19"/>
        <v>0</v>
      </c>
      <c r="F1260" s="506">
        <v>0</v>
      </c>
      <c r="H1260" s="506">
        <v>0</v>
      </c>
      <c r="K1260" s="506">
        <v>0</v>
      </c>
      <c r="M1260" s="506">
        <v>0</v>
      </c>
      <c r="XEJ1260" s="289"/>
      <c r="XEK1260" s="289"/>
      <c r="XEL1260" s="289"/>
      <c r="XEM1260" s="289"/>
      <c r="XEN1260" s="289"/>
      <c r="XEO1260" s="289"/>
      <c r="XEP1260" s="289"/>
      <c r="XEQ1260" s="289"/>
      <c r="XER1260" s="289"/>
      <c r="XES1260" s="289"/>
      <c r="XET1260" s="289"/>
      <c r="XEU1260" s="289"/>
      <c r="XEV1260" s="289"/>
      <c r="XEW1260" s="289"/>
      <c r="XEX1260" s="289"/>
      <c r="XEY1260" s="289"/>
      <c r="XEZ1260" s="289"/>
      <c r="XFA1260" s="289"/>
      <c r="XFB1260" s="289"/>
    </row>
    <row r="1261" s="506" customFormat="1" ht="21" hidden="1" customHeight="1" spans="1:16382">
      <c r="A1261" s="508">
        <v>2240109</v>
      </c>
      <c r="B1261" s="518" t="s">
        <v>1113</v>
      </c>
      <c r="C1261" s="351">
        <f t="shared" si="19"/>
        <v>0</v>
      </c>
      <c r="F1261" s="506">
        <v>0</v>
      </c>
      <c r="H1261" s="506">
        <v>0</v>
      </c>
      <c r="K1261" s="506">
        <v>0</v>
      </c>
      <c r="M1261" s="506">
        <v>0</v>
      </c>
      <c r="XEJ1261" s="289"/>
      <c r="XEK1261" s="289"/>
      <c r="XEL1261" s="289"/>
      <c r="XEM1261" s="289"/>
      <c r="XEN1261" s="289"/>
      <c r="XEO1261" s="289"/>
      <c r="XEP1261" s="289"/>
      <c r="XEQ1261" s="289"/>
      <c r="XER1261" s="289"/>
      <c r="XES1261" s="289"/>
      <c r="XET1261" s="289"/>
      <c r="XEU1261" s="289"/>
      <c r="XEV1261" s="289"/>
      <c r="XEW1261" s="289"/>
      <c r="XEX1261" s="289"/>
      <c r="XEY1261" s="289"/>
      <c r="XEZ1261" s="289"/>
      <c r="XFA1261" s="289"/>
      <c r="XFB1261" s="289"/>
    </row>
    <row r="1262" s="506" customFormat="1" ht="21" customHeight="1" spans="1:16382">
      <c r="A1262" s="508">
        <v>2240150</v>
      </c>
      <c r="B1262" s="518" t="s">
        <v>157</v>
      </c>
      <c r="C1262" s="351">
        <f t="shared" si="19"/>
        <v>1676.825483</v>
      </c>
      <c r="F1262" s="508">
        <v>1676.825483</v>
      </c>
      <c r="H1262" s="506">
        <v>0</v>
      </c>
      <c r="K1262" s="506">
        <v>0</v>
      </c>
      <c r="M1262" s="506">
        <v>0</v>
      </c>
      <c r="XEJ1262" s="289"/>
      <c r="XEK1262" s="289"/>
      <c r="XEL1262" s="289"/>
      <c r="XEM1262" s="289"/>
      <c r="XEN1262" s="289"/>
      <c r="XEO1262" s="289"/>
      <c r="XEP1262" s="289"/>
      <c r="XEQ1262" s="289"/>
      <c r="XER1262" s="289"/>
      <c r="XES1262" s="289"/>
      <c r="XET1262" s="289"/>
      <c r="XEU1262" s="289"/>
      <c r="XEV1262" s="289"/>
      <c r="XEW1262" s="289"/>
      <c r="XEX1262" s="289"/>
      <c r="XEY1262" s="289"/>
      <c r="XEZ1262" s="289"/>
      <c r="XFA1262" s="289"/>
      <c r="XFB1262" s="289"/>
    </row>
    <row r="1263" s="506" customFormat="1" ht="21" customHeight="1" spans="1:16382">
      <c r="A1263" s="508">
        <v>2240199</v>
      </c>
      <c r="B1263" s="518" t="s">
        <v>1114</v>
      </c>
      <c r="C1263" s="351">
        <f t="shared" si="19"/>
        <v>1013</v>
      </c>
      <c r="F1263" s="506">
        <v>0</v>
      </c>
      <c r="H1263" s="506">
        <v>0</v>
      </c>
      <c r="K1263" s="506">
        <v>100</v>
      </c>
      <c r="M1263" s="506">
        <v>913</v>
      </c>
      <c r="XEJ1263" s="289"/>
      <c r="XEK1263" s="289"/>
      <c r="XEL1263" s="289"/>
      <c r="XEM1263" s="289"/>
      <c r="XEN1263" s="289"/>
      <c r="XEO1263" s="289"/>
      <c r="XEP1263" s="289"/>
      <c r="XEQ1263" s="289"/>
      <c r="XER1263" s="289"/>
      <c r="XES1263" s="289"/>
      <c r="XET1263" s="289"/>
      <c r="XEU1263" s="289"/>
      <c r="XEV1263" s="289"/>
      <c r="XEW1263" s="289"/>
      <c r="XEX1263" s="289"/>
      <c r="XEY1263" s="289"/>
      <c r="XEZ1263" s="289"/>
      <c r="XFA1263" s="289"/>
      <c r="XFB1263" s="289"/>
    </row>
    <row r="1264" s="506" customFormat="1" ht="21" hidden="1" customHeight="1" spans="1:16382">
      <c r="A1264" s="508">
        <v>22402</v>
      </c>
      <c r="B1264" s="518" t="s">
        <v>1115</v>
      </c>
      <c r="C1264" s="351">
        <f t="shared" si="19"/>
        <v>0</v>
      </c>
      <c r="F1264" s="506">
        <v>0</v>
      </c>
      <c r="H1264" s="506">
        <v>0</v>
      </c>
      <c r="K1264" s="506">
        <v>0</v>
      </c>
      <c r="M1264" s="506">
        <v>0</v>
      </c>
      <c r="XEJ1264" s="289"/>
      <c r="XEK1264" s="289"/>
      <c r="XEL1264" s="289"/>
      <c r="XEM1264" s="289"/>
      <c r="XEN1264" s="289"/>
      <c r="XEO1264" s="289"/>
      <c r="XEP1264" s="289"/>
      <c r="XEQ1264" s="289"/>
      <c r="XER1264" s="289"/>
      <c r="XES1264" s="289"/>
      <c r="XET1264" s="289"/>
      <c r="XEU1264" s="289"/>
      <c r="XEV1264" s="289"/>
      <c r="XEW1264" s="289"/>
      <c r="XEX1264" s="289"/>
      <c r="XEY1264" s="289"/>
      <c r="XEZ1264" s="289"/>
      <c r="XFA1264" s="289"/>
      <c r="XFB1264" s="289"/>
    </row>
    <row r="1265" s="506" customFormat="1" ht="21" hidden="1" customHeight="1" spans="1:16382">
      <c r="A1265" s="508">
        <v>2240201</v>
      </c>
      <c r="B1265" s="518" t="s">
        <v>148</v>
      </c>
      <c r="C1265" s="351">
        <f t="shared" si="19"/>
        <v>0</v>
      </c>
      <c r="F1265" s="506">
        <v>0</v>
      </c>
      <c r="H1265" s="506">
        <v>0</v>
      </c>
      <c r="K1265" s="506">
        <v>0</v>
      </c>
      <c r="M1265" s="506">
        <v>0</v>
      </c>
      <c r="XEJ1265" s="289"/>
      <c r="XEK1265" s="289"/>
      <c r="XEL1265" s="289"/>
      <c r="XEM1265" s="289"/>
      <c r="XEN1265" s="289"/>
      <c r="XEO1265" s="289"/>
      <c r="XEP1265" s="289"/>
      <c r="XEQ1265" s="289"/>
      <c r="XER1265" s="289"/>
      <c r="XES1265" s="289"/>
      <c r="XET1265" s="289"/>
      <c r="XEU1265" s="289"/>
      <c r="XEV1265" s="289"/>
      <c r="XEW1265" s="289"/>
      <c r="XEX1265" s="289"/>
      <c r="XEY1265" s="289"/>
      <c r="XEZ1265" s="289"/>
      <c r="XFA1265" s="289"/>
      <c r="XFB1265" s="289"/>
    </row>
    <row r="1266" s="506" customFormat="1" ht="21" hidden="1" customHeight="1" spans="1:16382">
      <c r="A1266" s="508">
        <v>2240202</v>
      </c>
      <c r="B1266" s="518" t="s">
        <v>149</v>
      </c>
      <c r="C1266" s="351">
        <f t="shared" si="19"/>
        <v>0</v>
      </c>
      <c r="F1266" s="506">
        <v>0</v>
      </c>
      <c r="H1266" s="506">
        <v>0</v>
      </c>
      <c r="K1266" s="506">
        <v>0</v>
      </c>
      <c r="M1266" s="506">
        <v>0</v>
      </c>
      <c r="XEJ1266" s="289"/>
      <c r="XEK1266" s="289"/>
      <c r="XEL1266" s="289"/>
      <c r="XEM1266" s="289"/>
      <c r="XEN1266" s="289"/>
      <c r="XEO1266" s="289"/>
      <c r="XEP1266" s="289"/>
      <c r="XEQ1266" s="289"/>
      <c r="XER1266" s="289"/>
      <c r="XES1266" s="289"/>
      <c r="XET1266" s="289"/>
      <c r="XEU1266" s="289"/>
      <c r="XEV1266" s="289"/>
      <c r="XEW1266" s="289"/>
      <c r="XEX1266" s="289"/>
      <c r="XEY1266" s="289"/>
      <c r="XEZ1266" s="289"/>
      <c r="XFA1266" s="289"/>
      <c r="XFB1266" s="289"/>
    </row>
    <row r="1267" s="506" customFormat="1" ht="21" hidden="1" customHeight="1" spans="1:16382">
      <c r="A1267" s="508">
        <v>2240203</v>
      </c>
      <c r="B1267" s="518" t="s">
        <v>150</v>
      </c>
      <c r="C1267" s="351">
        <f t="shared" si="19"/>
        <v>0</v>
      </c>
      <c r="F1267" s="506">
        <v>0</v>
      </c>
      <c r="H1267" s="506">
        <v>0</v>
      </c>
      <c r="K1267" s="506">
        <v>0</v>
      </c>
      <c r="M1267" s="506">
        <v>0</v>
      </c>
      <c r="XEJ1267" s="289"/>
      <c r="XEK1267" s="289"/>
      <c r="XEL1267" s="289"/>
      <c r="XEM1267" s="289"/>
      <c r="XEN1267" s="289"/>
      <c r="XEO1267" s="289"/>
      <c r="XEP1267" s="289"/>
      <c r="XEQ1267" s="289"/>
      <c r="XER1267" s="289"/>
      <c r="XES1267" s="289"/>
      <c r="XET1267" s="289"/>
      <c r="XEU1267" s="289"/>
      <c r="XEV1267" s="289"/>
      <c r="XEW1267" s="289"/>
      <c r="XEX1267" s="289"/>
      <c r="XEY1267" s="289"/>
      <c r="XEZ1267" s="289"/>
      <c r="XFA1267" s="289"/>
      <c r="XFB1267" s="289"/>
    </row>
    <row r="1268" s="506" customFormat="1" ht="21" hidden="1" customHeight="1" spans="1:16382">
      <c r="A1268" s="508">
        <v>2240204</v>
      </c>
      <c r="B1268" s="518" t="s">
        <v>1116</v>
      </c>
      <c r="C1268" s="351">
        <f t="shared" si="19"/>
        <v>0</v>
      </c>
      <c r="F1268" s="506">
        <v>0</v>
      </c>
      <c r="H1268" s="506">
        <v>0</v>
      </c>
      <c r="K1268" s="506">
        <v>0</v>
      </c>
      <c r="M1268" s="506">
        <v>0</v>
      </c>
      <c r="XEJ1268" s="289"/>
      <c r="XEK1268" s="289"/>
      <c r="XEL1268" s="289"/>
      <c r="XEM1268" s="289"/>
      <c r="XEN1268" s="289"/>
      <c r="XEO1268" s="289"/>
      <c r="XEP1268" s="289"/>
      <c r="XEQ1268" s="289"/>
      <c r="XER1268" s="289"/>
      <c r="XES1268" s="289"/>
      <c r="XET1268" s="289"/>
      <c r="XEU1268" s="289"/>
      <c r="XEV1268" s="289"/>
      <c r="XEW1268" s="289"/>
      <c r="XEX1268" s="289"/>
      <c r="XEY1268" s="289"/>
      <c r="XEZ1268" s="289"/>
      <c r="XFA1268" s="289"/>
      <c r="XFB1268" s="289"/>
    </row>
    <row r="1269" s="506" customFormat="1" ht="21" hidden="1" customHeight="1" spans="1:16382">
      <c r="A1269" s="508">
        <v>2240299</v>
      </c>
      <c r="B1269" s="518" t="s">
        <v>1117</v>
      </c>
      <c r="C1269" s="351">
        <f t="shared" si="19"/>
        <v>0</v>
      </c>
      <c r="F1269" s="506">
        <v>0</v>
      </c>
      <c r="H1269" s="506">
        <v>0</v>
      </c>
      <c r="K1269" s="506">
        <v>0</v>
      </c>
      <c r="M1269" s="506">
        <v>0</v>
      </c>
      <c r="XEJ1269" s="289"/>
      <c r="XEK1269" s="289"/>
      <c r="XEL1269" s="289"/>
      <c r="XEM1269" s="289"/>
      <c r="XEN1269" s="289"/>
      <c r="XEO1269" s="289"/>
      <c r="XEP1269" s="289"/>
      <c r="XEQ1269" s="289"/>
      <c r="XER1269" s="289"/>
      <c r="XES1269" s="289"/>
      <c r="XET1269" s="289"/>
      <c r="XEU1269" s="289"/>
      <c r="XEV1269" s="289"/>
      <c r="XEW1269" s="289"/>
      <c r="XEX1269" s="289"/>
      <c r="XEY1269" s="289"/>
      <c r="XEZ1269" s="289"/>
      <c r="XFA1269" s="289"/>
      <c r="XFB1269" s="289"/>
    </row>
    <row r="1270" s="506" customFormat="1" ht="21" hidden="1" customHeight="1" spans="1:16382">
      <c r="A1270" s="508">
        <v>22404</v>
      </c>
      <c r="B1270" s="518" t="s">
        <v>1118</v>
      </c>
      <c r="C1270" s="351">
        <f t="shared" si="19"/>
        <v>0</v>
      </c>
      <c r="F1270" s="506">
        <v>0</v>
      </c>
      <c r="H1270" s="506">
        <v>0</v>
      </c>
      <c r="K1270" s="506">
        <v>0</v>
      </c>
      <c r="M1270" s="506">
        <v>0</v>
      </c>
      <c r="XEJ1270" s="289"/>
      <c r="XEK1270" s="289"/>
      <c r="XEL1270" s="289"/>
      <c r="XEM1270" s="289"/>
      <c r="XEN1270" s="289"/>
      <c r="XEO1270" s="289"/>
      <c r="XEP1270" s="289"/>
      <c r="XEQ1270" s="289"/>
      <c r="XER1270" s="289"/>
      <c r="XES1270" s="289"/>
      <c r="XET1270" s="289"/>
      <c r="XEU1270" s="289"/>
      <c r="XEV1270" s="289"/>
      <c r="XEW1270" s="289"/>
      <c r="XEX1270" s="289"/>
      <c r="XEY1270" s="289"/>
      <c r="XEZ1270" s="289"/>
      <c r="XFA1270" s="289"/>
      <c r="XFB1270" s="289"/>
    </row>
    <row r="1271" s="506" customFormat="1" ht="21" hidden="1" customHeight="1" spans="1:16382">
      <c r="A1271" s="508">
        <v>2240401</v>
      </c>
      <c r="B1271" s="518" t="s">
        <v>148</v>
      </c>
      <c r="C1271" s="351">
        <f t="shared" si="19"/>
        <v>0</v>
      </c>
      <c r="F1271" s="506">
        <v>0</v>
      </c>
      <c r="H1271" s="506">
        <v>0</v>
      </c>
      <c r="K1271" s="506">
        <v>0</v>
      </c>
      <c r="M1271" s="506">
        <v>0</v>
      </c>
      <c r="XEJ1271" s="289"/>
      <c r="XEK1271" s="289"/>
      <c r="XEL1271" s="289"/>
      <c r="XEM1271" s="289"/>
      <c r="XEN1271" s="289"/>
      <c r="XEO1271" s="289"/>
      <c r="XEP1271" s="289"/>
      <c r="XEQ1271" s="289"/>
      <c r="XER1271" s="289"/>
      <c r="XES1271" s="289"/>
      <c r="XET1271" s="289"/>
      <c r="XEU1271" s="289"/>
      <c r="XEV1271" s="289"/>
      <c r="XEW1271" s="289"/>
      <c r="XEX1271" s="289"/>
      <c r="XEY1271" s="289"/>
      <c r="XEZ1271" s="289"/>
      <c r="XFA1271" s="289"/>
      <c r="XFB1271" s="289"/>
    </row>
    <row r="1272" s="506" customFormat="1" ht="21" hidden="1" customHeight="1" spans="1:16382">
      <c r="A1272" s="508">
        <v>2240402</v>
      </c>
      <c r="B1272" s="518" t="s">
        <v>149</v>
      </c>
      <c r="C1272" s="351">
        <f t="shared" si="19"/>
        <v>0</v>
      </c>
      <c r="F1272" s="506">
        <v>0</v>
      </c>
      <c r="H1272" s="506">
        <v>0</v>
      </c>
      <c r="K1272" s="506">
        <v>0</v>
      </c>
      <c r="M1272" s="506">
        <v>0</v>
      </c>
      <c r="XEJ1272" s="289"/>
      <c r="XEK1272" s="289"/>
      <c r="XEL1272" s="289"/>
      <c r="XEM1272" s="289"/>
      <c r="XEN1272" s="289"/>
      <c r="XEO1272" s="289"/>
      <c r="XEP1272" s="289"/>
      <c r="XEQ1272" s="289"/>
      <c r="XER1272" s="289"/>
      <c r="XES1272" s="289"/>
      <c r="XET1272" s="289"/>
      <c r="XEU1272" s="289"/>
      <c r="XEV1272" s="289"/>
      <c r="XEW1272" s="289"/>
      <c r="XEX1272" s="289"/>
      <c r="XEY1272" s="289"/>
      <c r="XEZ1272" s="289"/>
      <c r="XFA1272" s="289"/>
      <c r="XFB1272" s="289"/>
    </row>
    <row r="1273" s="506" customFormat="1" ht="21" hidden="1" customHeight="1" spans="1:16382">
      <c r="A1273" s="508">
        <v>2240403</v>
      </c>
      <c r="B1273" s="518" t="s">
        <v>150</v>
      </c>
      <c r="C1273" s="351">
        <f t="shared" si="19"/>
        <v>0</v>
      </c>
      <c r="F1273" s="506">
        <v>0</v>
      </c>
      <c r="H1273" s="506">
        <v>0</v>
      </c>
      <c r="K1273" s="506">
        <v>0</v>
      </c>
      <c r="M1273" s="506">
        <v>0</v>
      </c>
      <c r="XEJ1273" s="289"/>
      <c r="XEK1273" s="289"/>
      <c r="XEL1273" s="289"/>
      <c r="XEM1273" s="289"/>
      <c r="XEN1273" s="289"/>
      <c r="XEO1273" s="289"/>
      <c r="XEP1273" s="289"/>
      <c r="XEQ1273" s="289"/>
      <c r="XER1273" s="289"/>
      <c r="XES1273" s="289"/>
      <c r="XET1273" s="289"/>
      <c r="XEU1273" s="289"/>
      <c r="XEV1273" s="289"/>
      <c r="XEW1273" s="289"/>
      <c r="XEX1273" s="289"/>
      <c r="XEY1273" s="289"/>
      <c r="XEZ1273" s="289"/>
      <c r="XFA1273" s="289"/>
      <c r="XFB1273" s="289"/>
    </row>
    <row r="1274" s="506" customFormat="1" ht="21" hidden="1" customHeight="1" spans="1:16382">
      <c r="A1274" s="508">
        <v>2240404</v>
      </c>
      <c r="B1274" s="518" t="s">
        <v>1119</v>
      </c>
      <c r="C1274" s="351">
        <f t="shared" si="19"/>
        <v>0</v>
      </c>
      <c r="F1274" s="506">
        <v>0</v>
      </c>
      <c r="H1274" s="506">
        <v>0</v>
      </c>
      <c r="K1274" s="506">
        <v>0</v>
      </c>
      <c r="M1274" s="506">
        <v>0</v>
      </c>
      <c r="XEJ1274" s="289"/>
      <c r="XEK1274" s="289"/>
      <c r="XEL1274" s="289"/>
      <c r="XEM1274" s="289"/>
      <c r="XEN1274" s="289"/>
      <c r="XEO1274" s="289"/>
      <c r="XEP1274" s="289"/>
      <c r="XEQ1274" s="289"/>
      <c r="XER1274" s="289"/>
      <c r="XES1274" s="289"/>
      <c r="XET1274" s="289"/>
      <c r="XEU1274" s="289"/>
      <c r="XEV1274" s="289"/>
      <c r="XEW1274" s="289"/>
      <c r="XEX1274" s="289"/>
      <c r="XEY1274" s="289"/>
      <c r="XEZ1274" s="289"/>
      <c r="XFA1274" s="289"/>
      <c r="XFB1274" s="289"/>
    </row>
    <row r="1275" s="506" customFormat="1" ht="21" hidden="1" customHeight="1" spans="1:16382">
      <c r="A1275" s="508">
        <v>2240405</v>
      </c>
      <c r="B1275" s="518" t="s">
        <v>1120</v>
      </c>
      <c r="C1275" s="351">
        <f t="shared" si="19"/>
        <v>0</v>
      </c>
      <c r="F1275" s="506">
        <v>0</v>
      </c>
      <c r="H1275" s="506">
        <v>0</v>
      </c>
      <c r="K1275" s="506">
        <v>0</v>
      </c>
      <c r="M1275" s="506">
        <v>0</v>
      </c>
      <c r="XEJ1275" s="289"/>
      <c r="XEK1275" s="289"/>
      <c r="XEL1275" s="289"/>
      <c r="XEM1275" s="289"/>
      <c r="XEN1275" s="289"/>
      <c r="XEO1275" s="289"/>
      <c r="XEP1275" s="289"/>
      <c r="XEQ1275" s="289"/>
      <c r="XER1275" s="289"/>
      <c r="XES1275" s="289"/>
      <c r="XET1275" s="289"/>
      <c r="XEU1275" s="289"/>
      <c r="XEV1275" s="289"/>
      <c r="XEW1275" s="289"/>
      <c r="XEX1275" s="289"/>
      <c r="XEY1275" s="289"/>
      <c r="XEZ1275" s="289"/>
      <c r="XFA1275" s="289"/>
      <c r="XFB1275" s="289"/>
    </row>
    <row r="1276" s="506" customFormat="1" ht="21" hidden="1" customHeight="1" spans="1:16382">
      <c r="A1276" s="508">
        <v>2240450</v>
      </c>
      <c r="B1276" s="518" t="s">
        <v>157</v>
      </c>
      <c r="C1276" s="351">
        <f t="shared" si="19"/>
        <v>0</v>
      </c>
      <c r="F1276" s="506">
        <v>0</v>
      </c>
      <c r="H1276" s="506">
        <v>0</v>
      </c>
      <c r="K1276" s="506">
        <v>0</v>
      </c>
      <c r="M1276" s="506">
        <v>0</v>
      </c>
      <c r="XEJ1276" s="289"/>
      <c r="XEK1276" s="289"/>
      <c r="XEL1276" s="289"/>
      <c r="XEM1276" s="289"/>
      <c r="XEN1276" s="289"/>
      <c r="XEO1276" s="289"/>
      <c r="XEP1276" s="289"/>
      <c r="XEQ1276" s="289"/>
      <c r="XER1276" s="289"/>
      <c r="XES1276" s="289"/>
      <c r="XET1276" s="289"/>
      <c r="XEU1276" s="289"/>
      <c r="XEV1276" s="289"/>
      <c r="XEW1276" s="289"/>
      <c r="XEX1276" s="289"/>
      <c r="XEY1276" s="289"/>
      <c r="XEZ1276" s="289"/>
      <c r="XFA1276" s="289"/>
      <c r="XFB1276" s="289"/>
    </row>
    <row r="1277" s="506" customFormat="1" ht="21" hidden="1" customHeight="1" spans="1:16382">
      <c r="A1277" s="508">
        <v>2240499</v>
      </c>
      <c r="B1277" s="518" t="s">
        <v>1121</v>
      </c>
      <c r="C1277" s="351">
        <f t="shared" si="19"/>
        <v>0</v>
      </c>
      <c r="F1277" s="506">
        <v>0</v>
      </c>
      <c r="H1277" s="506">
        <v>0</v>
      </c>
      <c r="K1277" s="506">
        <v>0</v>
      </c>
      <c r="M1277" s="506">
        <v>0</v>
      </c>
      <c r="XEJ1277" s="289"/>
      <c r="XEK1277" s="289"/>
      <c r="XEL1277" s="289"/>
      <c r="XEM1277" s="289"/>
      <c r="XEN1277" s="289"/>
      <c r="XEO1277" s="289"/>
      <c r="XEP1277" s="289"/>
      <c r="XEQ1277" s="289"/>
      <c r="XER1277" s="289"/>
      <c r="XES1277" s="289"/>
      <c r="XET1277" s="289"/>
      <c r="XEU1277" s="289"/>
      <c r="XEV1277" s="289"/>
      <c r="XEW1277" s="289"/>
      <c r="XEX1277" s="289"/>
      <c r="XEY1277" s="289"/>
      <c r="XEZ1277" s="289"/>
      <c r="XFA1277" s="289"/>
      <c r="XFB1277" s="289"/>
    </row>
    <row r="1278" s="506" customFormat="1" ht="21" hidden="1" customHeight="1" spans="1:16382">
      <c r="A1278" s="508">
        <v>22405</v>
      </c>
      <c r="B1278" s="518" t="s">
        <v>1122</v>
      </c>
      <c r="C1278" s="351">
        <f t="shared" si="19"/>
        <v>0</v>
      </c>
      <c r="F1278" s="506">
        <v>0</v>
      </c>
      <c r="H1278" s="506">
        <v>0</v>
      </c>
      <c r="K1278" s="506">
        <v>0</v>
      </c>
      <c r="M1278" s="506">
        <v>0</v>
      </c>
      <c r="XEJ1278" s="289"/>
      <c r="XEK1278" s="289"/>
      <c r="XEL1278" s="289"/>
      <c r="XEM1278" s="289"/>
      <c r="XEN1278" s="289"/>
      <c r="XEO1278" s="289"/>
      <c r="XEP1278" s="289"/>
      <c r="XEQ1278" s="289"/>
      <c r="XER1278" s="289"/>
      <c r="XES1278" s="289"/>
      <c r="XET1278" s="289"/>
      <c r="XEU1278" s="289"/>
      <c r="XEV1278" s="289"/>
      <c r="XEW1278" s="289"/>
      <c r="XEX1278" s="289"/>
      <c r="XEY1278" s="289"/>
      <c r="XEZ1278" s="289"/>
      <c r="XFA1278" s="289"/>
      <c r="XFB1278" s="289"/>
    </row>
    <row r="1279" s="506" customFormat="1" ht="21" hidden="1" customHeight="1" spans="1:16382">
      <c r="A1279" s="508">
        <v>2240501</v>
      </c>
      <c r="B1279" s="518" t="s">
        <v>148</v>
      </c>
      <c r="C1279" s="351">
        <f t="shared" si="19"/>
        <v>0</v>
      </c>
      <c r="F1279" s="506">
        <v>0</v>
      </c>
      <c r="H1279" s="506">
        <v>0</v>
      </c>
      <c r="K1279" s="506">
        <v>0</v>
      </c>
      <c r="M1279" s="506">
        <v>0</v>
      </c>
      <c r="XEJ1279" s="289"/>
      <c r="XEK1279" s="289"/>
      <c r="XEL1279" s="289"/>
      <c r="XEM1279" s="289"/>
      <c r="XEN1279" s="289"/>
      <c r="XEO1279" s="289"/>
      <c r="XEP1279" s="289"/>
      <c r="XEQ1279" s="289"/>
      <c r="XER1279" s="289"/>
      <c r="XES1279" s="289"/>
      <c r="XET1279" s="289"/>
      <c r="XEU1279" s="289"/>
      <c r="XEV1279" s="289"/>
      <c r="XEW1279" s="289"/>
      <c r="XEX1279" s="289"/>
      <c r="XEY1279" s="289"/>
      <c r="XEZ1279" s="289"/>
      <c r="XFA1279" s="289"/>
      <c r="XFB1279" s="289"/>
    </row>
    <row r="1280" s="506" customFormat="1" ht="21" hidden="1" customHeight="1" spans="1:16382">
      <c r="A1280" s="508">
        <v>2240502</v>
      </c>
      <c r="B1280" s="518" t="s">
        <v>149</v>
      </c>
      <c r="C1280" s="351">
        <f t="shared" si="19"/>
        <v>0</v>
      </c>
      <c r="F1280" s="506">
        <v>0</v>
      </c>
      <c r="H1280" s="506">
        <v>0</v>
      </c>
      <c r="K1280" s="506">
        <v>0</v>
      </c>
      <c r="M1280" s="506">
        <v>0</v>
      </c>
      <c r="XEJ1280" s="289"/>
      <c r="XEK1280" s="289"/>
      <c r="XEL1280" s="289"/>
      <c r="XEM1280" s="289"/>
      <c r="XEN1280" s="289"/>
      <c r="XEO1280" s="289"/>
      <c r="XEP1280" s="289"/>
      <c r="XEQ1280" s="289"/>
      <c r="XER1280" s="289"/>
      <c r="XES1280" s="289"/>
      <c r="XET1280" s="289"/>
      <c r="XEU1280" s="289"/>
      <c r="XEV1280" s="289"/>
      <c r="XEW1280" s="289"/>
      <c r="XEX1280" s="289"/>
      <c r="XEY1280" s="289"/>
      <c r="XEZ1280" s="289"/>
      <c r="XFA1280" s="289"/>
      <c r="XFB1280" s="289"/>
    </row>
    <row r="1281" s="506" customFormat="1" ht="21" hidden="1" customHeight="1" spans="1:16382">
      <c r="A1281" s="508">
        <v>2240503</v>
      </c>
      <c r="B1281" s="518" t="s">
        <v>150</v>
      </c>
      <c r="C1281" s="351">
        <f t="shared" si="19"/>
        <v>0</v>
      </c>
      <c r="F1281" s="506">
        <v>0</v>
      </c>
      <c r="H1281" s="506">
        <v>0</v>
      </c>
      <c r="K1281" s="506">
        <v>0</v>
      </c>
      <c r="M1281" s="506">
        <v>0</v>
      </c>
      <c r="XEJ1281" s="289"/>
      <c r="XEK1281" s="289"/>
      <c r="XEL1281" s="289"/>
      <c r="XEM1281" s="289"/>
      <c r="XEN1281" s="289"/>
      <c r="XEO1281" s="289"/>
      <c r="XEP1281" s="289"/>
      <c r="XEQ1281" s="289"/>
      <c r="XER1281" s="289"/>
      <c r="XES1281" s="289"/>
      <c r="XET1281" s="289"/>
      <c r="XEU1281" s="289"/>
      <c r="XEV1281" s="289"/>
      <c r="XEW1281" s="289"/>
      <c r="XEX1281" s="289"/>
      <c r="XEY1281" s="289"/>
      <c r="XEZ1281" s="289"/>
      <c r="XFA1281" s="289"/>
      <c r="XFB1281" s="289"/>
    </row>
    <row r="1282" s="506" customFormat="1" ht="21" hidden="1" customHeight="1" spans="1:16382">
      <c r="A1282" s="508">
        <v>2240504</v>
      </c>
      <c r="B1282" s="518" t="s">
        <v>1123</v>
      </c>
      <c r="C1282" s="351">
        <f t="shared" si="19"/>
        <v>0</v>
      </c>
      <c r="F1282" s="506">
        <v>0</v>
      </c>
      <c r="H1282" s="506">
        <v>0</v>
      </c>
      <c r="K1282" s="506">
        <v>0</v>
      </c>
      <c r="M1282" s="506">
        <v>0</v>
      </c>
      <c r="XEJ1282" s="289"/>
      <c r="XEK1282" s="289"/>
      <c r="XEL1282" s="289"/>
      <c r="XEM1282" s="289"/>
      <c r="XEN1282" s="289"/>
      <c r="XEO1282" s="289"/>
      <c r="XEP1282" s="289"/>
      <c r="XEQ1282" s="289"/>
      <c r="XER1282" s="289"/>
      <c r="XES1282" s="289"/>
      <c r="XET1282" s="289"/>
      <c r="XEU1282" s="289"/>
      <c r="XEV1282" s="289"/>
      <c r="XEW1282" s="289"/>
      <c r="XEX1282" s="289"/>
      <c r="XEY1282" s="289"/>
      <c r="XEZ1282" s="289"/>
      <c r="XFA1282" s="289"/>
      <c r="XFB1282" s="289"/>
    </row>
    <row r="1283" s="506" customFormat="1" ht="21" hidden="1" customHeight="1" spans="1:16382">
      <c r="A1283" s="508">
        <v>2240505</v>
      </c>
      <c r="B1283" s="518" t="s">
        <v>1124</v>
      </c>
      <c r="C1283" s="351">
        <f t="shared" si="19"/>
        <v>0</v>
      </c>
      <c r="F1283" s="506">
        <v>0</v>
      </c>
      <c r="H1283" s="506">
        <v>0</v>
      </c>
      <c r="K1283" s="506">
        <v>0</v>
      </c>
      <c r="M1283" s="506">
        <v>0</v>
      </c>
      <c r="XEJ1283" s="289"/>
      <c r="XEK1283" s="289"/>
      <c r="XEL1283" s="289"/>
      <c r="XEM1283" s="289"/>
      <c r="XEN1283" s="289"/>
      <c r="XEO1283" s="289"/>
      <c r="XEP1283" s="289"/>
      <c r="XEQ1283" s="289"/>
      <c r="XER1283" s="289"/>
      <c r="XES1283" s="289"/>
      <c r="XET1283" s="289"/>
      <c r="XEU1283" s="289"/>
      <c r="XEV1283" s="289"/>
      <c r="XEW1283" s="289"/>
      <c r="XEX1283" s="289"/>
      <c r="XEY1283" s="289"/>
      <c r="XEZ1283" s="289"/>
      <c r="XFA1283" s="289"/>
      <c r="XFB1283" s="289"/>
    </row>
    <row r="1284" s="506" customFormat="1" ht="21" hidden="1" customHeight="1" spans="1:16382">
      <c r="A1284" s="508">
        <v>2240506</v>
      </c>
      <c r="B1284" s="518" t="s">
        <v>1125</v>
      </c>
      <c r="C1284" s="351">
        <f t="shared" si="19"/>
        <v>0</v>
      </c>
      <c r="F1284" s="506">
        <v>0</v>
      </c>
      <c r="H1284" s="506">
        <v>0</v>
      </c>
      <c r="K1284" s="506">
        <v>0</v>
      </c>
      <c r="M1284" s="506">
        <v>0</v>
      </c>
      <c r="XEJ1284" s="289"/>
      <c r="XEK1284" s="289"/>
      <c r="XEL1284" s="289"/>
      <c r="XEM1284" s="289"/>
      <c r="XEN1284" s="289"/>
      <c r="XEO1284" s="289"/>
      <c r="XEP1284" s="289"/>
      <c r="XEQ1284" s="289"/>
      <c r="XER1284" s="289"/>
      <c r="XES1284" s="289"/>
      <c r="XET1284" s="289"/>
      <c r="XEU1284" s="289"/>
      <c r="XEV1284" s="289"/>
      <c r="XEW1284" s="289"/>
      <c r="XEX1284" s="289"/>
      <c r="XEY1284" s="289"/>
      <c r="XEZ1284" s="289"/>
      <c r="XFA1284" s="289"/>
      <c r="XFB1284" s="289"/>
    </row>
    <row r="1285" s="506" customFormat="1" ht="21" hidden="1" customHeight="1" spans="1:16382">
      <c r="A1285" s="508">
        <v>2240507</v>
      </c>
      <c r="B1285" s="518" t="s">
        <v>1126</v>
      </c>
      <c r="C1285" s="351">
        <f t="shared" si="19"/>
        <v>0</v>
      </c>
      <c r="F1285" s="506">
        <v>0</v>
      </c>
      <c r="H1285" s="506">
        <v>0</v>
      </c>
      <c r="K1285" s="506">
        <v>0</v>
      </c>
      <c r="M1285" s="506">
        <v>0</v>
      </c>
      <c r="XEJ1285" s="289"/>
      <c r="XEK1285" s="289"/>
      <c r="XEL1285" s="289"/>
      <c r="XEM1285" s="289"/>
      <c r="XEN1285" s="289"/>
      <c r="XEO1285" s="289"/>
      <c r="XEP1285" s="289"/>
      <c r="XEQ1285" s="289"/>
      <c r="XER1285" s="289"/>
      <c r="XES1285" s="289"/>
      <c r="XET1285" s="289"/>
      <c r="XEU1285" s="289"/>
      <c r="XEV1285" s="289"/>
      <c r="XEW1285" s="289"/>
      <c r="XEX1285" s="289"/>
      <c r="XEY1285" s="289"/>
      <c r="XEZ1285" s="289"/>
      <c r="XFA1285" s="289"/>
      <c r="XFB1285" s="289"/>
    </row>
    <row r="1286" s="506" customFormat="1" ht="21" hidden="1" customHeight="1" spans="1:16382">
      <c r="A1286" s="508">
        <v>2240508</v>
      </c>
      <c r="B1286" s="518" t="s">
        <v>1127</v>
      </c>
      <c r="C1286" s="351">
        <f t="shared" ref="C1286:C1323" si="20">D1286+E1286+F1286+G1286+H1286+I1286+J1286+K1286+L1286+M1286</f>
        <v>0</v>
      </c>
      <c r="F1286" s="506">
        <v>0</v>
      </c>
      <c r="H1286" s="506">
        <v>0</v>
      </c>
      <c r="K1286" s="506">
        <v>0</v>
      </c>
      <c r="M1286" s="506">
        <v>0</v>
      </c>
      <c r="XEJ1286" s="289"/>
      <c r="XEK1286" s="289"/>
      <c r="XEL1286" s="289"/>
      <c r="XEM1286" s="289"/>
      <c r="XEN1286" s="289"/>
      <c r="XEO1286" s="289"/>
      <c r="XEP1286" s="289"/>
      <c r="XEQ1286" s="289"/>
      <c r="XER1286" s="289"/>
      <c r="XES1286" s="289"/>
      <c r="XET1286" s="289"/>
      <c r="XEU1286" s="289"/>
      <c r="XEV1286" s="289"/>
      <c r="XEW1286" s="289"/>
      <c r="XEX1286" s="289"/>
      <c r="XEY1286" s="289"/>
      <c r="XEZ1286" s="289"/>
      <c r="XFA1286" s="289"/>
      <c r="XFB1286" s="289"/>
    </row>
    <row r="1287" s="506" customFormat="1" ht="21" hidden="1" customHeight="1" spans="1:16382">
      <c r="A1287" s="508">
        <v>2240509</v>
      </c>
      <c r="B1287" s="518" t="s">
        <v>1128</v>
      </c>
      <c r="C1287" s="351">
        <f t="shared" si="20"/>
        <v>0</v>
      </c>
      <c r="F1287" s="506">
        <v>0</v>
      </c>
      <c r="H1287" s="506">
        <v>0</v>
      </c>
      <c r="K1287" s="506">
        <v>0</v>
      </c>
      <c r="M1287" s="506">
        <v>0</v>
      </c>
      <c r="XEJ1287" s="289"/>
      <c r="XEK1287" s="289"/>
      <c r="XEL1287" s="289"/>
      <c r="XEM1287" s="289"/>
      <c r="XEN1287" s="289"/>
      <c r="XEO1287" s="289"/>
      <c r="XEP1287" s="289"/>
      <c r="XEQ1287" s="289"/>
      <c r="XER1287" s="289"/>
      <c r="XES1287" s="289"/>
      <c r="XET1287" s="289"/>
      <c r="XEU1287" s="289"/>
      <c r="XEV1287" s="289"/>
      <c r="XEW1287" s="289"/>
      <c r="XEX1287" s="289"/>
      <c r="XEY1287" s="289"/>
      <c r="XEZ1287" s="289"/>
      <c r="XFA1287" s="289"/>
      <c r="XFB1287" s="289"/>
    </row>
    <row r="1288" s="506" customFormat="1" ht="21" hidden="1" customHeight="1" spans="1:16382">
      <c r="A1288" s="508">
        <v>2240510</v>
      </c>
      <c r="B1288" s="518" t="s">
        <v>1129</v>
      </c>
      <c r="C1288" s="351">
        <f t="shared" si="20"/>
        <v>0</v>
      </c>
      <c r="F1288" s="506">
        <v>0</v>
      </c>
      <c r="H1288" s="506">
        <v>0</v>
      </c>
      <c r="K1288" s="506">
        <v>0</v>
      </c>
      <c r="M1288" s="506">
        <v>0</v>
      </c>
      <c r="XEJ1288" s="289"/>
      <c r="XEK1288" s="289"/>
      <c r="XEL1288" s="289"/>
      <c r="XEM1288" s="289"/>
      <c r="XEN1288" s="289"/>
      <c r="XEO1288" s="289"/>
      <c r="XEP1288" s="289"/>
      <c r="XEQ1288" s="289"/>
      <c r="XER1288" s="289"/>
      <c r="XES1288" s="289"/>
      <c r="XET1288" s="289"/>
      <c r="XEU1288" s="289"/>
      <c r="XEV1288" s="289"/>
      <c r="XEW1288" s="289"/>
      <c r="XEX1288" s="289"/>
      <c r="XEY1288" s="289"/>
      <c r="XEZ1288" s="289"/>
      <c r="XFA1288" s="289"/>
      <c r="XFB1288" s="289"/>
    </row>
    <row r="1289" s="506" customFormat="1" ht="21" hidden="1" customHeight="1" spans="1:16382">
      <c r="A1289" s="508">
        <v>2240550</v>
      </c>
      <c r="B1289" s="518" t="s">
        <v>1130</v>
      </c>
      <c r="C1289" s="351">
        <f t="shared" si="20"/>
        <v>0</v>
      </c>
      <c r="F1289" s="506">
        <v>0</v>
      </c>
      <c r="H1289" s="506">
        <v>0</v>
      </c>
      <c r="K1289" s="506">
        <v>0</v>
      </c>
      <c r="M1289" s="506">
        <v>0</v>
      </c>
      <c r="XEJ1289" s="289"/>
      <c r="XEK1289" s="289"/>
      <c r="XEL1289" s="289"/>
      <c r="XEM1289" s="289"/>
      <c r="XEN1289" s="289"/>
      <c r="XEO1289" s="289"/>
      <c r="XEP1289" s="289"/>
      <c r="XEQ1289" s="289"/>
      <c r="XER1289" s="289"/>
      <c r="XES1289" s="289"/>
      <c r="XET1289" s="289"/>
      <c r="XEU1289" s="289"/>
      <c r="XEV1289" s="289"/>
      <c r="XEW1289" s="289"/>
      <c r="XEX1289" s="289"/>
      <c r="XEY1289" s="289"/>
      <c r="XEZ1289" s="289"/>
      <c r="XFA1289" s="289"/>
      <c r="XFB1289" s="289"/>
    </row>
    <row r="1290" s="506" customFormat="1" ht="21" hidden="1" customHeight="1" spans="1:16382">
      <c r="A1290" s="508">
        <v>2240599</v>
      </c>
      <c r="B1290" s="518" t="s">
        <v>1131</v>
      </c>
      <c r="C1290" s="351">
        <f t="shared" si="20"/>
        <v>0</v>
      </c>
      <c r="F1290" s="506">
        <v>0</v>
      </c>
      <c r="H1290" s="506">
        <v>0</v>
      </c>
      <c r="K1290" s="506">
        <v>0</v>
      </c>
      <c r="M1290" s="506">
        <v>0</v>
      </c>
      <c r="XEJ1290" s="289"/>
      <c r="XEK1290" s="289"/>
      <c r="XEL1290" s="289"/>
      <c r="XEM1290" s="289"/>
      <c r="XEN1290" s="289"/>
      <c r="XEO1290" s="289"/>
      <c r="XEP1290" s="289"/>
      <c r="XEQ1290" s="289"/>
      <c r="XER1290" s="289"/>
      <c r="XES1290" s="289"/>
      <c r="XET1290" s="289"/>
      <c r="XEU1290" s="289"/>
      <c r="XEV1290" s="289"/>
      <c r="XEW1290" s="289"/>
      <c r="XEX1290" s="289"/>
      <c r="XEY1290" s="289"/>
      <c r="XEZ1290" s="289"/>
      <c r="XFA1290" s="289"/>
      <c r="XFB1290" s="289"/>
    </row>
    <row r="1291" s="506" customFormat="1" ht="21" customHeight="1" spans="1:16382">
      <c r="A1291" s="508">
        <v>22406</v>
      </c>
      <c r="B1291" s="520" t="s">
        <v>1132</v>
      </c>
      <c r="C1291" s="351">
        <f t="shared" si="20"/>
        <v>952</v>
      </c>
      <c r="F1291" s="506">
        <v>0</v>
      </c>
      <c r="H1291" s="506">
        <v>0</v>
      </c>
      <c r="K1291" s="506">
        <v>0</v>
      </c>
      <c r="M1291" s="506">
        <v>952</v>
      </c>
      <c r="XEJ1291" s="289"/>
      <c r="XEK1291" s="289"/>
      <c r="XEL1291" s="289"/>
      <c r="XEM1291" s="289"/>
      <c r="XEN1291" s="289"/>
      <c r="XEO1291" s="289"/>
      <c r="XEP1291" s="289"/>
      <c r="XEQ1291" s="289"/>
      <c r="XER1291" s="289"/>
      <c r="XES1291" s="289"/>
      <c r="XET1291" s="289"/>
      <c r="XEU1291" s="289"/>
      <c r="XEV1291" s="289"/>
      <c r="XEW1291" s="289"/>
      <c r="XEX1291" s="289"/>
      <c r="XEY1291" s="289"/>
      <c r="XEZ1291" s="289"/>
      <c r="XFA1291" s="289"/>
      <c r="XFB1291" s="289"/>
    </row>
    <row r="1292" s="506" customFormat="1" ht="21" customHeight="1" spans="1:16382">
      <c r="A1292" s="508">
        <v>2240601</v>
      </c>
      <c r="B1292" s="518" t="s">
        <v>1133</v>
      </c>
      <c r="C1292" s="351">
        <f t="shared" si="20"/>
        <v>21</v>
      </c>
      <c r="F1292" s="506">
        <v>0</v>
      </c>
      <c r="H1292" s="506">
        <v>0</v>
      </c>
      <c r="K1292" s="506">
        <v>0</v>
      </c>
      <c r="M1292" s="506">
        <v>21</v>
      </c>
      <c r="XEJ1292" s="289"/>
      <c r="XEK1292" s="289"/>
      <c r="XEL1292" s="289"/>
      <c r="XEM1292" s="289"/>
      <c r="XEN1292" s="289"/>
      <c r="XEO1292" s="289"/>
      <c r="XEP1292" s="289"/>
      <c r="XEQ1292" s="289"/>
      <c r="XER1292" s="289"/>
      <c r="XES1292" s="289"/>
      <c r="XET1292" s="289"/>
      <c r="XEU1292" s="289"/>
      <c r="XEV1292" s="289"/>
      <c r="XEW1292" s="289"/>
      <c r="XEX1292" s="289"/>
      <c r="XEY1292" s="289"/>
      <c r="XEZ1292" s="289"/>
      <c r="XFA1292" s="289"/>
      <c r="XFB1292" s="289"/>
    </row>
    <row r="1293" s="506" customFormat="1" ht="21" hidden="1" customHeight="1" spans="1:16382">
      <c r="A1293" s="508">
        <v>2240602</v>
      </c>
      <c r="B1293" s="518" t="s">
        <v>1134</v>
      </c>
      <c r="C1293" s="351">
        <f t="shared" si="20"/>
        <v>0</v>
      </c>
      <c r="F1293" s="506">
        <v>0</v>
      </c>
      <c r="H1293" s="506">
        <v>0</v>
      </c>
      <c r="K1293" s="506">
        <v>0</v>
      </c>
      <c r="M1293" s="506">
        <v>0</v>
      </c>
      <c r="XEJ1293" s="289"/>
      <c r="XEK1293" s="289"/>
      <c r="XEL1293" s="289"/>
      <c r="XEM1293" s="289"/>
      <c r="XEN1293" s="289"/>
      <c r="XEO1293" s="289"/>
      <c r="XEP1293" s="289"/>
      <c r="XEQ1293" s="289"/>
      <c r="XER1293" s="289"/>
      <c r="XES1293" s="289"/>
      <c r="XET1293" s="289"/>
      <c r="XEU1293" s="289"/>
      <c r="XEV1293" s="289"/>
      <c r="XEW1293" s="289"/>
      <c r="XEX1293" s="289"/>
      <c r="XEY1293" s="289"/>
      <c r="XEZ1293" s="289"/>
      <c r="XFA1293" s="289"/>
      <c r="XFB1293" s="289"/>
    </row>
    <row r="1294" s="506" customFormat="1" ht="21" customHeight="1" spans="1:16382">
      <c r="A1294" s="508">
        <v>2240699</v>
      </c>
      <c r="B1294" s="518" t="s">
        <v>1135</v>
      </c>
      <c r="C1294" s="351">
        <f t="shared" si="20"/>
        <v>931</v>
      </c>
      <c r="F1294" s="506">
        <v>0</v>
      </c>
      <c r="H1294" s="506">
        <v>0</v>
      </c>
      <c r="K1294" s="506">
        <v>0</v>
      </c>
      <c r="M1294" s="506">
        <v>931</v>
      </c>
      <c r="XEJ1294" s="289"/>
      <c r="XEK1294" s="289"/>
      <c r="XEL1294" s="289"/>
      <c r="XEM1294" s="289"/>
      <c r="XEN1294" s="289"/>
      <c r="XEO1294" s="289"/>
      <c r="XEP1294" s="289"/>
      <c r="XEQ1294" s="289"/>
      <c r="XER1294" s="289"/>
      <c r="XES1294" s="289"/>
      <c r="XET1294" s="289"/>
      <c r="XEU1294" s="289"/>
      <c r="XEV1294" s="289"/>
      <c r="XEW1294" s="289"/>
      <c r="XEX1294" s="289"/>
      <c r="XEY1294" s="289"/>
      <c r="XEZ1294" s="289"/>
      <c r="XFA1294" s="289"/>
      <c r="XFB1294" s="289"/>
    </row>
    <row r="1295" s="506" customFormat="1" ht="21" customHeight="1" spans="1:16382">
      <c r="A1295" s="508">
        <v>22407</v>
      </c>
      <c r="B1295" s="520" t="s">
        <v>1136</v>
      </c>
      <c r="C1295" s="351">
        <f t="shared" si="20"/>
        <v>195</v>
      </c>
      <c r="F1295" s="506">
        <v>0</v>
      </c>
      <c r="H1295" s="506">
        <v>0</v>
      </c>
      <c r="K1295" s="506">
        <v>0</v>
      </c>
      <c r="M1295" s="506">
        <v>195</v>
      </c>
      <c r="XEJ1295" s="289"/>
      <c r="XEK1295" s="289"/>
      <c r="XEL1295" s="289"/>
      <c r="XEM1295" s="289"/>
      <c r="XEN1295" s="289"/>
      <c r="XEO1295" s="289"/>
      <c r="XEP1295" s="289"/>
      <c r="XEQ1295" s="289"/>
      <c r="XER1295" s="289"/>
      <c r="XES1295" s="289"/>
      <c r="XET1295" s="289"/>
      <c r="XEU1295" s="289"/>
      <c r="XEV1295" s="289"/>
      <c r="XEW1295" s="289"/>
      <c r="XEX1295" s="289"/>
      <c r="XEY1295" s="289"/>
      <c r="XEZ1295" s="289"/>
      <c r="XFA1295" s="289"/>
      <c r="XFB1295" s="289"/>
    </row>
    <row r="1296" s="506" customFormat="1" ht="21" hidden="1" customHeight="1" spans="1:16382">
      <c r="A1296" s="508">
        <v>2240703</v>
      </c>
      <c r="B1296" s="518" t="s">
        <v>1137</v>
      </c>
      <c r="C1296" s="351">
        <f t="shared" si="20"/>
        <v>0</v>
      </c>
      <c r="F1296" s="506">
        <v>0</v>
      </c>
      <c r="H1296" s="506">
        <v>0</v>
      </c>
      <c r="K1296" s="506">
        <v>0</v>
      </c>
      <c r="M1296" s="506">
        <v>0</v>
      </c>
      <c r="XEJ1296" s="289"/>
      <c r="XEK1296" s="289"/>
      <c r="XEL1296" s="289"/>
      <c r="XEM1296" s="289"/>
      <c r="XEN1296" s="289"/>
      <c r="XEO1296" s="289"/>
      <c r="XEP1296" s="289"/>
      <c r="XEQ1296" s="289"/>
      <c r="XER1296" s="289"/>
      <c r="XES1296" s="289"/>
      <c r="XET1296" s="289"/>
      <c r="XEU1296" s="289"/>
      <c r="XEV1296" s="289"/>
      <c r="XEW1296" s="289"/>
      <c r="XEX1296" s="289"/>
      <c r="XEY1296" s="289"/>
      <c r="XEZ1296" s="289"/>
      <c r="XFA1296" s="289"/>
      <c r="XFB1296" s="289"/>
    </row>
    <row r="1297" s="506" customFormat="1" ht="21" hidden="1" customHeight="1" spans="1:16382">
      <c r="A1297" s="508">
        <v>2240704</v>
      </c>
      <c r="B1297" s="518" t="s">
        <v>1138</v>
      </c>
      <c r="C1297" s="351">
        <f t="shared" si="20"/>
        <v>0</v>
      </c>
      <c r="F1297" s="506">
        <v>0</v>
      </c>
      <c r="H1297" s="506">
        <v>0</v>
      </c>
      <c r="K1297" s="506">
        <v>0</v>
      </c>
      <c r="M1297" s="506">
        <v>0</v>
      </c>
      <c r="XEJ1297" s="289"/>
      <c r="XEK1297" s="289"/>
      <c r="XEL1297" s="289"/>
      <c r="XEM1297" s="289"/>
      <c r="XEN1297" s="289"/>
      <c r="XEO1297" s="289"/>
      <c r="XEP1297" s="289"/>
      <c r="XEQ1297" s="289"/>
      <c r="XER1297" s="289"/>
      <c r="XES1297" s="289"/>
      <c r="XET1297" s="289"/>
      <c r="XEU1297" s="289"/>
      <c r="XEV1297" s="289"/>
      <c r="XEW1297" s="289"/>
      <c r="XEX1297" s="289"/>
      <c r="XEY1297" s="289"/>
      <c r="XEZ1297" s="289"/>
      <c r="XFA1297" s="289"/>
      <c r="XFB1297" s="289"/>
    </row>
    <row r="1298" s="506" customFormat="1" ht="21" customHeight="1" spans="1:16382">
      <c r="A1298" s="508">
        <v>2240799</v>
      </c>
      <c r="B1298" s="518" t="s">
        <v>1139</v>
      </c>
      <c r="C1298" s="351">
        <f t="shared" si="20"/>
        <v>195</v>
      </c>
      <c r="F1298" s="506">
        <v>0</v>
      </c>
      <c r="H1298" s="506">
        <v>0</v>
      </c>
      <c r="K1298" s="506">
        <v>0</v>
      </c>
      <c r="M1298" s="506">
        <v>195</v>
      </c>
      <c r="XEJ1298" s="289"/>
      <c r="XEK1298" s="289"/>
      <c r="XEL1298" s="289"/>
      <c r="XEM1298" s="289"/>
      <c r="XEN1298" s="289"/>
      <c r="XEO1298" s="289"/>
      <c r="XEP1298" s="289"/>
      <c r="XEQ1298" s="289"/>
      <c r="XER1298" s="289"/>
      <c r="XES1298" s="289"/>
      <c r="XET1298" s="289"/>
      <c r="XEU1298" s="289"/>
      <c r="XEV1298" s="289"/>
      <c r="XEW1298" s="289"/>
      <c r="XEX1298" s="289"/>
      <c r="XEY1298" s="289"/>
      <c r="XEZ1298" s="289"/>
      <c r="XFA1298" s="289"/>
      <c r="XFB1298" s="289"/>
    </row>
    <row r="1299" s="506" customFormat="1" ht="21" customHeight="1" spans="1:16382">
      <c r="A1299" s="508">
        <v>22499</v>
      </c>
      <c r="B1299" s="520" t="s">
        <v>1140</v>
      </c>
      <c r="C1299" s="351">
        <f t="shared" si="20"/>
        <v>294</v>
      </c>
      <c r="F1299" s="506">
        <v>0</v>
      </c>
      <c r="H1299" s="506">
        <v>0</v>
      </c>
      <c r="K1299" s="506">
        <v>0</v>
      </c>
      <c r="M1299" s="506">
        <v>294</v>
      </c>
      <c r="XEJ1299" s="289"/>
      <c r="XEK1299" s="289"/>
      <c r="XEL1299" s="289"/>
      <c r="XEM1299" s="289"/>
      <c r="XEN1299" s="289"/>
      <c r="XEO1299" s="289"/>
      <c r="XEP1299" s="289"/>
      <c r="XEQ1299" s="289"/>
      <c r="XER1299" s="289"/>
      <c r="XES1299" s="289"/>
      <c r="XET1299" s="289"/>
      <c r="XEU1299" s="289"/>
      <c r="XEV1299" s="289"/>
      <c r="XEW1299" s="289"/>
      <c r="XEX1299" s="289"/>
      <c r="XEY1299" s="289"/>
      <c r="XEZ1299" s="289"/>
      <c r="XFA1299" s="289"/>
      <c r="XFB1299" s="289"/>
    </row>
    <row r="1300" s="506" customFormat="1" ht="21" customHeight="1" spans="1:16382">
      <c r="A1300" s="508">
        <v>2249999</v>
      </c>
      <c r="B1300" s="518" t="s">
        <v>1141</v>
      </c>
      <c r="C1300" s="351">
        <f t="shared" si="20"/>
        <v>294</v>
      </c>
      <c r="F1300" s="506">
        <v>0</v>
      </c>
      <c r="H1300" s="506">
        <v>0</v>
      </c>
      <c r="K1300" s="506">
        <v>0</v>
      </c>
      <c r="M1300" s="506">
        <v>294</v>
      </c>
      <c r="XEJ1300" s="289"/>
      <c r="XEK1300" s="289"/>
      <c r="XEL1300" s="289"/>
      <c r="XEM1300" s="289"/>
      <c r="XEN1300" s="289"/>
      <c r="XEO1300" s="289"/>
      <c r="XEP1300" s="289"/>
      <c r="XEQ1300" s="289"/>
      <c r="XER1300" s="289"/>
      <c r="XES1300" s="289"/>
      <c r="XET1300" s="289"/>
      <c r="XEU1300" s="289"/>
      <c r="XEV1300" s="289"/>
      <c r="XEW1300" s="289"/>
      <c r="XEX1300" s="289"/>
      <c r="XEY1300" s="289"/>
      <c r="XEZ1300" s="289"/>
      <c r="XFA1300" s="289"/>
      <c r="XFB1300" s="289"/>
    </row>
    <row r="1301" s="506" customFormat="1" ht="21" customHeight="1" spans="1:16382">
      <c r="A1301" s="508">
        <v>229</v>
      </c>
      <c r="B1301" s="517" t="s">
        <v>1142</v>
      </c>
      <c r="C1301" s="351">
        <f t="shared" si="20"/>
        <v>896</v>
      </c>
      <c r="F1301" s="506">
        <v>0</v>
      </c>
      <c r="H1301" s="506">
        <v>83</v>
      </c>
      <c r="I1301" s="506">
        <v>800</v>
      </c>
      <c r="K1301" s="506">
        <v>0</v>
      </c>
      <c r="M1301" s="506">
        <v>13</v>
      </c>
      <c r="XEJ1301" s="289"/>
      <c r="XEK1301" s="289"/>
      <c r="XEL1301" s="289"/>
      <c r="XEM1301" s="289"/>
      <c r="XEN1301" s="289"/>
      <c r="XEO1301" s="289"/>
      <c r="XEP1301" s="289"/>
      <c r="XEQ1301" s="289"/>
      <c r="XER1301" s="289"/>
      <c r="XES1301" s="289"/>
      <c r="XET1301" s="289"/>
      <c r="XEU1301" s="289"/>
      <c r="XEV1301" s="289"/>
      <c r="XEW1301" s="289"/>
      <c r="XEX1301" s="289"/>
      <c r="XEY1301" s="289"/>
      <c r="XEZ1301" s="289"/>
      <c r="XFA1301" s="289"/>
      <c r="XFB1301" s="289"/>
    </row>
    <row r="1302" s="506" customFormat="1" ht="21" customHeight="1" spans="1:16382">
      <c r="A1302" s="508">
        <v>22999</v>
      </c>
      <c r="B1302" s="520" t="s">
        <v>1007</v>
      </c>
      <c r="C1302" s="351">
        <f t="shared" si="20"/>
        <v>896</v>
      </c>
      <c r="F1302" s="506">
        <v>0</v>
      </c>
      <c r="H1302" s="506">
        <v>83</v>
      </c>
      <c r="I1302" s="506">
        <v>800</v>
      </c>
      <c r="K1302" s="506">
        <v>0</v>
      </c>
      <c r="M1302" s="506">
        <v>13</v>
      </c>
      <c r="XEJ1302" s="289"/>
      <c r="XEK1302" s="289"/>
      <c r="XEL1302" s="289"/>
      <c r="XEM1302" s="289"/>
      <c r="XEN1302" s="289"/>
      <c r="XEO1302" s="289"/>
      <c r="XEP1302" s="289"/>
      <c r="XEQ1302" s="289"/>
      <c r="XER1302" s="289"/>
      <c r="XES1302" s="289"/>
      <c r="XET1302" s="289"/>
      <c r="XEU1302" s="289"/>
      <c r="XEV1302" s="289"/>
      <c r="XEW1302" s="289"/>
      <c r="XEX1302" s="289"/>
      <c r="XEY1302" s="289"/>
      <c r="XEZ1302" s="289"/>
      <c r="XFA1302" s="289"/>
      <c r="XFB1302" s="289"/>
    </row>
    <row r="1303" s="506" customFormat="1" ht="21" customHeight="1" spans="1:16382">
      <c r="A1303" s="508">
        <v>2299999</v>
      </c>
      <c r="B1303" s="518" t="s">
        <v>301</v>
      </c>
      <c r="C1303" s="351">
        <f t="shared" si="20"/>
        <v>896</v>
      </c>
      <c r="F1303" s="506">
        <v>0</v>
      </c>
      <c r="H1303" s="506">
        <v>83</v>
      </c>
      <c r="I1303" s="506">
        <v>800</v>
      </c>
      <c r="K1303" s="506">
        <v>0</v>
      </c>
      <c r="M1303" s="506">
        <v>13</v>
      </c>
      <c r="XEJ1303" s="289"/>
      <c r="XEK1303" s="289"/>
      <c r="XEL1303" s="289"/>
      <c r="XEM1303" s="289"/>
      <c r="XEN1303" s="289"/>
      <c r="XEO1303" s="289"/>
      <c r="XEP1303" s="289"/>
      <c r="XEQ1303" s="289"/>
      <c r="XER1303" s="289"/>
      <c r="XES1303" s="289"/>
      <c r="XET1303" s="289"/>
      <c r="XEU1303" s="289"/>
      <c r="XEV1303" s="289"/>
      <c r="XEW1303" s="289"/>
      <c r="XEX1303" s="289"/>
      <c r="XEY1303" s="289"/>
      <c r="XEZ1303" s="289"/>
      <c r="XFA1303" s="289"/>
      <c r="XFB1303" s="289"/>
    </row>
    <row r="1304" s="506" customFormat="1" ht="21" customHeight="1" spans="1:16382">
      <c r="A1304" s="508">
        <v>232</v>
      </c>
      <c r="B1304" s="517" t="s">
        <v>1143</v>
      </c>
      <c r="C1304" s="351">
        <f t="shared" si="20"/>
        <v>21990</v>
      </c>
      <c r="E1304" s="506">
        <v>21990</v>
      </c>
      <c r="F1304" s="506">
        <v>0</v>
      </c>
      <c r="H1304" s="506">
        <v>0</v>
      </c>
      <c r="K1304" s="506">
        <v>0</v>
      </c>
      <c r="M1304" s="506">
        <v>0</v>
      </c>
      <c r="XEJ1304" s="289"/>
      <c r="XEK1304" s="289"/>
      <c r="XEL1304" s="289"/>
      <c r="XEM1304" s="289"/>
      <c r="XEN1304" s="289"/>
      <c r="XEO1304" s="289"/>
      <c r="XEP1304" s="289"/>
      <c r="XEQ1304" s="289"/>
      <c r="XER1304" s="289"/>
      <c r="XES1304" s="289"/>
      <c r="XET1304" s="289"/>
      <c r="XEU1304" s="289"/>
      <c r="XEV1304" s="289"/>
      <c r="XEW1304" s="289"/>
      <c r="XEX1304" s="289"/>
      <c r="XEY1304" s="289"/>
      <c r="XEZ1304" s="289"/>
      <c r="XFA1304" s="289"/>
      <c r="XFB1304" s="289"/>
    </row>
    <row r="1305" s="506" customFormat="1" ht="21" hidden="1" customHeight="1" spans="1:16382">
      <c r="A1305" s="508">
        <v>23201</v>
      </c>
      <c r="B1305" s="518" t="s">
        <v>1144</v>
      </c>
      <c r="C1305" s="351">
        <f t="shared" si="20"/>
        <v>0</v>
      </c>
      <c r="F1305" s="506">
        <v>0</v>
      </c>
      <c r="H1305" s="506">
        <v>0</v>
      </c>
      <c r="K1305" s="506">
        <v>0</v>
      </c>
      <c r="M1305" s="506">
        <v>0</v>
      </c>
      <c r="XEJ1305" s="289"/>
      <c r="XEK1305" s="289"/>
      <c r="XEL1305" s="289"/>
      <c r="XEM1305" s="289"/>
      <c r="XEN1305" s="289"/>
      <c r="XEO1305" s="289"/>
      <c r="XEP1305" s="289"/>
      <c r="XEQ1305" s="289"/>
      <c r="XER1305" s="289"/>
      <c r="XES1305" s="289"/>
      <c r="XET1305" s="289"/>
      <c r="XEU1305" s="289"/>
      <c r="XEV1305" s="289"/>
      <c r="XEW1305" s="289"/>
      <c r="XEX1305" s="289"/>
      <c r="XEY1305" s="289"/>
      <c r="XEZ1305" s="289"/>
      <c r="XFA1305" s="289"/>
      <c r="XFB1305" s="289"/>
    </row>
    <row r="1306" s="506" customFormat="1" ht="21" hidden="1" customHeight="1" spans="1:16382">
      <c r="A1306" s="508">
        <v>23202</v>
      </c>
      <c r="B1306" s="519" t="s">
        <v>1145</v>
      </c>
      <c r="C1306" s="351">
        <f t="shared" si="20"/>
        <v>0</v>
      </c>
      <c r="F1306" s="506">
        <v>0</v>
      </c>
      <c r="H1306" s="506">
        <v>0</v>
      </c>
      <c r="K1306" s="506">
        <v>0</v>
      </c>
      <c r="M1306" s="506">
        <v>0</v>
      </c>
      <c r="XEJ1306" s="289"/>
      <c r="XEK1306" s="289"/>
      <c r="XEL1306" s="289"/>
      <c r="XEM1306" s="289"/>
      <c r="XEN1306" s="289"/>
      <c r="XEO1306" s="289"/>
      <c r="XEP1306" s="289"/>
      <c r="XEQ1306" s="289"/>
      <c r="XER1306" s="289"/>
      <c r="XES1306" s="289"/>
      <c r="XET1306" s="289"/>
      <c r="XEU1306" s="289"/>
      <c r="XEV1306" s="289"/>
      <c r="XEW1306" s="289"/>
      <c r="XEX1306" s="289"/>
      <c r="XEY1306" s="289"/>
      <c r="XEZ1306" s="289"/>
      <c r="XFA1306" s="289"/>
      <c r="XFB1306" s="289"/>
    </row>
    <row r="1307" s="506" customFormat="1" ht="21" hidden="1" customHeight="1" spans="1:16382">
      <c r="A1307" s="508">
        <v>2320201</v>
      </c>
      <c r="B1307" s="519" t="s">
        <v>1146</v>
      </c>
      <c r="C1307" s="351">
        <f t="shared" si="20"/>
        <v>0</v>
      </c>
      <c r="F1307" s="506">
        <v>0</v>
      </c>
      <c r="H1307" s="506">
        <v>0</v>
      </c>
      <c r="K1307" s="506">
        <v>0</v>
      </c>
      <c r="M1307" s="506">
        <v>0</v>
      </c>
      <c r="XEJ1307" s="289"/>
      <c r="XEK1307" s="289"/>
      <c r="XEL1307" s="289"/>
      <c r="XEM1307" s="289"/>
      <c r="XEN1307" s="289"/>
      <c r="XEO1307" s="289"/>
      <c r="XEP1307" s="289"/>
      <c r="XEQ1307" s="289"/>
      <c r="XER1307" s="289"/>
      <c r="XES1307" s="289"/>
      <c r="XET1307" s="289"/>
      <c r="XEU1307" s="289"/>
      <c r="XEV1307" s="289"/>
      <c r="XEW1307" s="289"/>
      <c r="XEX1307" s="289"/>
      <c r="XEY1307" s="289"/>
      <c r="XEZ1307" s="289"/>
      <c r="XFA1307" s="289"/>
      <c r="XFB1307" s="289"/>
    </row>
    <row r="1308" s="506" customFormat="1" ht="21" hidden="1" customHeight="1" spans="1:16382">
      <c r="A1308" s="508">
        <v>2320202</v>
      </c>
      <c r="B1308" s="519" t="s">
        <v>1147</v>
      </c>
      <c r="C1308" s="351">
        <f t="shared" si="20"/>
        <v>0</v>
      </c>
      <c r="F1308" s="506">
        <v>0</v>
      </c>
      <c r="H1308" s="506">
        <v>0</v>
      </c>
      <c r="K1308" s="506">
        <v>0</v>
      </c>
      <c r="M1308" s="506">
        <v>0</v>
      </c>
      <c r="XEJ1308" s="289"/>
      <c r="XEK1308" s="289"/>
      <c r="XEL1308" s="289"/>
      <c r="XEM1308" s="289"/>
      <c r="XEN1308" s="289"/>
      <c r="XEO1308" s="289"/>
      <c r="XEP1308" s="289"/>
      <c r="XEQ1308" s="289"/>
      <c r="XER1308" s="289"/>
      <c r="XES1308" s="289"/>
      <c r="XET1308" s="289"/>
      <c r="XEU1308" s="289"/>
      <c r="XEV1308" s="289"/>
      <c r="XEW1308" s="289"/>
      <c r="XEX1308" s="289"/>
      <c r="XEY1308" s="289"/>
      <c r="XEZ1308" s="289"/>
      <c r="XFA1308" s="289"/>
      <c r="XFB1308" s="289"/>
    </row>
    <row r="1309" s="506" customFormat="1" ht="21" hidden="1" customHeight="1" spans="1:16382">
      <c r="A1309" s="508">
        <v>2320203</v>
      </c>
      <c r="B1309" s="520" t="s">
        <v>1148</v>
      </c>
      <c r="C1309" s="351">
        <f t="shared" si="20"/>
        <v>0</v>
      </c>
      <c r="F1309" s="506">
        <v>0</v>
      </c>
      <c r="H1309" s="506">
        <v>0</v>
      </c>
      <c r="K1309" s="506">
        <v>0</v>
      </c>
      <c r="M1309" s="506">
        <v>0</v>
      </c>
      <c r="XEJ1309" s="289"/>
      <c r="XEK1309" s="289"/>
      <c r="XEL1309" s="289"/>
      <c r="XEM1309" s="289"/>
      <c r="XEN1309" s="289"/>
      <c r="XEO1309" s="289"/>
      <c r="XEP1309" s="289"/>
      <c r="XEQ1309" s="289"/>
      <c r="XER1309" s="289"/>
      <c r="XES1309" s="289"/>
      <c r="XET1309" s="289"/>
      <c r="XEU1309" s="289"/>
      <c r="XEV1309" s="289"/>
      <c r="XEW1309" s="289"/>
      <c r="XEX1309" s="289"/>
      <c r="XEY1309" s="289"/>
      <c r="XEZ1309" s="289"/>
      <c r="XFA1309" s="289"/>
      <c r="XFB1309" s="289"/>
    </row>
    <row r="1310" s="506" customFormat="1" ht="21" hidden="1" customHeight="1" spans="1:16382">
      <c r="A1310" s="508">
        <v>2320299</v>
      </c>
      <c r="B1310" s="518" t="s">
        <v>1149</v>
      </c>
      <c r="C1310" s="351">
        <f t="shared" si="20"/>
        <v>0</v>
      </c>
      <c r="F1310" s="506">
        <v>0</v>
      </c>
      <c r="H1310" s="506">
        <v>0</v>
      </c>
      <c r="K1310" s="506">
        <v>0</v>
      </c>
      <c r="M1310" s="506">
        <v>0</v>
      </c>
      <c r="XEJ1310" s="289"/>
      <c r="XEK1310" s="289"/>
      <c r="XEL1310" s="289"/>
      <c r="XEM1310" s="289"/>
      <c r="XEN1310" s="289"/>
      <c r="XEO1310" s="289"/>
      <c r="XEP1310" s="289"/>
      <c r="XEQ1310" s="289"/>
      <c r="XER1310" s="289"/>
      <c r="XES1310" s="289"/>
      <c r="XET1310" s="289"/>
      <c r="XEU1310" s="289"/>
      <c r="XEV1310" s="289"/>
      <c r="XEW1310" s="289"/>
      <c r="XEX1310" s="289"/>
      <c r="XEY1310" s="289"/>
      <c r="XEZ1310" s="289"/>
      <c r="XFA1310" s="289"/>
      <c r="XFB1310" s="289"/>
    </row>
    <row r="1311" s="506" customFormat="1" ht="21" customHeight="1" spans="1:16382">
      <c r="A1311" s="508">
        <v>23203</v>
      </c>
      <c r="B1311" s="519" t="s">
        <v>1150</v>
      </c>
      <c r="C1311" s="351">
        <f t="shared" si="20"/>
        <v>21990</v>
      </c>
      <c r="E1311" s="506">
        <v>21990</v>
      </c>
      <c r="F1311" s="506">
        <v>0</v>
      </c>
      <c r="H1311" s="506">
        <v>0</v>
      </c>
      <c r="K1311" s="506">
        <v>0</v>
      </c>
      <c r="M1311" s="506">
        <v>0</v>
      </c>
      <c r="XEJ1311" s="289"/>
      <c r="XEK1311" s="289"/>
      <c r="XEL1311" s="289"/>
      <c r="XEM1311" s="289"/>
      <c r="XEN1311" s="289"/>
      <c r="XEO1311" s="289"/>
      <c r="XEP1311" s="289"/>
      <c r="XEQ1311" s="289"/>
      <c r="XER1311" s="289"/>
      <c r="XES1311" s="289"/>
      <c r="XET1311" s="289"/>
      <c r="XEU1311" s="289"/>
      <c r="XEV1311" s="289"/>
      <c r="XEW1311" s="289"/>
      <c r="XEX1311" s="289"/>
      <c r="XEY1311" s="289"/>
      <c r="XEZ1311" s="289"/>
      <c r="XFA1311" s="289"/>
      <c r="XFB1311" s="289"/>
    </row>
    <row r="1312" s="506" customFormat="1" ht="21" customHeight="1" spans="1:16382">
      <c r="A1312" s="508">
        <v>2320301</v>
      </c>
      <c r="B1312" s="519" t="s">
        <v>1151</v>
      </c>
      <c r="C1312" s="351">
        <f t="shared" si="20"/>
        <v>21890</v>
      </c>
      <c r="E1312" s="506">
        <v>21890</v>
      </c>
      <c r="F1312" s="506">
        <v>0</v>
      </c>
      <c r="H1312" s="506">
        <v>0</v>
      </c>
      <c r="K1312" s="506">
        <v>0</v>
      </c>
      <c r="M1312" s="506">
        <v>0</v>
      </c>
      <c r="XEJ1312" s="289"/>
      <c r="XEK1312" s="289"/>
      <c r="XEL1312" s="289"/>
      <c r="XEM1312" s="289"/>
      <c r="XEN1312" s="289"/>
      <c r="XEO1312" s="289"/>
      <c r="XEP1312" s="289"/>
      <c r="XEQ1312" s="289"/>
      <c r="XER1312" s="289"/>
      <c r="XES1312" s="289"/>
      <c r="XET1312" s="289"/>
      <c r="XEU1312" s="289"/>
      <c r="XEV1312" s="289"/>
      <c r="XEW1312" s="289"/>
      <c r="XEX1312" s="289"/>
      <c r="XEY1312" s="289"/>
      <c r="XEZ1312" s="289"/>
      <c r="XFA1312" s="289"/>
      <c r="XFB1312" s="289"/>
    </row>
    <row r="1313" s="506" customFormat="1" ht="21" hidden="1" customHeight="1" spans="1:16382">
      <c r="A1313" s="508">
        <v>2320302</v>
      </c>
      <c r="B1313" s="519" t="s">
        <v>1152</v>
      </c>
      <c r="C1313" s="351">
        <f t="shared" si="20"/>
        <v>0</v>
      </c>
      <c r="F1313" s="506">
        <v>0</v>
      </c>
      <c r="H1313" s="506">
        <v>0</v>
      </c>
      <c r="K1313" s="506">
        <v>0</v>
      </c>
      <c r="M1313" s="506">
        <v>0</v>
      </c>
      <c r="XEJ1313" s="289"/>
      <c r="XEK1313" s="289"/>
      <c r="XEL1313" s="289"/>
      <c r="XEM1313" s="289"/>
      <c r="XEN1313" s="289"/>
      <c r="XEO1313" s="289"/>
      <c r="XEP1313" s="289"/>
      <c r="XEQ1313" s="289"/>
      <c r="XER1313" s="289"/>
      <c r="XES1313" s="289"/>
      <c r="XET1313" s="289"/>
      <c r="XEU1313" s="289"/>
      <c r="XEV1313" s="289"/>
      <c r="XEW1313" s="289"/>
      <c r="XEX1313" s="289"/>
      <c r="XEY1313" s="289"/>
      <c r="XEZ1313" s="289"/>
      <c r="XFA1313" s="289"/>
      <c r="XFB1313" s="289"/>
    </row>
    <row r="1314" s="506" customFormat="1" ht="21" customHeight="1" spans="1:16382">
      <c r="A1314" s="508">
        <v>2320303</v>
      </c>
      <c r="B1314" s="519" t="s">
        <v>1153</v>
      </c>
      <c r="C1314" s="351">
        <f t="shared" si="20"/>
        <v>100</v>
      </c>
      <c r="E1314" s="506">
        <v>100</v>
      </c>
      <c r="F1314" s="506">
        <v>0</v>
      </c>
      <c r="H1314" s="506">
        <v>0</v>
      </c>
      <c r="K1314" s="506">
        <v>0</v>
      </c>
      <c r="M1314" s="506">
        <v>0</v>
      </c>
      <c r="XEJ1314" s="289"/>
      <c r="XEK1314" s="289"/>
      <c r="XEL1314" s="289"/>
      <c r="XEM1314" s="289"/>
      <c r="XEN1314" s="289"/>
      <c r="XEO1314" s="289"/>
      <c r="XEP1314" s="289"/>
      <c r="XEQ1314" s="289"/>
      <c r="XER1314" s="289"/>
      <c r="XES1314" s="289"/>
      <c r="XET1314" s="289"/>
      <c r="XEU1314" s="289"/>
      <c r="XEV1314" s="289"/>
      <c r="XEW1314" s="289"/>
      <c r="XEX1314" s="289"/>
      <c r="XEY1314" s="289"/>
      <c r="XEZ1314" s="289"/>
      <c r="XFA1314" s="289"/>
      <c r="XFB1314" s="289"/>
    </row>
    <row r="1315" s="506" customFormat="1" ht="21" hidden="1" customHeight="1" spans="1:16382">
      <c r="A1315" s="508">
        <v>2320399</v>
      </c>
      <c r="B1315" s="519" t="s">
        <v>1154</v>
      </c>
      <c r="C1315" s="351">
        <f t="shared" si="20"/>
        <v>0</v>
      </c>
      <c r="F1315" s="506">
        <v>0</v>
      </c>
      <c r="H1315" s="506">
        <v>0</v>
      </c>
      <c r="K1315" s="506">
        <v>0</v>
      </c>
      <c r="M1315" s="506">
        <v>0</v>
      </c>
      <c r="XEJ1315" s="289"/>
      <c r="XEK1315" s="289"/>
      <c r="XEL1315" s="289"/>
      <c r="XEM1315" s="289"/>
      <c r="XEN1315" s="289"/>
      <c r="XEO1315" s="289"/>
      <c r="XEP1315" s="289"/>
      <c r="XEQ1315" s="289"/>
      <c r="XER1315" s="289"/>
      <c r="XES1315" s="289"/>
      <c r="XET1315" s="289"/>
      <c r="XEU1315" s="289"/>
      <c r="XEV1315" s="289"/>
      <c r="XEW1315" s="289"/>
      <c r="XEX1315" s="289"/>
      <c r="XEY1315" s="289"/>
      <c r="XEZ1315" s="289"/>
      <c r="XFA1315" s="289"/>
      <c r="XFB1315" s="289"/>
    </row>
    <row r="1316" s="506" customFormat="1" ht="21" customHeight="1" spans="1:16382">
      <c r="A1316" s="508">
        <v>233</v>
      </c>
      <c r="B1316" s="517" t="s">
        <v>1155</v>
      </c>
      <c r="C1316" s="351">
        <f t="shared" si="20"/>
        <v>10</v>
      </c>
      <c r="E1316" s="506">
        <v>10</v>
      </c>
      <c r="F1316" s="506">
        <v>0</v>
      </c>
      <c r="H1316" s="506">
        <v>0</v>
      </c>
      <c r="K1316" s="506">
        <v>0</v>
      </c>
      <c r="M1316" s="506">
        <v>0</v>
      </c>
      <c r="XEJ1316" s="289"/>
      <c r="XEK1316" s="289"/>
      <c r="XEL1316" s="289"/>
      <c r="XEM1316" s="289"/>
      <c r="XEN1316" s="289"/>
      <c r="XEO1316" s="289"/>
      <c r="XEP1316" s="289"/>
      <c r="XEQ1316" s="289"/>
      <c r="XER1316" s="289"/>
      <c r="XES1316" s="289"/>
      <c r="XET1316" s="289"/>
      <c r="XEU1316" s="289"/>
      <c r="XEV1316" s="289"/>
      <c r="XEW1316" s="289"/>
      <c r="XEX1316" s="289"/>
      <c r="XEY1316" s="289"/>
      <c r="XEZ1316" s="289"/>
      <c r="XFA1316" s="289"/>
      <c r="XFB1316" s="289"/>
    </row>
    <row r="1317" s="506" customFormat="1" ht="21" hidden="1" customHeight="1" spans="1:16382">
      <c r="A1317" s="508">
        <v>23301</v>
      </c>
      <c r="B1317" s="519" t="s">
        <v>1156</v>
      </c>
      <c r="C1317" s="351">
        <f t="shared" si="20"/>
        <v>0</v>
      </c>
      <c r="F1317" s="506">
        <v>0</v>
      </c>
      <c r="H1317" s="506">
        <v>0</v>
      </c>
      <c r="K1317" s="506">
        <v>0</v>
      </c>
      <c r="M1317" s="506">
        <v>0</v>
      </c>
      <c r="XEJ1317" s="289"/>
      <c r="XEK1317" s="289"/>
      <c r="XEL1317" s="289"/>
      <c r="XEM1317" s="289"/>
      <c r="XEN1317" s="289"/>
      <c r="XEO1317" s="289"/>
      <c r="XEP1317" s="289"/>
      <c r="XEQ1317" s="289"/>
      <c r="XER1317" s="289"/>
      <c r="XES1317" s="289"/>
      <c r="XET1317" s="289"/>
      <c r="XEU1317" s="289"/>
      <c r="XEV1317" s="289"/>
      <c r="XEW1317" s="289"/>
      <c r="XEX1317" s="289"/>
      <c r="XEY1317" s="289"/>
      <c r="XEZ1317" s="289"/>
      <c r="XFA1317" s="289"/>
      <c r="XFB1317" s="289"/>
    </row>
    <row r="1318" s="506" customFormat="1" ht="21" hidden="1" customHeight="1" spans="1:16382">
      <c r="A1318" s="508">
        <v>23302</v>
      </c>
      <c r="B1318" s="519" t="s">
        <v>1157</v>
      </c>
      <c r="C1318" s="351">
        <f t="shared" si="20"/>
        <v>0</v>
      </c>
      <c r="F1318" s="506">
        <v>0</v>
      </c>
      <c r="H1318" s="506">
        <v>0</v>
      </c>
      <c r="K1318" s="506">
        <v>0</v>
      </c>
      <c r="M1318" s="506">
        <v>0</v>
      </c>
      <c r="XEJ1318" s="289"/>
      <c r="XEK1318" s="289"/>
      <c r="XEL1318" s="289"/>
      <c r="XEM1318" s="289"/>
      <c r="XEN1318" s="289"/>
      <c r="XEO1318" s="289"/>
      <c r="XEP1318" s="289"/>
      <c r="XEQ1318" s="289"/>
      <c r="XER1318" s="289"/>
      <c r="XES1318" s="289"/>
      <c r="XET1318" s="289"/>
      <c r="XEU1318" s="289"/>
      <c r="XEV1318" s="289"/>
      <c r="XEW1318" s="289"/>
      <c r="XEX1318" s="289"/>
      <c r="XEY1318" s="289"/>
      <c r="XEZ1318" s="289"/>
      <c r="XFA1318" s="289"/>
      <c r="XFB1318" s="289"/>
    </row>
    <row r="1319" s="506" customFormat="1" ht="21" customHeight="1" spans="1:16382">
      <c r="A1319" s="508">
        <v>23303</v>
      </c>
      <c r="B1319" s="519" t="s">
        <v>1158</v>
      </c>
      <c r="C1319" s="351">
        <f t="shared" si="20"/>
        <v>10</v>
      </c>
      <c r="E1319" s="506">
        <v>10</v>
      </c>
      <c r="F1319" s="506">
        <v>0</v>
      </c>
      <c r="H1319" s="506">
        <v>0</v>
      </c>
      <c r="K1319" s="506">
        <v>0</v>
      </c>
      <c r="M1319" s="506">
        <v>0</v>
      </c>
      <c r="XEJ1319" s="289"/>
      <c r="XEK1319" s="289"/>
      <c r="XEL1319" s="289"/>
      <c r="XEM1319" s="289"/>
      <c r="XEN1319" s="289"/>
      <c r="XEO1319" s="289"/>
      <c r="XEP1319" s="289"/>
      <c r="XEQ1319" s="289"/>
      <c r="XER1319" s="289"/>
      <c r="XES1319" s="289"/>
      <c r="XET1319" s="289"/>
      <c r="XEU1319" s="289"/>
      <c r="XEV1319" s="289"/>
      <c r="XEW1319" s="289"/>
      <c r="XEX1319" s="289"/>
      <c r="XEY1319" s="289"/>
      <c r="XEZ1319" s="289"/>
      <c r="XFA1319" s="289"/>
      <c r="XFB1319" s="289"/>
    </row>
    <row r="1320" s="506" customFormat="1" ht="21" customHeight="1" spans="1:16382">
      <c r="A1320" s="508">
        <v>2230399</v>
      </c>
      <c r="B1320" s="519" t="s">
        <v>1655</v>
      </c>
      <c r="C1320" s="351">
        <f t="shared" si="20"/>
        <v>10</v>
      </c>
      <c r="E1320" s="506">
        <v>10</v>
      </c>
      <c r="F1320" s="506">
        <v>0</v>
      </c>
      <c r="H1320" s="506">
        <v>0</v>
      </c>
      <c r="K1320" s="506">
        <v>0</v>
      </c>
      <c r="M1320" s="506">
        <v>0</v>
      </c>
      <c r="XEJ1320" s="289"/>
      <c r="XEK1320" s="289"/>
      <c r="XEL1320" s="289"/>
      <c r="XEM1320" s="289"/>
      <c r="XEN1320" s="289"/>
      <c r="XEO1320" s="289"/>
      <c r="XEP1320" s="289"/>
      <c r="XEQ1320" s="289"/>
      <c r="XER1320" s="289"/>
      <c r="XES1320" s="289"/>
      <c r="XET1320" s="289"/>
      <c r="XEU1320" s="289"/>
      <c r="XEV1320" s="289"/>
      <c r="XEW1320" s="289"/>
      <c r="XEX1320" s="289"/>
      <c r="XEY1320" s="289"/>
      <c r="XEZ1320" s="289"/>
      <c r="XFA1320" s="289"/>
      <c r="XFB1320" s="289"/>
    </row>
    <row r="1321" s="506" customFormat="1" ht="21" customHeight="1" spans="1:16382">
      <c r="A1321" s="508">
        <v>227</v>
      </c>
      <c r="B1321" s="517" t="s">
        <v>1656</v>
      </c>
      <c r="C1321" s="351">
        <f t="shared" si="20"/>
        <v>11000</v>
      </c>
      <c r="D1321" s="506">
        <v>11000</v>
      </c>
      <c r="F1321" s="506">
        <v>0</v>
      </c>
      <c r="H1321" s="506">
        <v>0</v>
      </c>
      <c r="K1321" s="506">
        <v>0</v>
      </c>
      <c r="M1321" s="506">
        <v>0</v>
      </c>
      <c r="XEJ1321" s="289"/>
      <c r="XEK1321" s="289"/>
      <c r="XEL1321" s="289"/>
      <c r="XEM1321" s="289"/>
      <c r="XEN1321" s="289"/>
      <c r="XEO1321" s="289"/>
      <c r="XEP1321" s="289"/>
      <c r="XEQ1321" s="289"/>
      <c r="XER1321" s="289"/>
      <c r="XES1321" s="289"/>
      <c r="XET1321" s="289"/>
      <c r="XEU1321" s="289"/>
      <c r="XEV1321" s="289"/>
      <c r="XEW1321" s="289"/>
      <c r="XEX1321" s="289"/>
      <c r="XEY1321" s="289"/>
      <c r="XEZ1321" s="289"/>
      <c r="XFA1321" s="289"/>
      <c r="XFB1321" s="289"/>
    </row>
    <row r="1322" s="506" customFormat="1" ht="21" customHeight="1" spans="1:16382">
      <c r="A1322" s="508">
        <v>22799</v>
      </c>
      <c r="B1322" s="519" t="s">
        <v>1656</v>
      </c>
      <c r="C1322" s="351">
        <f t="shared" si="20"/>
        <v>11000</v>
      </c>
      <c r="D1322" s="506">
        <v>11000</v>
      </c>
      <c r="F1322" s="506">
        <v>0</v>
      </c>
      <c r="H1322" s="506">
        <v>0</v>
      </c>
      <c r="K1322" s="506">
        <v>0</v>
      </c>
      <c r="M1322" s="506">
        <v>0</v>
      </c>
      <c r="XEJ1322" s="289"/>
      <c r="XEK1322" s="289"/>
      <c r="XEL1322" s="289"/>
      <c r="XEM1322" s="289"/>
      <c r="XEN1322" s="289"/>
      <c r="XEO1322" s="289"/>
      <c r="XEP1322" s="289"/>
      <c r="XEQ1322" s="289"/>
      <c r="XER1322" s="289"/>
      <c r="XES1322" s="289"/>
      <c r="XET1322" s="289"/>
      <c r="XEU1322" s="289"/>
      <c r="XEV1322" s="289"/>
      <c r="XEW1322" s="289"/>
      <c r="XEX1322" s="289"/>
      <c r="XEY1322" s="289"/>
      <c r="XEZ1322" s="289"/>
      <c r="XFA1322" s="289"/>
      <c r="XFB1322" s="289"/>
    </row>
    <row r="1323" s="506" customFormat="1" ht="21" customHeight="1" spans="1:16382">
      <c r="A1323" s="508">
        <v>2279999</v>
      </c>
      <c r="B1323" s="521" t="s">
        <v>1657</v>
      </c>
      <c r="C1323" s="351">
        <f t="shared" si="20"/>
        <v>11000</v>
      </c>
      <c r="D1323" s="506">
        <v>11000</v>
      </c>
      <c r="F1323" s="506">
        <v>0</v>
      </c>
      <c r="H1323" s="506">
        <v>0</v>
      </c>
      <c r="K1323" s="506">
        <v>0</v>
      </c>
      <c r="M1323" s="506">
        <v>0</v>
      </c>
      <c r="XEJ1323" s="289"/>
      <c r="XEK1323" s="289"/>
      <c r="XEL1323" s="289"/>
      <c r="XEM1323" s="289"/>
      <c r="XEN1323" s="289"/>
      <c r="XEO1323" s="289"/>
      <c r="XEP1323" s="289"/>
      <c r="XEQ1323" s="289"/>
      <c r="XER1323" s="289"/>
      <c r="XES1323" s="289"/>
      <c r="XET1323" s="289"/>
      <c r="XEU1323" s="289"/>
      <c r="XEV1323" s="289"/>
      <c r="XEW1323" s="289"/>
      <c r="XEX1323" s="289"/>
      <c r="XEY1323" s="289"/>
      <c r="XEZ1323" s="289"/>
      <c r="XFA1323" s="289"/>
      <c r="XFB1323" s="289"/>
    </row>
    <row r="1324" s="506" customFormat="1" ht="25.5" hidden="1" customHeight="1" spans="2:16382">
      <c r="B1324" s="522"/>
      <c r="C1324" s="522"/>
      <c r="D1324" s="522"/>
      <c r="XEJ1324" s="289"/>
      <c r="XEK1324" s="289"/>
      <c r="XEL1324" s="289"/>
      <c r="XEM1324" s="289"/>
      <c r="XEN1324" s="289"/>
      <c r="XEO1324" s="289"/>
      <c r="XEP1324" s="289"/>
      <c r="XEQ1324" s="289"/>
      <c r="XER1324" s="289"/>
      <c r="XES1324" s="289"/>
      <c r="XET1324" s="289"/>
      <c r="XEU1324" s="289"/>
      <c r="XEV1324" s="289"/>
      <c r="XEW1324" s="289"/>
      <c r="XEX1324" s="289"/>
      <c r="XEY1324" s="289"/>
      <c r="XEZ1324" s="289"/>
      <c r="XFA1324" s="289"/>
      <c r="XFB1324" s="289"/>
    </row>
    <row r="1325" s="506" customFormat="1" hidden="1" spans="16364:16384">
      <c r="XEJ1325" s="289"/>
      <c r="XEK1325" s="289"/>
      <c r="XEL1325" s="289"/>
      <c r="XEM1325" s="289"/>
      <c r="XEN1325" s="289"/>
      <c r="XEO1325" s="289"/>
      <c r="XEP1325" s="289"/>
      <c r="XEQ1325" s="289"/>
      <c r="XER1325" s="289"/>
      <c r="XES1325" s="289"/>
      <c r="XET1325" s="289"/>
      <c r="XEU1325" s="289"/>
      <c r="XEV1325" s="289"/>
      <c r="XEW1325" s="289"/>
      <c r="XEX1325" s="289"/>
      <c r="XEY1325" s="289"/>
      <c r="XEZ1325" s="289"/>
      <c r="XFA1325" s="289"/>
      <c r="XFB1325" s="289"/>
      <c r="XFC1325" s="289"/>
      <c r="XFD1325" s="289"/>
    </row>
    <row r="1326" s="506" customFormat="1" hidden="1" spans="16364:16384">
      <c r="XEJ1326" s="289"/>
      <c r="XEK1326" s="289"/>
      <c r="XEL1326" s="289"/>
      <c r="XEM1326" s="289"/>
      <c r="XEN1326" s="289"/>
      <c r="XEO1326" s="289"/>
      <c r="XEP1326" s="289"/>
      <c r="XEQ1326" s="289"/>
      <c r="XER1326" s="289"/>
      <c r="XES1326" s="289"/>
      <c r="XET1326" s="289"/>
      <c r="XEU1326" s="289"/>
      <c r="XEV1326" s="289"/>
      <c r="XEW1326" s="289"/>
      <c r="XEX1326" s="289"/>
      <c r="XEY1326" s="289"/>
      <c r="XEZ1326" s="289"/>
      <c r="XFA1326" s="289"/>
      <c r="XFB1326" s="289"/>
      <c r="XFC1326" s="289"/>
      <c r="XFD1326" s="289"/>
    </row>
    <row r="1327" s="506" customFormat="1" spans="16364:16384">
      <c r="XEJ1327" s="289"/>
      <c r="XEK1327" s="289"/>
      <c r="XEL1327" s="289"/>
      <c r="XEM1327" s="289"/>
      <c r="XEN1327" s="289"/>
      <c r="XEO1327" s="289"/>
      <c r="XEP1327" s="289"/>
      <c r="XEQ1327" s="289"/>
      <c r="XER1327" s="289"/>
      <c r="XES1327" s="289"/>
      <c r="XET1327" s="289"/>
      <c r="XEU1327" s="289"/>
      <c r="XEV1327" s="289"/>
      <c r="XEW1327" s="289"/>
      <c r="XEX1327" s="289"/>
      <c r="XEY1327" s="289"/>
      <c r="XEZ1327" s="289"/>
      <c r="XFA1327" s="289"/>
      <c r="XFB1327" s="289"/>
      <c r="XFC1327" s="289"/>
      <c r="XFD1327" s="289"/>
    </row>
    <row r="1328" s="506" customFormat="1" spans="2:16384">
      <c r="B1328" s="506" t="s">
        <v>1664</v>
      </c>
      <c r="XEJ1328" s="289"/>
      <c r="XEK1328" s="289"/>
      <c r="XEL1328" s="289"/>
      <c r="XEM1328" s="289"/>
      <c r="XEN1328" s="289"/>
      <c r="XEO1328" s="289"/>
      <c r="XEP1328" s="289"/>
      <c r="XEQ1328" s="289"/>
      <c r="XER1328" s="289"/>
      <c r="XES1328" s="289"/>
      <c r="XET1328" s="289"/>
      <c r="XEU1328" s="289"/>
      <c r="XEV1328" s="289"/>
      <c r="XEW1328" s="289"/>
      <c r="XEX1328" s="289"/>
      <c r="XEY1328" s="289"/>
      <c r="XEZ1328" s="289"/>
      <c r="XFA1328" s="289"/>
      <c r="XFB1328" s="289"/>
      <c r="XFC1328" s="289"/>
      <c r="XFD1328" s="289"/>
    </row>
    <row r="1329" s="506" customFormat="1" spans="16364:16384">
      <c r="XEJ1329" s="289"/>
      <c r="XEK1329" s="289"/>
      <c r="XEL1329" s="289"/>
      <c r="XEM1329" s="289"/>
      <c r="XEN1329" s="289"/>
      <c r="XEO1329" s="289"/>
      <c r="XEP1329" s="289"/>
      <c r="XEQ1329" s="289"/>
      <c r="XER1329" s="289"/>
      <c r="XES1329" s="289"/>
      <c r="XET1329" s="289"/>
      <c r="XEU1329" s="289"/>
      <c r="XEV1329" s="289"/>
      <c r="XEW1329" s="289"/>
      <c r="XEX1329" s="289"/>
      <c r="XEY1329" s="289"/>
      <c r="XEZ1329" s="289"/>
      <c r="XFA1329" s="289"/>
      <c r="XFB1329" s="289"/>
      <c r="XFC1329" s="289"/>
      <c r="XFD1329" s="289"/>
    </row>
    <row r="1330" s="506" customFormat="1" spans="16364:16384">
      <c r="XEJ1330" s="289"/>
      <c r="XEK1330" s="289"/>
      <c r="XEL1330" s="289"/>
      <c r="XEM1330" s="289"/>
      <c r="XEN1330" s="289"/>
      <c r="XEO1330" s="289"/>
      <c r="XEP1330" s="289"/>
      <c r="XEQ1330" s="289"/>
      <c r="XER1330" s="289"/>
      <c r="XES1330" s="289"/>
      <c r="XET1330" s="289"/>
      <c r="XEU1330" s="289"/>
      <c r="XEV1330" s="289"/>
      <c r="XEW1330" s="289"/>
      <c r="XEX1330" s="289"/>
      <c r="XEY1330" s="289"/>
      <c r="XEZ1330" s="289"/>
      <c r="XFA1330" s="289"/>
      <c r="XFB1330" s="289"/>
      <c r="XFC1330" s="289"/>
      <c r="XFD1330" s="289"/>
    </row>
    <row r="1331" s="506" customFormat="1" spans="16364:16384">
      <c r="XEJ1331" s="289"/>
      <c r="XEK1331" s="289"/>
      <c r="XEL1331" s="289"/>
      <c r="XEM1331" s="289"/>
      <c r="XEN1331" s="289"/>
      <c r="XEO1331" s="289"/>
      <c r="XEP1331" s="289"/>
      <c r="XEQ1331" s="289"/>
      <c r="XER1331" s="289"/>
      <c r="XES1331" s="289"/>
      <c r="XET1331" s="289"/>
      <c r="XEU1331" s="289"/>
      <c r="XEV1331" s="289"/>
      <c r="XEW1331" s="289"/>
      <c r="XEX1331" s="289"/>
      <c r="XEY1331" s="289"/>
      <c r="XEZ1331" s="289"/>
      <c r="XFA1331" s="289"/>
      <c r="XFB1331" s="289"/>
      <c r="XFC1331" s="289"/>
      <c r="XFD1331" s="289"/>
    </row>
    <row r="1332" s="506" customFormat="1" spans="16364:16384">
      <c r="XEJ1332" s="289"/>
      <c r="XEK1332" s="289"/>
      <c r="XEL1332" s="289"/>
      <c r="XEM1332" s="289"/>
      <c r="XEN1332" s="289"/>
      <c r="XEO1332" s="289"/>
      <c r="XEP1332" s="289"/>
      <c r="XEQ1332" s="289"/>
      <c r="XER1332" s="289"/>
      <c r="XES1332" s="289"/>
      <c r="XET1332" s="289"/>
      <c r="XEU1332" s="289"/>
      <c r="XEV1332" s="289"/>
      <c r="XEW1332" s="289"/>
      <c r="XEX1332" s="289"/>
      <c r="XEY1332" s="289"/>
      <c r="XEZ1332" s="289"/>
      <c r="XFA1332" s="289"/>
      <c r="XFB1332" s="289"/>
      <c r="XFC1332" s="289"/>
      <c r="XFD1332" s="289"/>
    </row>
    <row r="1333" s="506" customFormat="1" spans="16364:16384">
      <c r="XEJ1333" s="289"/>
      <c r="XEK1333" s="289"/>
      <c r="XEL1333" s="289"/>
      <c r="XEM1333" s="289"/>
      <c r="XEN1333" s="289"/>
      <c r="XEO1333" s="289"/>
      <c r="XEP1333" s="289"/>
      <c r="XEQ1333" s="289"/>
      <c r="XER1333" s="289"/>
      <c r="XES1333" s="289"/>
      <c r="XET1333" s="289"/>
      <c r="XEU1333" s="289"/>
      <c r="XEV1333" s="289"/>
      <c r="XEW1333" s="289"/>
      <c r="XEX1333" s="289"/>
      <c r="XEY1333" s="289"/>
      <c r="XEZ1333" s="289"/>
      <c r="XFA1333" s="289"/>
      <c r="XFB1333" s="289"/>
      <c r="XFC1333" s="289"/>
      <c r="XFD1333" s="289"/>
    </row>
    <row r="1334" s="506" customFormat="1" spans="16364:16384">
      <c r="XEJ1334" s="289"/>
      <c r="XEK1334" s="289"/>
      <c r="XEL1334" s="289"/>
      <c r="XEM1334" s="289"/>
      <c r="XEN1334" s="289"/>
      <c r="XEO1334" s="289"/>
      <c r="XEP1334" s="289"/>
      <c r="XEQ1334" s="289"/>
      <c r="XER1334" s="289"/>
      <c r="XES1334" s="289"/>
      <c r="XET1334" s="289"/>
      <c r="XEU1334" s="289"/>
      <c r="XEV1334" s="289"/>
      <c r="XEW1334" s="289"/>
      <c r="XEX1334" s="289"/>
      <c r="XEY1334" s="289"/>
      <c r="XEZ1334" s="289"/>
      <c r="XFA1334" s="289"/>
      <c r="XFB1334" s="289"/>
      <c r="XFC1334" s="289"/>
      <c r="XFD1334" s="289"/>
    </row>
    <row r="1335" s="506" customFormat="1" spans="16364:16384">
      <c r="XEJ1335" s="289"/>
      <c r="XEK1335" s="289"/>
      <c r="XEL1335" s="289"/>
      <c r="XEM1335" s="289"/>
      <c r="XEN1335" s="289"/>
      <c r="XEO1335" s="289"/>
      <c r="XEP1335" s="289"/>
      <c r="XEQ1335" s="289"/>
      <c r="XER1335" s="289"/>
      <c r="XES1335" s="289"/>
      <c r="XET1335" s="289"/>
      <c r="XEU1335" s="289"/>
      <c r="XEV1335" s="289"/>
      <c r="XEW1335" s="289"/>
      <c r="XEX1335" s="289"/>
      <c r="XEY1335" s="289"/>
      <c r="XEZ1335" s="289"/>
      <c r="XFA1335" s="289"/>
      <c r="XFB1335" s="289"/>
      <c r="XFC1335" s="289"/>
      <c r="XFD1335" s="289"/>
    </row>
    <row r="1336" s="506" customFormat="1" spans="16364:16384">
      <c r="XEJ1336" s="289"/>
      <c r="XEK1336" s="289"/>
      <c r="XEL1336" s="289"/>
      <c r="XEM1336" s="289"/>
      <c r="XEN1336" s="289"/>
      <c r="XEO1336" s="289"/>
      <c r="XEP1336" s="289"/>
      <c r="XEQ1336" s="289"/>
      <c r="XER1336" s="289"/>
      <c r="XES1336" s="289"/>
      <c r="XET1336" s="289"/>
      <c r="XEU1336" s="289"/>
      <c r="XEV1336" s="289"/>
      <c r="XEW1336" s="289"/>
      <c r="XEX1336" s="289"/>
      <c r="XEY1336" s="289"/>
      <c r="XEZ1336" s="289"/>
      <c r="XFA1336" s="289"/>
      <c r="XFB1336" s="289"/>
      <c r="XFC1336" s="289"/>
      <c r="XFD1336" s="289"/>
    </row>
  </sheetData>
  <autoFilter ref="A4:XFD1326">
    <filterColumn colId="2">
      <filters>
        <filter val="100"/>
        <filter val="500"/>
        <filter val="1,500"/>
        <filter val="1,900"/>
        <filter val="2,500"/>
        <filter val="3,100"/>
        <filter val="4,101"/>
        <filter val="902"/>
        <filter val="3"/>
        <filter val="103"/>
        <filter val="4"/>
        <filter val="15,104"/>
        <filter val="5"/>
        <filter val="105"/>
        <filter val="6"/>
        <filter val="106"/>
        <filter val="8"/>
        <filter val="109"/>
        <filter val="1,110"/>
        <filter val="512"/>
        <filter val="912"/>
        <filter val="33,912"/>
        <filter val="1,913"/>
        <filter val="2,114"/>
        <filter val="115"/>
        <filter val="117"/>
        <filter val="517"/>
        <filter val="118"/>
        <filter val="918"/>
        <filter val="2,918"/>
        <filter val="24,118"/>
        <filter val="119"/>
        <filter val="519"/>
        <filter val="3,519"/>
        <filter val="20,119"/>
        <filter val="1,120"/>
        <filter val="1,920"/>
        <filter val="5,121"/>
        <filter val="522"/>
        <filter val="123"/>
        <filter val="923"/>
        <filter val="3,525"/>
        <filter val="130"/>
        <filter val="131"/>
        <filter val="931"/>
        <filter val="132"/>
        <filter val="532"/>
        <filter val="44,932"/>
        <filter val="1,133"/>
        <filter val="4,533"/>
        <filter val="134"/>
        <filter val="32,534"/>
        <filter val="12,935"/>
        <filter val="138"/>
        <filter val="18,538"/>
        <filter val="939"/>
        <filter val="140"/>
        <filter val="5,940"/>
        <filter val="141"/>
        <filter val="541"/>
        <filter val="142"/>
        <filter val="1,542"/>
        <filter val="143"/>
        <filter val="147"/>
        <filter val="1,148"/>
        <filter val="23,550"/>
        <filter val="2,951"/>
        <filter val="6,151"/>
        <filter val="952"/>
        <filter val="1,952"/>
        <filter val="153"/>
        <filter val="10,154"/>
        <filter val="557"/>
        <filter val="8,958"/>
        <filter val="34,161"/>
        <filter val="1,162"/>
        <filter val="563"/>
        <filter val="34,566"/>
        <filter val="167"/>
        <filter val="568"/>
        <filter val="570"/>
        <filter val="5,175"/>
        <filter val="1,176"/>
        <filter val="179"/>
        <filter val="2,580"/>
        <filter val="27,180"/>
        <filter val="185"/>
        <filter val="51,985"/>
        <filter val="586"/>
        <filter val="8,186"/>
        <filter val="187"/>
        <filter val="588"/>
        <filter val="189"/>
        <filter val="4,590"/>
        <filter val="9,190"/>
        <filter val="21,990"/>
        <filter val="191"/>
        <filter val="991"/>
        <filter val="8,991"/>
        <filter val="1,992"/>
        <filter val="26,192"/>
        <filter val="195"/>
        <filter val="1,596"/>
        <filter val="159,995"/>
        <filter val="239,601"/>
        <filter val="200"/>
        <filter val="1,600"/>
        <filter val="9,200"/>
        <filter val="201"/>
        <filter val="3,201"/>
        <filter val="22,602"/>
        <filter val="204"/>
        <filter val="604"/>
        <filter val="6,607"/>
        <filter val="210"/>
        <filter val="2,212"/>
        <filter val="213"/>
        <filter val="5,617"/>
        <filter val="218"/>
        <filter val="1,220"/>
        <filter val="8,221"/>
        <filter val="622"/>
        <filter val="223"/>
        <filter val="226"/>
        <filter val="227"/>
        <filter val="230"/>
        <filter val="200,623"/>
        <filter val="234"/>
        <filter val="635"/>
        <filter val="110,628"/>
        <filter val="240"/>
        <filter val="71,641"/>
        <filter val="243"/>
        <filter val="643"/>
        <filter val="1,646"/>
        <filter val="249"/>
        <filter val="1,649"/>
        <filter val="250"/>
        <filter val="651"/>
        <filter val="3,651"/>
        <filter val="252"/>
        <filter val="1,659"/>
        <filter val="660"/>
        <filter val="263"/>
        <filter val="665"/>
        <filter val="4,665"/>
        <filter val="666"/>
        <filter val="5,667"/>
        <filter val="1,269"/>
        <filter val="271"/>
        <filter val="4,271"/>
        <filter val="272"/>
        <filter val="1,272"/>
        <filter val="2,672"/>
        <filter val="674"/>
        <filter val="72,275"/>
        <filter val="1,677"/>
        <filter val="226,668"/>
        <filter val="280"/>
        <filter val="680"/>
        <filter val="2,281"/>
        <filter val="14,281"/>
        <filter val="29,684"/>
        <filter val="285"/>
        <filter val="40,285"/>
        <filter val="1,287"/>
        <filter val="294"/>
        <filter val="295"/>
        <filter val="1,296"/>
        <filter val="28,296"/>
        <filter val="298"/>
        <filter val="34,699"/>
        <filter val="300"/>
        <filter val="700"/>
        <filter val="6,302"/>
        <filter val="303"/>
        <filter val="706"/>
        <filter val="1,706"/>
        <filter val="1,223,698"/>
        <filter val="309"/>
        <filter val="310"/>
        <filter val="714"/>
        <filter val="316"/>
        <filter val="71,316"/>
        <filter val="718"/>
        <filter val="18,320"/>
        <filter val="721"/>
        <filter val="322"/>
        <filter val="2,322"/>
        <filter val="26,722"/>
        <filter val="29,722"/>
        <filter val="2,723"/>
        <filter val="724"/>
        <filter val="325"/>
        <filter val="327"/>
        <filter val="1,727"/>
        <filter val="329"/>
        <filter val="733"/>
        <filter val="30,733"/>
        <filter val="334"/>
        <filter val="1,734"/>
        <filter val="3,734"/>
        <filter val="337"/>
        <filter val="737"/>
        <filter val="338"/>
        <filter val="1,739"/>
        <filter val="341"/>
        <filter val="742"/>
        <filter val="344"/>
        <filter val="744"/>
        <filter val="2,750"/>
        <filter val="21,351"/>
        <filter val="352"/>
        <filter val="356"/>
        <filter val="359"/>
        <filter val="5,361"/>
        <filter val="15,361"/>
        <filter val="363"/>
        <filter val="1,363"/>
        <filter val="6,363"/>
        <filter val="768"/>
        <filter val="1,769"/>
        <filter val="2,372"/>
        <filter val="5,772"/>
        <filter val="375"/>
        <filter val="18,775"/>
        <filter val="2,379"/>
        <filter val="381"/>
        <filter val="782"/>
        <filter val="1,385"/>
        <filter val="786"/>
        <filter val="1,390"/>
        <filter val="391"/>
        <filter val="4,793"/>
        <filter val="395"/>
        <filter val="9,799"/>
        <filter val="1,000"/>
        <filter val="11,000"/>
        <filter val="801"/>
        <filter val="803"/>
        <filter val="2,804"/>
        <filter val="406"/>
        <filter val="806"/>
        <filter val="9,406"/>
        <filter val="2,007"/>
        <filter val="10"/>
        <filter val="2,810"/>
        <filter val="11,010"/>
        <filter val="11"/>
        <filter val="1,011"/>
        <filter val="13"/>
        <filter val="813"/>
        <filter val="1,013"/>
        <filter val="48,013"/>
        <filter val="14"/>
        <filter val="414"/>
        <filter val="2,414"/>
        <filter val="2,815"/>
        <filter val="16"/>
        <filter val="257,046"/>
        <filter val="17"/>
        <filter val="20,017"/>
        <filter val="18"/>
        <filter val="20"/>
        <filter val="820"/>
        <filter val="21"/>
        <filter val="821"/>
        <filter val="4,021"/>
        <filter val="24"/>
        <filter val="25"/>
        <filter val="26"/>
        <filter val="427"/>
        <filter val="1,027"/>
        <filter val="828"/>
        <filter val="1,428"/>
        <filter val="8,028"/>
        <filter val="429"/>
        <filter val="30"/>
        <filter val="17,430"/>
        <filter val="1,031"/>
        <filter val="9,031"/>
        <filter val="432"/>
        <filter val="71,032"/>
        <filter val="1,433"/>
        <filter val="1,034"/>
        <filter val="3,035"/>
        <filter val="37"/>
        <filter val="2,038"/>
        <filter val="839"/>
        <filter val="5,439"/>
        <filter val="40"/>
        <filter val="440"/>
        <filter val="443"/>
        <filter val="44"/>
        <filter val="14,844"/>
        <filter val="45"/>
        <filter val="847"/>
        <filter val="50"/>
        <filter val="452"/>
        <filter val="8,052"/>
        <filter val="9,053"/>
        <filter val="54"/>
        <filter val="454"/>
        <filter val="55"/>
        <filter val="855"/>
        <filter val="56"/>
        <filter val="456"/>
        <filter val="6,456"/>
        <filter val="14,056"/>
        <filter val="3,457"/>
        <filter val="3,058"/>
        <filter val="59"/>
        <filter val="1,060"/>
        <filter val="2,061"/>
        <filter val="62"/>
        <filter val="462"/>
        <filter val="1,062"/>
        <filter val="3,462"/>
        <filter val="6,062"/>
        <filter val="63"/>
        <filter val="65"/>
        <filter val="465"/>
        <filter val="12,865"/>
        <filter val="1,866"/>
        <filter val="467"/>
        <filter val="469"/>
        <filter val="70"/>
        <filter val="5,070"/>
        <filter val="72"/>
        <filter val="1,072"/>
        <filter val="36,072"/>
        <filter val="1,474"/>
        <filter val="75"/>
        <filter val="2,875"/>
        <filter val="1,076"/>
        <filter val="393,866"/>
        <filter val="77"/>
        <filter val="2,477"/>
        <filter val="94,877"/>
        <filter val="78"/>
        <filter val="1,078"/>
        <filter val="16,478"/>
        <filter val="79"/>
        <filter val="879"/>
        <filter val="3,479"/>
        <filter val="80"/>
        <filter val="1,880"/>
        <filter val="1,481"/>
        <filter val="1,484"/>
        <filter val="85"/>
        <filter val="885"/>
        <filter val="12,885"/>
        <filter val="17,486"/>
        <filter val="87"/>
        <filter val="488"/>
        <filter val="89"/>
        <filter val="889"/>
        <filter val="90"/>
        <filter val="21,890"/>
        <filter val="12,491"/>
        <filter val="92"/>
        <filter val="93"/>
        <filter val="10,893"/>
        <filter val="96"/>
        <filter val="896"/>
        <filter val="97"/>
        <filter val="6,497"/>
        <filter val="76,097"/>
        <filter val="1,099"/>
      </filters>
    </filterColumn>
    <extLst/>
  </autoFilter>
  <mergeCells count="4">
    <mergeCell ref="B1:C1"/>
    <mergeCell ref="B2:C2"/>
    <mergeCell ref="B3:C3"/>
    <mergeCell ref="B1324:D1324"/>
  </mergeCells>
  <printOptions horizontalCentered="1"/>
  <pageMargins left="0.235416666666667" right="0.235416666666667" top="0.511805555555556" bottom="0.590277777777778" header="0.786805555555556" footer="0.235416666666667"/>
  <pageSetup paperSize="9" orientation="portrait" blackAndWhite="1" errors="blank"/>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E33"/>
  <sheetViews>
    <sheetView showZeros="0" topLeftCell="B1" workbookViewId="0">
      <selection activeCell="E21" sqref="E21"/>
    </sheetView>
  </sheetViews>
  <sheetFormatPr defaultColWidth="9" defaultRowHeight="12.75" outlineLevelCol="4"/>
  <cols>
    <col min="1" max="1" width="9" style="475" hidden="1" customWidth="1"/>
    <col min="2" max="2" width="37" style="475" customWidth="1"/>
    <col min="3" max="5" width="18.125" style="476" customWidth="1"/>
    <col min="6" max="7" width="9" style="475"/>
    <col min="8" max="8" width="11.375" style="475" customWidth="1"/>
    <col min="9" max="9" width="9.25" style="475"/>
    <col min="10" max="16384" width="9" style="475"/>
  </cols>
  <sheetData>
    <row r="1" ht="20.25" customHeight="1" spans="2:5">
      <c r="B1" s="291" t="s">
        <v>1665</v>
      </c>
      <c r="C1" s="291"/>
      <c r="D1" s="291"/>
      <c r="E1" s="291"/>
    </row>
    <row r="2" ht="29.25" customHeight="1" spans="2:5">
      <c r="B2" s="292" t="s">
        <v>1663</v>
      </c>
      <c r="C2" s="292"/>
      <c r="D2" s="292"/>
      <c r="E2" s="292"/>
    </row>
    <row r="3" ht="18" customHeight="1" spans="2:5">
      <c r="B3" s="477" t="s">
        <v>1666</v>
      </c>
      <c r="C3" s="477"/>
      <c r="D3" s="477"/>
      <c r="E3" s="477"/>
    </row>
    <row r="4" ht="21" customHeight="1" spans="2:5">
      <c r="B4" s="478"/>
      <c r="C4" s="479"/>
      <c r="D4" s="478"/>
      <c r="E4" s="480" t="s">
        <v>67</v>
      </c>
    </row>
    <row r="5" s="474" customFormat="1" ht="24" customHeight="1" spans="2:5">
      <c r="B5" s="481" t="s">
        <v>1667</v>
      </c>
      <c r="C5" s="482" t="s">
        <v>1668</v>
      </c>
      <c r="D5" s="483"/>
      <c r="E5" s="484"/>
    </row>
    <row r="6" s="474" customFormat="1" ht="24" customHeight="1" spans="2:5">
      <c r="B6" s="485"/>
      <c r="C6" s="486" t="s">
        <v>1669</v>
      </c>
      <c r="D6" s="487" t="s">
        <v>1670</v>
      </c>
      <c r="E6" s="488" t="s">
        <v>1671</v>
      </c>
    </row>
    <row r="7" ht="24" customHeight="1" spans="2:5">
      <c r="B7" s="489" t="s">
        <v>1318</v>
      </c>
      <c r="C7" s="490">
        <v>1223698</v>
      </c>
      <c r="D7" s="491">
        <v>421097</v>
      </c>
      <c r="E7" s="492">
        <f>C7-D7</f>
        <v>802601</v>
      </c>
    </row>
    <row r="8" ht="20.1" customHeight="1" spans="2:5">
      <c r="B8" s="493" t="s">
        <v>146</v>
      </c>
      <c r="C8" s="494">
        <v>36072</v>
      </c>
      <c r="D8" s="495">
        <v>21669.196889</v>
      </c>
      <c r="E8" s="496">
        <f t="shared" ref="E8:E32" si="0">C8-D8</f>
        <v>14402.803111</v>
      </c>
    </row>
    <row r="9" ht="20.1" customHeight="1" spans="2:5">
      <c r="B9" s="493" t="s">
        <v>275</v>
      </c>
      <c r="C9" s="494"/>
      <c r="D9" s="497">
        <v>0</v>
      </c>
      <c r="E9" s="496">
        <f t="shared" si="0"/>
        <v>0</v>
      </c>
    </row>
    <row r="10" ht="20.1" customHeight="1" spans="2:5">
      <c r="B10" s="493" t="s">
        <v>306</v>
      </c>
      <c r="C10" s="494">
        <v>517.03</v>
      </c>
      <c r="D10" s="497">
        <v>0</v>
      </c>
      <c r="E10" s="496">
        <f t="shared" si="0"/>
        <v>517.03</v>
      </c>
    </row>
    <row r="11" ht="20.1" customHeight="1" spans="2:5">
      <c r="B11" s="493" t="s">
        <v>325</v>
      </c>
      <c r="C11" s="494">
        <v>33912.166424</v>
      </c>
      <c r="D11" s="495">
        <v>22683.516424</v>
      </c>
      <c r="E11" s="496">
        <f t="shared" si="0"/>
        <v>11228.65</v>
      </c>
    </row>
    <row r="12" ht="20.1" customHeight="1" spans="2:5">
      <c r="B12" s="493" t="s">
        <v>376</v>
      </c>
      <c r="C12" s="494">
        <v>257045.920107</v>
      </c>
      <c r="D12" s="495">
        <v>198239.920107</v>
      </c>
      <c r="E12" s="496">
        <f t="shared" si="0"/>
        <v>58806</v>
      </c>
    </row>
    <row r="13" ht="20.1" customHeight="1" spans="2:5">
      <c r="B13" s="493" t="s">
        <v>425</v>
      </c>
      <c r="C13" s="494">
        <f>3250.647422+400</f>
        <v>3650.647422</v>
      </c>
      <c r="D13" s="495">
        <v>359.647422</v>
      </c>
      <c r="E13" s="496">
        <f t="shared" si="0"/>
        <v>3291</v>
      </c>
    </row>
    <row r="14" ht="20.1" customHeight="1" spans="2:5">
      <c r="B14" s="498" t="s">
        <v>474</v>
      </c>
      <c r="C14" s="494">
        <v>6061.828379</v>
      </c>
      <c r="D14" s="494">
        <v>3723.828379</v>
      </c>
      <c r="E14" s="496">
        <f t="shared" si="0"/>
        <v>2338</v>
      </c>
    </row>
    <row r="15" ht="20.1" customHeight="1" spans="2:5">
      <c r="B15" s="498" t="s">
        <v>516</v>
      </c>
      <c r="C15" s="494">
        <v>159994.86048</v>
      </c>
      <c r="D15" s="494">
        <v>75320.3704799999</v>
      </c>
      <c r="E15" s="496">
        <f t="shared" si="0"/>
        <v>84674.4900000001</v>
      </c>
    </row>
    <row r="16" ht="20.1" customHeight="1" spans="2:5">
      <c r="B16" s="498" t="s">
        <v>625</v>
      </c>
      <c r="C16" s="494">
        <v>76096.519523</v>
      </c>
      <c r="D16" s="494">
        <v>42570.219523</v>
      </c>
      <c r="E16" s="496">
        <f t="shared" si="0"/>
        <v>33526.3</v>
      </c>
    </row>
    <row r="17" ht="20.1" customHeight="1" spans="2:5">
      <c r="B17" s="498" t="s">
        <v>690</v>
      </c>
      <c r="C17" s="494">
        <v>29721.961901</v>
      </c>
      <c r="D17" s="494">
        <v>1482.511901</v>
      </c>
      <c r="E17" s="496">
        <f t="shared" si="0"/>
        <v>28239.45</v>
      </c>
    </row>
    <row r="18" ht="20.1" customHeight="1" spans="2:5">
      <c r="B18" s="498" t="s">
        <v>759</v>
      </c>
      <c r="C18" s="494">
        <v>44932</v>
      </c>
      <c r="D18" s="494">
        <v>4435.736655</v>
      </c>
      <c r="E18" s="496">
        <f t="shared" si="0"/>
        <v>40496.263345</v>
      </c>
    </row>
    <row r="19" ht="20.1" customHeight="1" spans="2:5">
      <c r="B19" s="498" t="s">
        <v>779</v>
      </c>
      <c r="C19" s="494">
        <f>394266-400</f>
        <v>393866</v>
      </c>
      <c r="D19" s="494">
        <v>11631.458613</v>
      </c>
      <c r="E19" s="496">
        <f t="shared" si="0"/>
        <v>382234.541387</v>
      </c>
    </row>
    <row r="20" ht="20.1" customHeight="1" spans="2:5">
      <c r="B20" s="498" t="s">
        <v>870</v>
      </c>
      <c r="C20" s="494">
        <v>34698.92642</v>
      </c>
      <c r="D20" s="494">
        <v>6488.82642</v>
      </c>
      <c r="E20" s="496">
        <f t="shared" si="0"/>
        <v>28210.1</v>
      </c>
    </row>
    <row r="21" ht="20.1" customHeight="1" spans="2:5">
      <c r="B21" s="498" t="s">
        <v>915</v>
      </c>
      <c r="C21" s="494">
        <v>3479.020975</v>
      </c>
      <c r="D21" s="494">
        <v>1797.020975</v>
      </c>
      <c r="E21" s="496">
        <f t="shared" si="0"/>
        <v>1682</v>
      </c>
    </row>
    <row r="22" ht="20.1" customHeight="1" spans="2:5">
      <c r="B22" s="498" t="s">
        <v>960</v>
      </c>
      <c r="C22" s="494">
        <v>2414.289528</v>
      </c>
      <c r="D22" s="494">
        <v>234.289528</v>
      </c>
      <c r="E22" s="496">
        <f t="shared" si="0"/>
        <v>2180</v>
      </c>
    </row>
    <row r="23" ht="20.1" customHeight="1" spans="2:5">
      <c r="B23" s="498" t="s">
        <v>973</v>
      </c>
      <c r="C23" s="494"/>
      <c r="D23" s="494">
        <v>0</v>
      </c>
      <c r="E23" s="496">
        <f t="shared" si="0"/>
        <v>0</v>
      </c>
    </row>
    <row r="24" ht="20.1" customHeight="1" spans="2:5">
      <c r="B24" s="498" t="s">
        <v>999</v>
      </c>
      <c r="C24" s="494"/>
      <c r="D24" s="499">
        <v>0</v>
      </c>
      <c r="E24" s="496">
        <f t="shared" si="0"/>
        <v>0</v>
      </c>
    </row>
    <row r="25" ht="20.1" customHeight="1" spans="2:5">
      <c r="B25" s="498" t="s">
        <v>1008</v>
      </c>
      <c r="C25" s="494">
        <v>6606.687688</v>
      </c>
      <c r="D25" s="494">
        <v>5147.567688</v>
      </c>
      <c r="E25" s="496">
        <f t="shared" si="0"/>
        <v>1459.12</v>
      </c>
    </row>
    <row r="26" ht="20.1" customHeight="1" spans="2:5">
      <c r="B26" s="498" t="s">
        <v>1046</v>
      </c>
      <c r="C26" s="494">
        <v>94876.555268</v>
      </c>
      <c r="D26" s="494">
        <v>22601.555268</v>
      </c>
      <c r="E26" s="496">
        <f t="shared" si="0"/>
        <v>72275</v>
      </c>
    </row>
    <row r="27" ht="20.1" customHeight="1" spans="2:5">
      <c r="B27" s="498" t="s">
        <v>1067</v>
      </c>
      <c r="C27" s="494">
        <v>680</v>
      </c>
      <c r="D27" s="494"/>
      <c r="E27" s="496">
        <f t="shared" si="0"/>
        <v>680</v>
      </c>
    </row>
    <row r="28" ht="20.1" customHeight="1" spans="2:5">
      <c r="B28" s="498" t="s">
        <v>1107</v>
      </c>
      <c r="C28" s="494">
        <v>5174.833155</v>
      </c>
      <c r="D28" s="494">
        <v>2710.833155</v>
      </c>
      <c r="E28" s="496">
        <f t="shared" si="0"/>
        <v>2464</v>
      </c>
    </row>
    <row r="29" ht="20.1" customHeight="1" spans="2:5">
      <c r="B29" s="498" t="s">
        <v>1142</v>
      </c>
      <c r="C29" s="494">
        <v>11000</v>
      </c>
      <c r="D29" s="494">
        <v>0</v>
      </c>
      <c r="E29" s="496">
        <f t="shared" si="0"/>
        <v>11000</v>
      </c>
    </row>
    <row r="30" ht="20.1" customHeight="1" spans="2:5">
      <c r="B30" s="498" t="s">
        <v>1143</v>
      </c>
      <c r="C30" s="494">
        <v>896</v>
      </c>
      <c r="D30" s="499">
        <v>0</v>
      </c>
      <c r="E30" s="496">
        <f t="shared" si="0"/>
        <v>896</v>
      </c>
    </row>
    <row r="31" ht="20.1" customHeight="1" spans="2:5">
      <c r="B31" s="498" t="s">
        <v>1155</v>
      </c>
      <c r="C31" s="500">
        <v>21990</v>
      </c>
      <c r="D31" s="499">
        <v>0</v>
      </c>
      <c r="E31" s="496">
        <f t="shared" si="0"/>
        <v>21990</v>
      </c>
    </row>
    <row r="32" ht="20.1" customHeight="1" spans="2:5">
      <c r="B32" s="501" t="s">
        <v>1656</v>
      </c>
      <c r="C32" s="502">
        <v>10</v>
      </c>
      <c r="D32" s="503">
        <v>0</v>
      </c>
      <c r="E32" s="504">
        <f t="shared" si="0"/>
        <v>10</v>
      </c>
    </row>
    <row r="33" ht="52.5" customHeight="1" spans="2:5">
      <c r="B33" s="505" t="s">
        <v>1672</v>
      </c>
      <c r="C33" s="505"/>
      <c r="D33" s="505"/>
      <c r="E33" s="505"/>
    </row>
  </sheetData>
  <mergeCells count="7">
    <mergeCell ref="B1:E1"/>
    <mergeCell ref="B2:E2"/>
    <mergeCell ref="B3:E3"/>
    <mergeCell ref="B4:D4"/>
    <mergeCell ref="C5:E5"/>
    <mergeCell ref="B33:E33"/>
    <mergeCell ref="B5:B6"/>
  </mergeCells>
  <printOptions horizontalCentered="1"/>
  <pageMargins left="0.236111111111111" right="0.236111111111111" top="0.511805555555556" bottom="0.314583333333333" header="0.314583333333333" footer="0.314583333333333"/>
  <pageSetup paperSize="9" orientation="portrait" blackAndWhite="1" errors="blank"/>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7"/>
  <sheetViews>
    <sheetView topLeftCell="A8" workbookViewId="0">
      <selection activeCell="D33" sqref="D33"/>
    </sheetView>
  </sheetViews>
  <sheetFormatPr defaultColWidth="21.5" defaultRowHeight="21.95" customHeight="1" outlineLevelCol="1"/>
  <cols>
    <col min="1" max="1" width="52.25" style="459" customWidth="1"/>
    <col min="2" max="2" width="32.5" style="459" customWidth="1"/>
    <col min="3" max="243" width="21.5" style="459"/>
    <col min="244" max="244" width="52.25" style="459" customWidth="1"/>
    <col min="245" max="245" width="32.5" style="459" customWidth="1"/>
    <col min="246" max="499" width="21.5" style="459"/>
    <col min="500" max="500" width="52.25" style="459" customWidth="1"/>
    <col min="501" max="501" width="32.5" style="459" customWidth="1"/>
    <col min="502" max="755" width="21.5" style="459"/>
    <col min="756" max="756" width="52.25" style="459" customWidth="1"/>
    <col min="757" max="757" width="32.5" style="459" customWidth="1"/>
    <col min="758" max="1011" width="21.5" style="459"/>
    <col min="1012" max="1012" width="52.25" style="459" customWidth="1"/>
    <col min="1013" max="1013" width="32.5" style="459" customWidth="1"/>
    <col min="1014" max="1267" width="21.5" style="459"/>
    <col min="1268" max="1268" width="52.25" style="459" customWidth="1"/>
    <col min="1269" max="1269" width="32.5" style="459" customWidth="1"/>
    <col min="1270" max="1523" width="21.5" style="459"/>
    <col min="1524" max="1524" width="52.25" style="459" customWidth="1"/>
    <col min="1525" max="1525" width="32.5" style="459" customWidth="1"/>
    <col min="1526" max="1779" width="21.5" style="459"/>
    <col min="1780" max="1780" width="52.25" style="459" customWidth="1"/>
    <col min="1781" max="1781" width="32.5" style="459" customWidth="1"/>
    <col min="1782" max="2035" width="21.5" style="459"/>
    <col min="2036" max="2036" width="52.25" style="459" customWidth="1"/>
    <col min="2037" max="2037" width="32.5" style="459" customWidth="1"/>
    <col min="2038" max="2291" width="21.5" style="459"/>
    <col min="2292" max="2292" width="52.25" style="459" customWidth="1"/>
    <col min="2293" max="2293" width="32.5" style="459" customWidth="1"/>
    <col min="2294" max="2547" width="21.5" style="459"/>
    <col min="2548" max="2548" width="52.25" style="459" customWidth="1"/>
    <col min="2549" max="2549" width="32.5" style="459" customWidth="1"/>
    <col min="2550" max="2803" width="21.5" style="459"/>
    <col min="2804" max="2804" width="52.25" style="459" customWidth="1"/>
    <col min="2805" max="2805" width="32.5" style="459" customWidth="1"/>
    <col min="2806" max="3059" width="21.5" style="459"/>
    <col min="3060" max="3060" width="52.25" style="459" customWidth="1"/>
    <col min="3061" max="3061" width="32.5" style="459" customWidth="1"/>
    <col min="3062" max="3315" width="21.5" style="459"/>
    <col min="3316" max="3316" width="52.25" style="459" customWidth="1"/>
    <col min="3317" max="3317" width="32.5" style="459" customWidth="1"/>
    <col min="3318" max="3571" width="21.5" style="459"/>
    <col min="3572" max="3572" width="52.25" style="459" customWidth="1"/>
    <col min="3573" max="3573" width="32.5" style="459" customWidth="1"/>
    <col min="3574" max="3827" width="21.5" style="459"/>
    <col min="3828" max="3828" width="52.25" style="459" customWidth="1"/>
    <col min="3829" max="3829" width="32.5" style="459" customWidth="1"/>
    <col min="3830" max="4083" width="21.5" style="459"/>
    <col min="4084" max="4084" width="52.25" style="459" customWidth="1"/>
    <col min="4085" max="4085" width="32.5" style="459" customWidth="1"/>
    <col min="4086" max="4339" width="21.5" style="459"/>
    <col min="4340" max="4340" width="52.25" style="459" customWidth="1"/>
    <col min="4341" max="4341" width="32.5" style="459" customWidth="1"/>
    <col min="4342" max="4595" width="21.5" style="459"/>
    <col min="4596" max="4596" width="52.25" style="459" customWidth="1"/>
    <col min="4597" max="4597" width="32.5" style="459" customWidth="1"/>
    <col min="4598" max="4851" width="21.5" style="459"/>
    <col min="4852" max="4852" width="52.25" style="459" customWidth="1"/>
    <col min="4853" max="4853" width="32.5" style="459" customWidth="1"/>
    <col min="4854" max="5107" width="21.5" style="459"/>
    <col min="5108" max="5108" width="52.25" style="459" customWidth="1"/>
    <col min="5109" max="5109" width="32.5" style="459" customWidth="1"/>
    <col min="5110" max="5363" width="21.5" style="459"/>
    <col min="5364" max="5364" width="52.25" style="459" customWidth="1"/>
    <col min="5365" max="5365" width="32.5" style="459" customWidth="1"/>
    <col min="5366" max="5619" width="21.5" style="459"/>
    <col min="5620" max="5620" width="52.25" style="459" customWidth="1"/>
    <col min="5621" max="5621" width="32.5" style="459" customWidth="1"/>
    <col min="5622" max="5875" width="21.5" style="459"/>
    <col min="5876" max="5876" width="52.25" style="459" customWidth="1"/>
    <col min="5877" max="5877" width="32.5" style="459" customWidth="1"/>
    <col min="5878" max="6131" width="21.5" style="459"/>
    <col min="6132" max="6132" width="52.25" style="459" customWidth="1"/>
    <col min="6133" max="6133" width="32.5" style="459" customWidth="1"/>
    <col min="6134" max="6387" width="21.5" style="459"/>
    <col min="6388" max="6388" width="52.25" style="459" customWidth="1"/>
    <col min="6389" max="6389" width="32.5" style="459" customWidth="1"/>
    <col min="6390" max="6643" width="21.5" style="459"/>
    <col min="6644" max="6644" width="52.25" style="459" customWidth="1"/>
    <col min="6645" max="6645" width="32.5" style="459" customWidth="1"/>
    <col min="6646" max="6899" width="21.5" style="459"/>
    <col min="6900" max="6900" width="52.25" style="459" customWidth="1"/>
    <col min="6901" max="6901" width="32.5" style="459" customWidth="1"/>
    <col min="6902" max="7155" width="21.5" style="459"/>
    <col min="7156" max="7156" width="52.25" style="459" customWidth="1"/>
    <col min="7157" max="7157" width="32.5" style="459" customWidth="1"/>
    <col min="7158" max="7411" width="21.5" style="459"/>
    <col min="7412" max="7412" width="52.25" style="459" customWidth="1"/>
    <col min="7413" max="7413" width="32.5" style="459" customWidth="1"/>
    <col min="7414" max="7667" width="21.5" style="459"/>
    <col min="7668" max="7668" width="52.25" style="459" customWidth="1"/>
    <col min="7669" max="7669" width="32.5" style="459" customWidth="1"/>
    <col min="7670" max="7923" width="21.5" style="459"/>
    <col min="7924" max="7924" width="52.25" style="459" customWidth="1"/>
    <col min="7925" max="7925" width="32.5" style="459" customWidth="1"/>
    <col min="7926" max="8179" width="21.5" style="459"/>
    <col min="8180" max="8180" width="52.25" style="459" customWidth="1"/>
    <col min="8181" max="8181" width="32.5" style="459" customWidth="1"/>
    <col min="8182" max="8435" width="21.5" style="459"/>
    <col min="8436" max="8436" width="52.25" style="459" customWidth="1"/>
    <col min="8437" max="8437" width="32.5" style="459" customWidth="1"/>
    <col min="8438" max="8691" width="21.5" style="459"/>
    <col min="8692" max="8692" width="52.25" style="459" customWidth="1"/>
    <col min="8693" max="8693" width="32.5" style="459" customWidth="1"/>
    <col min="8694" max="8947" width="21.5" style="459"/>
    <col min="8948" max="8948" width="52.25" style="459" customWidth="1"/>
    <col min="8949" max="8949" width="32.5" style="459" customWidth="1"/>
    <col min="8950" max="9203" width="21.5" style="459"/>
    <col min="9204" max="9204" width="52.25" style="459" customWidth="1"/>
    <col min="9205" max="9205" width="32.5" style="459" customWidth="1"/>
    <col min="9206" max="9459" width="21.5" style="459"/>
    <col min="9460" max="9460" width="52.25" style="459" customWidth="1"/>
    <col min="9461" max="9461" width="32.5" style="459" customWidth="1"/>
    <col min="9462" max="9715" width="21.5" style="459"/>
    <col min="9716" max="9716" width="52.25" style="459" customWidth="1"/>
    <col min="9717" max="9717" width="32.5" style="459" customWidth="1"/>
    <col min="9718" max="9971" width="21.5" style="459"/>
    <col min="9972" max="9972" width="52.25" style="459" customWidth="1"/>
    <col min="9973" max="9973" width="32.5" style="459" customWidth="1"/>
    <col min="9974" max="10227" width="21.5" style="459"/>
    <col min="10228" max="10228" width="52.25" style="459" customWidth="1"/>
    <col min="10229" max="10229" width="32.5" style="459" customWidth="1"/>
    <col min="10230" max="10483" width="21.5" style="459"/>
    <col min="10484" max="10484" width="52.25" style="459" customWidth="1"/>
    <col min="10485" max="10485" width="32.5" style="459" customWidth="1"/>
    <col min="10486" max="10739" width="21.5" style="459"/>
    <col min="10740" max="10740" width="52.25" style="459" customWidth="1"/>
    <col min="10741" max="10741" width="32.5" style="459" customWidth="1"/>
    <col min="10742" max="10995" width="21.5" style="459"/>
    <col min="10996" max="10996" width="52.25" style="459" customWidth="1"/>
    <col min="10997" max="10997" width="32.5" style="459" customWidth="1"/>
    <col min="10998" max="11251" width="21.5" style="459"/>
    <col min="11252" max="11252" width="52.25" style="459" customWidth="1"/>
    <col min="11253" max="11253" width="32.5" style="459" customWidth="1"/>
    <col min="11254" max="11507" width="21.5" style="459"/>
    <col min="11508" max="11508" width="52.25" style="459" customWidth="1"/>
    <col min="11509" max="11509" width="32.5" style="459" customWidth="1"/>
    <col min="11510" max="11763" width="21.5" style="459"/>
    <col min="11764" max="11764" width="52.25" style="459" customWidth="1"/>
    <col min="11765" max="11765" width="32.5" style="459" customWidth="1"/>
    <col min="11766" max="12019" width="21.5" style="459"/>
    <col min="12020" max="12020" width="52.25" style="459" customWidth="1"/>
    <col min="12021" max="12021" width="32.5" style="459" customWidth="1"/>
    <col min="12022" max="12275" width="21.5" style="459"/>
    <col min="12276" max="12276" width="52.25" style="459" customWidth="1"/>
    <col min="12277" max="12277" width="32.5" style="459" customWidth="1"/>
    <col min="12278" max="12531" width="21.5" style="459"/>
    <col min="12532" max="12532" width="52.25" style="459" customWidth="1"/>
    <col min="12533" max="12533" width="32.5" style="459" customWidth="1"/>
    <col min="12534" max="12787" width="21.5" style="459"/>
    <col min="12788" max="12788" width="52.25" style="459" customWidth="1"/>
    <col min="12789" max="12789" width="32.5" style="459" customWidth="1"/>
    <col min="12790" max="13043" width="21.5" style="459"/>
    <col min="13044" max="13044" width="52.25" style="459" customWidth="1"/>
    <col min="13045" max="13045" width="32.5" style="459" customWidth="1"/>
    <col min="13046" max="13299" width="21.5" style="459"/>
    <col min="13300" max="13300" width="52.25" style="459" customWidth="1"/>
    <col min="13301" max="13301" width="32.5" style="459" customWidth="1"/>
    <col min="13302" max="13555" width="21.5" style="459"/>
    <col min="13556" max="13556" width="52.25" style="459" customWidth="1"/>
    <col min="13557" max="13557" width="32.5" style="459" customWidth="1"/>
    <col min="13558" max="13811" width="21.5" style="459"/>
    <col min="13812" max="13812" width="52.25" style="459" customWidth="1"/>
    <col min="13813" max="13813" width="32.5" style="459" customWidth="1"/>
    <col min="13814" max="14067" width="21.5" style="459"/>
    <col min="14068" max="14068" width="52.25" style="459" customWidth="1"/>
    <col min="14069" max="14069" width="32.5" style="459" customWidth="1"/>
    <col min="14070" max="14323" width="21.5" style="459"/>
    <col min="14324" max="14324" width="52.25" style="459" customWidth="1"/>
    <col min="14325" max="14325" width="32.5" style="459" customWidth="1"/>
    <col min="14326" max="14579" width="21.5" style="459"/>
    <col min="14580" max="14580" width="52.25" style="459" customWidth="1"/>
    <col min="14581" max="14581" width="32.5" style="459" customWidth="1"/>
    <col min="14582" max="14835" width="21.5" style="459"/>
    <col min="14836" max="14836" width="52.25" style="459" customWidth="1"/>
    <col min="14837" max="14837" width="32.5" style="459" customWidth="1"/>
    <col min="14838" max="15091" width="21.5" style="459"/>
    <col min="15092" max="15092" width="52.25" style="459" customWidth="1"/>
    <col min="15093" max="15093" width="32.5" style="459" customWidth="1"/>
    <col min="15094" max="15347" width="21.5" style="459"/>
    <col min="15348" max="15348" width="52.25" style="459" customWidth="1"/>
    <col min="15349" max="15349" width="32.5" style="459" customWidth="1"/>
    <col min="15350" max="15603" width="21.5" style="459"/>
    <col min="15604" max="15604" width="52.25" style="459" customWidth="1"/>
    <col min="15605" max="15605" width="32.5" style="459" customWidth="1"/>
    <col min="15606" max="15859" width="21.5" style="459"/>
    <col min="15860" max="15860" width="52.25" style="459" customWidth="1"/>
    <col min="15861" max="15861" width="32.5" style="459" customWidth="1"/>
    <col min="15862" max="16115" width="21.5" style="459"/>
    <col min="16116" max="16116" width="52.25" style="459" customWidth="1"/>
    <col min="16117" max="16117" width="32.5" style="459" customWidth="1"/>
    <col min="16118" max="16384" width="21.5" style="459"/>
  </cols>
  <sheetData>
    <row r="1" ht="23.25" customHeight="1" spans="1:2">
      <c r="A1" s="291" t="s">
        <v>1673</v>
      </c>
      <c r="B1" s="291"/>
    </row>
    <row r="2" s="458" customFormat="1" ht="30.75" customHeight="1" spans="1:2">
      <c r="A2" s="292" t="s">
        <v>1674</v>
      </c>
      <c r="B2" s="292"/>
    </row>
    <row r="3" s="458" customFormat="1" ht="21" customHeight="1" spans="1:2">
      <c r="A3" s="460" t="s">
        <v>1675</v>
      </c>
      <c r="B3" s="460"/>
    </row>
    <row r="4" customHeight="1" spans="1:2">
      <c r="A4" s="461"/>
      <c r="B4" s="462" t="s">
        <v>67</v>
      </c>
    </row>
    <row r="5" ht="24" customHeight="1" spans="1:2">
      <c r="A5" s="463" t="s">
        <v>1676</v>
      </c>
      <c r="B5" s="464" t="s">
        <v>1668</v>
      </c>
    </row>
    <row r="6" ht="24" customHeight="1" spans="1:2">
      <c r="A6" s="465" t="s">
        <v>1677</v>
      </c>
      <c r="B6" s="466">
        <f>B7+B12+B23+B26+B29</f>
        <v>421097.059427</v>
      </c>
    </row>
    <row r="7" ht="20.1" customHeight="1" spans="1:2">
      <c r="A7" s="467" t="s">
        <v>1678</v>
      </c>
      <c r="B7" s="468">
        <f>B8+B9+B10+B11</f>
        <v>59491.688923</v>
      </c>
    </row>
    <row r="8" ht="20.1" customHeight="1" spans="1:2">
      <c r="A8" s="469" t="s">
        <v>1679</v>
      </c>
      <c r="B8" s="470">
        <v>41397.581428</v>
      </c>
    </row>
    <row r="9" ht="20.1" customHeight="1" spans="1:2">
      <c r="A9" s="469" t="s">
        <v>1680</v>
      </c>
      <c r="B9" s="470">
        <v>12184.508535</v>
      </c>
    </row>
    <row r="10" ht="20.1" customHeight="1" spans="1:2">
      <c r="A10" s="469" t="s">
        <v>1681</v>
      </c>
      <c r="B10" s="470">
        <v>4674.49896</v>
      </c>
    </row>
    <row r="11" ht="20.1" customHeight="1" spans="1:2">
      <c r="A11" s="469" t="s">
        <v>1682</v>
      </c>
      <c r="B11" s="470">
        <v>1235.1</v>
      </c>
    </row>
    <row r="12" ht="20.1" customHeight="1" spans="1:2">
      <c r="A12" s="467" t="s">
        <v>1683</v>
      </c>
      <c r="B12" s="468">
        <f>B13+B14+B15+B16+B17+B18+B19+B20+B21+B22</f>
        <v>11274.768434</v>
      </c>
    </row>
    <row r="13" ht="20.1" customHeight="1" spans="1:2">
      <c r="A13" s="469" t="s">
        <v>1684</v>
      </c>
      <c r="B13" s="470">
        <v>8013.525436</v>
      </c>
    </row>
    <row r="14" ht="20.1" customHeight="1" spans="1:2">
      <c r="A14" s="469" t="s">
        <v>1685</v>
      </c>
      <c r="B14" s="470">
        <v>42.15</v>
      </c>
    </row>
    <row r="15" ht="20.1" customHeight="1" spans="1:2">
      <c r="A15" s="469" t="s">
        <v>1686</v>
      </c>
      <c r="B15" s="470">
        <v>135.224998</v>
      </c>
    </row>
    <row r="16" ht="20.1" customHeight="1" spans="1:2">
      <c r="A16" s="469" t="s">
        <v>1687</v>
      </c>
      <c r="B16" s="470">
        <v>0.5</v>
      </c>
    </row>
    <row r="17" ht="20.1" customHeight="1" spans="1:2">
      <c r="A17" s="469" t="s">
        <v>1688</v>
      </c>
      <c r="B17" s="470">
        <v>601.9505</v>
      </c>
    </row>
    <row r="18" ht="20.1" customHeight="1" spans="1:2">
      <c r="A18" s="469" t="s">
        <v>1689</v>
      </c>
      <c r="B18" s="470">
        <v>135.7195</v>
      </c>
    </row>
    <row r="19" ht="20.1" customHeight="1" spans="1:2">
      <c r="A19" s="469" t="s">
        <v>1690</v>
      </c>
      <c r="B19" s="470">
        <v>1276.91</v>
      </c>
    </row>
    <row r="20" ht="20.1" customHeight="1" spans="1:2">
      <c r="A20" s="469" t="s">
        <v>1691</v>
      </c>
      <c r="B20" s="470">
        <v>69.11</v>
      </c>
    </row>
    <row r="21" ht="20.1" customHeight="1" spans="1:2">
      <c r="A21" s="469" t="s">
        <v>1692</v>
      </c>
      <c r="B21" s="470">
        <v>976.678</v>
      </c>
    </row>
    <row r="22" ht="20.1" customHeight="1" spans="1:2">
      <c r="A22" s="469" t="s">
        <v>1693</v>
      </c>
      <c r="B22" s="470">
        <v>23</v>
      </c>
    </row>
    <row r="23" ht="20.1" customHeight="1" spans="1:2">
      <c r="A23" s="467" t="s">
        <v>1694</v>
      </c>
      <c r="B23" s="468">
        <f>B24+B25</f>
        <v>319516.091102</v>
      </c>
    </row>
    <row r="24" ht="20.1" customHeight="1" spans="1:2">
      <c r="A24" s="469" t="s">
        <v>1695</v>
      </c>
      <c r="B24" s="470">
        <v>288859.091658</v>
      </c>
    </row>
    <row r="25" ht="20.1" customHeight="1" spans="1:2">
      <c r="A25" s="469" t="s">
        <v>1696</v>
      </c>
      <c r="B25" s="470">
        <v>30656.999444</v>
      </c>
    </row>
    <row r="26" ht="20.1" customHeight="1" spans="1:2">
      <c r="A26" s="467" t="s">
        <v>1697</v>
      </c>
      <c r="B26" s="468">
        <f>B27+B28</f>
        <v>1864.5705</v>
      </c>
    </row>
    <row r="27" ht="20.1" customHeight="1" spans="1:2">
      <c r="A27" s="469" t="s">
        <v>1698</v>
      </c>
      <c r="B27" s="470">
        <v>1856.5705</v>
      </c>
    </row>
    <row r="28" ht="20.1" customHeight="1" spans="1:2">
      <c r="A28" s="469" t="s">
        <v>1699</v>
      </c>
      <c r="B28" s="470">
        <v>8</v>
      </c>
    </row>
    <row r="29" ht="20.1" customHeight="1" spans="1:2">
      <c r="A29" s="467" t="s">
        <v>1700</v>
      </c>
      <c r="B29" s="468">
        <f>B30+B31+B32</f>
        <v>28949.940468</v>
      </c>
    </row>
    <row r="30" ht="20.1" customHeight="1" spans="1:2">
      <c r="A30" s="469" t="s">
        <v>1701</v>
      </c>
      <c r="B30" s="470">
        <v>3450.760664</v>
      </c>
    </row>
    <row r="31" ht="20.1" customHeight="1" spans="1:2">
      <c r="A31" s="469" t="s">
        <v>1702</v>
      </c>
      <c r="B31" s="470">
        <v>25499.179804</v>
      </c>
    </row>
    <row r="32" ht="20.1" customHeight="1" spans="1:2">
      <c r="A32" s="471"/>
      <c r="B32" s="472"/>
    </row>
    <row r="33" ht="41" customHeight="1" spans="1:2">
      <c r="A33" s="473" t="s">
        <v>1703</v>
      </c>
      <c r="B33" s="473"/>
    </row>
    <row r="34" ht="13.5"/>
    <row r="35" ht="13.5"/>
    <row r="36" ht="13.5"/>
    <row r="37" ht="13.5"/>
  </sheetData>
  <mergeCells count="4">
    <mergeCell ref="A1:B1"/>
    <mergeCell ref="A2:B2"/>
    <mergeCell ref="A3:B3"/>
    <mergeCell ref="A33:B33"/>
  </mergeCells>
  <printOptions horizontalCentered="1"/>
  <pageMargins left="0" right="0" top="0.511805555555556" bottom="0.314583333333333" header="0.314583333333333" footer="0.314583333333333"/>
  <pageSetup paperSize="9" orientation="portrait" blackAndWhite="1" errors="blank"/>
  <headerFooter alignWithMargins="0">
    <oddFooter>&amp;C&amp;P</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56"/>
  <sheetViews>
    <sheetView showGridLines="0" showZeros="0" topLeftCell="A34" workbookViewId="0">
      <selection activeCell="D51" sqref="D51"/>
    </sheetView>
  </sheetViews>
  <sheetFormatPr defaultColWidth="6.75" defaultRowHeight="11.25"/>
  <cols>
    <col min="1" max="1" width="40.375" style="312" customWidth="1"/>
    <col min="2" max="3" width="15.625" style="444" customWidth="1"/>
    <col min="4" max="4" width="15.625" style="331" customWidth="1"/>
    <col min="5" max="5" width="9" style="312" customWidth="1"/>
    <col min="6" max="6" width="5.625" style="312" customWidth="1"/>
    <col min="7" max="7" width="0.75" style="312" customWidth="1"/>
    <col min="8" max="8" width="10.125" style="312" customWidth="1"/>
    <col min="9" max="9" width="5.875" style="312" customWidth="1"/>
    <col min="10" max="16384" width="6.75" style="312"/>
  </cols>
  <sheetData>
    <row r="1" ht="19.5" customHeight="1" spans="1:1">
      <c r="A1" s="61" t="s">
        <v>1704</v>
      </c>
    </row>
    <row r="2" s="308" customFormat="1" ht="33" customHeight="1" spans="1:252">
      <c r="A2" s="313" t="s">
        <v>1705</v>
      </c>
      <c r="B2" s="445"/>
      <c r="C2" s="445"/>
      <c r="D2" s="332"/>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4"/>
      <c r="BN2" s="314"/>
      <c r="BO2" s="314"/>
      <c r="BP2" s="314"/>
      <c r="BQ2" s="314"/>
      <c r="BR2" s="314"/>
      <c r="BS2" s="314"/>
      <c r="BT2" s="314"/>
      <c r="BU2" s="314"/>
      <c r="BV2" s="314"/>
      <c r="BW2" s="314"/>
      <c r="BX2" s="314"/>
      <c r="BY2" s="314"/>
      <c r="BZ2" s="314"/>
      <c r="CA2" s="314"/>
      <c r="CB2" s="314"/>
      <c r="CC2" s="314"/>
      <c r="CD2" s="314"/>
      <c r="CE2" s="314"/>
      <c r="CF2" s="314"/>
      <c r="CG2" s="314"/>
      <c r="CH2" s="314"/>
      <c r="CI2" s="314"/>
      <c r="CJ2" s="314"/>
      <c r="CK2" s="314"/>
      <c r="CL2" s="314"/>
      <c r="CM2" s="314"/>
      <c r="CN2" s="314"/>
      <c r="CO2" s="314"/>
      <c r="CP2" s="314"/>
      <c r="CQ2" s="314"/>
      <c r="CR2" s="314"/>
      <c r="CS2" s="314"/>
      <c r="CT2" s="314"/>
      <c r="CU2" s="314"/>
      <c r="CV2" s="314"/>
      <c r="CW2" s="314"/>
      <c r="CX2" s="314"/>
      <c r="CY2" s="314"/>
      <c r="CZ2" s="314"/>
      <c r="DA2" s="314"/>
      <c r="DB2" s="314"/>
      <c r="DC2" s="314"/>
      <c r="DD2" s="314"/>
      <c r="DE2" s="314"/>
      <c r="DF2" s="314"/>
      <c r="DG2" s="314"/>
      <c r="DH2" s="314"/>
      <c r="DI2" s="314"/>
      <c r="DJ2" s="314"/>
      <c r="DK2" s="314"/>
      <c r="DL2" s="314"/>
      <c r="DM2" s="314"/>
      <c r="DN2" s="314"/>
      <c r="DO2" s="314"/>
      <c r="DP2" s="314"/>
      <c r="DQ2" s="314"/>
      <c r="DR2" s="314"/>
      <c r="DS2" s="314"/>
      <c r="DT2" s="314"/>
      <c r="DU2" s="314"/>
      <c r="DV2" s="314"/>
      <c r="DW2" s="314"/>
      <c r="DX2" s="314"/>
      <c r="DY2" s="314"/>
      <c r="DZ2" s="314"/>
      <c r="EA2" s="314"/>
      <c r="EB2" s="314"/>
      <c r="EC2" s="314"/>
      <c r="ED2" s="314"/>
      <c r="EE2" s="314"/>
      <c r="EF2" s="314"/>
      <c r="EG2" s="314"/>
      <c r="EH2" s="314"/>
      <c r="EI2" s="314"/>
      <c r="EJ2" s="314"/>
      <c r="EK2" s="314"/>
      <c r="EL2" s="314"/>
      <c r="EM2" s="314"/>
      <c r="EN2" s="314"/>
      <c r="EO2" s="314"/>
      <c r="EP2" s="314"/>
      <c r="EQ2" s="314"/>
      <c r="ER2" s="314"/>
      <c r="ES2" s="314"/>
      <c r="ET2" s="314"/>
      <c r="EU2" s="314"/>
      <c r="EV2" s="314"/>
      <c r="EW2" s="314"/>
      <c r="EX2" s="314"/>
      <c r="EY2" s="314"/>
      <c r="EZ2" s="314"/>
      <c r="FA2" s="314"/>
      <c r="FB2" s="314"/>
      <c r="FC2" s="314"/>
      <c r="FD2" s="314"/>
      <c r="FE2" s="314"/>
      <c r="FF2" s="314"/>
      <c r="FG2" s="314"/>
      <c r="FH2" s="314"/>
      <c r="FI2" s="314"/>
      <c r="FJ2" s="314"/>
      <c r="FK2" s="314"/>
      <c r="FL2" s="314"/>
      <c r="FM2" s="314"/>
      <c r="FN2" s="314"/>
      <c r="FO2" s="314"/>
      <c r="FP2" s="314"/>
      <c r="FQ2" s="314"/>
      <c r="FR2" s="314"/>
      <c r="FS2" s="314"/>
      <c r="FT2" s="314"/>
      <c r="FU2" s="314"/>
      <c r="FV2" s="314"/>
      <c r="FW2" s="314"/>
      <c r="FX2" s="314"/>
      <c r="FY2" s="314"/>
      <c r="FZ2" s="314"/>
      <c r="GA2" s="314"/>
      <c r="GB2" s="314"/>
      <c r="GC2" s="314"/>
      <c r="GD2" s="314"/>
      <c r="GE2" s="314"/>
      <c r="GF2" s="314"/>
      <c r="GG2" s="314"/>
      <c r="GH2" s="314"/>
      <c r="GI2" s="314"/>
      <c r="GJ2" s="314"/>
      <c r="GK2" s="314"/>
      <c r="GL2" s="314"/>
      <c r="GM2" s="314"/>
      <c r="GN2" s="314"/>
      <c r="GO2" s="314"/>
      <c r="GP2" s="314"/>
      <c r="GQ2" s="314"/>
      <c r="GR2" s="314"/>
      <c r="GS2" s="314"/>
      <c r="GT2" s="314"/>
      <c r="GU2" s="314"/>
      <c r="GV2" s="314"/>
      <c r="GW2" s="314"/>
      <c r="GX2" s="314"/>
      <c r="GY2" s="314"/>
      <c r="GZ2" s="314"/>
      <c r="HA2" s="314"/>
      <c r="HB2" s="314"/>
      <c r="HC2" s="314"/>
      <c r="HD2" s="314"/>
      <c r="HE2" s="314"/>
      <c r="HF2" s="314"/>
      <c r="HG2" s="314"/>
      <c r="HH2" s="314"/>
      <c r="HI2" s="314"/>
      <c r="HJ2" s="314"/>
      <c r="HK2" s="314"/>
      <c r="HL2" s="314"/>
      <c r="HM2" s="314"/>
      <c r="HN2" s="314"/>
      <c r="HO2" s="314"/>
      <c r="HP2" s="314"/>
      <c r="HQ2" s="314"/>
      <c r="HR2" s="314"/>
      <c r="HS2" s="314"/>
      <c r="HT2" s="314"/>
      <c r="HU2" s="314"/>
      <c r="HV2" s="314"/>
      <c r="HW2" s="314"/>
      <c r="HX2" s="314"/>
      <c r="HY2" s="314"/>
      <c r="HZ2" s="314"/>
      <c r="IA2" s="314"/>
      <c r="IB2" s="314"/>
      <c r="IC2" s="314"/>
      <c r="ID2" s="314"/>
      <c r="IE2" s="314"/>
      <c r="IF2" s="314"/>
      <c r="IG2" s="314"/>
      <c r="IH2" s="314"/>
      <c r="II2" s="314"/>
      <c r="IJ2" s="314"/>
      <c r="IK2" s="314"/>
      <c r="IL2" s="314"/>
      <c r="IM2" s="314"/>
      <c r="IN2" s="314"/>
      <c r="IO2" s="314"/>
      <c r="IP2" s="314"/>
      <c r="IQ2" s="314"/>
      <c r="IR2" s="314"/>
    </row>
    <row r="3" s="309" customFormat="1" ht="19.5" customHeight="1" spans="1:252">
      <c r="A3" s="315"/>
      <c r="B3" s="446"/>
      <c r="C3" s="446"/>
      <c r="D3" s="333" t="s">
        <v>67</v>
      </c>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c r="DH3" s="311"/>
      <c r="DI3" s="311"/>
      <c r="DJ3" s="311"/>
      <c r="DK3" s="311"/>
      <c r="DL3" s="311"/>
      <c r="DM3" s="311"/>
      <c r="DN3" s="311"/>
      <c r="DO3" s="311"/>
      <c r="DP3" s="311"/>
      <c r="DQ3" s="311"/>
      <c r="DR3" s="311"/>
      <c r="DS3" s="311"/>
      <c r="DT3" s="311"/>
      <c r="DU3" s="311"/>
      <c r="DV3" s="311"/>
      <c r="DW3" s="311"/>
      <c r="DX3" s="311"/>
      <c r="DY3" s="311"/>
      <c r="DZ3" s="311"/>
      <c r="EA3" s="311"/>
      <c r="EB3" s="311"/>
      <c r="EC3" s="311"/>
      <c r="ED3" s="311"/>
      <c r="EE3" s="311"/>
      <c r="EF3" s="311"/>
      <c r="EG3" s="311"/>
      <c r="EH3" s="311"/>
      <c r="EI3" s="311"/>
      <c r="EJ3" s="311"/>
      <c r="EK3" s="311"/>
      <c r="EL3" s="311"/>
      <c r="EM3" s="311"/>
      <c r="EN3" s="311"/>
      <c r="EO3" s="311"/>
      <c r="EP3" s="311"/>
      <c r="EQ3" s="311"/>
      <c r="ER3" s="311"/>
      <c r="ES3" s="311"/>
      <c r="ET3" s="311"/>
      <c r="EU3" s="311"/>
      <c r="EV3" s="311"/>
      <c r="EW3" s="311"/>
      <c r="EX3" s="311"/>
      <c r="EY3" s="311"/>
      <c r="EZ3" s="311"/>
      <c r="FA3" s="311"/>
      <c r="FB3" s="311"/>
      <c r="FC3" s="311"/>
      <c r="FD3" s="311"/>
      <c r="FE3" s="311"/>
      <c r="FF3" s="311"/>
      <c r="FG3" s="311"/>
      <c r="FH3" s="311"/>
      <c r="FI3" s="311"/>
      <c r="FJ3" s="311"/>
      <c r="FK3" s="311"/>
      <c r="FL3" s="311"/>
      <c r="FM3" s="311"/>
      <c r="FN3" s="311"/>
      <c r="FO3" s="311"/>
      <c r="FP3" s="311"/>
      <c r="FQ3" s="311"/>
      <c r="FR3" s="311"/>
      <c r="FS3" s="311"/>
      <c r="FT3" s="311"/>
      <c r="FU3" s="311"/>
      <c r="FV3" s="311"/>
      <c r="FW3" s="311"/>
      <c r="FX3" s="311"/>
      <c r="FY3" s="311"/>
      <c r="FZ3" s="311"/>
      <c r="GA3" s="311"/>
      <c r="GB3" s="311"/>
      <c r="GC3" s="311"/>
      <c r="GD3" s="311"/>
      <c r="GE3" s="311"/>
      <c r="GF3" s="311"/>
      <c r="GG3" s="311"/>
      <c r="GH3" s="311"/>
      <c r="GI3" s="311"/>
      <c r="GJ3" s="311"/>
      <c r="GK3" s="311"/>
      <c r="GL3" s="311"/>
      <c r="GM3" s="311"/>
      <c r="GN3" s="311"/>
      <c r="GO3" s="311"/>
      <c r="GP3" s="311"/>
      <c r="GQ3" s="311"/>
      <c r="GR3" s="311"/>
      <c r="GS3" s="311"/>
      <c r="GT3" s="311"/>
      <c r="GU3" s="311"/>
      <c r="GV3" s="311"/>
      <c r="GW3" s="311"/>
      <c r="GX3" s="311"/>
      <c r="GY3" s="311"/>
      <c r="GZ3" s="311"/>
      <c r="HA3" s="311"/>
      <c r="HB3" s="311"/>
      <c r="HC3" s="311"/>
      <c r="HD3" s="311"/>
      <c r="HE3" s="311"/>
      <c r="HF3" s="311"/>
      <c r="HG3" s="311"/>
      <c r="HH3" s="311"/>
      <c r="HI3" s="311"/>
      <c r="HJ3" s="311"/>
      <c r="HK3" s="311"/>
      <c r="HL3" s="311"/>
      <c r="HM3" s="311"/>
      <c r="HN3" s="311"/>
      <c r="HO3" s="311"/>
      <c r="HP3" s="311"/>
      <c r="HQ3" s="311"/>
      <c r="HR3" s="311"/>
      <c r="HS3" s="311"/>
      <c r="HT3" s="311"/>
      <c r="HU3" s="311"/>
      <c r="HV3" s="311"/>
      <c r="HW3" s="311"/>
      <c r="HX3" s="311"/>
      <c r="HY3" s="311"/>
      <c r="HZ3" s="311"/>
      <c r="IA3" s="311"/>
      <c r="IB3" s="311"/>
      <c r="IC3" s="311"/>
      <c r="ID3" s="311"/>
      <c r="IE3" s="311"/>
      <c r="IF3" s="311"/>
      <c r="IG3" s="311"/>
      <c r="IH3" s="311"/>
      <c r="II3" s="311"/>
      <c r="IJ3" s="311"/>
      <c r="IK3" s="311"/>
      <c r="IL3" s="311"/>
      <c r="IM3" s="311"/>
      <c r="IN3" s="311"/>
      <c r="IO3" s="311"/>
      <c r="IP3" s="311"/>
      <c r="IQ3" s="311"/>
      <c r="IR3" s="311"/>
    </row>
    <row r="4" s="310" customFormat="1" ht="50.1" customHeight="1" spans="1:252">
      <c r="A4" s="318" t="s">
        <v>1169</v>
      </c>
      <c r="B4" s="447" t="s">
        <v>1706</v>
      </c>
      <c r="C4" s="447" t="s">
        <v>1707</v>
      </c>
      <c r="D4" s="334" t="s">
        <v>1708</v>
      </c>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30"/>
      <c r="AR4" s="311"/>
      <c r="AS4" s="311"/>
      <c r="AT4" s="311"/>
      <c r="AU4" s="311"/>
      <c r="AV4" s="311"/>
      <c r="AW4" s="311"/>
      <c r="AX4" s="311"/>
      <c r="AY4" s="311"/>
      <c r="AZ4" s="311"/>
      <c r="BA4" s="311"/>
      <c r="BB4" s="311"/>
      <c r="BC4" s="311"/>
      <c r="BD4" s="311"/>
      <c r="BE4" s="311"/>
      <c r="BF4" s="311"/>
      <c r="BG4" s="311"/>
      <c r="BH4" s="311"/>
      <c r="BI4" s="311"/>
      <c r="BJ4" s="311"/>
      <c r="BK4" s="311"/>
      <c r="BL4" s="311"/>
      <c r="BM4" s="311"/>
      <c r="BN4" s="311"/>
      <c r="BO4" s="311"/>
      <c r="BP4" s="311"/>
      <c r="BQ4" s="311"/>
      <c r="BR4" s="311"/>
      <c r="BS4" s="311"/>
      <c r="BT4" s="311"/>
      <c r="BU4" s="311"/>
      <c r="BV4" s="311"/>
      <c r="BW4" s="311"/>
      <c r="BX4" s="311"/>
      <c r="BY4" s="311"/>
      <c r="BZ4" s="311"/>
      <c r="CA4" s="311"/>
      <c r="CB4" s="311"/>
      <c r="CC4" s="311"/>
      <c r="CD4" s="311"/>
      <c r="CE4" s="311"/>
      <c r="CF4" s="311"/>
      <c r="CG4" s="311"/>
      <c r="CH4" s="311"/>
      <c r="CI4" s="311"/>
      <c r="CJ4" s="311"/>
      <c r="CK4" s="311"/>
      <c r="CL4" s="311"/>
      <c r="CM4" s="311"/>
      <c r="CN4" s="311"/>
      <c r="CO4" s="311"/>
      <c r="CP4" s="311"/>
      <c r="CQ4" s="311"/>
      <c r="CR4" s="311"/>
      <c r="CS4" s="311"/>
      <c r="CT4" s="311"/>
      <c r="CU4" s="311"/>
      <c r="CV4" s="311"/>
      <c r="CW4" s="311"/>
      <c r="CX4" s="311"/>
      <c r="CY4" s="311"/>
      <c r="CZ4" s="311"/>
      <c r="DA4" s="311"/>
      <c r="DB4" s="311"/>
      <c r="DC4" s="311"/>
      <c r="DD4" s="311"/>
      <c r="DE4" s="311"/>
      <c r="DF4" s="311"/>
      <c r="DG4" s="311"/>
      <c r="DH4" s="311"/>
      <c r="DI4" s="311"/>
      <c r="DJ4" s="311"/>
      <c r="DK4" s="311"/>
      <c r="DL4" s="311"/>
      <c r="DM4" s="311"/>
      <c r="DN4" s="311"/>
      <c r="DO4" s="311"/>
      <c r="DP4" s="311"/>
      <c r="DQ4" s="311"/>
      <c r="DR4" s="311"/>
      <c r="DS4" s="311"/>
      <c r="DT4" s="311"/>
      <c r="DU4" s="311"/>
      <c r="DV4" s="311"/>
      <c r="DW4" s="311"/>
      <c r="DX4" s="311"/>
      <c r="DY4" s="311"/>
      <c r="DZ4" s="311"/>
      <c r="EA4" s="311"/>
      <c r="EB4" s="311"/>
      <c r="EC4" s="311"/>
      <c r="ED4" s="311"/>
      <c r="EE4" s="311"/>
      <c r="EF4" s="311"/>
      <c r="EG4" s="311"/>
      <c r="EH4" s="311"/>
      <c r="EI4" s="311"/>
      <c r="EJ4" s="311"/>
      <c r="EK4" s="311"/>
      <c r="EL4" s="311"/>
      <c r="EM4" s="311"/>
      <c r="EN4" s="311"/>
      <c r="EO4" s="311"/>
      <c r="EP4" s="311"/>
      <c r="EQ4" s="311"/>
      <c r="ER4" s="311"/>
      <c r="ES4" s="311"/>
      <c r="ET4" s="311"/>
      <c r="EU4" s="311"/>
      <c r="EV4" s="311"/>
      <c r="EW4" s="311"/>
      <c r="EX4" s="311"/>
      <c r="EY4" s="311"/>
      <c r="EZ4" s="311"/>
      <c r="FA4" s="311"/>
      <c r="FB4" s="311"/>
      <c r="FC4" s="311"/>
      <c r="FD4" s="311"/>
      <c r="FE4" s="311"/>
      <c r="FF4" s="311"/>
      <c r="FG4" s="311"/>
      <c r="FH4" s="311"/>
      <c r="FI4" s="311"/>
      <c r="FJ4" s="311"/>
      <c r="FK4" s="311"/>
      <c r="FL4" s="311"/>
      <c r="FM4" s="311"/>
      <c r="FN4" s="311"/>
      <c r="FO4" s="311"/>
      <c r="FP4" s="311"/>
      <c r="FQ4" s="311"/>
      <c r="FR4" s="311"/>
      <c r="FS4" s="311"/>
      <c r="FT4" s="311"/>
      <c r="FU4" s="311"/>
      <c r="FV4" s="311"/>
      <c r="FW4" s="311"/>
      <c r="FX4" s="311"/>
      <c r="FY4" s="311"/>
      <c r="FZ4" s="311"/>
      <c r="GA4" s="311"/>
      <c r="GB4" s="311"/>
      <c r="GC4" s="311"/>
      <c r="GD4" s="311"/>
      <c r="GE4" s="311"/>
      <c r="GF4" s="311"/>
      <c r="GG4" s="311"/>
      <c r="GH4" s="311"/>
      <c r="GI4" s="311"/>
      <c r="GJ4" s="311"/>
      <c r="GK4" s="311"/>
      <c r="GL4" s="311"/>
      <c r="GM4" s="311"/>
      <c r="GN4" s="311"/>
      <c r="GO4" s="311"/>
      <c r="GP4" s="311"/>
      <c r="GQ4" s="311"/>
      <c r="GR4" s="311"/>
      <c r="GS4" s="311"/>
      <c r="GT4" s="311"/>
      <c r="GU4" s="311"/>
      <c r="GV4" s="311"/>
      <c r="GW4" s="311"/>
      <c r="GX4" s="311"/>
      <c r="GY4" s="311"/>
      <c r="GZ4" s="311"/>
      <c r="HA4" s="311"/>
      <c r="HB4" s="311"/>
      <c r="HC4" s="311"/>
      <c r="HD4" s="311"/>
      <c r="HE4" s="311"/>
      <c r="HF4" s="311"/>
      <c r="HG4" s="311"/>
      <c r="HH4" s="311"/>
      <c r="HI4" s="311"/>
      <c r="HJ4" s="311"/>
      <c r="HK4" s="311"/>
      <c r="HL4" s="311"/>
      <c r="HM4" s="311"/>
      <c r="HN4" s="311"/>
      <c r="HO4" s="311"/>
      <c r="HP4" s="311"/>
      <c r="HQ4" s="311"/>
      <c r="HR4" s="311"/>
      <c r="HS4" s="311"/>
      <c r="HT4" s="311"/>
      <c r="HU4" s="311"/>
      <c r="HV4" s="311"/>
      <c r="HW4" s="311"/>
      <c r="HX4" s="311"/>
      <c r="HY4" s="311"/>
      <c r="HZ4" s="311"/>
      <c r="IA4" s="311"/>
      <c r="IB4" s="311"/>
      <c r="IC4" s="311"/>
      <c r="ID4" s="311"/>
      <c r="IE4" s="311"/>
      <c r="IF4" s="311"/>
      <c r="IG4" s="311"/>
      <c r="IH4" s="311"/>
      <c r="II4" s="311"/>
      <c r="IJ4" s="311"/>
      <c r="IK4" s="311"/>
      <c r="IL4" s="311"/>
      <c r="IM4" s="311"/>
      <c r="IN4" s="311"/>
      <c r="IO4" s="311"/>
      <c r="IP4" s="311"/>
      <c r="IQ4" s="311"/>
      <c r="IR4" s="311"/>
    </row>
    <row r="5" s="311" customFormat="1" ht="24" customHeight="1" spans="1:4">
      <c r="A5" s="448" t="s">
        <v>1172</v>
      </c>
      <c r="B5" s="449">
        <v>7407</v>
      </c>
      <c r="C5" s="449">
        <v>7407</v>
      </c>
      <c r="D5" s="450">
        <f>(C5-B5)/B5*100</f>
        <v>0</v>
      </c>
    </row>
    <row r="6" s="311" customFormat="1" ht="24" customHeight="1" spans="1:4">
      <c r="A6" s="337" t="s">
        <v>1173</v>
      </c>
      <c r="B6" s="451">
        <v>5953</v>
      </c>
      <c r="C6" s="451">
        <v>5953</v>
      </c>
      <c r="D6" s="450">
        <f t="shared" ref="D6:D37" si="0">(C6-B6)/B6*100</f>
        <v>0</v>
      </c>
    </row>
    <row r="7" s="311" customFormat="1" ht="24" customHeight="1" spans="1:4">
      <c r="A7" s="337" t="s">
        <v>1174</v>
      </c>
      <c r="B7" s="451">
        <v>1454</v>
      </c>
      <c r="C7" s="451">
        <v>1454</v>
      </c>
      <c r="D7" s="450">
        <f t="shared" si="0"/>
        <v>0</v>
      </c>
    </row>
    <row r="8" s="311" customFormat="1" ht="24" customHeight="1" spans="1:4">
      <c r="A8" s="452" t="s">
        <v>1175</v>
      </c>
      <c r="B8" s="449">
        <v>242419</v>
      </c>
      <c r="C8" s="449">
        <f>SUM(C9:C18)</f>
        <v>241866.65</v>
      </c>
      <c r="D8" s="450">
        <f t="shared" si="0"/>
        <v>-0.227849302241163</v>
      </c>
    </row>
    <row r="9" s="311" customFormat="1" ht="24" customHeight="1" spans="1:4">
      <c r="A9" s="337" t="s">
        <v>1176</v>
      </c>
      <c r="B9" s="451">
        <v>1926</v>
      </c>
      <c r="C9" s="451">
        <v>1926</v>
      </c>
      <c r="D9" s="450">
        <f t="shared" si="0"/>
        <v>0</v>
      </c>
    </row>
    <row r="10" s="311" customFormat="1" ht="24" customHeight="1" spans="1:4">
      <c r="A10" s="337" t="s">
        <v>1177</v>
      </c>
      <c r="B10" s="451">
        <v>112834</v>
      </c>
      <c r="C10" s="451">
        <v>109834</v>
      </c>
      <c r="D10" s="450">
        <f t="shared" si="0"/>
        <v>-2.65877306485634</v>
      </c>
    </row>
    <row r="11" s="311" customFormat="1" ht="24" customHeight="1" spans="1:4">
      <c r="A11" s="337" t="s">
        <v>1178</v>
      </c>
      <c r="B11" s="451">
        <v>45869</v>
      </c>
      <c r="C11" s="451">
        <v>50381</v>
      </c>
      <c r="D11" s="450">
        <f t="shared" si="0"/>
        <v>9.83670888835597</v>
      </c>
    </row>
    <row r="12" s="311" customFormat="1" ht="24" customHeight="1" spans="1:4">
      <c r="A12" s="337" t="s">
        <v>1179</v>
      </c>
      <c r="B12" s="451">
        <v>24642.91</v>
      </c>
      <c r="C12" s="451">
        <f>3632.82+20224.33</f>
        <v>23857.15</v>
      </c>
      <c r="D12" s="450">
        <f t="shared" si="0"/>
        <v>-3.1885844650652</v>
      </c>
    </row>
    <row r="13" s="311" customFormat="1" ht="24" customHeight="1" spans="1:4">
      <c r="A13" s="337" t="s">
        <v>1182</v>
      </c>
      <c r="B13" s="451"/>
      <c r="C13" s="451"/>
      <c r="D13" s="450"/>
    </row>
    <row r="14" s="311" customFormat="1" ht="24" customHeight="1" spans="1:4">
      <c r="A14" s="337" t="s">
        <v>1183</v>
      </c>
      <c r="B14" s="451">
        <v>5195</v>
      </c>
      <c r="C14" s="451">
        <v>5497</v>
      </c>
      <c r="D14" s="450">
        <f t="shared" si="0"/>
        <v>5.81328200192493</v>
      </c>
    </row>
    <row r="15" s="311" customFormat="1" ht="24" customHeight="1" spans="1:4">
      <c r="A15" s="337" t="s">
        <v>1184</v>
      </c>
      <c r="B15" s="451">
        <v>28021</v>
      </c>
      <c r="C15" s="451">
        <v>26633</v>
      </c>
      <c r="D15" s="450">
        <f t="shared" si="0"/>
        <v>-4.95342778630313</v>
      </c>
    </row>
    <row r="16" s="311" customFormat="1" ht="24" customHeight="1" spans="1:4">
      <c r="A16" s="337" t="s">
        <v>1709</v>
      </c>
      <c r="B16" s="451"/>
      <c r="C16" s="451"/>
      <c r="D16" s="450"/>
    </row>
    <row r="17" s="311" customFormat="1" ht="24" customHeight="1" spans="1:4">
      <c r="A17" s="337" t="s">
        <v>1185</v>
      </c>
      <c r="B17" s="451">
        <v>21105</v>
      </c>
      <c r="C17" s="451">
        <v>22666</v>
      </c>
      <c r="D17" s="450">
        <f t="shared" si="0"/>
        <v>7.39635157545605</v>
      </c>
    </row>
    <row r="18" s="311" customFormat="1" ht="24" customHeight="1" spans="1:4">
      <c r="A18" s="337" t="s">
        <v>1186</v>
      </c>
      <c r="B18" s="451">
        <v>2826.45</v>
      </c>
      <c r="C18" s="451">
        <v>1072.5</v>
      </c>
      <c r="D18" s="450">
        <f t="shared" si="0"/>
        <v>-62.0548744892002</v>
      </c>
    </row>
    <row r="19" s="311" customFormat="1" ht="24" customHeight="1" spans="1:4">
      <c r="A19" s="452" t="s">
        <v>1187</v>
      </c>
      <c r="B19" s="449">
        <v>216788</v>
      </c>
      <c r="C19" s="449">
        <f>SUM(C20:C31)</f>
        <v>404661.3</v>
      </c>
      <c r="D19" s="450">
        <f t="shared" si="0"/>
        <v>86.6622230012731</v>
      </c>
    </row>
    <row r="20" s="311" customFormat="1" ht="24" customHeight="1" spans="1:4">
      <c r="A20" s="337" t="s">
        <v>1710</v>
      </c>
      <c r="B20" s="451"/>
      <c r="C20" s="451"/>
      <c r="D20" s="450"/>
    </row>
    <row r="21" s="311" customFormat="1" ht="24" customHeight="1" spans="1:4">
      <c r="A21" s="337" t="s">
        <v>1189</v>
      </c>
      <c r="B21" s="451">
        <v>3320</v>
      </c>
      <c r="C21" s="451">
        <v>4929</v>
      </c>
      <c r="D21" s="450">
        <f t="shared" si="0"/>
        <v>48.4638554216867</v>
      </c>
    </row>
    <row r="22" s="311" customFormat="1" ht="24" customHeight="1" spans="1:4">
      <c r="A22" s="337" t="s">
        <v>1190</v>
      </c>
      <c r="B22" s="451">
        <v>49704</v>
      </c>
      <c r="C22" s="451">
        <f>30209+20366</f>
        <v>50575</v>
      </c>
      <c r="D22" s="450">
        <f t="shared" si="0"/>
        <v>1.75237405440206</v>
      </c>
    </row>
    <row r="23" s="311" customFormat="1" ht="24" customHeight="1" spans="1:4">
      <c r="A23" s="337" t="s">
        <v>1191</v>
      </c>
      <c r="B23" s="451">
        <v>104</v>
      </c>
      <c r="C23" s="451">
        <v>79</v>
      </c>
      <c r="D23" s="450">
        <f t="shared" si="0"/>
        <v>-24.0384615384615</v>
      </c>
    </row>
    <row r="24" s="311" customFormat="1" ht="24" customHeight="1" spans="1:4">
      <c r="A24" s="337" t="s">
        <v>1192</v>
      </c>
      <c r="B24" s="451">
        <v>1468</v>
      </c>
      <c r="C24" s="451">
        <v>879</v>
      </c>
      <c r="D24" s="450">
        <f t="shared" si="0"/>
        <v>-40.1226158038147</v>
      </c>
    </row>
    <row r="25" s="311" customFormat="1" ht="24" customHeight="1" spans="1:4">
      <c r="A25" s="337" t="s">
        <v>1193</v>
      </c>
      <c r="B25" s="451">
        <v>58230</v>
      </c>
      <c r="C25" s="451">
        <v>58195.2</v>
      </c>
      <c r="D25" s="450">
        <f t="shared" si="0"/>
        <v>-0.059763008758377</v>
      </c>
    </row>
    <row r="26" s="311" customFormat="1" ht="24" customHeight="1" spans="1:4">
      <c r="A26" s="337" t="s">
        <v>1194</v>
      </c>
      <c r="B26" s="451">
        <v>23380</v>
      </c>
      <c r="C26" s="451">
        <v>22966</v>
      </c>
      <c r="D26" s="450">
        <f t="shared" si="0"/>
        <v>-1.77074422583405</v>
      </c>
    </row>
    <row r="27" s="311" customFormat="1" ht="24" customHeight="1" spans="1:4">
      <c r="A27" s="337" t="s">
        <v>1195</v>
      </c>
      <c r="B27" s="451">
        <v>817</v>
      </c>
      <c r="C27" s="451">
        <v>984</v>
      </c>
      <c r="D27" s="450">
        <f t="shared" si="0"/>
        <v>20.4406364749082</v>
      </c>
    </row>
    <row r="28" s="311" customFormat="1" ht="24" customHeight="1" spans="1:4">
      <c r="A28" s="337" t="s">
        <v>1196</v>
      </c>
      <c r="B28" s="451">
        <v>50470</v>
      </c>
      <c r="C28" s="451">
        <f>36730+3903+205314</f>
        <v>245947</v>
      </c>
      <c r="D28" s="450">
        <f t="shared" si="0"/>
        <v>387.313255399247</v>
      </c>
    </row>
    <row r="29" s="311" customFormat="1" ht="24" customHeight="1" spans="1:4">
      <c r="A29" s="337" t="s">
        <v>1198</v>
      </c>
      <c r="B29" s="451">
        <v>18559.69</v>
      </c>
      <c r="C29" s="451">
        <v>9723.1</v>
      </c>
      <c r="D29" s="450">
        <f t="shared" si="0"/>
        <v>-47.6117327390705</v>
      </c>
    </row>
    <row r="30" s="311" customFormat="1" ht="24" customHeight="1" spans="1:4">
      <c r="A30" s="337" t="s">
        <v>1197</v>
      </c>
      <c r="B30" s="451">
        <v>10735</v>
      </c>
      <c r="C30" s="451">
        <v>10384</v>
      </c>
      <c r="D30" s="450">
        <f t="shared" si="0"/>
        <v>-3.26967862133209</v>
      </c>
    </row>
    <row r="31" s="311" customFormat="1" ht="24" customHeight="1" spans="1:4">
      <c r="A31" s="337"/>
      <c r="B31" s="451"/>
      <c r="C31" s="451"/>
      <c r="D31" s="450"/>
    </row>
    <row r="32" s="311" customFormat="1" ht="24" customHeight="1" spans="1:4">
      <c r="A32" s="452" t="s">
        <v>1199</v>
      </c>
      <c r="B32" s="449">
        <v>16081.55</v>
      </c>
      <c r="C32" s="449">
        <f>SUM(C33:C54)</f>
        <v>12544.97</v>
      </c>
      <c r="D32" s="450">
        <f t="shared" si="0"/>
        <v>-21.991536885437</v>
      </c>
    </row>
    <row r="33" s="311" customFormat="1" ht="24" customHeight="1" spans="1:4">
      <c r="A33" s="337" t="s">
        <v>1200</v>
      </c>
      <c r="B33" s="451">
        <v>20</v>
      </c>
      <c r="C33" s="451"/>
      <c r="D33" s="450">
        <f t="shared" si="0"/>
        <v>-100</v>
      </c>
    </row>
    <row r="34" s="311" customFormat="1" ht="24" customHeight="1" spans="1:4">
      <c r="A34" s="337" t="s">
        <v>1201</v>
      </c>
      <c r="B34" s="451"/>
      <c r="C34" s="451"/>
      <c r="D34" s="450"/>
    </row>
    <row r="35" s="311" customFormat="1" ht="24" customHeight="1" spans="1:4">
      <c r="A35" s="337" t="s">
        <v>1202</v>
      </c>
      <c r="B35" s="451"/>
      <c r="C35" s="451"/>
      <c r="D35" s="450"/>
    </row>
    <row r="36" s="311" customFormat="1" ht="24" customHeight="1" spans="1:4">
      <c r="A36" s="337" t="s">
        <v>1203</v>
      </c>
      <c r="B36" s="451"/>
      <c r="C36" s="453"/>
      <c r="D36" s="450"/>
    </row>
    <row r="37" ht="24" customHeight="1" spans="1:4">
      <c r="A37" s="337" t="s">
        <v>1204</v>
      </c>
      <c r="B37" s="451"/>
      <c r="D37" s="450"/>
    </row>
    <row r="38" ht="24" customHeight="1" spans="1:4">
      <c r="A38" s="337" t="s">
        <v>1205</v>
      </c>
      <c r="B38" s="451">
        <v>20</v>
      </c>
      <c r="C38" s="451"/>
      <c r="D38" s="450">
        <f t="shared" ref="D38:D55" si="1">(C38-B38)/B38*100</f>
        <v>-100</v>
      </c>
    </row>
    <row r="39" ht="24" customHeight="1" spans="1:4">
      <c r="A39" s="337" t="s">
        <v>1206</v>
      </c>
      <c r="B39" s="451"/>
      <c r="C39" s="451"/>
      <c r="D39" s="450"/>
    </row>
    <row r="40" ht="24" customHeight="1" spans="1:4">
      <c r="A40" s="337" t="s">
        <v>1207</v>
      </c>
      <c r="B40" s="451">
        <v>760</v>
      </c>
      <c r="C40" s="451">
        <v>561</v>
      </c>
      <c r="D40" s="450">
        <f t="shared" si="1"/>
        <v>-26.1842105263158</v>
      </c>
    </row>
    <row r="41" ht="24" customHeight="1" spans="1:4">
      <c r="A41" s="337" t="s">
        <v>1208</v>
      </c>
      <c r="B41" s="451">
        <v>2541.25</v>
      </c>
      <c r="C41" s="451">
        <v>3586.97</v>
      </c>
      <c r="D41" s="450">
        <f t="shared" si="1"/>
        <v>41.1498278406296</v>
      </c>
    </row>
    <row r="42" ht="24" customHeight="1" spans="1:4">
      <c r="A42" s="337" t="s">
        <v>1209</v>
      </c>
      <c r="B42" s="451"/>
      <c r="C42" s="451"/>
      <c r="D42" s="450"/>
    </row>
    <row r="43" ht="24" customHeight="1" spans="1:4">
      <c r="A43" s="337" t="s">
        <v>1210</v>
      </c>
      <c r="B43" s="451">
        <v>9034</v>
      </c>
      <c r="C43" s="451">
        <v>6136</v>
      </c>
      <c r="D43" s="450">
        <f t="shared" si="1"/>
        <v>-32.0788133717069</v>
      </c>
    </row>
    <row r="44" ht="24" customHeight="1" spans="1:4">
      <c r="A44" s="337" t="s">
        <v>1211</v>
      </c>
      <c r="B44" s="451">
        <v>268.3</v>
      </c>
      <c r="C44" s="451">
        <v>311</v>
      </c>
      <c r="D44" s="450">
        <f t="shared" si="1"/>
        <v>15.9150204994409</v>
      </c>
    </row>
    <row r="45" ht="24" customHeight="1" spans="1:4">
      <c r="A45" s="337" t="s">
        <v>1212</v>
      </c>
      <c r="B45" s="451">
        <v>1400</v>
      </c>
      <c r="C45" s="451">
        <v>500</v>
      </c>
      <c r="D45" s="450">
        <f t="shared" si="1"/>
        <v>-64.2857142857143</v>
      </c>
    </row>
    <row r="46" ht="24" customHeight="1" spans="1:4">
      <c r="A46" s="337" t="s">
        <v>1213</v>
      </c>
      <c r="B46" s="451">
        <v>348</v>
      </c>
      <c r="C46" s="451">
        <v>740</v>
      </c>
      <c r="D46" s="450">
        <f t="shared" si="1"/>
        <v>112.64367816092</v>
      </c>
    </row>
    <row r="47" ht="24" customHeight="1" spans="1:4">
      <c r="A47" s="337" t="s">
        <v>1214</v>
      </c>
      <c r="B47" s="451"/>
      <c r="C47" s="451"/>
      <c r="D47" s="450"/>
    </row>
    <row r="48" ht="24" customHeight="1" spans="1:4">
      <c r="A48" s="337" t="s">
        <v>1215</v>
      </c>
      <c r="B48" s="451"/>
      <c r="C48" s="451">
        <v>600</v>
      </c>
      <c r="D48" s="450"/>
    </row>
    <row r="49" ht="24" customHeight="1" spans="1:4">
      <c r="A49" s="337" t="s">
        <v>1216</v>
      </c>
      <c r="B49" s="451"/>
      <c r="C49" s="451"/>
      <c r="D49" s="450"/>
    </row>
    <row r="50" ht="24" customHeight="1" spans="1:4">
      <c r="A50" s="337" t="s">
        <v>1217</v>
      </c>
      <c r="B50" s="451"/>
      <c r="C50" s="451"/>
      <c r="D50" s="450"/>
    </row>
    <row r="51" ht="24" customHeight="1" spans="1:4">
      <c r="A51" s="337" t="s">
        <v>1218</v>
      </c>
      <c r="B51" s="451">
        <v>1690</v>
      </c>
      <c r="C51" s="451">
        <v>110</v>
      </c>
      <c r="D51" s="450">
        <f t="shared" si="1"/>
        <v>-93.491124260355</v>
      </c>
    </row>
    <row r="52" ht="24" customHeight="1" spans="1:4">
      <c r="A52" s="337" t="s">
        <v>1219</v>
      </c>
      <c r="B52" s="451"/>
      <c r="C52" s="451"/>
      <c r="D52" s="450"/>
    </row>
    <row r="53" ht="24" customHeight="1" spans="1:4">
      <c r="A53" s="439"/>
      <c r="B53" s="454"/>
      <c r="D53" s="450"/>
    </row>
    <row r="54" ht="24" customHeight="1" spans="1:4">
      <c r="A54" s="439"/>
      <c r="B54" s="454"/>
      <c r="D54" s="450"/>
    </row>
    <row r="55" ht="24" customHeight="1" spans="1:4">
      <c r="A55" s="327" t="s">
        <v>1220</v>
      </c>
      <c r="B55" s="455">
        <v>482696</v>
      </c>
      <c r="C55" s="455">
        <f>C5+C8+C19+C32</f>
        <v>666479.92</v>
      </c>
      <c r="D55" s="456">
        <f t="shared" si="1"/>
        <v>38.0744650877571</v>
      </c>
    </row>
    <row r="56" ht="31" customHeight="1" spans="1:3">
      <c r="A56" s="457" t="s">
        <v>1711</v>
      </c>
      <c r="B56" s="457"/>
      <c r="C56" s="457"/>
    </row>
  </sheetData>
  <sheetProtection formatCells="0" formatColumns="0" formatRows="0"/>
  <mergeCells count="2">
    <mergeCell ref="A2:D2"/>
    <mergeCell ref="A56:C56"/>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O42"/>
  <sheetViews>
    <sheetView showGridLines="0" showZeros="0" topLeftCell="A2" workbookViewId="0">
      <selection activeCell="E25" sqref="E25"/>
    </sheetView>
  </sheetViews>
  <sheetFormatPr defaultColWidth="6.75" defaultRowHeight="11.25"/>
  <cols>
    <col min="1" max="1" width="35.625" style="312" customWidth="1"/>
    <col min="2" max="2" width="33.875" style="431" customWidth="1"/>
    <col min="3" max="3" width="5.625" style="312" customWidth="1"/>
    <col min="4" max="4" width="0.75" style="312" customWidth="1"/>
    <col min="5" max="5" width="10.125" style="312" customWidth="1"/>
    <col min="6" max="6" width="5.875" style="312" customWidth="1"/>
    <col min="7" max="16384" width="6.75" style="312"/>
  </cols>
  <sheetData>
    <row r="1" ht="19.5" customHeight="1" spans="1:1">
      <c r="A1" s="61" t="s">
        <v>1712</v>
      </c>
    </row>
    <row r="2" s="308" customFormat="1" ht="33" customHeight="1" spans="1:249">
      <c r="A2" s="313" t="s">
        <v>1713</v>
      </c>
      <c r="B2" s="432"/>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4"/>
      <c r="BN2" s="314"/>
      <c r="BO2" s="314"/>
      <c r="BP2" s="314"/>
      <c r="BQ2" s="314"/>
      <c r="BR2" s="314"/>
      <c r="BS2" s="314"/>
      <c r="BT2" s="314"/>
      <c r="BU2" s="314"/>
      <c r="BV2" s="314"/>
      <c r="BW2" s="314"/>
      <c r="BX2" s="314"/>
      <c r="BY2" s="314"/>
      <c r="BZ2" s="314"/>
      <c r="CA2" s="314"/>
      <c r="CB2" s="314"/>
      <c r="CC2" s="314"/>
      <c r="CD2" s="314"/>
      <c r="CE2" s="314"/>
      <c r="CF2" s="314"/>
      <c r="CG2" s="314"/>
      <c r="CH2" s="314"/>
      <c r="CI2" s="314"/>
      <c r="CJ2" s="314"/>
      <c r="CK2" s="314"/>
      <c r="CL2" s="314"/>
      <c r="CM2" s="314"/>
      <c r="CN2" s="314"/>
      <c r="CO2" s="314"/>
      <c r="CP2" s="314"/>
      <c r="CQ2" s="314"/>
      <c r="CR2" s="314"/>
      <c r="CS2" s="314"/>
      <c r="CT2" s="314"/>
      <c r="CU2" s="314"/>
      <c r="CV2" s="314"/>
      <c r="CW2" s="314"/>
      <c r="CX2" s="314"/>
      <c r="CY2" s="314"/>
      <c r="CZ2" s="314"/>
      <c r="DA2" s="314"/>
      <c r="DB2" s="314"/>
      <c r="DC2" s="314"/>
      <c r="DD2" s="314"/>
      <c r="DE2" s="314"/>
      <c r="DF2" s="314"/>
      <c r="DG2" s="314"/>
      <c r="DH2" s="314"/>
      <c r="DI2" s="314"/>
      <c r="DJ2" s="314"/>
      <c r="DK2" s="314"/>
      <c r="DL2" s="314"/>
      <c r="DM2" s="314"/>
      <c r="DN2" s="314"/>
      <c r="DO2" s="314"/>
      <c r="DP2" s="314"/>
      <c r="DQ2" s="314"/>
      <c r="DR2" s="314"/>
      <c r="DS2" s="314"/>
      <c r="DT2" s="314"/>
      <c r="DU2" s="314"/>
      <c r="DV2" s="314"/>
      <c r="DW2" s="314"/>
      <c r="DX2" s="314"/>
      <c r="DY2" s="314"/>
      <c r="DZ2" s="314"/>
      <c r="EA2" s="314"/>
      <c r="EB2" s="314"/>
      <c r="EC2" s="314"/>
      <c r="ED2" s="314"/>
      <c r="EE2" s="314"/>
      <c r="EF2" s="314"/>
      <c r="EG2" s="314"/>
      <c r="EH2" s="314"/>
      <c r="EI2" s="314"/>
      <c r="EJ2" s="314"/>
      <c r="EK2" s="314"/>
      <c r="EL2" s="314"/>
      <c r="EM2" s="314"/>
      <c r="EN2" s="314"/>
      <c r="EO2" s="314"/>
      <c r="EP2" s="314"/>
      <c r="EQ2" s="314"/>
      <c r="ER2" s="314"/>
      <c r="ES2" s="314"/>
      <c r="ET2" s="314"/>
      <c r="EU2" s="314"/>
      <c r="EV2" s="314"/>
      <c r="EW2" s="314"/>
      <c r="EX2" s="314"/>
      <c r="EY2" s="314"/>
      <c r="EZ2" s="314"/>
      <c r="FA2" s="314"/>
      <c r="FB2" s="314"/>
      <c r="FC2" s="314"/>
      <c r="FD2" s="314"/>
      <c r="FE2" s="314"/>
      <c r="FF2" s="314"/>
      <c r="FG2" s="314"/>
      <c r="FH2" s="314"/>
      <c r="FI2" s="314"/>
      <c r="FJ2" s="314"/>
      <c r="FK2" s="314"/>
      <c r="FL2" s="314"/>
      <c r="FM2" s="314"/>
      <c r="FN2" s="314"/>
      <c r="FO2" s="314"/>
      <c r="FP2" s="314"/>
      <c r="FQ2" s="314"/>
      <c r="FR2" s="314"/>
      <c r="FS2" s="314"/>
      <c r="FT2" s="314"/>
      <c r="FU2" s="314"/>
      <c r="FV2" s="314"/>
      <c r="FW2" s="314"/>
      <c r="FX2" s="314"/>
      <c r="FY2" s="314"/>
      <c r="FZ2" s="314"/>
      <c r="GA2" s="314"/>
      <c r="GB2" s="314"/>
      <c r="GC2" s="314"/>
      <c r="GD2" s="314"/>
      <c r="GE2" s="314"/>
      <c r="GF2" s="314"/>
      <c r="GG2" s="314"/>
      <c r="GH2" s="314"/>
      <c r="GI2" s="314"/>
      <c r="GJ2" s="314"/>
      <c r="GK2" s="314"/>
      <c r="GL2" s="314"/>
      <c r="GM2" s="314"/>
      <c r="GN2" s="314"/>
      <c r="GO2" s="314"/>
      <c r="GP2" s="314"/>
      <c r="GQ2" s="314"/>
      <c r="GR2" s="314"/>
      <c r="GS2" s="314"/>
      <c r="GT2" s="314"/>
      <c r="GU2" s="314"/>
      <c r="GV2" s="314"/>
      <c r="GW2" s="314"/>
      <c r="GX2" s="314"/>
      <c r="GY2" s="314"/>
      <c r="GZ2" s="314"/>
      <c r="HA2" s="314"/>
      <c r="HB2" s="314"/>
      <c r="HC2" s="314"/>
      <c r="HD2" s="314"/>
      <c r="HE2" s="314"/>
      <c r="HF2" s="314"/>
      <c r="HG2" s="314"/>
      <c r="HH2" s="314"/>
      <c r="HI2" s="314"/>
      <c r="HJ2" s="314"/>
      <c r="HK2" s="314"/>
      <c r="HL2" s="314"/>
      <c r="HM2" s="314"/>
      <c r="HN2" s="314"/>
      <c r="HO2" s="314"/>
      <c r="HP2" s="314"/>
      <c r="HQ2" s="314"/>
      <c r="HR2" s="314"/>
      <c r="HS2" s="314"/>
      <c r="HT2" s="314"/>
      <c r="HU2" s="314"/>
      <c r="HV2" s="314"/>
      <c r="HW2" s="314"/>
      <c r="HX2" s="314"/>
      <c r="HY2" s="314"/>
      <c r="HZ2" s="314"/>
      <c r="IA2" s="314"/>
      <c r="IB2" s="314"/>
      <c r="IC2" s="314"/>
      <c r="ID2" s="314"/>
      <c r="IE2" s="314"/>
      <c r="IF2" s="314"/>
      <c r="IG2" s="314"/>
      <c r="IH2" s="314"/>
      <c r="II2" s="314"/>
      <c r="IJ2" s="314"/>
      <c r="IK2" s="314"/>
      <c r="IL2" s="314"/>
      <c r="IM2" s="314"/>
      <c r="IN2" s="314"/>
      <c r="IO2" s="314"/>
    </row>
    <row r="3" s="309" customFormat="1" ht="19.5" customHeight="1" spans="1:249">
      <c r="A3" s="293" t="s">
        <v>1268</v>
      </c>
      <c r="B3" s="419"/>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c r="DH3" s="311"/>
      <c r="DI3" s="311"/>
      <c r="DJ3" s="311"/>
      <c r="DK3" s="311"/>
      <c r="DL3" s="311"/>
      <c r="DM3" s="311"/>
      <c r="DN3" s="311"/>
      <c r="DO3" s="311"/>
      <c r="DP3" s="311"/>
      <c r="DQ3" s="311"/>
      <c r="DR3" s="311"/>
      <c r="DS3" s="311"/>
      <c r="DT3" s="311"/>
      <c r="DU3" s="311"/>
      <c r="DV3" s="311"/>
      <c r="DW3" s="311"/>
      <c r="DX3" s="311"/>
      <c r="DY3" s="311"/>
      <c r="DZ3" s="311"/>
      <c r="EA3" s="311"/>
      <c r="EB3" s="311"/>
      <c r="EC3" s="311"/>
      <c r="ED3" s="311"/>
      <c r="EE3" s="311"/>
      <c r="EF3" s="311"/>
      <c r="EG3" s="311"/>
      <c r="EH3" s="311"/>
      <c r="EI3" s="311"/>
      <c r="EJ3" s="311"/>
      <c r="EK3" s="311"/>
      <c r="EL3" s="311"/>
      <c r="EM3" s="311"/>
      <c r="EN3" s="311"/>
      <c r="EO3" s="311"/>
      <c r="EP3" s="311"/>
      <c r="EQ3" s="311"/>
      <c r="ER3" s="311"/>
      <c r="ES3" s="311"/>
      <c r="ET3" s="311"/>
      <c r="EU3" s="311"/>
      <c r="EV3" s="311"/>
      <c r="EW3" s="311"/>
      <c r="EX3" s="311"/>
      <c r="EY3" s="311"/>
      <c r="EZ3" s="311"/>
      <c r="FA3" s="311"/>
      <c r="FB3" s="311"/>
      <c r="FC3" s="311"/>
      <c r="FD3" s="311"/>
      <c r="FE3" s="311"/>
      <c r="FF3" s="311"/>
      <c r="FG3" s="311"/>
      <c r="FH3" s="311"/>
      <c r="FI3" s="311"/>
      <c r="FJ3" s="311"/>
      <c r="FK3" s="311"/>
      <c r="FL3" s="311"/>
      <c r="FM3" s="311"/>
      <c r="FN3" s="311"/>
      <c r="FO3" s="311"/>
      <c r="FP3" s="311"/>
      <c r="FQ3" s="311"/>
      <c r="FR3" s="311"/>
      <c r="FS3" s="311"/>
      <c r="FT3" s="311"/>
      <c r="FU3" s="311"/>
      <c r="FV3" s="311"/>
      <c r="FW3" s="311"/>
      <c r="FX3" s="311"/>
      <c r="FY3" s="311"/>
      <c r="FZ3" s="311"/>
      <c r="GA3" s="311"/>
      <c r="GB3" s="311"/>
      <c r="GC3" s="311"/>
      <c r="GD3" s="311"/>
      <c r="GE3" s="311"/>
      <c r="GF3" s="311"/>
      <c r="GG3" s="311"/>
      <c r="GH3" s="311"/>
      <c r="GI3" s="311"/>
      <c r="GJ3" s="311"/>
      <c r="GK3" s="311"/>
      <c r="GL3" s="311"/>
      <c r="GM3" s="311"/>
      <c r="GN3" s="311"/>
      <c r="GO3" s="311"/>
      <c r="GP3" s="311"/>
      <c r="GQ3" s="311"/>
      <c r="GR3" s="311"/>
      <c r="GS3" s="311"/>
      <c r="GT3" s="311"/>
      <c r="GU3" s="311"/>
      <c r="GV3" s="311"/>
      <c r="GW3" s="311"/>
      <c r="GX3" s="311"/>
      <c r="GY3" s="311"/>
      <c r="GZ3" s="311"/>
      <c r="HA3" s="311"/>
      <c r="HB3" s="311"/>
      <c r="HC3" s="311"/>
      <c r="HD3" s="311"/>
      <c r="HE3" s="311"/>
      <c r="HF3" s="311"/>
      <c r="HG3" s="311"/>
      <c r="HH3" s="311"/>
      <c r="HI3" s="311"/>
      <c r="HJ3" s="311"/>
      <c r="HK3" s="311"/>
      <c r="HL3" s="311"/>
      <c r="HM3" s="311"/>
      <c r="HN3" s="311"/>
      <c r="HO3" s="311"/>
      <c r="HP3" s="311"/>
      <c r="HQ3" s="311"/>
      <c r="HR3" s="311"/>
      <c r="HS3" s="311"/>
      <c r="HT3" s="311"/>
      <c r="HU3" s="311"/>
      <c r="HV3" s="311"/>
      <c r="HW3" s="311"/>
      <c r="HX3" s="311"/>
      <c r="HY3" s="311"/>
      <c r="HZ3" s="311"/>
      <c r="IA3" s="311"/>
      <c r="IB3" s="311"/>
      <c r="IC3" s="311"/>
      <c r="ID3" s="311"/>
      <c r="IE3" s="311"/>
      <c r="IF3" s="311"/>
      <c r="IG3" s="311"/>
      <c r="IH3" s="311"/>
      <c r="II3" s="311"/>
      <c r="IJ3" s="311"/>
      <c r="IK3" s="311"/>
      <c r="IL3" s="311"/>
      <c r="IM3" s="311"/>
      <c r="IN3" s="311"/>
      <c r="IO3" s="311"/>
    </row>
    <row r="4" s="310" customFormat="1" ht="50.1" customHeight="1" spans="1:249">
      <c r="A4" s="318" t="s">
        <v>1169</v>
      </c>
      <c r="B4" s="433" t="s">
        <v>1707</v>
      </c>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30"/>
      <c r="AO4" s="311"/>
      <c r="AP4" s="311"/>
      <c r="AQ4" s="311"/>
      <c r="AR4" s="311"/>
      <c r="AS4" s="311"/>
      <c r="AT4" s="311"/>
      <c r="AU4" s="311"/>
      <c r="AV4" s="311"/>
      <c r="AW4" s="311"/>
      <c r="AX4" s="311"/>
      <c r="AY4" s="311"/>
      <c r="AZ4" s="311"/>
      <c r="BA4" s="311"/>
      <c r="BB4" s="311"/>
      <c r="BC4" s="311"/>
      <c r="BD4" s="311"/>
      <c r="BE4" s="311"/>
      <c r="BF4" s="311"/>
      <c r="BG4" s="311"/>
      <c r="BH4" s="311"/>
      <c r="BI4" s="311"/>
      <c r="BJ4" s="311"/>
      <c r="BK4" s="311"/>
      <c r="BL4" s="311"/>
      <c r="BM4" s="311"/>
      <c r="BN4" s="311"/>
      <c r="BO4" s="311"/>
      <c r="BP4" s="311"/>
      <c r="BQ4" s="311"/>
      <c r="BR4" s="311"/>
      <c r="BS4" s="311"/>
      <c r="BT4" s="311"/>
      <c r="BU4" s="311"/>
      <c r="BV4" s="311"/>
      <c r="BW4" s="311"/>
      <c r="BX4" s="311"/>
      <c r="BY4" s="311"/>
      <c r="BZ4" s="311"/>
      <c r="CA4" s="311"/>
      <c r="CB4" s="311"/>
      <c r="CC4" s="311"/>
      <c r="CD4" s="311"/>
      <c r="CE4" s="311"/>
      <c r="CF4" s="311"/>
      <c r="CG4" s="311"/>
      <c r="CH4" s="311"/>
      <c r="CI4" s="311"/>
      <c r="CJ4" s="311"/>
      <c r="CK4" s="311"/>
      <c r="CL4" s="311"/>
      <c r="CM4" s="311"/>
      <c r="CN4" s="311"/>
      <c r="CO4" s="311"/>
      <c r="CP4" s="311"/>
      <c r="CQ4" s="311"/>
      <c r="CR4" s="311"/>
      <c r="CS4" s="311"/>
      <c r="CT4" s="311"/>
      <c r="CU4" s="311"/>
      <c r="CV4" s="311"/>
      <c r="CW4" s="311"/>
      <c r="CX4" s="311"/>
      <c r="CY4" s="311"/>
      <c r="CZ4" s="311"/>
      <c r="DA4" s="311"/>
      <c r="DB4" s="311"/>
      <c r="DC4" s="311"/>
      <c r="DD4" s="311"/>
      <c r="DE4" s="311"/>
      <c r="DF4" s="311"/>
      <c r="DG4" s="311"/>
      <c r="DH4" s="311"/>
      <c r="DI4" s="311"/>
      <c r="DJ4" s="311"/>
      <c r="DK4" s="311"/>
      <c r="DL4" s="311"/>
      <c r="DM4" s="311"/>
      <c r="DN4" s="311"/>
      <c r="DO4" s="311"/>
      <c r="DP4" s="311"/>
      <c r="DQ4" s="311"/>
      <c r="DR4" s="311"/>
      <c r="DS4" s="311"/>
      <c r="DT4" s="311"/>
      <c r="DU4" s="311"/>
      <c r="DV4" s="311"/>
      <c r="DW4" s="311"/>
      <c r="DX4" s="311"/>
      <c r="DY4" s="311"/>
      <c r="DZ4" s="311"/>
      <c r="EA4" s="311"/>
      <c r="EB4" s="311"/>
      <c r="EC4" s="311"/>
      <c r="ED4" s="311"/>
      <c r="EE4" s="311"/>
      <c r="EF4" s="311"/>
      <c r="EG4" s="311"/>
      <c r="EH4" s="311"/>
      <c r="EI4" s="311"/>
      <c r="EJ4" s="311"/>
      <c r="EK4" s="311"/>
      <c r="EL4" s="311"/>
      <c r="EM4" s="311"/>
      <c r="EN4" s="311"/>
      <c r="EO4" s="311"/>
      <c r="EP4" s="311"/>
      <c r="EQ4" s="311"/>
      <c r="ER4" s="311"/>
      <c r="ES4" s="311"/>
      <c r="ET4" s="311"/>
      <c r="EU4" s="311"/>
      <c r="EV4" s="311"/>
      <c r="EW4" s="311"/>
      <c r="EX4" s="311"/>
      <c r="EY4" s="311"/>
      <c r="EZ4" s="311"/>
      <c r="FA4" s="311"/>
      <c r="FB4" s="311"/>
      <c r="FC4" s="311"/>
      <c r="FD4" s="311"/>
      <c r="FE4" s="311"/>
      <c r="FF4" s="311"/>
      <c r="FG4" s="311"/>
      <c r="FH4" s="311"/>
      <c r="FI4" s="311"/>
      <c r="FJ4" s="311"/>
      <c r="FK4" s="311"/>
      <c r="FL4" s="311"/>
      <c r="FM4" s="311"/>
      <c r="FN4" s="311"/>
      <c r="FO4" s="311"/>
      <c r="FP4" s="311"/>
      <c r="FQ4" s="311"/>
      <c r="FR4" s="311"/>
      <c r="FS4" s="311"/>
      <c r="FT4" s="311"/>
      <c r="FU4" s="311"/>
      <c r="FV4" s="311"/>
      <c r="FW4" s="311"/>
      <c r="FX4" s="311"/>
      <c r="FY4" s="311"/>
      <c r="FZ4" s="311"/>
      <c r="GA4" s="311"/>
      <c r="GB4" s="311"/>
      <c r="GC4" s="311"/>
      <c r="GD4" s="311"/>
      <c r="GE4" s="311"/>
      <c r="GF4" s="311"/>
      <c r="GG4" s="311"/>
      <c r="GH4" s="311"/>
      <c r="GI4" s="311"/>
      <c r="GJ4" s="311"/>
      <c r="GK4" s="311"/>
      <c r="GL4" s="311"/>
      <c r="GM4" s="311"/>
      <c r="GN4" s="311"/>
      <c r="GO4" s="311"/>
      <c r="GP4" s="311"/>
      <c r="GQ4" s="311"/>
      <c r="GR4" s="311"/>
      <c r="GS4" s="311"/>
      <c r="GT4" s="311"/>
      <c r="GU4" s="311"/>
      <c r="GV4" s="311"/>
      <c r="GW4" s="311"/>
      <c r="GX4" s="311"/>
      <c r="GY4" s="311"/>
      <c r="GZ4" s="311"/>
      <c r="HA4" s="311"/>
      <c r="HB4" s="311"/>
      <c r="HC4" s="311"/>
      <c r="HD4" s="311"/>
      <c r="HE4" s="311"/>
      <c r="HF4" s="311"/>
      <c r="HG4" s="311"/>
      <c r="HH4" s="311"/>
      <c r="HI4" s="311"/>
      <c r="HJ4" s="311"/>
      <c r="HK4" s="311"/>
      <c r="HL4" s="311"/>
      <c r="HM4" s="311"/>
      <c r="HN4" s="311"/>
      <c r="HO4" s="311"/>
      <c r="HP4" s="311"/>
      <c r="HQ4" s="311"/>
      <c r="HR4" s="311"/>
      <c r="HS4" s="311"/>
      <c r="HT4" s="311"/>
      <c r="HU4" s="311"/>
      <c r="HV4" s="311"/>
      <c r="HW4" s="311"/>
      <c r="HX4" s="311"/>
      <c r="HY4" s="311"/>
      <c r="HZ4" s="311"/>
      <c r="IA4" s="311"/>
      <c r="IB4" s="311"/>
      <c r="IC4" s="311"/>
      <c r="ID4" s="311"/>
      <c r="IE4" s="311"/>
      <c r="IF4" s="311"/>
      <c r="IG4" s="311"/>
      <c r="IH4" s="311"/>
      <c r="II4" s="311"/>
      <c r="IJ4" s="311"/>
      <c r="IK4" s="311"/>
      <c r="IL4" s="311"/>
      <c r="IM4" s="311"/>
      <c r="IN4" s="311"/>
      <c r="IO4" s="311"/>
    </row>
    <row r="5" s="311" customFormat="1" ht="24.95" customHeight="1" spans="1:3">
      <c r="A5" s="326" t="s">
        <v>1714</v>
      </c>
      <c r="B5" s="434">
        <v>68256</v>
      </c>
      <c r="C5" s="435"/>
    </row>
    <row r="6" s="311" customFormat="1" ht="24.95" customHeight="1" spans="1:3">
      <c r="A6" s="326" t="s">
        <v>1715</v>
      </c>
      <c r="B6" s="434">
        <v>29190</v>
      </c>
      <c r="C6" s="435"/>
    </row>
    <row r="7" s="311" customFormat="1" ht="24.95" customHeight="1" spans="1:3">
      <c r="A7" s="326" t="s">
        <v>1716</v>
      </c>
      <c r="B7" s="434">
        <v>7554</v>
      </c>
      <c r="C7" s="435"/>
    </row>
    <row r="8" s="311" customFormat="1" ht="24.95" customHeight="1" spans="1:3">
      <c r="A8" s="326"/>
      <c r="B8" s="436"/>
      <c r="C8" s="435"/>
    </row>
    <row r="9" s="311" customFormat="1" ht="24.95" customHeight="1" spans="1:3">
      <c r="A9" s="326"/>
      <c r="B9" s="436"/>
      <c r="C9" s="435"/>
    </row>
    <row r="10" s="311" customFormat="1" ht="24.95" customHeight="1" spans="1:3">
      <c r="A10" s="326"/>
      <c r="B10" s="436"/>
      <c r="C10" s="435"/>
    </row>
    <row r="11" s="311" customFormat="1" ht="24.95" customHeight="1" spans="1:3">
      <c r="A11" s="326"/>
      <c r="B11" s="436"/>
      <c r="C11" s="435"/>
    </row>
    <row r="12" s="311" customFormat="1" ht="24.95" customHeight="1" spans="1:3">
      <c r="A12" s="326"/>
      <c r="B12" s="436"/>
      <c r="C12" s="435"/>
    </row>
    <row r="13" s="311" customFormat="1" ht="24.95" customHeight="1" spans="1:3">
      <c r="A13" s="326"/>
      <c r="B13" s="436"/>
      <c r="C13" s="435"/>
    </row>
    <row r="14" s="311" customFormat="1" ht="24.95" customHeight="1" spans="1:3">
      <c r="A14" s="326"/>
      <c r="B14" s="436"/>
      <c r="C14" s="435"/>
    </row>
    <row r="15" s="311" customFormat="1" ht="24.95" customHeight="1" spans="1:3">
      <c r="A15" s="326"/>
      <c r="B15" s="436"/>
      <c r="C15" s="435"/>
    </row>
    <row r="16" s="311" customFormat="1" ht="24.95" customHeight="1" spans="1:3">
      <c r="A16" s="437"/>
      <c r="B16" s="438"/>
      <c r="C16" s="435"/>
    </row>
    <row r="17" spans="1:3">
      <c r="A17" s="439"/>
      <c r="B17" s="440"/>
      <c r="C17" s="441"/>
    </row>
    <row r="18" spans="1:3">
      <c r="A18" s="439"/>
      <c r="B18" s="440"/>
      <c r="C18" s="441"/>
    </row>
    <row r="19" spans="1:3">
      <c r="A19" s="439"/>
      <c r="B19" s="440"/>
      <c r="C19" s="441"/>
    </row>
    <row r="20" spans="1:3">
      <c r="A20" s="439"/>
      <c r="B20" s="440"/>
      <c r="C20" s="441"/>
    </row>
    <row r="21" spans="1:3">
      <c r="A21" s="439"/>
      <c r="B21" s="440"/>
      <c r="C21" s="441"/>
    </row>
    <row r="22" spans="1:3">
      <c r="A22" s="439"/>
      <c r="B22" s="440"/>
      <c r="C22" s="441"/>
    </row>
    <row r="23" spans="1:3">
      <c r="A23" s="439"/>
      <c r="B23" s="440"/>
      <c r="C23" s="441"/>
    </row>
    <row r="24" spans="1:3">
      <c r="A24" s="439"/>
      <c r="B24" s="440"/>
      <c r="C24" s="441"/>
    </row>
    <row r="25" spans="1:3">
      <c r="A25" s="439"/>
      <c r="B25" s="440"/>
      <c r="C25" s="441"/>
    </row>
    <row r="26" spans="1:3">
      <c r="A26" s="439"/>
      <c r="B26" s="440"/>
      <c r="C26" s="441"/>
    </row>
    <row r="27" spans="1:3">
      <c r="A27" s="439"/>
      <c r="B27" s="440"/>
      <c r="C27" s="441"/>
    </row>
    <row r="28" spans="1:3">
      <c r="A28" s="439"/>
      <c r="B28" s="440"/>
      <c r="C28" s="441"/>
    </row>
    <row r="29" spans="1:3">
      <c r="A29" s="439"/>
      <c r="B29" s="440"/>
      <c r="C29" s="441"/>
    </row>
    <row r="30" spans="1:3">
      <c r="A30" s="439"/>
      <c r="B30" s="440"/>
      <c r="C30" s="441"/>
    </row>
    <row r="31" spans="1:3">
      <c r="A31" s="439"/>
      <c r="B31" s="440"/>
      <c r="C31" s="441"/>
    </row>
    <row r="32" spans="1:3">
      <c r="A32" s="439"/>
      <c r="B32" s="440"/>
      <c r="C32" s="441"/>
    </row>
    <row r="33" spans="1:3">
      <c r="A33" s="439"/>
      <c r="B33" s="440"/>
      <c r="C33" s="441"/>
    </row>
    <row r="34" spans="1:3">
      <c r="A34" s="439"/>
      <c r="B34" s="440"/>
      <c r="C34" s="441"/>
    </row>
    <row r="35" spans="1:3">
      <c r="A35" s="439"/>
      <c r="B35" s="440"/>
      <c r="C35" s="441"/>
    </row>
    <row r="36" spans="1:3">
      <c r="A36" s="439"/>
      <c r="B36" s="440"/>
      <c r="C36" s="441"/>
    </row>
    <row r="37" spans="1:3">
      <c r="A37" s="439"/>
      <c r="B37" s="440"/>
      <c r="C37" s="441"/>
    </row>
    <row r="38" spans="1:3">
      <c r="A38" s="439"/>
      <c r="B38" s="440"/>
      <c r="C38" s="441"/>
    </row>
    <row r="39" spans="1:3">
      <c r="A39" s="439"/>
      <c r="B39" s="440"/>
      <c r="C39" s="441"/>
    </row>
    <row r="40" spans="1:3">
      <c r="A40" s="439"/>
      <c r="B40" s="440"/>
      <c r="C40" s="441"/>
    </row>
    <row r="41" ht="13.5" spans="1:3">
      <c r="A41" s="442" t="s">
        <v>1220</v>
      </c>
      <c r="B41" s="443">
        <v>105000</v>
      </c>
      <c r="C41" s="441"/>
    </row>
    <row r="42" spans="3:3">
      <c r="C42" s="441"/>
    </row>
  </sheetData>
  <sheetProtection formatCells="0" formatColumns="0" formatRows="0"/>
  <mergeCells count="2">
    <mergeCell ref="A2:B2"/>
    <mergeCell ref="A3:B3"/>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8"/>
  <sheetViews>
    <sheetView zoomScale="130" zoomScaleNormal="130" topLeftCell="A24" workbookViewId="0">
      <selection activeCell="C39" sqref="C39"/>
    </sheetView>
  </sheetViews>
  <sheetFormatPr defaultColWidth="9" defaultRowHeight="13.5" outlineLevelCol="2"/>
  <cols>
    <col min="1" max="1" width="51.625" style="289" customWidth="1"/>
    <col min="2" max="2" width="15.1833333333333" style="416" customWidth="1"/>
    <col min="3" max="3" width="12.625" style="289"/>
    <col min="4" max="16384" width="9" style="289"/>
  </cols>
  <sheetData>
    <row r="1" ht="18.75" spans="1:2">
      <c r="A1" s="291" t="s">
        <v>1717</v>
      </c>
      <c r="B1" s="417"/>
    </row>
    <row r="2" ht="25.5" customHeight="1" spans="1:2">
      <c r="A2" s="292" t="s">
        <v>1718</v>
      </c>
      <c r="B2" s="418"/>
    </row>
    <row r="3" ht="20.25" customHeight="1" spans="1:2">
      <c r="A3" s="293" t="s">
        <v>1224</v>
      </c>
      <c r="B3" s="419"/>
    </row>
    <row r="4" ht="20.1" customHeight="1" spans="1:2">
      <c r="A4" s="420"/>
      <c r="B4" s="421" t="s">
        <v>67</v>
      </c>
    </row>
    <row r="5" ht="37.5" customHeight="1" spans="1:2">
      <c r="A5" s="296" t="s">
        <v>75</v>
      </c>
      <c r="B5" s="422" t="s">
        <v>1719</v>
      </c>
    </row>
    <row r="6" s="290" customFormat="1" ht="20.1" customHeight="1" spans="1:2">
      <c r="A6" s="423" t="s">
        <v>1226</v>
      </c>
      <c r="B6" s="424">
        <f>SUM(B7:B47)</f>
        <v>105000.148631</v>
      </c>
    </row>
    <row r="7" s="290" customFormat="1" ht="15.75" customHeight="1" spans="1:2">
      <c r="A7" s="425" t="s">
        <v>1227</v>
      </c>
      <c r="B7" s="426">
        <v>3186.517549</v>
      </c>
    </row>
    <row r="8" s="290" customFormat="1" ht="15.75" customHeight="1" spans="1:2">
      <c r="A8" s="425" t="s">
        <v>1228</v>
      </c>
      <c r="B8" s="426">
        <v>3282.712652</v>
      </c>
    </row>
    <row r="9" ht="15.75" customHeight="1" spans="1:3">
      <c r="A9" s="425" t="s">
        <v>1229</v>
      </c>
      <c r="B9" s="426">
        <v>3105.236839</v>
      </c>
      <c r="C9" s="290"/>
    </row>
    <row r="10" ht="15.75" customHeight="1" spans="1:3">
      <c r="A10" s="425" t="s">
        <v>1230</v>
      </c>
      <c r="B10" s="426">
        <v>2413.430823</v>
      </c>
      <c r="C10" s="290"/>
    </row>
    <row r="11" ht="15.75" customHeight="1" spans="1:3">
      <c r="A11" s="425" t="s">
        <v>1231</v>
      </c>
      <c r="B11" s="426">
        <v>2677.385871</v>
      </c>
      <c r="C11" s="290"/>
    </row>
    <row r="12" ht="15.75" customHeight="1" spans="1:3">
      <c r="A12" s="425" t="s">
        <v>1232</v>
      </c>
      <c r="B12" s="426">
        <v>2928.247958</v>
      </c>
      <c r="C12" s="290"/>
    </row>
    <row r="13" ht="15.75" customHeight="1" spans="1:3">
      <c r="A13" s="425" t="s">
        <v>1233</v>
      </c>
      <c r="B13" s="426">
        <v>3629.439833</v>
      </c>
      <c r="C13" s="290"/>
    </row>
    <row r="14" ht="15.75" customHeight="1" spans="1:3">
      <c r="A14" s="425" t="s">
        <v>1234</v>
      </c>
      <c r="B14" s="426">
        <v>2691.655337</v>
      </c>
      <c r="C14" s="290"/>
    </row>
    <row r="15" ht="15.75" customHeight="1" spans="1:3">
      <c r="A15" s="425" t="s">
        <v>1235</v>
      </c>
      <c r="B15" s="426">
        <v>2496.99837</v>
      </c>
      <c r="C15" s="290"/>
    </row>
    <row r="16" ht="15.75" customHeight="1" spans="1:3">
      <c r="A16" s="425" t="s">
        <v>1236</v>
      </c>
      <c r="B16" s="426">
        <v>2210.816864</v>
      </c>
      <c r="C16" s="290"/>
    </row>
    <row r="17" ht="15.75" customHeight="1" spans="1:3">
      <c r="A17" s="425" t="s">
        <v>1237</v>
      </c>
      <c r="B17" s="426">
        <v>1647.743848</v>
      </c>
      <c r="C17" s="290"/>
    </row>
    <row r="18" ht="15.75" customHeight="1" spans="1:3">
      <c r="A18" s="425" t="s">
        <v>1238</v>
      </c>
      <c r="B18" s="426">
        <v>2644.18369</v>
      </c>
      <c r="C18" s="290"/>
    </row>
    <row r="19" ht="15.75" customHeight="1" spans="1:3">
      <c r="A19" s="425" t="s">
        <v>1239</v>
      </c>
      <c r="B19" s="426">
        <v>1509.221705</v>
      </c>
      <c r="C19" s="290"/>
    </row>
    <row r="20" ht="15.75" customHeight="1" spans="1:3">
      <c r="A20" s="425" t="s">
        <v>1240</v>
      </c>
      <c r="B20" s="426">
        <v>2784.788579</v>
      </c>
      <c r="C20" s="290"/>
    </row>
    <row r="21" ht="15.75" customHeight="1" spans="1:3">
      <c r="A21" s="425" t="s">
        <v>1241</v>
      </c>
      <c r="B21" s="426">
        <v>1693.204254</v>
      </c>
      <c r="C21" s="290"/>
    </row>
    <row r="22" ht="15.75" customHeight="1" spans="1:3">
      <c r="A22" s="425" t="s">
        <v>1242</v>
      </c>
      <c r="B22" s="426">
        <v>2827.63282</v>
      </c>
      <c r="C22" s="290"/>
    </row>
    <row r="23" ht="15.75" customHeight="1" spans="1:3">
      <c r="A23" s="425" t="s">
        <v>1243</v>
      </c>
      <c r="B23" s="426">
        <v>1671.436121</v>
      </c>
      <c r="C23" s="290"/>
    </row>
    <row r="24" ht="15.75" customHeight="1" spans="1:3">
      <c r="A24" s="425" t="s">
        <v>1244</v>
      </c>
      <c r="B24" s="426">
        <v>1277.431143</v>
      </c>
      <c r="C24" s="290"/>
    </row>
    <row r="25" ht="15.75" customHeight="1" spans="1:3">
      <c r="A25" s="425" t="s">
        <v>1245</v>
      </c>
      <c r="B25" s="426">
        <v>1223.144643</v>
      </c>
      <c r="C25" s="290"/>
    </row>
    <row r="26" ht="15.75" customHeight="1" spans="1:3">
      <c r="A26" s="425" t="s">
        <v>1246</v>
      </c>
      <c r="B26" s="426">
        <v>1136.842212</v>
      </c>
      <c r="C26" s="290"/>
    </row>
    <row r="27" ht="15.75" customHeight="1" spans="1:3">
      <c r="A27" s="425" t="s">
        <v>1247</v>
      </c>
      <c r="B27" s="426">
        <v>2193.935749</v>
      </c>
      <c r="C27" s="290"/>
    </row>
    <row r="28" ht="15.75" customHeight="1" spans="1:3">
      <c r="A28" s="425" t="s">
        <v>1248</v>
      </c>
      <c r="B28" s="426">
        <v>3048.615212</v>
      </c>
      <c r="C28" s="290"/>
    </row>
    <row r="29" ht="15.75" customHeight="1" spans="1:3">
      <c r="A29" s="425" t="s">
        <v>1249</v>
      </c>
      <c r="B29" s="426">
        <v>1991.896045</v>
      </c>
      <c r="C29" s="290"/>
    </row>
    <row r="30" ht="15.75" customHeight="1" spans="1:3">
      <c r="A30" s="425" t="s">
        <v>1250</v>
      </c>
      <c r="B30" s="426">
        <v>1673.565492</v>
      </c>
      <c r="C30" s="290"/>
    </row>
    <row r="31" ht="15.75" customHeight="1" spans="1:3">
      <c r="A31" s="425" t="s">
        <v>1251</v>
      </c>
      <c r="B31" s="426">
        <v>1490.228377</v>
      </c>
      <c r="C31" s="290"/>
    </row>
    <row r="32" ht="15.75" customHeight="1" spans="1:3">
      <c r="A32" s="425" t="s">
        <v>1252</v>
      </c>
      <c r="B32" s="426">
        <v>2600.726679</v>
      </c>
      <c r="C32" s="290"/>
    </row>
    <row r="33" ht="15.75" customHeight="1" spans="1:3">
      <c r="A33" s="425" t="s">
        <v>1253</v>
      </c>
      <c r="B33" s="426">
        <v>1539.213248</v>
      </c>
      <c r="C33" s="290"/>
    </row>
    <row r="34" ht="15.75" customHeight="1" spans="1:3">
      <c r="A34" s="425" t="s">
        <v>1254</v>
      </c>
      <c r="B34" s="426">
        <v>2874.333884</v>
      </c>
      <c r="C34" s="290"/>
    </row>
    <row r="35" ht="15.75" customHeight="1" spans="1:3">
      <c r="A35" s="425" t="s">
        <v>1255</v>
      </c>
      <c r="B35" s="426">
        <v>1512.090182</v>
      </c>
      <c r="C35" s="290"/>
    </row>
    <row r="36" ht="15.75" customHeight="1" spans="1:3">
      <c r="A36" s="425" t="s">
        <v>1256</v>
      </c>
      <c r="B36" s="426">
        <v>1715.839208</v>
      </c>
      <c r="C36" s="290"/>
    </row>
    <row r="37" ht="15.75" customHeight="1" spans="1:3">
      <c r="A37" s="425" t="s">
        <v>1257</v>
      </c>
      <c r="B37" s="426">
        <v>4959.43776</v>
      </c>
      <c r="C37" s="290"/>
    </row>
    <row r="38" ht="15.75" customHeight="1" spans="1:3">
      <c r="A38" s="425" t="s">
        <v>1258</v>
      </c>
      <c r="B38" s="426">
        <v>2895.482569</v>
      </c>
      <c r="C38" s="290"/>
    </row>
    <row r="39" ht="15.75" customHeight="1" spans="1:3">
      <c r="A39" s="425" t="s">
        <v>1259</v>
      </c>
      <c r="B39" s="426">
        <v>2930.981235</v>
      </c>
      <c r="C39" s="290"/>
    </row>
    <row r="40" ht="15.75" customHeight="1" spans="1:3">
      <c r="A40" s="425" t="s">
        <v>1260</v>
      </c>
      <c r="B40" s="426">
        <v>1962.844261</v>
      </c>
      <c r="C40" s="290"/>
    </row>
    <row r="41" ht="15.75" customHeight="1" spans="1:3">
      <c r="A41" s="425" t="s">
        <v>1261</v>
      </c>
      <c r="B41" s="426">
        <v>2153.379093</v>
      </c>
      <c r="C41" s="290"/>
    </row>
    <row r="42" ht="15.75" customHeight="1" spans="1:3">
      <c r="A42" s="425" t="s">
        <v>1262</v>
      </c>
      <c r="B42" s="426">
        <v>3750.809034</v>
      </c>
      <c r="C42" s="290"/>
    </row>
    <row r="43" ht="15.75" customHeight="1" spans="1:3">
      <c r="A43" s="425" t="s">
        <v>1263</v>
      </c>
      <c r="B43" s="426">
        <v>1103.531123</v>
      </c>
      <c r="C43" s="290"/>
    </row>
    <row r="44" ht="15.75" customHeight="1" spans="1:3">
      <c r="A44" s="425" t="s">
        <v>1264</v>
      </c>
      <c r="B44" s="426">
        <v>3598.953185</v>
      </c>
      <c r="C44" s="290"/>
    </row>
    <row r="45" ht="15.75" customHeight="1" spans="1:3">
      <c r="A45" s="425" t="s">
        <v>1265</v>
      </c>
      <c r="B45" s="426">
        <v>4350.585945</v>
      </c>
      <c r="C45" s="290"/>
    </row>
    <row r="46" ht="15.75" customHeight="1" spans="1:3">
      <c r="A46" s="425" t="s">
        <v>1266</v>
      </c>
      <c r="B46" s="426">
        <v>2061.629239</v>
      </c>
      <c r="C46" s="290"/>
    </row>
    <row r="47" ht="15.75" customHeight="1" spans="1:2">
      <c r="A47" s="427" t="s">
        <v>1720</v>
      </c>
      <c r="B47" s="428">
        <v>7554</v>
      </c>
    </row>
    <row r="48" ht="36.75" customHeight="1" spans="1:2">
      <c r="A48" s="429" t="s">
        <v>1721</v>
      </c>
      <c r="B48" s="430"/>
    </row>
  </sheetData>
  <mergeCells count="3">
    <mergeCell ref="A2:B2"/>
    <mergeCell ref="A3:B3"/>
    <mergeCell ref="A48:B48"/>
  </mergeCells>
  <printOptions horizontalCentered="1"/>
  <pageMargins left="0.236111111111111" right="0.236111111111111" top="0.469444444444444" bottom="0" header="0.118055555555556" footer="0.0388888888888889"/>
  <pageSetup paperSize="9" scale="85" fitToWidth="0" fitToHeight="0" orientation="portrait" blackAndWhite="1" errors="blank"/>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4"/>
  <sheetViews>
    <sheetView workbookViewId="0">
      <selection activeCell="A44" sqref="A44:N44"/>
    </sheetView>
  </sheetViews>
  <sheetFormatPr defaultColWidth="9" defaultRowHeight="21.95" customHeight="1"/>
  <cols>
    <col min="1" max="1" width="34.75" style="722" customWidth="1"/>
    <col min="2" max="2" width="13.75" style="722" customWidth="1"/>
    <col min="3" max="4" width="11.875" style="722" customWidth="1"/>
    <col min="5" max="5" width="12.125" style="722" customWidth="1"/>
    <col min="6" max="6" width="12.5" style="763" customWidth="1"/>
    <col min="7" max="7" width="11.75" style="763" customWidth="1"/>
    <col min="8" max="8" width="31.125" style="722" customWidth="1"/>
    <col min="9" max="9" width="13.75" style="722" customWidth="1"/>
    <col min="10" max="11" width="11.875" style="722" customWidth="1"/>
    <col min="12" max="13" width="12.125" style="722" customWidth="1"/>
    <col min="14" max="14" width="11.75" style="763" customWidth="1"/>
    <col min="15" max="15" width="10.375" style="722"/>
    <col min="16" max="231" width="9" style="722"/>
    <col min="232" max="232" width="4.875" style="722" customWidth="1"/>
    <col min="233" max="233" width="30.625" style="722" customWidth="1"/>
    <col min="234" max="234" width="17" style="722" customWidth="1"/>
    <col min="235" max="235" width="13.5" style="722" customWidth="1"/>
    <col min="236" max="236" width="32.125" style="722" customWidth="1"/>
    <col min="237" max="237" width="15.5" style="722" customWidth="1"/>
    <col min="238" max="238" width="12.25" style="722" customWidth="1"/>
    <col min="239" max="487" width="9" style="722"/>
    <col min="488" max="488" width="4.875" style="722" customWidth="1"/>
    <col min="489" max="489" width="30.625" style="722" customWidth="1"/>
    <col min="490" max="490" width="17" style="722" customWidth="1"/>
    <col min="491" max="491" width="13.5" style="722" customWidth="1"/>
    <col min="492" max="492" width="32.125" style="722" customWidth="1"/>
    <col min="493" max="493" width="15.5" style="722" customWidth="1"/>
    <col min="494" max="494" width="12.25" style="722" customWidth="1"/>
    <col min="495" max="743" width="9" style="722"/>
    <col min="744" max="744" width="4.875" style="722" customWidth="1"/>
    <col min="745" max="745" width="30.625" style="722" customWidth="1"/>
    <col min="746" max="746" width="17" style="722" customWidth="1"/>
    <col min="747" max="747" width="13.5" style="722" customWidth="1"/>
    <col min="748" max="748" width="32.125" style="722" customWidth="1"/>
    <col min="749" max="749" width="15.5" style="722" customWidth="1"/>
    <col min="750" max="750" width="12.25" style="722" customWidth="1"/>
    <col min="751" max="999" width="9" style="722"/>
    <col min="1000" max="1000" width="4.875" style="722" customWidth="1"/>
    <col min="1001" max="1001" width="30.625" style="722" customWidth="1"/>
    <col min="1002" max="1002" width="17" style="722" customWidth="1"/>
    <col min="1003" max="1003" width="13.5" style="722" customWidth="1"/>
    <col min="1004" max="1004" width="32.125" style="722" customWidth="1"/>
    <col min="1005" max="1005" width="15.5" style="722" customWidth="1"/>
    <col min="1006" max="1006" width="12.25" style="722" customWidth="1"/>
    <col min="1007" max="1255" width="9" style="722"/>
    <col min="1256" max="1256" width="4.875" style="722" customWidth="1"/>
    <col min="1257" max="1257" width="30.625" style="722" customWidth="1"/>
    <col min="1258" max="1258" width="17" style="722" customWidth="1"/>
    <col min="1259" max="1259" width="13.5" style="722" customWidth="1"/>
    <col min="1260" max="1260" width="32.125" style="722" customWidth="1"/>
    <col min="1261" max="1261" width="15.5" style="722" customWidth="1"/>
    <col min="1262" max="1262" width="12.25" style="722" customWidth="1"/>
    <col min="1263" max="1511" width="9" style="722"/>
    <col min="1512" max="1512" width="4.875" style="722" customWidth="1"/>
    <col min="1513" max="1513" width="30.625" style="722" customWidth="1"/>
    <col min="1514" max="1514" width="17" style="722" customWidth="1"/>
    <col min="1515" max="1515" width="13.5" style="722" customWidth="1"/>
    <col min="1516" max="1516" width="32.125" style="722" customWidth="1"/>
    <col min="1517" max="1517" width="15.5" style="722" customWidth="1"/>
    <col min="1518" max="1518" width="12.25" style="722" customWidth="1"/>
    <col min="1519" max="1767" width="9" style="722"/>
    <col min="1768" max="1768" width="4.875" style="722" customWidth="1"/>
    <col min="1769" max="1769" width="30.625" style="722" customWidth="1"/>
    <col min="1770" max="1770" width="17" style="722" customWidth="1"/>
    <col min="1771" max="1771" width="13.5" style="722" customWidth="1"/>
    <col min="1772" max="1772" width="32.125" style="722" customWidth="1"/>
    <col min="1773" max="1773" width="15.5" style="722" customWidth="1"/>
    <col min="1774" max="1774" width="12.25" style="722" customWidth="1"/>
    <col min="1775" max="2023" width="9" style="722"/>
    <col min="2024" max="2024" width="4.875" style="722" customWidth="1"/>
    <col min="2025" max="2025" width="30.625" style="722" customWidth="1"/>
    <col min="2026" max="2026" width="17" style="722" customWidth="1"/>
    <col min="2027" max="2027" width="13.5" style="722" customWidth="1"/>
    <col min="2028" max="2028" width="32.125" style="722" customWidth="1"/>
    <col min="2029" max="2029" width="15.5" style="722" customWidth="1"/>
    <col min="2030" max="2030" width="12.25" style="722" customWidth="1"/>
    <col min="2031" max="2279" width="9" style="722"/>
    <col min="2280" max="2280" width="4.875" style="722" customWidth="1"/>
    <col min="2281" max="2281" width="30.625" style="722" customWidth="1"/>
    <col min="2282" max="2282" width="17" style="722" customWidth="1"/>
    <col min="2283" max="2283" width="13.5" style="722" customWidth="1"/>
    <col min="2284" max="2284" width="32.125" style="722" customWidth="1"/>
    <col min="2285" max="2285" width="15.5" style="722" customWidth="1"/>
    <col min="2286" max="2286" width="12.25" style="722" customWidth="1"/>
    <col min="2287" max="2535" width="9" style="722"/>
    <col min="2536" max="2536" width="4.875" style="722" customWidth="1"/>
    <col min="2537" max="2537" width="30.625" style="722" customWidth="1"/>
    <col min="2538" max="2538" width="17" style="722" customWidth="1"/>
    <col min="2539" max="2539" width="13.5" style="722" customWidth="1"/>
    <col min="2540" max="2540" width="32.125" style="722" customWidth="1"/>
    <col min="2541" max="2541" width="15.5" style="722" customWidth="1"/>
    <col min="2542" max="2542" width="12.25" style="722" customWidth="1"/>
    <col min="2543" max="2791" width="9" style="722"/>
    <col min="2792" max="2792" width="4.875" style="722" customWidth="1"/>
    <col min="2793" max="2793" width="30.625" style="722" customWidth="1"/>
    <col min="2794" max="2794" width="17" style="722" customWidth="1"/>
    <col min="2795" max="2795" width="13.5" style="722" customWidth="1"/>
    <col min="2796" max="2796" width="32.125" style="722" customWidth="1"/>
    <col min="2797" max="2797" width="15.5" style="722" customWidth="1"/>
    <col min="2798" max="2798" width="12.25" style="722" customWidth="1"/>
    <col min="2799" max="3047" width="9" style="722"/>
    <col min="3048" max="3048" width="4.875" style="722" customWidth="1"/>
    <col min="3049" max="3049" width="30.625" style="722" customWidth="1"/>
    <col min="3050" max="3050" width="17" style="722" customWidth="1"/>
    <col min="3051" max="3051" width="13.5" style="722" customWidth="1"/>
    <col min="3052" max="3052" width="32.125" style="722" customWidth="1"/>
    <col min="3053" max="3053" width="15.5" style="722" customWidth="1"/>
    <col min="3054" max="3054" width="12.25" style="722" customWidth="1"/>
    <col min="3055" max="3303" width="9" style="722"/>
    <col min="3304" max="3304" width="4.875" style="722" customWidth="1"/>
    <col min="3305" max="3305" width="30.625" style="722" customWidth="1"/>
    <col min="3306" max="3306" width="17" style="722" customWidth="1"/>
    <col min="3307" max="3307" width="13.5" style="722" customWidth="1"/>
    <col min="3308" max="3308" width="32.125" style="722" customWidth="1"/>
    <col min="3309" max="3309" width="15.5" style="722" customWidth="1"/>
    <col min="3310" max="3310" width="12.25" style="722" customWidth="1"/>
    <col min="3311" max="3559" width="9" style="722"/>
    <col min="3560" max="3560" width="4.875" style="722" customWidth="1"/>
    <col min="3561" max="3561" width="30.625" style="722" customWidth="1"/>
    <col min="3562" max="3562" width="17" style="722" customWidth="1"/>
    <col min="3563" max="3563" width="13.5" style="722" customWidth="1"/>
    <col min="3564" max="3564" width="32.125" style="722" customWidth="1"/>
    <col min="3565" max="3565" width="15.5" style="722" customWidth="1"/>
    <col min="3566" max="3566" width="12.25" style="722" customWidth="1"/>
    <col min="3567" max="3815" width="9" style="722"/>
    <col min="3816" max="3816" width="4.875" style="722" customWidth="1"/>
    <col min="3817" max="3817" width="30.625" style="722" customWidth="1"/>
    <col min="3818" max="3818" width="17" style="722" customWidth="1"/>
    <col min="3819" max="3819" width="13.5" style="722" customWidth="1"/>
    <col min="3820" max="3820" width="32.125" style="722" customWidth="1"/>
    <col min="3821" max="3821" width="15.5" style="722" customWidth="1"/>
    <col min="3822" max="3822" width="12.25" style="722" customWidth="1"/>
    <col min="3823" max="4071" width="9" style="722"/>
    <col min="4072" max="4072" width="4.875" style="722" customWidth="1"/>
    <col min="4073" max="4073" width="30.625" style="722" customWidth="1"/>
    <col min="4074" max="4074" width="17" style="722" customWidth="1"/>
    <col min="4075" max="4075" width="13.5" style="722" customWidth="1"/>
    <col min="4076" max="4076" width="32.125" style="722" customWidth="1"/>
    <col min="4077" max="4077" width="15.5" style="722" customWidth="1"/>
    <col min="4078" max="4078" width="12.25" style="722" customWidth="1"/>
    <col min="4079" max="4327" width="9" style="722"/>
    <col min="4328" max="4328" width="4.875" style="722" customWidth="1"/>
    <col min="4329" max="4329" width="30.625" style="722" customWidth="1"/>
    <col min="4330" max="4330" width="17" style="722" customWidth="1"/>
    <col min="4331" max="4331" width="13.5" style="722" customWidth="1"/>
    <col min="4332" max="4332" width="32.125" style="722" customWidth="1"/>
    <col min="4333" max="4333" width="15.5" style="722" customWidth="1"/>
    <col min="4334" max="4334" width="12.25" style="722" customWidth="1"/>
    <col min="4335" max="4583" width="9" style="722"/>
    <col min="4584" max="4584" width="4.875" style="722" customWidth="1"/>
    <col min="4585" max="4585" width="30.625" style="722" customWidth="1"/>
    <col min="4586" max="4586" width="17" style="722" customWidth="1"/>
    <col min="4587" max="4587" width="13.5" style="722" customWidth="1"/>
    <col min="4588" max="4588" width="32.125" style="722" customWidth="1"/>
    <col min="4589" max="4589" width="15.5" style="722" customWidth="1"/>
    <col min="4590" max="4590" width="12.25" style="722" customWidth="1"/>
    <col min="4591" max="4839" width="9" style="722"/>
    <col min="4840" max="4840" width="4.875" style="722" customWidth="1"/>
    <col min="4841" max="4841" width="30.625" style="722" customWidth="1"/>
    <col min="4842" max="4842" width="17" style="722" customWidth="1"/>
    <col min="4843" max="4843" width="13.5" style="722" customWidth="1"/>
    <col min="4844" max="4844" width="32.125" style="722" customWidth="1"/>
    <col min="4845" max="4845" width="15.5" style="722" customWidth="1"/>
    <col min="4846" max="4846" width="12.25" style="722" customWidth="1"/>
    <col min="4847" max="5095" width="9" style="722"/>
    <col min="5096" max="5096" width="4.875" style="722" customWidth="1"/>
    <col min="5097" max="5097" width="30.625" style="722" customWidth="1"/>
    <col min="5098" max="5098" width="17" style="722" customWidth="1"/>
    <col min="5099" max="5099" width="13.5" style="722" customWidth="1"/>
    <col min="5100" max="5100" width="32.125" style="722" customWidth="1"/>
    <col min="5101" max="5101" width="15.5" style="722" customWidth="1"/>
    <col min="5102" max="5102" width="12.25" style="722" customWidth="1"/>
    <col min="5103" max="5351" width="9" style="722"/>
    <col min="5352" max="5352" width="4.875" style="722" customWidth="1"/>
    <col min="5353" max="5353" width="30.625" style="722" customWidth="1"/>
    <col min="5354" max="5354" width="17" style="722" customWidth="1"/>
    <col min="5355" max="5355" width="13.5" style="722" customWidth="1"/>
    <col min="5356" max="5356" width="32.125" style="722" customWidth="1"/>
    <col min="5357" max="5357" width="15.5" style="722" customWidth="1"/>
    <col min="5358" max="5358" width="12.25" style="722" customWidth="1"/>
    <col min="5359" max="5607" width="9" style="722"/>
    <col min="5608" max="5608" width="4.875" style="722" customWidth="1"/>
    <col min="5609" max="5609" width="30.625" style="722" customWidth="1"/>
    <col min="5610" max="5610" width="17" style="722" customWidth="1"/>
    <col min="5611" max="5611" width="13.5" style="722" customWidth="1"/>
    <col min="5612" max="5612" width="32.125" style="722" customWidth="1"/>
    <col min="5613" max="5613" width="15.5" style="722" customWidth="1"/>
    <col min="5614" max="5614" width="12.25" style="722" customWidth="1"/>
    <col min="5615" max="5863" width="9" style="722"/>
    <col min="5864" max="5864" width="4.875" style="722" customWidth="1"/>
    <col min="5865" max="5865" width="30.625" style="722" customWidth="1"/>
    <col min="5866" max="5866" width="17" style="722" customWidth="1"/>
    <col min="5867" max="5867" width="13.5" style="722" customWidth="1"/>
    <col min="5868" max="5868" width="32.125" style="722" customWidth="1"/>
    <col min="5869" max="5869" width="15.5" style="722" customWidth="1"/>
    <col min="5870" max="5870" width="12.25" style="722" customWidth="1"/>
    <col min="5871" max="6119" width="9" style="722"/>
    <col min="6120" max="6120" width="4.875" style="722" customWidth="1"/>
    <col min="6121" max="6121" width="30.625" style="722" customWidth="1"/>
    <col min="6122" max="6122" width="17" style="722" customWidth="1"/>
    <col min="6123" max="6123" width="13.5" style="722" customWidth="1"/>
    <col min="6124" max="6124" width="32.125" style="722" customWidth="1"/>
    <col min="6125" max="6125" width="15.5" style="722" customWidth="1"/>
    <col min="6126" max="6126" width="12.25" style="722" customWidth="1"/>
    <col min="6127" max="6375" width="9" style="722"/>
    <col min="6376" max="6376" width="4.875" style="722" customWidth="1"/>
    <col min="6377" max="6377" width="30.625" style="722" customWidth="1"/>
    <col min="6378" max="6378" width="17" style="722" customWidth="1"/>
    <col min="6379" max="6379" width="13.5" style="722" customWidth="1"/>
    <col min="6380" max="6380" width="32.125" style="722" customWidth="1"/>
    <col min="6381" max="6381" width="15.5" style="722" customWidth="1"/>
    <col min="6382" max="6382" width="12.25" style="722" customWidth="1"/>
    <col min="6383" max="6631" width="9" style="722"/>
    <col min="6632" max="6632" width="4.875" style="722" customWidth="1"/>
    <col min="6633" max="6633" width="30.625" style="722" customWidth="1"/>
    <col min="6634" max="6634" width="17" style="722" customWidth="1"/>
    <col min="6635" max="6635" width="13.5" style="722" customWidth="1"/>
    <col min="6636" max="6636" width="32.125" style="722" customWidth="1"/>
    <col min="6637" max="6637" width="15.5" style="722" customWidth="1"/>
    <col min="6638" max="6638" width="12.25" style="722" customWidth="1"/>
    <col min="6639" max="6887" width="9" style="722"/>
    <col min="6888" max="6888" width="4.875" style="722" customWidth="1"/>
    <col min="6889" max="6889" width="30.625" style="722" customWidth="1"/>
    <col min="6890" max="6890" width="17" style="722" customWidth="1"/>
    <col min="6891" max="6891" width="13.5" style="722" customWidth="1"/>
    <col min="6892" max="6892" width="32.125" style="722" customWidth="1"/>
    <col min="6893" max="6893" width="15.5" style="722" customWidth="1"/>
    <col min="6894" max="6894" width="12.25" style="722" customWidth="1"/>
    <col min="6895" max="7143" width="9" style="722"/>
    <col min="7144" max="7144" width="4.875" style="722" customWidth="1"/>
    <col min="7145" max="7145" width="30.625" style="722" customWidth="1"/>
    <col min="7146" max="7146" width="17" style="722" customWidth="1"/>
    <col min="7147" max="7147" width="13.5" style="722" customWidth="1"/>
    <col min="7148" max="7148" width="32.125" style="722" customWidth="1"/>
    <col min="7149" max="7149" width="15.5" style="722" customWidth="1"/>
    <col min="7150" max="7150" width="12.25" style="722" customWidth="1"/>
    <col min="7151" max="7399" width="9" style="722"/>
    <col min="7400" max="7400" width="4.875" style="722" customWidth="1"/>
    <col min="7401" max="7401" width="30.625" style="722" customWidth="1"/>
    <col min="7402" max="7402" width="17" style="722" customWidth="1"/>
    <col min="7403" max="7403" width="13.5" style="722" customWidth="1"/>
    <col min="7404" max="7404" width="32.125" style="722" customWidth="1"/>
    <col min="7405" max="7405" width="15.5" style="722" customWidth="1"/>
    <col min="7406" max="7406" width="12.25" style="722" customWidth="1"/>
    <col min="7407" max="7655" width="9" style="722"/>
    <col min="7656" max="7656" width="4.875" style="722" customWidth="1"/>
    <col min="7657" max="7657" width="30.625" style="722" customWidth="1"/>
    <col min="7658" max="7658" width="17" style="722" customWidth="1"/>
    <col min="7659" max="7659" width="13.5" style="722" customWidth="1"/>
    <col min="7660" max="7660" width="32.125" style="722" customWidth="1"/>
    <col min="7661" max="7661" width="15.5" style="722" customWidth="1"/>
    <col min="7662" max="7662" width="12.25" style="722" customWidth="1"/>
    <col min="7663" max="7911" width="9" style="722"/>
    <col min="7912" max="7912" width="4.875" style="722" customWidth="1"/>
    <col min="7913" max="7913" width="30.625" style="722" customWidth="1"/>
    <col min="7914" max="7914" width="17" style="722" customWidth="1"/>
    <col min="7915" max="7915" width="13.5" style="722" customWidth="1"/>
    <col min="7916" max="7916" width="32.125" style="722" customWidth="1"/>
    <col min="7917" max="7917" width="15.5" style="722" customWidth="1"/>
    <col min="7918" max="7918" width="12.25" style="722" customWidth="1"/>
    <col min="7919" max="8167" width="9" style="722"/>
    <col min="8168" max="8168" width="4.875" style="722" customWidth="1"/>
    <col min="8169" max="8169" width="30.625" style="722" customWidth="1"/>
    <col min="8170" max="8170" width="17" style="722" customWidth="1"/>
    <col min="8171" max="8171" width="13.5" style="722" customWidth="1"/>
    <col min="8172" max="8172" width="32.125" style="722" customWidth="1"/>
    <col min="8173" max="8173" width="15.5" style="722" customWidth="1"/>
    <col min="8174" max="8174" width="12.25" style="722" customWidth="1"/>
    <col min="8175" max="8423" width="9" style="722"/>
    <col min="8424" max="8424" width="4.875" style="722" customWidth="1"/>
    <col min="8425" max="8425" width="30.625" style="722" customWidth="1"/>
    <col min="8426" max="8426" width="17" style="722" customWidth="1"/>
    <col min="8427" max="8427" width="13.5" style="722" customWidth="1"/>
    <col min="8428" max="8428" width="32.125" style="722" customWidth="1"/>
    <col min="8429" max="8429" width="15.5" style="722" customWidth="1"/>
    <col min="8430" max="8430" width="12.25" style="722" customWidth="1"/>
    <col min="8431" max="8679" width="9" style="722"/>
    <col min="8680" max="8680" width="4.875" style="722" customWidth="1"/>
    <col min="8681" max="8681" width="30.625" style="722" customWidth="1"/>
    <col min="8682" max="8682" width="17" style="722" customWidth="1"/>
    <col min="8683" max="8683" width="13.5" style="722" customWidth="1"/>
    <col min="8684" max="8684" width="32.125" style="722" customWidth="1"/>
    <col min="8685" max="8685" width="15.5" style="722" customWidth="1"/>
    <col min="8686" max="8686" width="12.25" style="722" customWidth="1"/>
    <col min="8687" max="8935" width="9" style="722"/>
    <col min="8936" max="8936" width="4.875" style="722" customWidth="1"/>
    <col min="8937" max="8937" width="30.625" style="722" customWidth="1"/>
    <col min="8938" max="8938" width="17" style="722" customWidth="1"/>
    <col min="8939" max="8939" width="13.5" style="722" customWidth="1"/>
    <col min="8940" max="8940" width="32.125" style="722" customWidth="1"/>
    <col min="8941" max="8941" width="15.5" style="722" customWidth="1"/>
    <col min="8942" max="8942" width="12.25" style="722" customWidth="1"/>
    <col min="8943" max="9191" width="9" style="722"/>
    <col min="9192" max="9192" width="4.875" style="722" customWidth="1"/>
    <col min="9193" max="9193" width="30.625" style="722" customWidth="1"/>
    <col min="9194" max="9194" width="17" style="722" customWidth="1"/>
    <col min="9195" max="9195" width="13.5" style="722" customWidth="1"/>
    <col min="9196" max="9196" width="32.125" style="722" customWidth="1"/>
    <col min="9197" max="9197" width="15.5" style="722" customWidth="1"/>
    <col min="9198" max="9198" width="12.25" style="722" customWidth="1"/>
    <col min="9199" max="9447" width="9" style="722"/>
    <col min="9448" max="9448" width="4.875" style="722" customWidth="1"/>
    <col min="9449" max="9449" width="30.625" style="722" customWidth="1"/>
    <col min="9450" max="9450" width="17" style="722" customWidth="1"/>
    <col min="9451" max="9451" width="13.5" style="722" customWidth="1"/>
    <col min="9452" max="9452" width="32.125" style="722" customWidth="1"/>
    <col min="9453" max="9453" width="15.5" style="722" customWidth="1"/>
    <col min="9454" max="9454" width="12.25" style="722" customWidth="1"/>
    <col min="9455" max="9703" width="9" style="722"/>
    <col min="9704" max="9704" width="4.875" style="722" customWidth="1"/>
    <col min="9705" max="9705" width="30.625" style="722" customWidth="1"/>
    <col min="9706" max="9706" width="17" style="722" customWidth="1"/>
    <col min="9707" max="9707" width="13.5" style="722" customWidth="1"/>
    <col min="9708" max="9708" width="32.125" style="722" customWidth="1"/>
    <col min="9709" max="9709" width="15.5" style="722" customWidth="1"/>
    <col min="9710" max="9710" width="12.25" style="722" customWidth="1"/>
    <col min="9711" max="9959" width="9" style="722"/>
    <col min="9960" max="9960" width="4.875" style="722" customWidth="1"/>
    <col min="9961" max="9961" width="30.625" style="722" customWidth="1"/>
    <col min="9962" max="9962" width="17" style="722" customWidth="1"/>
    <col min="9963" max="9963" width="13.5" style="722" customWidth="1"/>
    <col min="9964" max="9964" width="32.125" style="722" customWidth="1"/>
    <col min="9965" max="9965" width="15.5" style="722" customWidth="1"/>
    <col min="9966" max="9966" width="12.25" style="722" customWidth="1"/>
    <col min="9967" max="10215" width="9" style="722"/>
    <col min="10216" max="10216" width="4.875" style="722" customWidth="1"/>
    <col min="10217" max="10217" width="30.625" style="722" customWidth="1"/>
    <col min="10218" max="10218" width="17" style="722" customWidth="1"/>
    <col min="10219" max="10219" width="13.5" style="722" customWidth="1"/>
    <col min="10220" max="10220" width="32.125" style="722" customWidth="1"/>
    <col min="10221" max="10221" width="15.5" style="722" customWidth="1"/>
    <col min="10222" max="10222" width="12.25" style="722" customWidth="1"/>
    <col min="10223" max="10471" width="9" style="722"/>
    <col min="10472" max="10472" width="4.875" style="722" customWidth="1"/>
    <col min="10473" max="10473" width="30.625" style="722" customWidth="1"/>
    <col min="10474" max="10474" width="17" style="722" customWidth="1"/>
    <col min="10475" max="10475" width="13.5" style="722" customWidth="1"/>
    <col min="10476" max="10476" width="32.125" style="722" customWidth="1"/>
    <col min="10477" max="10477" width="15.5" style="722" customWidth="1"/>
    <col min="10478" max="10478" width="12.25" style="722" customWidth="1"/>
    <col min="10479" max="10727" width="9" style="722"/>
    <col min="10728" max="10728" width="4.875" style="722" customWidth="1"/>
    <col min="10729" max="10729" width="30.625" style="722" customWidth="1"/>
    <col min="10730" max="10730" width="17" style="722" customWidth="1"/>
    <col min="10731" max="10731" width="13.5" style="722" customWidth="1"/>
    <col min="10732" max="10732" width="32.125" style="722" customWidth="1"/>
    <col min="10733" max="10733" width="15.5" style="722" customWidth="1"/>
    <col min="10734" max="10734" width="12.25" style="722" customWidth="1"/>
    <col min="10735" max="10983" width="9" style="722"/>
    <col min="10984" max="10984" width="4.875" style="722" customWidth="1"/>
    <col min="10985" max="10985" width="30.625" style="722" customWidth="1"/>
    <col min="10986" max="10986" width="17" style="722" customWidth="1"/>
    <col min="10987" max="10987" width="13.5" style="722" customWidth="1"/>
    <col min="10988" max="10988" width="32.125" style="722" customWidth="1"/>
    <col min="10989" max="10989" width="15.5" style="722" customWidth="1"/>
    <col min="10990" max="10990" width="12.25" style="722" customWidth="1"/>
    <col min="10991" max="11239" width="9" style="722"/>
    <col min="11240" max="11240" width="4.875" style="722" customWidth="1"/>
    <col min="11241" max="11241" width="30.625" style="722" customWidth="1"/>
    <col min="11242" max="11242" width="17" style="722" customWidth="1"/>
    <col min="11243" max="11243" width="13.5" style="722" customWidth="1"/>
    <col min="11244" max="11244" width="32.125" style="722" customWidth="1"/>
    <col min="11245" max="11245" width="15.5" style="722" customWidth="1"/>
    <col min="11246" max="11246" width="12.25" style="722" customWidth="1"/>
    <col min="11247" max="11495" width="9" style="722"/>
    <col min="11496" max="11496" width="4.875" style="722" customWidth="1"/>
    <col min="11497" max="11497" width="30.625" style="722" customWidth="1"/>
    <col min="11498" max="11498" width="17" style="722" customWidth="1"/>
    <col min="11499" max="11499" width="13.5" style="722" customWidth="1"/>
    <col min="11500" max="11500" width="32.125" style="722" customWidth="1"/>
    <col min="11501" max="11501" width="15.5" style="722" customWidth="1"/>
    <col min="11502" max="11502" width="12.25" style="722" customWidth="1"/>
    <col min="11503" max="11751" width="9" style="722"/>
    <col min="11752" max="11752" width="4.875" style="722" customWidth="1"/>
    <col min="11753" max="11753" width="30.625" style="722" customWidth="1"/>
    <col min="11754" max="11754" width="17" style="722" customWidth="1"/>
    <col min="11755" max="11755" width="13.5" style="722" customWidth="1"/>
    <col min="11756" max="11756" width="32.125" style="722" customWidth="1"/>
    <col min="11757" max="11757" width="15.5" style="722" customWidth="1"/>
    <col min="11758" max="11758" width="12.25" style="722" customWidth="1"/>
    <col min="11759" max="12007" width="9" style="722"/>
    <col min="12008" max="12008" width="4.875" style="722" customWidth="1"/>
    <col min="12009" max="12009" width="30.625" style="722" customWidth="1"/>
    <col min="12010" max="12010" width="17" style="722" customWidth="1"/>
    <col min="12011" max="12011" width="13.5" style="722" customWidth="1"/>
    <col min="12012" max="12012" width="32.125" style="722" customWidth="1"/>
    <col min="12013" max="12013" width="15.5" style="722" customWidth="1"/>
    <col min="12014" max="12014" width="12.25" style="722" customWidth="1"/>
    <col min="12015" max="12263" width="9" style="722"/>
    <col min="12264" max="12264" width="4.875" style="722" customWidth="1"/>
    <col min="12265" max="12265" width="30.625" style="722" customWidth="1"/>
    <col min="12266" max="12266" width="17" style="722" customWidth="1"/>
    <col min="12267" max="12267" width="13.5" style="722" customWidth="1"/>
    <col min="12268" max="12268" width="32.125" style="722" customWidth="1"/>
    <col min="12269" max="12269" width="15.5" style="722" customWidth="1"/>
    <col min="12270" max="12270" width="12.25" style="722" customWidth="1"/>
    <col min="12271" max="12519" width="9" style="722"/>
    <col min="12520" max="12520" width="4.875" style="722" customWidth="1"/>
    <col min="12521" max="12521" width="30.625" style="722" customWidth="1"/>
    <col min="12522" max="12522" width="17" style="722" customWidth="1"/>
    <col min="12523" max="12523" width="13.5" style="722" customWidth="1"/>
    <col min="12524" max="12524" width="32.125" style="722" customWidth="1"/>
    <col min="12525" max="12525" width="15.5" style="722" customWidth="1"/>
    <col min="12526" max="12526" width="12.25" style="722" customWidth="1"/>
    <col min="12527" max="12775" width="9" style="722"/>
    <col min="12776" max="12776" width="4.875" style="722" customWidth="1"/>
    <col min="12777" max="12777" width="30.625" style="722" customWidth="1"/>
    <col min="12778" max="12778" width="17" style="722" customWidth="1"/>
    <col min="12779" max="12779" width="13.5" style="722" customWidth="1"/>
    <col min="12780" max="12780" width="32.125" style="722" customWidth="1"/>
    <col min="12781" max="12781" width="15.5" style="722" customWidth="1"/>
    <col min="12782" max="12782" width="12.25" style="722" customWidth="1"/>
    <col min="12783" max="13031" width="9" style="722"/>
    <col min="13032" max="13032" width="4.875" style="722" customWidth="1"/>
    <col min="13033" max="13033" width="30.625" style="722" customWidth="1"/>
    <col min="13034" max="13034" width="17" style="722" customWidth="1"/>
    <col min="13035" max="13035" width="13.5" style="722" customWidth="1"/>
    <col min="13036" max="13036" width="32.125" style="722" customWidth="1"/>
    <col min="13037" max="13037" width="15.5" style="722" customWidth="1"/>
    <col min="13038" max="13038" width="12.25" style="722" customWidth="1"/>
    <col min="13039" max="13287" width="9" style="722"/>
    <col min="13288" max="13288" width="4.875" style="722" customWidth="1"/>
    <col min="13289" max="13289" width="30.625" style="722" customWidth="1"/>
    <col min="13290" max="13290" width="17" style="722" customWidth="1"/>
    <col min="13291" max="13291" width="13.5" style="722" customWidth="1"/>
    <col min="13292" max="13292" width="32.125" style="722" customWidth="1"/>
    <col min="13293" max="13293" width="15.5" style="722" customWidth="1"/>
    <col min="13294" max="13294" width="12.25" style="722" customWidth="1"/>
    <col min="13295" max="13543" width="9" style="722"/>
    <col min="13544" max="13544" width="4.875" style="722" customWidth="1"/>
    <col min="13545" max="13545" width="30.625" style="722" customWidth="1"/>
    <col min="13546" max="13546" width="17" style="722" customWidth="1"/>
    <col min="13547" max="13547" width="13.5" style="722" customWidth="1"/>
    <col min="13548" max="13548" width="32.125" style="722" customWidth="1"/>
    <col min="13549" max="13549" width="15.5" style="722" customWidth="1"/>
    <col min="13550" max="13550" width="12.25" style="722" customWidth="1"/>
    <col min="13551" max="13799" width="9" style="722"/>
    <col min="13800" max="13800" width="4.875" style="722" customWidth="1"/>
    <col min="13801" max="13801" width="30.625" style="722" customWidth="1"/>
    <col min="13802" max="13802" width="17" style="722" customWidth="1"/>
    <col min="13803" max="13803" width="13.5" style="722" customWidth="1"/>
    <col min="13804" max="13804" width="32.125" style="722" customWidth="1"/>
    <col min="13805" max="13805" width="15.5" style="722" customWidth="1"/>
    <col min="13806" max="13806" width="12.25" style="722" customWidth="1"/>
    <col min="13807" max="14055" width="9" style="722"/>
    <col min="14056" max="14056" width="4.875" style="722" customWidth="1"/>
    <col min="14057" max="14057" width="30.625" style="722" customWidth="1"/>
    <col min="14058" max="14058" width="17" style="722" customWidth="1"/>
    <col min="14059" max="14059" width="13.5" style="722" customWidth="1"/>
    <col min="14060" max="14060" width="32.125" style="722" customWidth="1"/>
    <col min="14061" max="14061" width="15.5" style="722" customWidth="1"/>
    <col min="14062" max="14062" width="12.25" style="722" customWidth="1"/>
    <col min="14063" max="14311" width="9" style="722"/>
    <col min="14312" max="14312" width="4.875" style="722" customWidth="1"/>
    <col min="14313" max="14313" width="30.625" style="722" customWidth="1"/>
    <col min="14314" max="14314" width="17" style="722" customWidth="1"/>
    <col min="14315" max="14315" width="13.5" style="722" customWidth="1"/>
    <col min="14316" max="14316" width="32.125" style="722" customWidth="1"/>
    <col min="14317" max="14317" width="15.5" style="722" customWidth="1"/>
    <col min="14318" max="14318" width="12.25" style="722" customWidth="1"/>
    <col min="14319" max="14567" width="9" style="722"/>
    <col min="14568" max="14568" width="4.875" style="722" customWidth="1"/>
    <col min="14569" max="14569" width="30.625" style="722" customWidth="1"/>
    <col min="14570" max="14570" width="17" style="722" customWidth="1"/>
    <col min="14571" max="14571" width="13.5" style="722" customWidth="1"/>
    <col min="14572" max="14572" width="32.125" style="722" customWidth="1"/>
    <col min="14573" max="14573" width="15.5" style="722" customWidth="1"/>
    <col min="14574" max="14574" width="12.25" style="722" customWidth="1"/>
    <col min="14575" max="14823" width="9" style="722"/>
    <col min="14824" max="14824" width="4.875" style="722" customWidth="1"/>
    <col min="14825" max="14825" width="30.625" style="722" customWidth="1"/>
    <col min="14826" max="14826" width="17" style="722" customWidth="1"/>
    <col min="14827" max="14827" width="13.5" style="722" customWidth="1"/>
    <col min="14828" max="14828" width="32.125" style="722" customWidth="1"/>
    <col min="14829" max="14829" width="15.5" style="722" customWidth="1"/>
    <col min="14830" max="14830" width="12.25" style="722" customWidth="1"/>
    <col min="14831" max="15079" width="9" style="722"/>
    <col min="15080" max="15080" width="4.875" style="722" customWidth="1"/>
    <col min="15081" max="15081" width="30.625" style="722" customWidth="1"/>
    <col min="15082" max="15082" width="17" style="722" customWidth="1"/>
    <col min="15083" max="15083" width="13.5" style="722" customWidth="1"/>
    <col min="15084" max="15084" width="32.125" style="722" customWidth="1"/>
    <col min="15085" max="15085" width="15.5" style="722" customWidth="1"/>
    <col min="15086" max="15086" width="12.25" style="722" customWidth="1"/>
    <col min="15087" max="15335" width="9" style="722"/>
    <col min="15336" max="15336" width="4.875" style="722" customWidth="1"/>
    <col min="15337" max="15337" width="30.625" style="722" customWidth="1"/>
    <col min="15338" max="15338" width="17" style="722" customWidth="1"/>
    <col min="15339" max="15339" width="13.5" style="722" customWidth="1"/>
    <col min="15340" max="15340" width="32.125" style="722" customWidth="1"/>
    <col min="15341" max="15341" width="15.5" style="722" customWidth="1"/>
    <col min="15342" max="15342" width="12.25" style="722" customWidth="1"/>
    <col min="15343" max="15591" width="9" style="722"/>
    <col min="15592" max="15592" width="4.875" style="722" customWidth="1"/>
    <col min="15593" max="15593" width="30.625" style="722" customWidth="1"/>
    <col min="15594" max="15594" width="17" style="722" customWidth="1"/>
    <col min="15595" max="15595" width="13.5" style="722" customWidth="1"/>
    <col min="15596" max="15596" width="32.125" style="722" customWidth="1"/>
    <col min="15597" max="15597" width="15.5" style="722" customWidth="1"/>
    <col min="15598" max="15598" width="12.25" style="722" customWidth="1"/>
    <col min="15599" max="15847" width="9" style="722"/>
    <col min="15848" max="15848" width="4.875" style="722" customWidth="1"/>
    <col min="15849" max="15849" width="30.625" style="722" customWidth="1"/>
    <col min="15850" max="15850" width="17" style="722" customWidth="1"/>
    <col min="15851" max="15851" width="13.5" style="722" customWidth="1"/>
    <col min="15852" max="15852" width="32.125" style="722" customWidth="1"/>
    <col min="15853" max="15853" width="15.5" style="722" customWidth="1"/>
    <col min="15854" max="15854" width="12.25" style="722" customWidth="1"/>
    <col min="15855" max="16103" width="9" style="722"/>
    <col min="16104" max="16104" width="4.875" style="722" customWidth="1"/>
    <col min="16105" max="16105" width="30.625" style="722" customWidth="1"/>
    <col min="16106" max="16106" width="17" style="722" customWidth="1"/>
    <col min="16107" max="16107" width="13.5" style="722" customWidth="1"/>
    <col min="16108" max="16108" width="32.125" style="722" customWidth="1"/>
    <col min="16109" max="16109" width="15.5" style="722" customWidth="1"/>
    <col min="16110" max="16110" width="12.25" style="722" customWidth="1"/>
    <col min="16111" max="16384" width="9" style="722"/>
  </cols>
  <sheetData>
    <row r="1" ht="21" customHeight="1" spans="1:14">
      <c r="A1" s="344" t="s">
        <v>65</v>
      </c>
      <c r="B1" s="344"/>
      <c r="C1" s="344"/>
      <c r="D1" s="344"/>
      <c r="E1" s="344"/>
      <c r="F1" s="764"/>
      <c r="G1" s="764"/>
      <c r="H1" s="344"/>
      <c r="I1" s="344"/>
      <c r="J1" s="344"/>
      <c r="K1" s="344"/>
      <c r="L1" s="344"/>
      <c r="M1" s="344"/>
      <c r="N1" s="764"/>
    </row>
    <row r="2" ht="23.25" customHeight="1" spans="1:14">
      <c r="A2" s="737" t="s">
        <v>66</v>
      </c>
      <c r="B2" s="737"/>
      <c r="C2" s="737"/>
      <c r="D2" s="737"/>
      <c r="E2" s="737"/>
      <c r="F2" s="765"/>
      <c r="G2" s="765"/>
      <c r="H2" s="737"/>
      <c r="I2" s="737"/>
      <c r="J2" s="737"/>
      <c r="K2" s="737"/>
      <c r="L2" s="737"/>
      <c r="M2" s="737"/>
      <c r="N2" s="765"/>
    </row>
    <row r="3" ht="18" customHeight="1" spans="1:14">
      <c r="A3" s="738"/>
      <c r="B3" s="738"/>
      <c r="C3" s="738"/>
      <c r="D3" s="738"/>
      <c r="E3" s="738"/>
      <c r="F3" s="766"/>
      <c r="G3" s="766"/>
      <c r="H3" s="738"/>
      <c r="I3" s="738"/>
      <c r="J3" s="738"/>
      <c r="K3" s="738"/>
      <c r="L3" s="738"/>
      <c r="M3" s="738"/>
      <c r="N3" s="809" t="s">
        <v>67</v>
      </c>
    </row>
    <row r="4" ht="56.25" spans="1:14">
      <c r="A4" s="201" t="s">
        <v>68</v>
      </c>
      <c r="B4" s="723" t="s">
        <v>69</v>
      </c>
      <c r="C4" s="534" t="s">
        <v>70</v>
      </c>
      <c r="D4" s="534" t="s">
        <v>71</v>
      </c>
      <c r="E4" s="534" t="s">
        <v>72</v>
      </c>
      <c r="F4" s="535" t="s">
        <v>73</v>
      </c>
      <c r="G4" s="241" t="s">
        <v>74</v>
      </c>
      <c r="H4" s="204" t="s">
        <v>75</v>
      </c>
      <c r="I4" s="739" t="s">
        <v>69</v>
      </c>
      <c r="J4" s="534" t="s">
        <v>70</v>
      </c>
      <c r="K4" s="534" t="s">
        <v>71</v>
      </c>
      <c r="L4" s="534" t="s">
        <v>72</v>
      </c>
      <c r="M4" s="535" t="s">
        <v>73</v>
      </c>
      <c r="N4" s="575" t="s">
        <v>74</v>
      </c>
    </row>
    <row r="5" ht="15.75" customHeight="1" spans="1:14">
      <c r="A5" s="243" t="s">
        <v>76</v>
      </c>
      <c r="B5" s="767">
        <f>B6+B32</f>
        <v>1258309</v>
      </c>
      <c r="C5" s="767">
        <f>C6+C32</f>
        <v>1118788</v>
      </c>
      <c r="D5" s="768">
        <f t="shared" ref="D5:L5" si="0">D6+D32</f>
        <v>1284189.55</v>
      </c>
      <c r="E5" s="767">
        <f t="shared" si="0"/>
        <v>1407627</v>
      </c>
      <c r="F5" s="769">
        <f t="shared" ref="F5:F24" si="1">E5/D5*100</f>
        <v>109.612089585996</v>
      </c>
      <c r="G5" s="770">
        <f t="shared" ref="G5:G27" si="2">(E5-B5)/B5*100</f>
        <v>11.8665605983904</v>
      </c>
      <c r="H5" s="540" t="s">
        <v>76</v>
      </c>
      <c r="I5" s="767">
        <f t="shared" si="0"/>
        <v>1258309</v>
      </c>
      <c r="J5" s="768">
        <f t="shared" si="0"/>
        <v>1118787.8212</v>
      </c>
      <c r="K5" s="767">
        <f t="shared" si="0"/>
        <v>1284190</v>
      </c>
      <c r="L5" s="767">
        <f t="shared" si="0"/>
        <v>1407627</v>
      </c>
      <c r="M5" s="810">
        <f t="shared" ref="M5:M7" si="3">L5/K5*100</f>
        <v>109.612051176228</v>
      </c>
      <c r="N5" s="811">
        <f t="shared" ref="N5:N7" si="4">(L5-I5)/I5*100</f>
        <v>11.8665605983904</v>
      </c>
    </row>
    <row r="6" ht="15.75" customHeight="1" spans="1:14">
      <c r="A6" s="541" t="s">
        <v>77</v>
      </c>
      <c r="B6" s="542">
        <f>B7+B21</f>
        <v>306009</v>
      </c>
      <c r="C6" s="542">
        <f>C7+C21</f>
        <v>316000</v>
      </c>
      <c r="D6" s="542">
        <f>D7+D21</f>
        <v>370000</v>
      </c>
      <c r="E6" s="542">
        <f>E7+E21</f>
        <v>370469</v>
      </c>
      <c r="F6" s="769">
        <f t="shared" si="1"/>
        <v>100.126756756757</v>
      </c>
      <c r="G6" s="770">
        <f t="shared" si="2"/>
        <v>21.0647399259499</v>
      </c>
      <c r="H6" s="543" t="s">
        <v>78</v>
      </c>
      <c r="I6" s="742">
        <f t="shared" ref="I6:L6" si="5">SUM(I7:I31)</f>
        <v>902832</v>
      </c>
      <c r="J6" s="742">
        <f t="shared" si="5"/>
        <v>1078487.8212</v>
      </c>
      <c r="K6" s="742">
        <f t="shared" si="5"/>
        <v>1240054</v>
      </c>
      <c r="L6" s="742">
        <f t="shared" si="5"/>
        <v>998525</v>
      </c>
      <c r="M6" s="810">
        <f t="shared" si="3"/>
        <v>80.5227030435771</v>
      </c>
      <c r="N6" s="812">
        <f t="shared" si="4"/>
        <v>10.5992033955376</v>
      </c>
    </row>
    <row r="7" ht="15.75" customHeight="1" spans="1:14">
      <c r="A7" s="771" t="s">
        <v>79</v>
      </c>
      <c r="B7" s="744">
        <v>126369</v>
      </c>
      <c r="C7" s="772">
        <v>158000</v>
      </c>
      <c r="D7" s="773">
        <f>SUM(D8:D20)</f>
        <v>136000</v>
      </c>
      <c r="E7" s="744">
        <v>136868</v>
      </c>
      <c r="F7" s="769">
        <f t="shared" si="1"/>
        <v>100.638235294118</v>
      </c>
      <c r="G7" s="770">
        <f t="shared" si="2"/>
        <v>8.3082085005025</v>
      </c>
      <c r="H7" s="774" t="s">
        <v>80</v>
      </c>
      <c r="I7" s="583">
        <v>73312</v>
      </c>
      <c r="J7" s="776">
        <v>66679.8212</v>
      </c>
      <c r="K7" s="583">
        <v>66548</v>
      </c>
      <c r="L7" s="743">
        <v>76981</v>
      </c>
      <c r="M7" s="810">
        <f t="shared" si="3"/>
        <v>115.677405782292</v>
      </c>
      <c r="N7" s="812">
        <f t="shared" si="4"/>
        <v>5.00463771278918</v>
      </c>
    </row>
    <row r="8" ht="15.75" customHeight="1" spans="1:14">
      <c r="A8" s="771" t="s">
        <v>81</v>
      </c>
      <c r="B8" s="775">
        <v>50825</v>
      </c>
      <c r="C8" s="776">
        <v>58000</v>
      </c>
      <c r="D8" s="777">
        <v>58000</v>
      </c>
      <c r="E8" s="775">
        <v>63245</v>
      </c>
      <c r="F8" s="769">
        <f t="shared" si="1"/>
        <v>109.043103448276</v>
      </c>
      <c r="G8" s="770">
        <f t="shared" si="2"/>
        <v>24.4367929168716</v>
      </c>
      <c r="H8" s="774" t="s">
        <v>82</v>
      </c>
      <c r="I8" s="583"/>
      <c r="J8" s="776"/>
      <c r="K8" s="583"/>
      <c r="L8" s="583"/>
      <c r="M8" s="810"/>
      <c r="N8" s="812"/>
    </row>
    <row r="9" ht="15.75" customHeight="1" spans="1:14">
      <c r="A9" s="771" t="s">
        <v>83</v>
      </c>
      <c r="B9" s="775">
        <v>11830</v>
      </c>
      <c r="C9" s="776">
        <v>11500</v>
      </c>
      <c r="D9" s="777">
        <v>11500</v>
      </c>
      <c r="E9" s="775">
        <v>10342</v>
      </c>
      <c r="F9" s="769">
        <f t="shared" si="1"/>
        <v>89.9304347826087</v>
      </c>
      <c r="G9" s="770">
        <f t="shared" si="2"/>
        <v>-12.5781910397295</v>
      </c>
      <c r="H9" s="774" t="s">
        <v>84</v>
      </c>
      <c r="I9" s="583">
        <v>634</v>
      </c>
      <c r="J9" s="776">
        <v>514.59</v>
      </c>
      <c r="K9" s="583">
        <v>518</v>
      </c>
      <c r="L9" s="583">
        <v>517</v>
      </c>
      <c r="M9" s="810">
        <f t="shared" ref="M9:M21" si="6">L9/K9*100</f>
        <v>99.8069498069498</v>
      </c>
      <c r="N9" s="812">
        <f t="shared" ref="N9:N21" si="7">(L9-I9)/I9*100</f>
        <v>-18.4542586750789</v>
      </c>
    </row>
    <row r="10" ht="15.75" customHeight="1" spans="1:14">
      <c r="A10" s="771" t="s">
        <v>85</v>
      </c>
      <c r="B10" s="775">
        <v>5584</v>
      </c>
      <c r="C10" s="776">
        <v>5500</v>
      </c>
      <c r="D10" s="777">
        <v>5500</v>
      </c>
      <c r="E10" s="775">
        <v>5373</v>
      </c>
      <c r="F10" s="769">
        <f t="shared" si="1"/>
        <v>97.6909090909091</v>
      </c>
      <c r="G10" s="770">
        <f t="shared" si="2"/>
        <v>-3.77865329512894</v>
      </c>
      <c r="H10" s="774" t="s">
        <v>86</v>
      </c>
      <c r="I10" s="583">
        <v>29830</v>
      </c>
      <c r="J10" s="776">
        <v>32277.01</v>
      </c>
      <c r="K10" s="583">
        <v>33921</v>
      </c>
      <c r="L10" s="583">
        <v>29620</v>
      </c>
      <c r="M10" s="810">
        <f t="shared" si="6"/>
        <v>87.320538899207</v>
      </c>
      <c r="N10" s="812">
        <f t="shared" si="7"/>
        <v>-0.703989272544418</v>
      </c>
    </row>
    <row r="11" ht="15.75" customHeight="1" spans="1:14">
      <c r="A11" s="771" t="s">
        <v>87</v>
      </c>
      <c r="B11" s="775">
        <v>3511</v>
      </c>
      <c r="C11" s="776">
        <v>6000</v>
      </c>
      <c r="D11" s="777">
        <v>6000</v>
      </c>
      <c r="E11" s="775">
        <v>5257</v>
      </c>
      <c r="F11" s="769">
        <f t="shared" si="1"/>
        <v>87.6166666666667</v>
      </c>
      <c r="G11" s="770">
        <f t="shared" si="2"/>
        <v>49.7294218171461</v>
      </c>
      <c r="H11" s="774" t="s">
        <v>88</v>
      </c>
      <c r="I11" s="583">
        <v>238261</v>
      </c>
      <c r="J11" s="776">
        <v>292557.180000001</v>
      </c>
      <c r="K11" s="583">
        <v>300650</v>
      </c>
      <c r="L11" s="583">
        <v>240126</v>
      </c>
      <c r="M11" s="810">
        <f t="shared" si="6"/>
        <v>79.8689506070181</v>
      </c>
      <c r="N11" s="812">
        <f t="shared" si="7"/>
        <v>0.782755045937019</v>
      </c>
    </row>
    <row r="12" ht="15.75" customHeight="1" spans="1:14">
      <c r="A12" s="771" t="s">
        <v>89</v>
      </c>
      <c r="B12" s="775">
        <v>7927</v>
      </c>
      <c r="C12" s="776">
        <v>10600</v>
      </c>
      <c r="D12" s="777">
        <v>9600</v>
      </c>
      <c r="E12" s="775">
        <v>8141</v>
      </c>
      <c r="F12" s="769">
        <f t="shared" si="1"/>
        <v>84.8020833333333</v>
      </c>
      <c r="G12" s="770">
        <f t="shared" si="2"/>
        <v>2.69963416172575</v>
      </c>
      <c r="H12" s="774" t="s">
        <v>90</v>
      </c>
      <c r="I12" s="583">
        <v>3592</v>
      </c>
      <c r="J12" s="776">
        <v>1736.69</v>
      </c>
      <c r="K12" s="583">
        <v>3600</v>
      </c>
      <c r="L12" s="583">
        <v>3597</v>
      </c>
      <c r="M12" s="810">
        <f t="shared" si="6"/>
        <v>99.9166666666667</v>
      </c>
      <c r="N12" s="812">
        <f t="shared" si="7"/>
        <v>0.139198218262806</v>
      </c>
    </row>
    <row r="13" ht="16" customHeight="1" spans="1:14">
      <c r="A13" s="778" t="s">
        <v>91</v>
      </c>
      <c r="B13" s="779">
        <v>7534</v>
      </c>
      <c r="C13" s="776">
        <v>5000</v>
      </c>
      <c r="D13" s="777">
        <v>5000</v>
      </c>
      <c r="E13" s="775">
        <v>6995</v>
      </c>
      <c r="F13" s="769">
        <f t="shared" si="1"/>
        <v>139.9</v>
      </c>
      <c r="G13" s="770">
        <f t="shared" si="2"/>
        <v>-7.15423413857181</v>
      </c>
      <c r="H13" s="774" t="s">
        <v>92</v>
      </c>
      <c r="I13" s="583">
        <v>8375</v>
      </c>
      <c r="J13" s="776">
        <v>6880.34</v>
      </c>
      <c r="K13" s="583">
        <v>7436</v>
      </c>
      <c r="L13" s="583">
        <v>7089</v>
      </c>
      <c r="M13" s="810">
        <f t="shared" si="6"/>
        <v>95.3335126412049</v>
      </c>
      <c r="N13" s="812">
        <f t="shared" si="7"/>
        <v>-15.355223880597</v>
      </c>
    </row>
    <row r="14" ht="15.75" customHeight="1" spans="1:14">
      <c r="A14" s="771" t="s">
        <v>93</v>
      </c>
      <c r="B14" s="775">
        <v>1545</v>
      </c>
      <c r="C14" s="776">
        <v>1900</v>
      </c>
      <c r="D14" s="777">
        <v>1900</v>
      </c>
      <c r="E14" s="775">
        <v>1949</v>
      </c>
      <c r="F14" s="769">
        <f t="shared" si="1"/>
        <v>102.578947368421</v>
      </c>
      <c r="G14" s="770">
        <f t="shared" si="2"/>
        <v>26.1488673139159</v>
      </c>
      <c r="H14" s="774" t="s">
        <v>94</v>
      </c>
      <c r="I14" s="583">
        <v>180016</v>
      </c>
      <c r="J14" s="776">
        <v>183499.04</v>
      </c>
      <c r="K14" s="583">
        <v>190575</v>
      </c>
      <c r="L14" s="583">
        <v>200055</v>
      </c>
      <c r="M14" s="810">
        <f t="shared" si="6"/>
        <v>104.974419519874</v>
      </c>
      <c r="N14" s="812">
        <f t="shared" si="7"/>
        <v>11.1317882854857</v>
      </c>
    </row>
    <row r="15" ht="15.75" customHeight="1" spans="1:14">
      <c r="A15" s="778" t="s">
        <v>95</v>
      </c>
      <c r="B15" s="779">
        <v>11376</v>
      </c>
      <c r="C15" s="776">
        <v>12000</v>
      </c>
      <c r="D15" s="777">
        <v>10000</v>
      </c>
      <c r="E15" s="775">
        <v>10086</v>
      </c>
      <c r="F15" s="769">
        <f t="shared" si="1"/>
        <v>100.86</v>
      </c>
      <c r="G15" s="770">
        <f t="shared" si="2"/>
        <v>-11.3396624472574</v>
      </c>
      <c r="H15" s="774" t="s">
        <v>96</v>
      </c>
      <c r="I15" s="583">
        <v>85673</v>
      </c>
      <c r="J15" s="776">
        <v>87285.86</v>
      </c>
      <c r="K15" s="583">
        <v>102723</v>
      </c>
      <c r="L15" s="583">
        <v>94792</v>
      </c>
      <c r="M15" s="810">
        <f t="shared" si="6"/>
        <v>92.2792363930181</v>
      </c>
      <c r="N15" s="812">
        <f t="shared" si="7"/>
        <v>10.6439601741505</v>
      </c>
    </row>
    <row r="16" ht="15.75" customHeight="1" spans="1:14">
      <c r="A16" s="771" t="s">
        <v>97</v>
      </c>
      <c r="B16" s="775">
        <v>6058</v>
      </c>
      <c r="C16" s="776">
        <v>11000</v>
      </c>
      <c r="D16" s="777">
        <v>7000</v>
      </c>
      <c r="E16" s="775">
        <v>5915</v>
      </c>
      <c r="F16" s="769">
        <f t="shared" si="1"/>
        <v>84.5</v>
      </c>
      <c r="G16" s="770">
        <f t="shared" si="2"/>
        <v>-2.36051502145923</v>
      </c>
      <c r="H16" s="774" t="s">
        <v>98</v>
      </c>
      <c r="I16" s="583">
        <v>29144</v>
      </c>
      <c r="J16" s="776">
        <v>21953.08</v>
      </c>
      <c r="K16" s="583">
        <v>35146</v>
      </c>
      <c r="L16" s="583">
        <v>29980</v>
      </c>
      <c r="M16" s="810">
        <f t="shared" si="6"/>
        <v>85.301314516588</v>
      </c>
      <c r="N16" s="812">
        <f t="shared" si="7"/>
        <v>2.86851496019764</v>
      </c>
    </row>
    <row r="17" ht="15.75" customHeight="1" spans="1:14">
      <c r="A17" s="771" t="s">
        <v>99</v>
      </c>
      <c r="B17" s="775">
        <v>3188</v>
      </c>
      <c r="C17" s="776">
        <v>6300</v>
      </c>
      <c r="D17" s="777">
        <v>6300</v>
      </c>
      <c r="E17" s="775">
        <v>5950</v>
      </c>
      <c r="F17" s="769">
        <f t="shared" si="1"/>
        <v>94.4444444444444</v>
      </c>
      <c r="G17" s="770">
        <f t="shared" si="2"/>
        <v>86.6373902132999</v>
      </c>
      <c r="H17" s="774" t="s">
        <v>100</v>
      </c>
      <c r="I17" s="583">
        <v>16073</v>
      </c>
      <c r="J17" s="776">
        <v>19639.12</v>
      </c>
      <c r="K17" s="583">
        <f>27709+16519</f>
        <v>44228</v>
      </c>
      <c r="L17" s="583">
        <v>38205</v>
      </c>
      <c r="M17" s="810">
        <f t="shared" si="6"/>
        <v>86.3819299990956</v>
      </c>
      <c r="N17" s="812">
        <f t="shared" si="7"/>
        <v>137.696758539165</v>
      </c>
    </row>
    <row r="18" ht="15.75" customHeight="1" spans="1:14">
      <c r="A18" s="771" t="s">
        <v>101</v>
      </c>
      <c r="B18" s="775">
        <v>16436</v>
      </c>
      <c r="C18" s="776">
        <v>29400</v>
      </c>
      <c r="D18" s="777">
        <v>14400</v>
      </c>
      <c r="E18" s="775">
        <v>13066</v>
      </c>
      <c r="F18" s="769">
        <f t="shared" si="1"/>
        <v>90.7361111111111</v>
      </c>
      <c r="G18" s="770">
        <f t="shared" si="2"/>
        <v>-20.5037722073497</v>
      </c>
      <c r="H18" s="774" t="s">
        <v>102</v>
      </c>
      <c r="I18" s="583">
        <v>138308</v>
      </c>
      <c r="J18" s="776">
        <v>198826.73</v>
      </c>
      <c r="K18" s="583">
        <v>222580</v>
      </c>
      <c r="L18" s="583">
        <v>142655</v>
      </c>
      <c r="M18" s="810">
        <f t="shared" si="6"/>
        <v>64.0915625842394</v>
      </c>
      <c r="N18" s="812">
        <f t="shared" si="7"/>
        <v>3.14298522138994</v>
      </c>
    </row>
    <row r="19" ht="15.75" customHeight="1" spans="1:14">
      <c r="A19" s="771" t="s">
        <v>103</v>
      </c>
      <c r="B19" s="775">
        <v>466</v>
      </c>
      <c r="C19" s="776">
        <v>300</v>
      </c>
      <c r="D19" s="777">
        <v>300</v>
      </c>
      <c r="E19" s="775">
        <v>459</v>
      </c>
      <c r="F19" s="769">
        <f t="shared" si="1"/>
        <v>153</v>
      </c>
      <c r="G19" s="770">
        <f t="shared" si="2"/>
        <v>-1.50214592274678</v>
      </c>
      <c r="H19" s="774" t="s">
        <v>104</v>
      </c>
      <c r="I19" s="583">
        <v>23615</v>
      </c>
      <c r="J19" s="776">
        <v>44493.34</v>
      </c>
      <c r="K19" s="583">
        <v>50928</v>
      </c>
      <c r="L19" s="583">
        <v>32918</v>
      </c>
      <c r="M19" s="810">
        <f t="shared" si="6"/>
        <v>64.6363493559535</v>
      </c>
      <c r="N19" s="812">
        <f t="shared" si="7"/>
        <v>39.3944526783824</v>
      </c>
    </row>
    <row r="20" ht="15.75" customHeight="1" spans="1:14">
      <c r="A20" s="771" t="s">
        <v>105</v>
      </c>
      <c r="B20" s="775">
        <v>89</v>
      </c>
      <c r="C20" s="776">
        <v>500</v>
      </c>
      <c r="D20" s="777">
        <v>500</v>
      </c>
      <c r="E20" s="775">
        <v>90</v>
      </c>
      <c r="F20" s="769">
        <f t="shared" si="1"/>
        <v>18</v>
      </c>
      <c r="G20" s="770">
        <f t="shared" si="2"/>
        <v>1.12359550561798</v>
      </c>
      <c r="H20" s="774" t="s">
        <v>106</v>
      </c>
      <c r="I20" s="583">
        <v>3875</v>
      </c>
      <c r="J20" s="776">
        <v>3098.19</v>
      </c>
      <c r="K20" s="583">
        <v>3098</v>
      </c>
      <c r="L20" s="583">
        <v>2167</v>
      </c>
      <c r="M20" s="810">
        <f t="shared" si="6"/>
        <v>69.9483537766301</v>
      </c>
      <c r="N20" s="812">
        <f t="shared" si="7"/>
        <v>-44.0774193548387</v>
      </c>
    </row>
    <row r="21" ht="15.75" customHeight="1" spans="1:14">
      <c r="A21" s="780" t="s">
        <v>107</v>
      </c>
      <c r="B21" s="551">
        <v>179640</v>
      </c>
      <c r="C21" s="551">
        <v>158000</v>
      </c>
      <c r="D21" s="725">
        <f>SUM(D22:D27)</f>
        <v>234000</v>
      </c>
      <c r="E21" s="551">
        <v>233601</v>
      </c>
      <c r="F21" s="769">
        <f t="shared" si="1"/>
        <v>99.8294871794872</v>
      </c>
      <c r="G21" s="770">
        <f t="shared" si="2"/>
        <v>30.0384101536406</v>
      </c>
      <c r="H21" s="774" t="s">
        <v>108</v>
      </c>
      <c r="I21" s="583">
        <v>3826</v>
      </c>
      <c r="J21" s="776">
        <v>3104.93</v>
      </c>
      <c r="K21" s="583">
        <v>3417</v>
      </c>
      <c r="L21" s="583">
        <v>1776</v>
      </c>
      <c r="M21" s="810">
        <f t="shared" si="6"/>
        <v>51.9754170324846</v>
      </c>
      <c r="N21" s="812">
        <f t="shared" si="7"/>
        <v>-53.5807631991636</v>
      </c>
    </row>
    <row r="22" ht="15.75" customHeight="1" spans="1:14">
      <c r="A22" s="778" t="s">
        <v>109</v>
      </c>
      <c r="B22" s="775">
        <v>24418</v>
      </c>
      <c r="C22" s="781">
        <v>26000</v>
      </c>
      <c r="D22" s="777">
        <v>26000</v>
      </c>
      <c r="E22" s="775">
        <v>20437</v>
      </c>
      <c r="F22" s="769">
        <f t="shared" si="1"/>
        <v>78.6038461538462</v>
      </c>
      <c r="G22" s="770">
        <f t="shared" si="2"/>
        <v>-16.3035465640102</v>
      </c>
      <c r="H22" s="774" t="s">
        <v>110</v>
      </c>
      <c r="I22" s="583"/>
      <c r="J22" s="776"/>
      <c r="K22" s="583"/>
      <c r="L22" s="583"/>
      <c r="M22" s="810"/>
      <c r="N22" s="812"/>
    </row>
    <row r="23" ht="15.75" customHeight="1" spans="1:14">
      <c r="A23" s="778" t="s">
        <v>111</v>
      </c>
      <c r="B23" s="775">
        <v>4790</v>
      </c>
      <c r="C23" s="781">
        <v>4000</v>
      </c>
      <c r="D23" s="777">
        <v>13000</v>
      </c>
      <c r="E23" s="775">
        <v>11184</v>
      </c>
      <c r="F23" s="769">
        <f t="shared" si="1"/>
        <v>86.0307692307692</v>
      </c>
      <c r="G23" s="770">
        <f t="shared" si="2"/>
        <v>133.48643006263</v>
      </c>
      <c r="H23" s="774" t="s">
        <v>112</v>
      </c>
      <c r="I23" s="583"/>
      <c r="J23" s="776"/>
      <c r="K23" s="583"/>
      <c r="L23" s="583"/>
      <c r="M23" s="810"/>
      <c r="N23" s="812"/>
    </row>
    <row r="24" ht="15.75" customHeight="1" spans="1:14">
      <c r="A24" s="778" t="s">
        <v>113</v>
      </c>
      <c r="B24" s="782">
        <v>7877</v>
      </c>
      <c r="C24" s="781">
        <v>8000</v>
      </c>
      <c r="D24" s="777">
        <v>8000</v>
      </c>
      <c r="E24" s="775">
        <v>8984</v>
      </c>
      <c r="F24" s="769">
        <f t="shared" si="1"/>
        <v>112.3</v>
      </c>
      <c r="G24" s="770">
        <f t="shared" si="2"/>
        <v>14.0535736955694</v>
      </c>
      <c r="H24" s="774" t="s">
        <v>114</v>
      </c>
      <c r="I24" s="583">
        <v>5930</v>
      </c>
      <c r="J24" s="776">
        <v>6684.17</v>
      </c>
      <c r="K24" s="583">
        <v>8682</v>
      </c>
      <c r="L24" s="583">
        <v>6743</v>
      </c>
      <c r="M24" s="810">
        <f t="shared" ref="M24:M27" si="8">L24/K24*100</f>
        <v>77.6664363049988</v>
      </c>
      <c r="N24" s="812">
        <f t="shared" ref="N24:N27" si="9">(L24-I24)/I24*100</f>
        <v>13.7099494097808</v>
      </c>
    </row>
    <row r="25" ht="15.75" customHeight="1" spans="1:14">
      <c r="A25" s="778" t="s">
        <v>115</v>
      </c>
      <c r="B25" s="775">
        <v>135751</v>
      </c>
      <c r="C25" s="781">
        <v>118000</v>
      </c>
      <c r="D25" s="777">
        <v>184000</v>
      </c>
      <c r="E25" s="775">
        <v>189901</v>
      </c>
      <c r="F25" s="769"/>
      <c r="G25" s="770">
        <f t="shared" si="2"/>
        <v>39.8892089192713</v>
      </c>
      <c r="H25" s="774" t="s">
        <v>116</v>
      </c>
      <c r="I25" s="583">
        <v>32253</v>
      </c>
      <c r="J25" s="776">
        <v>64077.79</v>
      </c>
      <c r="K25" s="583">
        <v>123343</v>
      </c>
      <c r="L25" s="583">
        <v>59727</v>
      </c>
      <c r="M25" s="810">
        <f t="shared" si="8"/>
        <v>48.4235019417397</v>
      </c>
      <c r="N25" s="812">
        <f t="shared" si="9"/>
        <v>85.1827736954702</v>
      </c>
    </row>
    <row r="26" ht="15.75" customHeight="1" spans="1:14">
      <c r="A26" s="778" t="s">
        <v>117</v>
      </c>
      <c r="B26" s="782">
        <v>522</v>
      </c>
      <c r="C26" s="781">
        <v>200</v>
      </c>
      <c r="D26" s="777">
        <v>200</v>
      </c>
      <c r="E26" s="775">
        <v>199</v>
      </c>
      <c r="F26" s="769">
        <f>E26/D26*100</f>
        <v>99.5</v>
      </c>
      <c r="G26" s="770">
        <f t="shared" si="2"/>
        <v>-61.8773946360153</v>
      </c>
      <c r="H26" s="774" t="s">
        <v>118</v>
      </c>
      <c r="I26" s="583">
        <v>3</v>
      </c>
      <c r="J26" s="776">
        <v>543.5</v>
      </c>
      <c r="K26" s="583">
        <v>1877</v>
      </c>
      <c r="L26" s="583">
        <v>506</v>
      </c>
      <c r="M26" s="810">
        <f t="shared" si="8"/>
        <v>26.9579115610016</v>
      </c>
      <c r="N26" s="812">
        <f t="shared" si="9"/>
        <v>16766.6666666667</v>
      </c>
    </row>
    <row r="27" ht="15.75" customHeight="1" spans="1:14">
      <c r="A27" s="778" t="s">
        <v>119</v>
      </c>
      <c r="B27" s="782">
        <v>6282</v>
      </c>
      <c r="C27" s="781">
        <v>1800</v>
      </c>
      <c r="D27" s="777">
        <v>2800</v>
      </c>
      <c r="E27" s="775">
        <v>2896</v>
      </c>
      <c r="F27" s="769">
        <f>E27/D27*100</f>
        <v>103.428571428571</v>
      </c>
      <c r="G27" s="770">
        <f t="shared" si="2"/>
        <v>-53.9000318369946</v>
      </c>
      <c r="H27" s="774" t="s">
        <v>120</v>
      </c>
      <c r="I27" s="583">
        <v>9662</v>
      </c>
      <c r="J27" s="776">
        <v>9547.39</v>
      </c>
      <c r="K27" s="583">
        <v>10815</v>
      </c>
      <c r="L27" s="583">
        <v>9450</v>
      </c>
      <c r="M27" s="810">
        <f t="shared" si="8"/>
        <v>87.378640776699</v>
      </c>
      <c r="N27" s="812">
        <f t="shared" si="9"/>
        <v>-2.19416269923411</v>
      </c>
    </row>
    <row r="28" ht="15.75" customHeight="1" spans="1:14">
      <c r="A28" s="783"/>
      <c r="B28" s="782"/>
      <c r="C28" s="784"/>
      <c r="D28" s="785"/>
      <c r="E28" s="748"/>
      <c r="F28" s="769"/>
      <c r="G28" s="770"/>
      <c r="H28" s="774" t="s">
        <v>121</v>
      </c>
      <c r="I28" s="583"/>
      <c r="J28" s="776">
        <v>10000</v>
      </c>
      <c r="K28" s="583">
        <v>10000</v>
      </c>
      <c r="L28" s="583"/>
      <c r="M28" s="810"/>
      <c r="N28" s="812"/>
    </row>
    <row r="29" ht="15.75" customHeight="1" spans="1:14">
      <c r="A29" s="783"/>
      <c r="B29" s="782"/>
      <c r="C29" s="784"/>
      <c r="D29" s="785"/>
      <c r="E29" s="748"/>
      <c r="F29" s="769"/>
      <c r="G29" s="770"/>
      <c r="H29" s="774" t="s">
        <v>122</v>
      </c>
      <c r="I29" s="583"/>
      <c r="J29" s="776">
        <v>89.05</v>
      </c>
      <c r="K29" s="583">
        <v>89</v>
      </c>
      <c r="L29" s="583">
        <v>1551</v>
      </c>
      <c r="M29" s="810">
        <f t="shared" ref="M29:M33" si="10">L29/K29*100</f>
        <v>1742.69662921348</v>
      </c>
      <c r="N29" s="812"/>
    </row>
    <row r="30" ht="15.75" customHeight="1" spans="1:14">
      <c r="A30" s="783"/>
      <c r="B30" s="782"/>
      <c r="C30" s="784"/>
      <c r="D30" s="785"/>
      <c r="E30" s="748"/>
      <c r="F30" s="769"/>
      <c r="G30" s="770"/>
      <c r="H30" s="774" t="s">
        <v>123</v>
      </c>
      <c r="I30" s="583">
        <v>20443</v>
      </c>
      <c r="J30" s="776">
        <v>24990</v>
      </c>
      <c r="K30" s="583">
        <v>19875</v>
      </c>
      <c r="L30" s="583">
        <v>20066</v>
      </c>
      <c r="M30" s="810">
        <f t="shared" si="10"/>
        <v>100.961006289308</v>
      </c>
      <c r="N30" s="812">
        <f t="shared" ref="N30:N33" si="11">(L30-I30)/I30*100</f>
        <v>-1.84415203248056</v>
      </c>
    </row>
    <row r="31" ht="15.75" customHeight="1" spans="1:14">
      <c r="A31" s="783"/>
      <c r="B31" s="782"/>
      <c r="C31" s="784"/>
      <c r="D31" s="785"/>
      <c r="E31" s="748"/>
      <c r="F31" s="769"/>
      <c r="G31" s="770"/>
      <c r="H31" s="774" t="s">
        <v>124</v>
      </c>
      <c r="I31" s="583">
        <v>7</v>
      </c>
      <c r="J31" s="776">
        <v>10</v>
      </c>
      <c r="K31" s="583">
        <v>5</v>
      </c>
      <c r="L31" s="583">
        <v>4</v>
      </c>
      <c r="M31" s="810">
        <f t="shared" si="10"/>
        <v>80</v>
      </c>
      <c r="N31" s="812">
        <f t="shared" si="11"/>
        <v>-42.8571428571429</v>
      </c>
    </row>
    <row r="32" ht="15.75" customHeight="1" spans="1:14">
      <c r="A32" s="541" t="s">
        <v>125</v>
      </c>
      <c r="B32" s="551">
        <f>SUM(B33:B39)</f>
        <v>952300</v>
      </c>
      <c r="C32" s="551">
        <f>SUM(C33:C39)</f>
        <v>802788</v>
      </c>
      <c r="D32" s="551">
        <f t="shared" ref="D32:L32" si="12">SUM(D33:D39)</f>
        <v>914189.55</v>
      </c>
      <c r="E32" s="551">
        <f t="shared" si="12"/>
        <v>1037158</v>
      </c>
      <c r="F32" s="769"/>
      <c r="G32" s="770"/>
      <c r="H32" s="543" t="s">
        <v>126</v>
      </c>
      <c r="I32" s="744">
        <f t="shared" si="12"/>
        <v>355477</v>
      </c>
      <c r="J32" s="744">
        <f t="shared" si="12"/>
        <v>40300</v>
      </c>
      <c r="K32" s="744">
        <f t="shared" si="12"/>
        <v>44136</v>
      </c>
      <c r="L32" s="744">
        <f t="shared" si="12"/>
        <v>409102</v>
      </c>
      <c r="M32" s="810"/>
      <c r="N32" s="812"/>
    </row>
    <row r="33" ht="15.75" customHeight="1" spans="1:14">
      <c r="A33" s="786" t="s">
        <v>127</v>
      </c>
      <c r="B33" s="775">
        <v>628475</v>
      </c>
      <c r="C33" s="787">
        <v>482696</v>
      </c>
      <c r="D33" s="583">
        <v>632361.55</v>
      </c>
      <c r="E33" s="788">
        <v>742330</v>
      </c>
      <c r="F33" s="769"/>
      <c r="G33" s="770"/>
      <c r="H33" s="789" t="s">
        <v>128</v>
      </c>
      <c r="I33" s="745">
        <v>35278</v>
      </c>
      <c r="J33" s="776">
        <v>40000</v>
      </c>
      <c r="K33" s="745">
        <v>42000</v>
      </c>
      <c r="L33" s="745">
        <v>46009</v>
      </c>
      <c r="M33" s="810"/>
      <c r="N33" s="812"/>
    </row>
    <row r="34" ht="15.75" customHeight="1" spans="1:14">
      <c r="A34" s="786" t="s">
        <v>129</v>
      </c>
      <c r="B34" s="775">
        <v>73025</v>
      </c>
      <c r="C34" s="787">
        <v>201092</v>
      </c>
      <c r="D34" s="790">
        <v>201092</v>
      </c>
      <c r="E34" s="788">
        <v>201092</v>
      </c>
      <c r="F34" s="769"/>
      <c r="G34" s="770"/>
      <c r="H34" s="789" t="s">
        <v>130</v>
      </c>
      <c r="I34" s="745"/>
      <c r="J34" s="776"/>
      <c r="K34" s="745"/>
      <c r="L34" s="745"/>
      <c r="M34" s="810"/>
      <c r="N34" s="812"/>
    </row>
    <row r="35" ht="15.75" customHeight="1" spans="1:14">
      <c r="A35" s="786" t="s">
        <v>131</v>
      </c>
      <c r="B35" s="775"/>
      <c r="C35" s="781"/>
      <c r="D35" s="790"/>
      <c r="E35" s="788"/>
      <c r="F35" s="769"/>
      <c r="G35" s="770"/>
      <c r="H35" s="789" t="s">
        <v>132</v>
      </c>
      <c r="I35" s="745"/>
      <c r="J35" s="776">
        <v>300</v>
      </c>
      <c r="K35" s="745">
        <v>300</v>
      </c>
      <c r="L35" s="745"/>
      <c r="M35" s="810"/>
      <c r="N35" s="812"/>
    </row>
    <row r="36" ht="15.75" customHeight="1" spans="1:14">
      <c r="A36" s="786" t="s">
        <v>133</v>
      </c>
      <c r="B36" s="775">
        <v>110000</v>
      </c>
      <c r="C36" s="787">
        <v>119000</v>
      </c>
      <c r="D36" s="790">
        <v>64000</v>
      </c>
      <c r="E36" s="788">
        <v>6000</v>
      </c>
      <c r="F36" s="769"/>
      <c r="G36" s="770"/>
      <c r="H36" s="789" t="s">
        <v>134</v>
      </c>
      <c r="I36" s="745">
        <v>117098</v>
      </c>
      <c r="J36" s="776"/>
      <c r="K36" s="745">
        <v>1836</v>
      </c>
      <c r="L36" s="745">
        <v>72142</v>
      </c>
      <c r="M36" s="810"/>
      <c r="N36" s="812"/>
    </row>
    <row r="37" ht="15.75" customHeight="1" spans="1:14">
      <c r="A37" s="786" t="s">
        <v>135</v>
      </c>
      <c r="B37" s="775">
        <v>116800</v>
      </c>
      <c r="C37" s="787"/>
      <c r="D37" s="747">
        <v>1836</v>
      </c>
      <c r="E37" s="788">
        <v>71836</v>
      </c>
      <c r="F37" s="769"/>
      <c r="G37" s="770"/>
      <c r="H37" s="789" t="s">
        <v>136</v>
      </c>
      <c r="I37" s="745">
        <v>2009</v>
      </c>
      <c r="J37" s="776"/>
      <c r="K37" s="745"/>
      <c r="L37" s="745">
        <v>20806</v>
      </c>
      <c r="M37" s="810"/>
      <c r="N37" s="812"/>
    </row>
    <row r="38" ht="15.75" customHeight="1" spans="1:14">
      <c r="A38" s="786" t="s">
        <v>137</v>
      </c>
      <c r="B38" s="775">
        <v>23000</v>
      </c>
      <c r="C38" s="787"/>
      <c r="D38" s="790">
        <v>14900</v>
      </c>
      <c r="E38" s="788">
        <v>14900</v>
      </c>
      <c r="F38" s="769"/>
      <c r="G38" s="770"/>
      <c r="H38" s="789" t="s">
        <v>138</v>
      </c>
      <c r="I38" s="745">
        <v>201092</v>
      </c>
      <c r="J38" s="747"/>
      <c r="K38" s="745"/>
      <c r="L38" s="745">
        <v>270145</v>
      </c>
      <c r="M38" s="810"/>
      <c r="N38" s="812"/>
    </row>
    <row r="39" ht="15.75" customHeight="1" spans="1:14">
      <c r="A39" s="786" t="s">
        <v>139</v>
      </c>
      <c r="B39" s="791">
        <v>1000</v>
      </c>
      <c r="C39" s="787"/>
      <c r="D39" s="792"/>
      <c r="E39" s="788">
        <v>1000</v>
      </c>
      <c r="F39" s="769"/>
      <c r="G39" s="770"/>
      <c r="H39" s="789" t="s">
        <v>140</v>
      </c>
      <c r="I39" s="813"/>
      <c r="J39" s="776"/>
      <c r="K39" s="797"/>
      <c r="L39" s="747"/>
      <c r="M39" s="747"/>
      <c r="N39" s="814"/>
    </row>
    <row r="40" ht="15.75" customHeight="1" spans="1:14">
      <c r="A40" s="771"/>
      <c r="B40" s="775"/>
      <c r="C40" s="793"/>
      <c r="D40" s="794"/>
      <c r="E40" s="747"/>
      <c r="F40" s="795"/>
      <c r="G40" s="796"/>
      <c r="H40" s="789"/>
      <c r="I40" s="788"/>
      <c r="J40" s="793"/>
      <c r="K40" s="793"/>
      <c r="L40" s="747"/>
      <c r="M40" s="747"/>
      <c r="N40" s="814"/>
    </row>
    <row r="41" ht="15.75" customHeight="1" spans="1:14">
      <c r="A41" s="786"/>
      <c r="B41" s="797"/>
      <c r="C41" s="788"/>
      <c r="D41" s="790"/>
      <c r="E41" s="747"/>
      <c r="F41" s="795"/>
      <c r="G41" s="798"/>
      <c r="H41" s="789"/>
      <c r="I41" s="788"/>
      <c r="J41" s="788"/>
      <c r="K41" s="788"/>
      <c r="L41" s="747"/>
      <c r="M41" s="747"/>
      <c r="N41" s="815"/>
    </row>
    <row r="42" ht="15.75" customHeight="1" spans="1:14">
      <c r="A42" s="783"/>
      <c r="B42" s="782"/>
      <c r="C42" s="748"/>
      <c r="D42" s="785"/>
      <c r="E42" s="748"/>
      <c r="F42" s="799"/>
      <c r="G42" s="798"/>
      <c r="H42" s="789"/>
      <c r="I42" s="788"/>
      <c r="J42" s="748"/>
      <c r="K42" s="748"/>
      <c r="L42" s="748"/>
      <c r="M42" s="748"/>
      <c r="N42" s="815"/>
    </row>
    <row r="43" ht="15.75" customHeight="1" spans="1:14">
      <c r="A43" s="800"/>
      <c r="B43" s="801"/>
      <c r="C43" s="750"/>
      <c r="D43" s="802"/>
      <c r="E43" s="750"/>
      <c r="F43" s="803"/>
      <c r="G43" s="804"/>
      <c r="H43" s="805"/>
      <c r="I43" s="816"/>
      <c r="J43" s="750"/>
      <c r="K43" s="750"/>
      <c r="L43" s="750"/>
      <c r="M43" s="750"/>
      <c r="N43" s="817"/>
    </row>
    <row r="44" s="762" customFormat="1" ht="86.25" customHeight="1" spans="1:14">
      <c r="A44" s="806" t="s">
        <v>141</v>
      </c>
      <c r="B44" s="751"/>
      <c r="C44" s="751"/>
      <c r="D44" s="751"/>
      <c r="E44" s="751"/>
      <c r="F44" s="807"/>
      <c r="G44" s="808"/>
      <c r="H44" s="806"/>
      <c r="I44" s="751"/>
      <c r="J44" s="751"/>
      <c r="K44" s="751"/>
      <c r="L44" s="751"/>
      <c r="M44" s="751"/>
      <c r="N44" s="807"/>
    </row>
  </sheetData>
  <mergeCells count="3">
    <mergeCell ref="A1:N1"/>
    <mergeCell ref="A2:N2"/>
    <mergeCell ref="A44:N44"/>
  </mergeCell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8"/>
  <sheetViews>
    <sheetView topLeftCell="A7" workbookViewId="0">
      <selection activeCell="E19" sqref="E19"/>
    </sheetView>
  </sheetViews>
  <sheetFormatPr defaultColWidth="9" defaultRowHeight="14.25"/>
  <cols>
    <col min="1" max="1" width="39.125" style="358" customWidth="1"/>
    <col min="2" max="2" width="14.25" style="359" customWidth="1"/>
    <col min="3" max="3" width="13.125" style="359" customWidth="1"/>
    <col min="4" max="4" width="11.125" style="359" customWidth="1"/>
    <col min="5" max="5" width="12.625" style="360" customWidth="1"/>
    <col min="6" max="6" width="11.75" style="360" customWidth="1"/>
    <col min="7" max="7" width="35.125" style="361" customWidth="1"/>
    <col min="8" max="8" width="13.125" style="359" customWidth="1"/>
    <col min="9" max="9" width="13.25" style="359" customWidth="1"/>
    <col min="10" max="10" width="11.125" style="359" customWidth="1"/>
    <col min="11" max="11" width="12.375" style="359" customWidth="1"/>
    <col min="12" max="12" width="12.625" style="360" customWidth="1"/>
    <col min="13" max="16380" width="9" style="357"/>
    <col min="16381" max="16384" width="9" style="341"/>
  </cols>
  <sheetData>
    <row r="1" s="357" customFormat="1" ht="18" customHeight="1" spans="1:12">
      <c r="A1" s="196" t="s">
        <v>1722</v>
      </c>
      <c r="B1" s="196"/>
      <c r="C1" s="196"/>
      <c r="D1" s="196"/>
      <c r="E1" s="236"/>
      <c r="F1" s="236"/>
      <c r="G1" s="196"/>
      <c r="H1" s="196"/>
      <c r="I1" s="196"/>
      <c r="J1" s="196"/>
      <c r="K1" s="196"/>
      <c r="L1" s="236"/>
    </row>
    <row r="2" s="357" customFormat="1" ht="33" customHeight="1" spans="1:12">
      <c r="A2" s="197" t="s">
        <v>1723</v>
      </c>
      <c r="B2" s="197"/>
      <c r="C2" s="197"/>
      <c r="D2" s="197"/>
      <c r="E2" s="237"/>
      <c r="F2" s="237"/>
      <c r="G2" s="197"/>
      <c r="H2" s="197"/>
      <c r="I2" s="197"/>
      <c r="J2" s="197"/>
      <c r="K2" s="197"/>
      <c r="L2" s="237"/>
    </row>
    <row r="3" s="357" customFormat="1" ht="20.25" customHeight="1" spans="1:12">
      <c r="A3" s="362" t="s">
        <v>1276</v>
      </c>
      <c r="B3" s="362"/>
      <c r="C3" s="362"/>
      <c r="D3" s="362"/>
      <c r="E3" s="363"/>
      <c r="F3" s="363"/>
      <c r="G3" s="362"/>
      <c r="H3" s="362"/>
      <c r="I3" s="362"/>
      <c r="J3" s="362"/>
      <c r="K3" s="362"/>
      <c r="L3" s="363"/>
    </row>
    <row r="4" s="357" customFormat="1" ht="56.25" spans="1:12">
      <c r="A4" s="364" t="s">
        <v>1277</v>
      </c>
      <c r="B4" s="202" t="s">
        <v>1632</v>
      </c>
      <c r="C4" s="202" t="s">
        <v>1633</v>
      </c>
      <c r="D4" s="202" t="s">
        <v>70</v>
      </c>
      <c r="E4" s="202" t="s">
        <v>1634</v>
      </c>
      <c r="F4" s="241" t="s">
        <v>1635</v>
      </c>
      <c r="G4" s="365" t="s">
        <v>144</v>
      </c>
      <c r="H4" s="202" t="s">
        <v>1632</v>
      </c>
      <c r="I4" s="202" t="s">
        <v>1633</v>
      </c>
      <c r="J4" s="202" t="s">
        <v>70</v>
      </c>
      <c r="K4" s="202" t="s">
        <v>1634</v>
      </c>
      <c r="L4" s="241" t="s">
        <v>1635</v>
      </c>
    </row>
    <row r="5" s="357" customFormat="1" ht="20.1" customHeight="1" spans="1:12">
      <c r="A5" s="366" t="s">
        <v>76</v>
      </c>
      <c r="B5" s="371">
        <f>B6+B21</f>
        <v>692584</v>
      </c>
      <c r="C5" s="410">
        <f>C6+C21</f>
        <v>913018.04</v>
      </c>
      <c r="D5" s="410">
        <f>D6+D21</f>
        <v>402122</v>
      </c>
      <c r="E5" s="368">
        <f>(D5-B5)/B5*100</f>
        <v>-41.9388839476511</v>
      </c>
      <c r="F5" s="369">
        <f>(D5-C5)/C5*100</f>
        <v>-55.9568395822716</v>
      </c>
      <c r="G5" s="370" t="s">
        <v>76</v>
      </c>
      <c r="H5" s="371">
        <f>H6+H21</f>
        <v>692584</v>
      </c>
      <c r="I5" s="371">
        <f>I6+I21</f>
        <v>913018</v>
      </c>
      <c r="J5" s="371">
        <f>J6+J21</f>
        <v>402122</v>
      </c>
      <c r="K5" s="411">
        <f>(J5-H5)/H5*100</f>
        <v>-41.9388839476511</v>
      </c>
      <c r="L5" s="412">
        <f>(J5-I5)/I5*100</f>
        <v>-55.9568376527078</v>
      </c>
    </row>
    <row r="6" s="357" customFormat="1" ht="20.1" customHeight="1" spans="1:12">
      <c r="A6" s="372" t="s">
        <v>77</v>
      </c>
      <c r="B6" s="250">
        <f>SUM(B7:B20)</f>
        <v>216000</v>
      </c>
      <c r="C6" s="374">
        <f>SUM(C7:C20)</f>
        <v>172020.04</v>
      </c>
      <c r="D6" s="374">
        <f>SUM(D7:D20)</f>
        <v>217000</v>
      </c>
      <c r="E6" s="368">
        <f>(D6-B6)/B6*100</f>
        <v>0.462962962962963</v>
      </c>
      <c r="F6" s="369">
        <f>(D6-C6)/C6*100</f>
        <v>26.1480929780042</v>
      </c>
      <c r="G6" s="375" t="s">
        <v>78</v>
      </c>
      <c r="H6" s="250">
        <f>SUM(H7:H15)</f>
        <v>604184</v>
      </c>
      <c r="I6" s="250">
        <f>SUM(I7:I15)</f>
        <v>677786</v>
      </c>
      <c r="J6" s="405">
        <v>365637</v>
      </c>
      <c r="K6" s="411">
        <f>(J6-H6)/H6*100</f>
        <v>-39.4825086397521</v>
      </c>
      <c r="L6" s="412">
        <f>(J6-I6)/I6*100</f>
        <v>-46.054211801365</v>
      </c>
    </row>
    <row r="7" s="357" customFormat="1" ht="20.1" customHeight="1" spans="1:12">
      <c r="A7" s="376" t="s">
        <v>1280</v>
      </c>
      <c r="B7" s="380"/>
      <c r="C7" s="378"/>
      <c r="D7" s="378"/>
      <c r="E7" s="368"/>
      <c r="F7" s="369"/>
      <c r="G7" s="379" t="s">
        <v>1281</v>
      </c>
      <c r="H7" s="380"/>
      <c r="I7" s="380"/>
      <c r="J7" s="403"/>
      <c r="K7" s="411"/>
      <c r="L7" s="412"/>
    </row>
    <row r="8" s="357" customFormat="1" ht="20.1" customHeight="1" spans="1:12">
      <c r="A8" s="376" t="s">
        <v>1282</v>
      </c>
      <c r="B8" s="380"/>
      <c r="C8" s="378"/>
      <c r="D8" s="378"/>
      <c r="E8" s="368"/>
      <c r="F8" s="369"/>
      <c r="G8" s="379" t="s">
        <v>1283</v>
      </c>
      <c r="H8" s="379">
        <v>7564</v>
      </c>
      <c r="I8" s="380">
        <v>7441</v>
      </c>
      <c r="J8" s="403"/>
      <c r="K8" s="411">
        <f>(J8-H8)/H8*100</f>
        <v>-100</v>
      </c>
      <c r="L8" s="412">
        <f>(J8-I8)/I8*100</f>
        <v>-100</v>
      </c>
    </row>
    <row r="9" s="357" customFormat="1" ht="20.1" customHeight="1" spans="1:12">
      <c r="A9" s="376" t="s">
        <v>1285</v>
      </c>
      <c r="B9" s="380"/>
      <c r="C9" s="378"/>
      <c r="D9" s="378"/>
      <c r="E9" s="368"/>
      <c r="F9" s="369"/>
      <c r="G9" s="379" t="s">
        <v>1286</v>
      </c>
      <c r="H9" s="379">
        <v>134313</v>
      </c>
      <c r="I9" s="380">
        <v>358113</v>
      </c>
      <c r="J9" s="403">
        <v>189701</v>
      </c>
      <c r="K9" s="411">
        <f>(J9-H9)/H9*100</f>
        <v>41.2380037673196</v>
      </c>
      <c r="L9" s="412">
        <f>(J9-I9)/I9*100</f>
        <v>-47.0276141888175</v>
      </c>
    </row>
    <row r="10" s="357" customFormat="1" ht="20.1" customHeight="1" spans="1:12">
      <c r="A10" s="376" t="s">
        <v>1287</v>
      </c>
      <c r="B10" s="380"/>
      <c r="C10" s="378"/>
      <c r="D10" s="378"/>
      <c r="E10" s="368"/>
      <c r="F10" s="369"/>
      <c r="G10" s="379" t="s">
        <v>1288</v>
      </c>
      <c r="H10" s="379">
        <v>118536</v>
      </c>
      <c r="I10" s="380">
        <v>74978</v>
      </c>
      <c r="J10" s="403">
        <v>106035</v>
      </c>
      <c r="K10" s="411">
        <f>(J10-H10)/H10*100</f>
        <v>-10.5461631909293</v>
      </c>
      <c r="L10" s="412">
        <f>(J10-I10)/I10*100</f>
        <v>41.4214836351997</v>
      </c>
    </row>
    <row r="11" s="357" customFormat="1" ht="20.1" customHeight="1" spans="1:12">
      <c r="A11" s="376" t="s">
        <v>1289</v>
      </c>
      <c r="B11" s="213">
        <v>6000</v>
      </c>
      <c r="C11" s="378">
        <v>4853.33</v>
      </c>
      <c r="D11" s="378">
        <v>5000</v>
      </c>
      <c r="E11" s="368">
        <f>(D11-B11)/B11*100</f>
        <v>-16.6666666666667</v>
      </c>
      <c r="F11" s="369">
        <f>(D11-C11)/C11*100</f>
        <v>3.02204877887966</v>
      </c>
      <c r="G11" s="379" t="s">
        <v>1290</v>
      </c>
      <c r="H11" s="379"/>
      <c r="I11" s="380"/>
      <c r="J11" s="403"/>
      <c r="K11" s="411"/>
      <c r="L11" s="412"/>
    </row>
    <row r="12" s="357" customFormat="1" ht="20.1" customHeight="1" spans="1:12">
      <c r="A12" s="376" t="s">
        <v>1291</v>
      </c>
      <c r="B12" s="213"/>
      <c r="C12" s="378"/>
      <c r="D12" s="378"/>
      <c r="E12" s="368"/>
      <c r="F12" s="369"/>
      <c r="G12" s="379" t="s">
        <v>1292</v>
      </c>
      <c r="H12" s="379">
        <v>307831</v>
      </c>
      <c r="I12" s="380">
        <v>198190</v>
      </c>
      <c r="J12" s="403">
        <v>18901</v>
      </c>
      <c r="K12" s="411">
        <f>(J12-H12)/H12*100</f>
        <v>-93.8599426308591</v>
      </c>
      <c r="L12" s="412">
        <f>(J12-I12)/I12*100</f>
        <v>-90.4631918865735</v>
      </c>
    </row>
    <row r="13" s="357" customFormat="1" ht="20.1" customHeight="1" spans="1:12">
      <c r="A13" s="376" t="s">
        <v>1293</v>
      </c>
      <c r="B13" s="213">
        <v>194000</v>
      </c>
      <c r="C13" s="378">
        <v>132315.16</v>
      </c>
      <c r="D13" s="378">
        <v>185000</v>
      </c>
      <c r="E13" s="368">
        <f>(D13-B13)/B13*100</f>
        <v>-4.63917525773196</v>
      </c>
      <c r="F13" s="369">
        <f>(D13-C13)/C13*100</f>
        <v>39.8176898248092</v>
      </c>
      <c r="G13" s="379" t="s">
        <v>1294</v>
      </c>
      <c r="H13" s="379">
        <v>34990</v>
      </c>
      <c r="I13" s="380">
        <v>38118</v>
      </c>
      <c r="J13" s="403">
        <v>50990</v>
      </c>
      <c r="K13" s="411">
        <f>(J13-H13)/H13*100</f>
        <v>45.7273506716205</v>
      </c>
      <c r="L13" s="412">
        <f>(J13-I13)/I13*100</f>
        <v>33.7688231281809</v>
      </c>
    </row>
    <row r="14" s="357" customFormat="1" ht="20.1" customHeight="1" spans="1:12">
      <c r="A14" s="376" t="s">
        <v>1296</v>
      </c>
      <c r="B14" s="213"/>
      <c r="C14" s="378"/>
      <c r="D14" s="378"/>
      <c r="E14" s="368"/>
      <c r="F14" s="369"/>
      <c r="G14" s="379" t="s">
        <v>1297</v>
      </c>
      <c r="H14" s="379">
        <v>10</v>
      </c>
      <c r="I14" s="380">
        <v>6</v>
      </c>
      <c r="J14" s="403">
        <v>10</v>
      </c>
      <c r="K14" s="411"/>
      <c r="L14" s="412">
        <f>(J14-I14)/I14*100</f>
        <v>66.6666666666667</v>
      </c>
    </row>
    <row r="15" s="357" customFormat="1" ht="20.1" customHeight="1" spans="1:12">
      <c r="A15" s="376" t="s">
        <v>1298</v>
      </c>
      <c r="B15" s="213"/>
      <c r="C15" s="378"/>
      <c r="D15" s="378"/>
      <c r="E15" s="368"/>
      <c r="F15" s="369"/>
      <c r="G15" s="379" t="s">
        <v>1299</v>
      </c>
      <c r="H15" s="379">
        <v>940</v>
      </c>
      <c r="I15" s="380">
        <v>940</v>
      </c>
      <c r="J15" s="403"/>
      <c r="K15" s="411">
        <f>(J15-H15)/H15*100</f>
        <v>-100</v>
      </c>
      <c r="L15" s="412">
        <f>(J15-I15)/I15*100</f>
        <v>-100</v>
      </c>
    </row>
    <row r="16" s="357" customFormat="1" ht="20.1" customHeight="1" spans="1:12">
      <c r="A16" s="376" t="s">
        <v>1300</v>
      </c>
      <c r="B16" s="213"/>
      <c r="C16" s="378"/>
      <c r="D16" s="378"/>
      <c r="E16" s="368"/>
      <c r="F16" s="369"/>
      <c r="G16" s="379"/>
      <c r="H16" s="213"/>
      <c r="I16" s="380"/>
      <c r="J16" s="403"/>
      <c r="K16" s="411"/>
      <c r="L16" s="412"/>
    </row>
    <row r="17" s="357" customFormat="1" ht="20.1" customHeight="1" spans="1:12">
      <c r="A17" s="272" t="s">
        <v>1301</v>
      </c>
      <c r="B17" s="213">
        <v>1000</v>
      </c>
      <c r="C17" s="378">
        <v>1133.3</v>
      </c>
      <c r="D17" s="378">
        <v>1000</v>
      </c>
      <c r="E17" s="368"/>
      <c r="F17" s="369">
        <f>(D17-C17)/C17*100</f>
        <v>-11.7621106503132</v>
      </c>
      <c r="G17" s="379"/>
      <c r="H17" s="213"/>
      <c r="I17" s="380"/>
      <c r="J17" s="403"/>
      <c r="K17" s="411"/>
      <c r="L17" s="412"/>
    </row>
    <row r="18" s="357" customFormat="1" ht="20.1" customHeight="1" spans="1:12">
      <c r="A18" s="272" t="s">
        <v>1302</v>
      </c>
      <c r="B18" s="213"/>
      <c r="C18" s="381"/>
      <c r="D18" s="381"/>
      <c r="E18" s="382"/>
      <c r="F18" s="383"/>
      <c r="G18" s="384"/>
      <c r="H18" s="213"/>
      <c r="I18" s="377"/>
      <c r="J18" s="403"/>
      <c r="K18" s="411"/>
      <c r="L18" s="412"/>
    </row>
    <row r="19" s="357" customFormat="1" ht="20.1" customHeight="1" spans="1:12">
      <c r="A19" s="272" t="s">
        <v>1303</v>
      </c>
      <c r="B19" s="377">
        <v>15000</v>
      </c>
      <c r="C19" s="381">
        <v>11218.25</v>
      </c>
      <c r="D19" s="381">
        <v>15000</v>
      </c>
      <c r="E19" s="382"/>
      <c r="F19" s="383">
        <f>(D19-C19)/C19*100</f>
        <v>33.7106946270586</v>
      </c>
      <c r="G19" s="384"/>
      <c r="H19" s="377"/>
      <c r="I19" s="377"/>
      <c r="J19" s="403"/>
      <c r="K19" s="411"/>
      <c r="L19" s="412"/>
    </row>
    <row r="20" s="357" customFormat="1" ht="20.1" customHeight="1" spans="1:12">
      <c r="A20" s="272" t="s">
        <v>1304</v>
      </c>
      <c r="B20" s="377"/>
      <c r="C20" s="381">
        <v>22500</v>
      </c>
      <c r="D20" s="381">
        <v>11000</v>
      </c>
      <c r="E20" s="382"/>
      <c r="F20" s="383">
        <f>(D20-C20)/C20*100</f>
        <v>-51.1111111111111</v>
      </c>
      <c r="G20" s="384"/>
      <c r="H20" s="377"/>
      <c r="I20" s="377"/>
      <c r="J20" s="403"/>
      <c r="K20" s="411"/>
      <c r="L20" s="412"/>
    </row>
    <row r="21" s="357" customFormat="1" ht="20.1" customHeight="1" spans="1:12">
      <c r="A21" s="372" t="s">
        <v>125</v>
      </c>
      <c r="B21" s="250">
        <f>SUM(B22:B27)</f>
        <v>476584</v>
      </c>
      <c r="C21" s="250">
        <f>SUM(C22:C27)</f>
        <v>740998</v>
      </c>
      <c r="D21" s="250">
        <f>SUM(D22:D27)</f>
        <v>185122</v>
      </c>
      <c r="E21" s="382"/>
      <c r="F21" s="383"/>
      <c r="G21" s="375" t="s">
        <v>126</v>
      </c>
      <c r="H21" s="250">
        <f>SUM(H22:H26)</f>
        <v>88400</v>
      </c>
      <c r="I21" s="250">
        <f>SUM(I22:I26)</f>
        <v>235232</v>
      </c>
      <c r="J21" s="405">
        <f>SUM(J22:J26)</f>
        <v>36485</v>
      </c>
      <c r="K21" s="411"/>
      <c r="L21" s="412"/>
    </row>
    <row r="22" s="357" customFormat="1" ht="20.1" customHeight="1" spans="1:12">
      <c r="A22" s="272" t="s">
        <v>127</v>
      </c>
      <c r="B22" s="385">
        <v>55148</v>
      </c>
      <c r="C22" s="386">
        <v>82562</v>
      </c>
      <c r="D22" s="386">
        <v>44316</v>
      </c>
      <c r="E22" s="382"/>
      <c r="F22" s="383"/>
      <c r="G22" s="387" t="s">
        <v>1305</v>
      </c>
      <c r="H22" s="385"/>
      <c r="I22" s="388"/>
      <c r="J22" s="406"/>
      <c r="K22" s="411"/>
      <c r="L22" s="412"/>
    </row>
    <row r="23" s="357" customFormat="1" ht="20.1" customHeight="1" spans="1:12">
      <c r="A23" s="272" t="s">
        <v>1306</v>
      </c>
      <c r="B23" s="388">
        <v>300000</v>
      </c>
      <c r="C23" s="386">
        <v>450000</v>
      </c>
      <c r="D23" s="386"/>
      <c r="E23" s="382"/>
      <c r="F23" s="383"/>
      <c r="G23" s="273" t="s">
        <v>1307</v>
      </c>
      <c r="H23" s="388">
        <v>80000</v>
      </c>
      <c r="I23" s="388"/>
      <c r="J23" s="406">
        <v>30000</v>
      </c>
      <c r="K23" s="411"/>
      <c r="L23" s="412"/>
    </row>
    <row r="24" s="357" customFormat="1" ht="20.1" customHeight="1" spans="1:12">
      <c r="A24" s="389" t="s">
        <v>1308</v>
      </c>
      <c r="B24" s="388">
        <v>121436</v>
      </c>
      <c r="C24" s="386">
        <v>121436</v>
      </c>
      <c r="D24" s="386">
        <v>140806</v>
      </c>
      <c r="E24" s="382"/>
      <c r="F24" s="383"/>
      <c r="G24" s="390" t="s">
        <v>1309</v>
      </c>
      <c r="H24" s="388">
        <v>8400</v>
      </c>
      <c r="I24" s="388">
        <v>7426</v>
      </c>
      <c r="J24" s="406">
        <v>6485</v>
      </c>
      <c r="K24" s="411"/>
      <c r="L24" s="412"/>
    </row>
    <row r="25" s="357" customFormat="1" ht="20.1" customHeight="1" spans="1:12">
      <c r="A25" s="389" t="s">
        <v>1310</v>
      </c>
      <c r="B25" s="388"/>
      <c r="C25" s="386"/>
      <c r="D25" s="386"/>
      <c r="E25" s="382"/>
      <c r="F25" s="383"/>
      <c r="G25" s="390" t="s">
        <v>1311</v>
      </c>
      <c r="H25" s="388"/>
      <c r="I25" s="388">
        <v>87000</v>
      </c>
      <c r="J25" s="406"/>
      <c r="K25" s="411"/>
      <c r="L25" s="412"/>
    </row>
    <row r="26" s="357" customFormat="1" ht="20.1" customHeight="1" spans="1:12">
      <c r="A26" s="389" t="s">
        <v>1312</v>
      </c>
      <c r="B26" s="385"/>
      <c r="C26" s="386">
        <v>87000</v>
      </c>
      <c r="D26" s="386"/>
      <c r="E26" s="382"/>
      <c r="F26" s="383"/>
      <c r="G26" s="390" t="s">
        <v>1313</v>
      </c>
      <c r="H26" s="385"/>
      <c r="I26" s="388">
        <v>140806</v>
      </c>
      <c r="J26" s="406"/>
      <c r="K26" s="411"/>
      <c r="L26" s="412"/>
    </row>
    <row r="27" s="357" customFormat="1" ht="20.1" customHeight="1" spans="1:12">
      <c r="A27" s="391" t="s">
        <v>1314</v>
      </c>
      <c r="B27" s="388"/>
      <c r="C27" s="386"/>
      <c r="D27" s="386"/>
      <c r="E27" s="382"/>
      <c r="F27" s="392"/>
      <c r="G27" s="393"/>
      <c r="H27" s="388"/>
      <c r="I27" s="388"/>
      <c r="J27" s="388"/>
      <c r="K27" s="388"/>
      <c r="L27" s="413"/>
    </row>
    <row r="28" s="357" customFormat="1" ht="20.1" customHeight="1" spans="1:12">
      <c r="A28" s="272"/>
      <c r="B28" s="388"/>
      <c r="C28" s="386"/>
      <c r="D28" s="386"/>
      <c r="E28" s="382"/>
      <c r="F28" s="392"/>
      <c r="G28" s="393"/>
      <c r="H28" s="388"/>
      <c r="I28" s="388"/>
      <c r="J28" s="388"/>
      <c r="K28" s="388"/>
      <c r="L28" s="414"/>
    </row>
    <row r="29" s="357" customFormat="1" ht="20.1" customHeight="1" spans="1:12">
      <c r="A29" s="394"/>
      <c r="B29" s="395"/>
      <c r="C29" s="396"/>
      <c r="D29" s="396"/>
      <c r="E29" s="397"/>
      <c r="F29" s="398"/>
      <c r="G29" s="277"/>
      <c r="H29" s="395"/>
      <c r="I29" s="395"/>
      <c r="J29" s="395"/>
      <c r="K29" s="395"/>
      <c r="L29" s="415"/>
    </row>
    <row r="30" s="357" customFormat="1" ht="37.5" customHeight="1" spans="1:12">
      <c r="A30" s="399" t="s">
        <v>1724</v>
      </c>
      <c r="B30" s="399"/>
      <c r="C30" s="399"/>
      <c r="D30" s="399"/>
      <c r="E30" s="400"/>
      <c r="F30" s="400"/>
      <c r="G30" s="399"/>
      <c r="H30" s="399"/>
      <c r="I30" s="399"/>
      <c r="J30" s="399"/>
      <c r="K30" s="399"/>
      <c r="L30" s="400"/>
    </row>
    <row r="31" s="357" customFormat="1" ht="20.1" customHeight="1" spans="1:12">
      <c r="A31" s="358"/>
      <c r="B31" s="359"/>
      <c r="C31" s="359"/>
      <c r="D31" s="359"/>
      <c r="E31" s="360"/>
      <c r="F31" s="360"/>
      <c r="G31" s="361"/>
      <c r="H31" s="359"/>
      <c r="I31" s="359"/>
      <c r="J31" s="359"/>
      <c r="K31" s="359"/>
      <c r="L31" s="360"/>
    </row>
    <row r="32" s="357" customFormat="1" ht="20.1" customHeight="1" spans="1:12">
      <c r="A32" s="358"/>
      <c r="B32" s="359"/>
      <c r="C32" s="359"/>
      <c r="D32" s="359"/>
      <c r="E32" s="360"/>
      <c r="F32" s="360"/>
      <c r="G32" s="361"/>
      <c r="H32" s="359"/>
      <c r="I32" s="359"/>
      <c r="J32" s="359"/>
      <c r="K32" s="359"/>
      <c r="L32" s="360"/>
    </row>
    <row r="33" s="357" customFormat="1" ht="20.1" customHeight="1" spans="1:12">
      <c r="A33" s="358"/>
      <c r="B33" s="359"/>
      <c r="C33" s="359"/>
      <c r="D33" s="359"/>
      <c r="E33" s="360"/>
      <c r="F33" s="360"/>
      <c r="G33" s="361"/>
      <c r="H33" s="359"/>
      <c r="I33" s="359"/>
      <c r="J33" s="359"/>
      <c r="K33" s="359"/>
      <c r="L33" s="360"/>
    </row>
    <row r="34" s="357" customFormat="1" ht="20.1" customHeight="1" spans="1:12">
      <c r="A34" s="358"/>
      <c r="B34" s="359"/>
      <c r="C34" s="359"/>
      <c r="D34" s="359"/>
      <c r="E34" s="360"/>
      <c r="F34" s="360"/>
      <c r="G34" s="361"/>
      <c r="H34" s="359"/>
      <c r="I34" s="359"/>
      <c r="J34" s="359"/>
      <c r="K34" s="359"/>
      <c r="L34" s="360"/>
    </row>
    <row r="35" s="357" customFormat="1" ht="20.1" customHeight="1" spans="1:12">
      <c r="A35" s="358"/>
      <c r="B35" s="359"/>
      <c r="C35" s="359"/>
      <c r="D35" s="359"/>
      <c r="E35" s="360"/>
      <c r="F35" s="360"/>
      <c r="G35" s="361"/>
      <c r="H35" s="359"/>
      <c r="I35" s="359"/>
      <c r="J35" s="359"/>
      <c r="K35" s="359"/>
      <c r="L35" s="360"/>
    </row>
    <row r="36" s="357" customFormat="1" ht="20.1" customHeight="1" spans="1:12">
      <c r="A36" s="358"/>
      <c r="B36" s="359"/>
      <c r="C36" s="359"/>
      <c r="D36" s="359"/>
      <c r="E36" s="360"/>
      <c r="F36" s="360"/>
      <c r="G36" s="361"/>
      <c r="H36" s="359"/>
      <c r="I36" s="359"/>
      <c r="J36" s="359"/>
      <c r="K36" s="359"/>
      <c r="L36" s="360"/>
    </row>
    <row r="37" s="357" customFormat="1" ht="20.1" customHeight="1" spans="1:12">
      <c r="A37" s="358"/>
      <c r="B37" s="359"/>
      <c r="C37" s="359"/>
      <c r="D37" s="359"/>
      <c r="E37" s="360"/>
      <c r="F37" s="360"/>
      <c r="G37" s="361"/>
      <c r="H37" s="359"/>
      <c r="I37" s="359"/>
      <c r="J37" s="359"/>
      <c r="K37" s="359"/>
      <c r="L37" s="360"/>
    </row>
    <row r="38" s="357" customFormat="1" ht="20.1" customHeight="1" spans="1:12">
      <c r="A38" s="358"/>
      <c r="B38" s="359"/>
      <c r="C38" s="359"/>
      <c r="D38" s="359"/>
      <c r="E38" s="360"/>
      <c r="F38" s="360"/>
      <c r="G38" s="361"/>
      <c r="H38" s="359"/>
      <c r="I38" s="359"/>
      <c r="J38" s="359"/>
      <c r="K38" s="359"/>
      <c r="L38" s="360"/>
    </row>
    <row r="39" s="357" customFormat="1" ht="20.1" customHeight="1" spans="1:12">
      <c r="A39" s="358"/>
      <c r="B39" s="359"/>
      <c r="C39" s="359"/>
      <c r="D39" s="359"/>
      <c r="E39" s="360"/>
      <c r="F39" s="360"/>
      <c r="G39" s="361"/>
      <c r="H39" s="359"/>
      <c r="I39" s="359"/>
      <c r="J39" s="359"/>
      <c r="K39" s="359"/>
      <c r="L39" s="360"/>
    </row>
    <row r="40" s="357" customFormat="1" ht="20.1" customHeight="1" spans="1:12">
      <c r="A40" s="358"/>
      <c r="B40" s="359"/>
      <c r="C40" s="359"/>
      <c r="D40" s="359"/>
      <c r="E40" s="360"/>
      <c r="F40" s="360"/>
      <c r="G40" s="361"/>
      <c r="H40" s="359"/>
      <c r="I40" s="359"/>
      <c r="J40" s="359"/>
      <c r="K40" s="359"/>
      <c r="L40" s="360"/>
    </row>
    <row r="41" s="357" customFormat="1" ht="20.1" customHeight="1" spans="1:12">
      <c r="A41" s="358"/>
      <c r="B41" s="359"/>
      <c r="C41" s="359"/>
      <c r="D41" s="359"/>
      <c r="E41" s="360"/>
      <c r="F41" s="360"/>
      <c r="G41" s="361"/>
      <c r="H41" s="359"/>
      <c r="I41" s="359"/>
      <c r="J41" s="359"/>
      <c r="K41" s="359"/>
      <c r="L41" s="360"/>
    </row>
    <row r="42" s="357" customFormat="1" ht="20.1" customHeight="1" spans="1:12">
      <c r="A42" s="358"/>
      <c r="B42" s="359"/>
      <c r="C42" s="359"/>
      <c r="D42" s="359"/>
      <c r="E42" s="360"/>
      <c r="F42" s="360"/>
      <c r="G42" s="361"/>
      <c r="H42" s="359"/>
      <c r="I42" s="359"/>
      <c r="J42" s="359"/>
      <c r="K42" s="359"/>
      <c r="L42" s="360"/>
    </row>
    <row r="43" s="357" customFormat="1" ht="20.1" customHeight="1" spans="1:12">
      <c r="A43" s="358"/>
      <c r="B43" s="359"/>
      <c r="C43" s="359"/>
      <c r="D43" s="359"/>
      <c r="E43" s="360"/>
      <c r="F43" s="360"/>
      <c r="G43" s="361"/>
      <c r="H43" s="359"/>
      <c r="I43" s="359"/>
      <c r="J43" s="359"/>
      <c r="K43" s="359"/>
      <c r="L43" s="360"/>
    </row>
    <row r="44" s="357" customFormat="1" ht="20.1" customHeight="1" spans="1:12">
      <c r="A44" s="358"/>
      <c r="B44" s="359"/>
      <c r="C44" s="359"/>
      <c r="D44" s="359"/>
      <c r="E44" s="360"/>
      <c r="F44" s="360"/>
      <c r="G44" s="361"/>
      <c r="H44" s="359"/>
      <c r="I44" s="359"/>
      <c r="J44" s="359"/>
      <c r="K44" s="359"/>
      <c r="L44" s="360"/>
    </row>
    <row r="45" s="357" customFormat="1" ht="20.1" customHeight="1" spans="1:12">
      <c r="A45" s="358"/>
      <c r="B45" s="359"/>
      <c r="C45" s="359"/>
      <c r="D45" s="359"/>
      <c r="E45" s="360"/>
      <c r="F45" s="360"/>
      <c r="G45" s="361"/>
      <c r="H45" s="359"/>
      <c r="I45" s="359"/>
      <c r="J45" s="359"/>
      <c r="K45" s="359"/>
      <c r="L45" s="360"/>
    </row>
    <row r="46" s="357" customFormat="1" ht="20.1" customHeight="1" spans="1:12">
      <c r="A46" s="358"/>
      <c r="B46" s="359"/>
      <c r="C46" s="359"/>
      <c r="D46" s="359"/>
      <c r="E46" s="360"/>
      <c r="F46" s="360"/>
      <c r="G46" s="361"/>
      <c r="H46" s="359"/>
      <c r="I46" s="359"/>
      <c r="J46" s="359"/>
      <c r="K46" s="359"/>
      <c r="L46" s="360"/>
    </row>
    <row r="47" s="357" customFormat="1" ht="20.1" customHeight="1" spans="1:12">
      <c r="A47" s="358"/>
      <c r="B47" s="359"/>
      <c r="C47" s="359"/>
      <c r="D47" s="359"/>
      <c r="E47" s="360"/>
      <c r="F47" s="360"/>
      <c r="G47" s="361"/>
      <c r="H47" s="359"/>
      <c r="I47" s="359"/>
      <c r="J47" s="359"/>
      <c r="K47" s="359"/>
      <c r="L47" s="360"/>
    </row>
    <row r="48" s="357" customFormat="1" ht="20.1" customHeight="1" spans="1:12">
      <c r="A48" s="358"/>
      <c r="B48" s="359"/>
      <c r="C48" s="359"/>
      <c r="D48" s="359"/>
      <c r="E48" s="360"/>
      <c r="F48" s="360"/>
      <c r="G48" s="361"/>
      <c r="H48" s="359"/>
      <c r="I48" s="359"/>
      <c r="J48" s="359"/>
      <c r="K48" s="359"/>
      <c r="L48" s="360"/>
    </row>
    <row r="49" s="357" customFormat="1" ht="20.1" customHeight="1" spans="1:12">
      <c r="A49" s="358"/>
      <c r="B49" s="359"/>
      <c r="C49" s="359"/>
      <c r="D49" s="359"/>
      <c r="E49" s="360"/>
      <c r="F49" s="360"/>
      <c r="G49" s="361"/>
      <c r="H49" s="359"/>
      <c r="I49" s="359"/>
      <c r="J49" s="359"/>
      <c r="K49" s="359"/>
      <c r="L49" s="360"/>
    </row>
    <row r="50" s="357" customFormat="1" ht="20.1" customHeight="1" spans="1:12">
      <c r="A50" s="358"/>
      <c r="B50" s="359"/>
      <c r="C50" s="359"/>
      <c r="D50" s="359"/>
      <c r="E50" s="360"/>
      <c r="F50" s="360"/>
      <c r="G50" s="361"/>
      <c r="H50" s="359"/>
      <c r="I50" s="359"/>
      <c r="J50" s="359"/>
      <c r="K50" s="359"/>
      <c r="L50" s="360"/>
    </row>
    <row r="51" s="357" customFormat="1" ht="20.1" customHeight="1" spans="1:12">
      <c r="A51" s="358"/>
      <c r="B51" s="359"/>
      <c r="C51" s="359"/>
      <c r="D51" s="359"/>
      <c r="E51" s="360"/>
      <c r="F51" s="360"/>
      <c r="G51" s="361"/>
      <c r="H51" s="359"/>
      <c r="I51" s="359"/>
      <c r="J51" s="359"/>
      <c r="K51" s="359"/>
      <c r="L51" s="360"/>
    </row>
    <row r="52" s="358" customFormat="1" ht="20.1" customHeight="1" spans="2:12">
      <c r="B52" s="359"/>
      <c r="C52" s="359"/>
      <c r="D52" s="359"/>
      <c r="E52" s="360"/>
      <c r="F52" s="360"/>
      <c r="G52" s="361"/>
      <c r="H52" s="359"/>
      <c r="I52" s="359"/>
      <c r="J52" s="359"/>
      <c r="K52" s="359"/>
      <c r="L52" s="360"/>
    </row>
    <row r="53" s="358" customFormat="1" ht="20.1" customHeight="1" spans="2:12">
      <c r="B53" s="359"/>
      <c r="C53" s="359"/>
      <c r="D53" s="359"/>
      <c r="E53" s="360"/>
      <c r="F53" s="360"/>
      <c r="G53" s="361"/>
      <c r="H53" s="359"/>
      <c r="I53" s="359"/>
      <c r="J53" s="359"/>
      <c r="K53" s="359"/>
      <c r="L53" s="360"/>
    </row>
    <row r="54" s="358" customFormat="1" ht="20.1" customHeight="1" spans="2:12">
      <c r="B54" s="359"/>
      <c r="C54" s="359"/>
      <c r="D54" s="359"/>
      <c r="E54" s="360"/>
      <c r="F54" s="360"/>
      <c r="G54" s="361"/>
      <c r="H54" s="359"/>
      <c r="I54" s="359"/>
      <c r="J54" s="359"/>
      <c r="K54" s="359"/>
      <c r="L54" s="360"/>
    </row>
    <row r="55" s="358" customFormat="1" ht="20.1" customHeight="1" spans="2:12">
      <c r="B55" s="359"/>
      <c r="C55" s="359"/>
      <c r="D55" s="359"/>
      <c r="E55" s="360"/>
      <c r="F55" s="360"/>
      <c r="G55" s="361"/>
      <c r="H55" s="359"/>
      <c r="I55" s="359"/>
      <c r="J55" s="359"/>
      <c r="K55" s="359"/>
      <c r="L55" s="360"/>
    </row>
    <row r="56" s="358" customFormat="1" ht="20.1" customHeight="1" spans="2:12">
      <c r="B56" s="359"/>
      <c r="C56" s="359"/>
      <c r="D56" s="359"/>
      <c r="E56" s="360"/>
      <c r="F56" s="360"/>
      <c r="G56" s="361"/>
      <c r="H56" s="359"/>
      <c r="I56" s="359"/>
      <c r="J56" s="359"/>
      <c r="K56" s="359"/>
      <c r="L56" s="360"/>
    </row>
    <row r="57" s="358" customFormat="1" ht="20.1" customHeight="1" spans="2:12">
      <c r="B57" s="359"/>
      <c r="C57" s="359"/>
      <c r="D57" s="359"/>
      <c r="E57" s="360"/>
      <c r="F57" s="360"/>
      <c r="G57" s="361"/>
      <c r="H57" s="359"/>
      <c r="I57" s="359"/>
      <c r="J57" s="359"/>
      <c r="K57" s="359"/>
      <c r="L57" s="360"/>
    </row>
    <row r="58" s="358" customFormat="1" ht="20.1" customHeight="1" spans="2:12">
      <c r="B58" s="359"/>
      <c r="C58" s="359"/>
      <c r="D58" s="359"/>
      <c r="E58" s="360"/>
      <c r="F58" s="360"/>
      <c r="G58" s="361"/>
      <c r="H58" s="359"/>
      <c r="I58" s="359"/>
      <c r="J58" s="359"/>
      <c r="K58" s="359"/>
      <c r="L58" s="360"/>
    </row>
  </sheetData>
  <mergeCells count="4">
    <mergeCell ref="A1:G1"/>
    <mergeCell ref="A2:L2"/>
    <mergeCell ref="A3:G3"/>
    <mergeCell ref="A30:L30"/>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Q1048568"/>
  <sheetViews>
    <sheetView showZeros="0" topLeftCell="B228" workbookViewId="0">
      <selection activeCell="B266" sqref="B266:C266"/>
    </sheetView>
  </sheetViews>
  <sheetFormatPr defaultColWidth="9" defaultRowHeight="20.1" customHeight="1"/>
  <cols>
    <col min="1" max="1" width="8.375" style="341" hidden="1" customWidth="1"/>
    <col min="2" max="2" width="66.75" style="342" customWidth="1"/>
    <col min="3" max="3" width="30.375" style="343" customWidth="1"/>
    <col min="4" max="15" width="9" style="341" hidden="1" customWidth="1"/>
    <col min="16" max="16" width="9.375" style="341" hidden="1" customWidth="1"/>
    <col min="17" max="18" width="9" style="341" hidden="1" customWidth="1"/>
    <col min="19" max="16384" width="9" style="341"/>
  </cols>
  <sheetData>
    <row r="1" s="341" customFormat="1" customHeight="1" spans="2:3">
      <c r="B1" s="344" t="s">
        <v>1725</v>
      </c>
      <c r="C1" s="344"/>
    </row>
    <row r="2" s="341" customFormat="1" ht="35.25" customHeight="1" spans="2:3">
      <c r="B2" s="345" t="s">
        <v>1726</v>
      </c>
      <c r="C2" s="345"/>
    </row>
    <row r="3" s="341" customFormat="1" customHeight="1" spans="2:3">
      <c r="B3" s="346"/>
      <c r="C3" s="347" t="s">
        <v>67</v>
      </c>
    </row>
    <row r="4" s="341" customFormat="1" ht="24" customHeight="1" spans="2:17">
      <c r="B4" s="348" t="s">
        <v>144</v>
      </c>
      <c r="C4" s="348" t="s">
        <v>1668</v>
      </c>
      <c r="D4" s="349" t="s">
        <v>1641</v>
      </c>
      <c r="E4" s="349" t="s">
        <v>1727</v>
      </c>
      <c r="F4" s="349" t="s">
        <v>1728</v>
      </c>
      <c r="G4" s="349" t="s">
        <v>1729</v>
      </c>
      <c r="H4" s="349" t="s">
        <v>1730</v>
      </c>
      <c r="I4" s="349" t="s">
        <v>1731</v>
      </c>
      <c r="J4" s="349" t="s">
        <v>1732</v>
      </c>
      <c r="K4" s="349" t="s">
        <v>1733</v>
      </c>
      <c r="L4" s="349" t="s">
        <v>1734</v>
      </c>
      <c r="M4" s="349" t="s">
        <v>1735</v>
      </c>
      <c r="N4" s="349" t="s">
        <v>1736</v>
      </c>
      <c r="O4" s="349" t="s">
        <v>1737</v>
      </c>
      <c r="P4" s="349" t="s">
        <v>1647</v>
      </c>
      <c r="Q4" s="349" t="s">
        <v>1738</v>
      </c>
    </row>
    <row r="5" s="341" customFormat="1" ht="21.75" customHeight="1" spans="1:17">
      <c r="A5" s="341">
        <v>1</v>
      </c>
      <c r="B5" s="350" t="s">
        <v>78</v>
      </c>
      <c r="C5" s="351">
        <f>D5+E5+F5+G5+H5+I5+J5+K5+L5+M5+N5+O5+P5+Q5</f>
        <v>365637</v>
      </c>
      <c r="D5" s="341">
        <v>51000</v>
      </c>
      <c r="E5" s="341">
        <v>12820</v>
      </c>
      <c r="F5" s="341">
        <v>7580</v>
      </c>
      <c r="G5" s="341">
        <v>21285</v>
      </c>
      <c r="H5" s="341">
        <v>2000</v>
      </c>
      <c r="I5" s="341">
        <v>3000</v>
      </c>
      <c r="J5" s="341">
        <v>3280</v>
      </c>
      <c r="K5" s="341">
        <v>43550</v>
      </c>
      <c r="L5" s="341">
        <v>20000</v>
      </c>
      <c r="M5" s="341">
        <v>5000</v>
      </c>
      <c r="N5" s="341">
        <v>10000</v>
      </c>
      <c r="O5" s="341">
        <v>1000</v>
      </c>
      <c r="P5" s="341">
        <v>44316</v>
      </c>
      <c r="Q5" s="341">
        <v>140806</v>
      </c>
    </row>
    <row r="6" s="341" customFormat="1" hidden="1" customHeight="1" spans="1:3">
      <c r="A6" s="352">
        <v>206</v>
      </c>
      <c r="B6" s="353" t="s">
        <v>425</v>
      </c>
      <c r="C6" s="351">
        <f t="shared" ref="C6:C69" si="0">D6+E6+F6+G6+H6+I6+J6+K6+L6+M6+N6+O6+P6+Q6</f>
        <v>0</v>
      </c>
    </row>
    <row r="7" s="341" customFormat="1" hidden="1" customHeight="1" spans="1:3">
      <c r="A7" s="352">
        <v>20610</v>
      </c>
      <c r="B7" s="353" t="s">
        <v>1319</v>
      </c>
      <c r="C7" s="351">
        <f t="shared" si="0"/>
        <v>0</v>
      </c>
    </row>
    <row r="8" s="341" customFormat="1" hidden="1" customHeight="1" spans="1:3">
      <c r="A8" s="352">
        <v>2061001</v>
      </c>
      <c r="B8" s="353" t="s">
        <v>1320</v>
      </c>
      <c r="C8" s="351">
        <f t="shared" si="0"/>
        <v>0</v>
      </c>
    </row>
    <row r="9" s="341" customFormat="1" hidden="1" customHeight="1" spans="1:3">
      <c r="A9" s="352">
        <v>2061002</v>
      </c>
      <c r="B9" s="353" t="s">
        <v>1321</v>
      </c>
      <c r="C9" s="351">
        <f t="shared" si="0"/>
        <v>0</v>
      </c>
    </row>
    <row r="10" s="341" customFormat="1" hidden="1" customHeight="1" spans="1:3">
      <c r="A10" s="352">
        <v>2061003</v>
      </c>
      <c r="B10" s="353" t="s">
        <v>1322</v>
      </c>
      <c r="C10" s="351">
        <f t="shared" si="0"/>
        <v>0</v>
      </c>
    </row>
    <row r="11" s="341" customFormat="1" hidden="1" customHeight="1" spans="1:3">
      <c r="A11" s="352">
        <v>2061004</v>
      </c>
      <c r="B11" s="353" t="s">
        <v>1323</v>
      </c>
      <c r="C11" s="351">
        <f t="shared" si="0"/>
        <v>0</v>
      </c>
    </row>
    <row r="12" s="341" customFormat="1" hidden="1" customHeight="1" spans="1:3">
      <c r="A12" s="352">
        <v>2061005</v>
      </c>
      <c r="B12" s="353" t="s">
        <v>1324</v>
      </c>
      <c r="C12" s="351">
        <f t="shared" si="0"/>
        <v>0</v>
      </c>
    </row>
    <row r="13" s="341" customFormat="1" hidden="1" customHeight="1" spans="1:3">
      <c r="A13" s="352">
        <v>2061099</v>
      </c>
      <c r="B13" s="353" t="s">
        <v>1325</v>
      </c>
      <c r="C13" s="351">
        <f t="shared" si="0"/>
        <v>0</v>
      </c>
    </row>
    <row r="14" s="341" customFormat="1" hidden="1" customHeight="1" spans="1:3">
      <c r="A14" s="352">
        <v>207</v>
      </c>
      <c r="B14" s="353" t="s">
        <v>474</v>
      </c>
      <c r="C14" s="351">
        <f t="shared" si="0"/>
        <v>0</v>
      </c>
    </row>
    <row r="15" s="341" customFormat="1" hidden="1" customHeight="1" spans="1:3">
      <c r="A15" s="352">
        <v>20707</v>
      </c>
      <c r="B15" s="353" t="s">
        <v>1326</v>
      </c>
      <c r="C15" s="351">
        <f t="shared" si="0"/>
        <v>0</v>
      </c>
    </row>
    <row r="16" s="341" customFormat="1" hidden="1" customHeight="1" spans="1:3">
      <c r="A16" s="352">
        <v>2070701</v>
      </c>
      <c r="B16" s="353" t="s">
        <v>1327</v>
      </c>
      <c r="C16" s="351">
        <f t="shared" si="0"/>
        <v>0</v>
      </c>
    </row>
    <row r="17" s="341" customFormat="1" hidden="1" customHeight="1" spans="1:3">
      <c r="A17" s="352">
        <v>2070702</v>
      </c>
      <c r="B17" s="353" t="s">
        <v>1328</v>
      </c>
      <c r="C17" s="351">
        <f t="shared" si="0"/>
        <v>0</v>
      </c>
    </row>
    <row r="18" s="341" customFormat="1" hidden="1" customHeight="1" spans="1:3">
      <c r="A18" s="352">
        <v>2070703</v>
      </c>
      <c r="B18" s="353" t="s">
        <v>1329</v>
      </c>
      <c r="C18" s="351">
        <f t="shared" si="0"/>
        <v>0</v>
      </c>
    </row>
    <row r="19" s="341" customFormat="1" hidden="1" customHeight="1" spans="1:3">
      <c r="A19" s="352">
        <v>2070704</v>
      </c>
      <c r="B19" s="353" t="s">
        <v>1330</v>
      </c>
      <c r="C19" s="351">
        <f t="shared" si="0"/>
        <v>0</v>
      </c>
    </row>
    <row r="20" s="341" customFormat="1" hidden="1" customHeight="1" spans="1:3">
      <c r="A20" s="352">
        <v>2070799</v>
      </c>
      <c r="B20" s="353" t="s">
        <v>1331</v>
      </c>
      <c r="C20" s="351">
        <f t="shared" si="0"/>
        <v>0</v>
      </c>
    </row>
    <row r="21" s="341" customFormat="1" hidden="1" customHeight="1" spans="1:3">
      <c r="A21" s="352">
        <v>20709</v>
      </c>
      <c r="B21" s="353" t="s">
        <v>1332</v>
      </c>
      <c r="C21" s="351">
        <f t="shared" si="0"/>
        <v>0</v>
      </c>
    </row>
    <row r="22" s="341" customFormat="1" hidden="1" customHeight="1" spans="1:3">
      <c r="A22" s="352">
        <v>2070901</v>
      </c>
      <c r="B22" s="353" t="s">
        <v>1333</v>
      </c>
      <c r="C22" s="351">
        <f t="shared" si="0"/>
        <v>0</v>
      </c>
    </row>
    <row r="23" s="341" customFormat="1" hidden="1" customHeight="1" spans="1:3">
      <c r="A23" s="352">
        <v>2070902</v>
      </c>
      <c r="B23" s="353" t="s">
        <v>1334</v>
      </c>
      <c r="C23" s="351">
        <f t="shared" si="0"/>
        <v>0</v>
      </c>
    </row>
    <row r="24" s="341" customFormat="1" hidden="1" customHeight="1" spans="1:3">
      <c r="A24" s="352">
        <v>2070903</v>
      </c>
      <c r="B24" s="353" t="s">
        <v>1335</v>
      </c>
      <c r="C24" s="351">
        <f t="shared" si="0"/>
        <v>0</v>
      </c>
    </row>
    <row r="25" s="341" customFormat="1" hidden="1" customHeight="1" spans="1:3">
      <c r="A25" s="352">
        <v>2070904</v>
      </c>
      <c r="B25" s="353" t="s">
        <v>1336</v>
      </c>
      <c r="C25" s="351">
        <f t="shared" si="0"/>
        <v>0</v>
      </c>
    </row>
    <row r="26" s="341" customFormat="1" hidden="1" customHeight="1" spans="1:3">
      <c r="A26" s="352">
        <v>2070999</v>
      </c>
      <c r="B26" s="353" t="s">
        <v>1337</v>
      </c>
      <c r="C26" s="351">
        <f t="shared" si="0"/>
        <v>0</v>
      </c>
    </row>
    <row r="27" s="341" customFormat="1" hidden="1" customHeight="1" spans="1:3">
      <c r="A27" s="352">
        <v>20710</v>
      </c>
      <c r="B27" s="353" t="s">
        <v>1338</v>
      </c>
      <c r="C27" s="351">
        <f t="shared" si="0"/>
        <v>0</v>
      </c>
    </row>
    <row r="28" s="341" customFormat="1" hidden="1" customHeight="1" spans="1:3">
      <c r="A28" s="352">
        <v>2071001</v>
      </c>
      <c r="B28" s="353" t="s">
        <v>1339</v>
      </c>
      <c r="C28" s="351">
        <f t="shared" si="0"/>
        <v>0</v>
      </c>
    </row>
    <row r="29" s="341" customFormat="1" hidden="1" customHeight="1" spans="1:3">
      <c r="A29" s="352">
        <v>2071099</v>
      </c>
      <c r="B29" s="353" t="s">
        <v>1340</v>
      </c>
      <c r="C29" s="351">
        <f t="shared" si="0"/>
        <v>0</v>
      </c>
    </row>
    <row r="30" s="341" customFormat="1" hidden="1" customHeight="1" spans="1:3">
      <c r="A30" s="352">
        <v>208</v>
      </c>
      <c r="B30" s="353" t="s">
        <v>516</v>
      </c>
      <c r="C30" s="351">
        <f t="shared" si="0"/>
        <v>0</v>
      </c>
    </row>
    <row r="31" s="341" customFormat="1" hidden="1" customHeight="1" spans="1:3">
      <c r="A31" s="352">
        <v>20829</v>
      </c>
      <c r="B31" s="353" t="s">
        <v>1347</v>
      </c>
      <c r="C31" s="351">
        <f t="shared" si="0"/>
        <v>0</v>
      </c>
    </row>
    <row r="32" s="341" customFormat="1" hidden="1" customHeight="1" spans="1:3">
      <c r="A32" s="352">
        <v>2082901</v>
      </c>
      <c r="B32" s="353" t="s">
        <v>1343</v>
      </c>
      <c r="C32" s="351">
        <f t="shared" si="0"/>
        <v>0</v>
      </c>
    </row>
    <row r="33" s="341" customFormat="1" hidden="1" customHeight="1" spans="1:3">
      <c r="A33" s="352">
        <v>2082999</v>
      </c>
      <c r="B33" s="353" t="s">
        <v>1348</v>
      </c>
      <c r="C33" s="351">
        <f t="shared" si="0"/>
        <v>0</v>
      </c>
    </row>
    <row r="34" s="341" customFormat="1" hidden="1" customHeight="1" spans="1:3">
      <c r="A34" s="352">
        <v>211</v>
      </c>
      <c r="B34" s="353" t="s">
        <v>690</v>
      </c>
      <c r="C34" s="351">
        <f t="shared" si="0"/>
        <v>0</v>
      </c>
    </row>
    <row r="35" s="341" customFormat="1" hidden="1" customHeight="1" spans="1:3">
      <c r="A35" s="352">
        <v>21160</v>
      </c>
      <c r="B35" s="353" t="s">
        <v>1349</v>
      </c>
      <c r="C35" s="351">
        <f t="shared" si="0"/>
        <v>0</v>
      </c>
    </row>
    <row r="36" s="341" customFormat="1" hidden="1" customHeight="1" spans="1:3">
      <c r="A36" s="352">
        <v>2116001</v>
      </c>
      <c r="B36" s="353" t="s">
        <v>1350</v>
      </c>
      <c r="C36" s="351">
        <f t="shared" si="0"/>
        <v>0</v>
      </c>
    </row>
    <row r="37" s="341" customFormat="1" hidden="1" customHeight="1" spans="1:3">
      <c r="A37" s="352">
        <v>2116002</v>
      </c>
      <c r="B37" s="353" t="s">
        <v>1351</v>
      </c>
      <c r="C37" s="351">
        <f t="shared" si="0"/>
        <v>0</v>
      </c>
    </row>
    <row r="38" s="341" customFormat="1" hidden="1" customHeight="1" spans="1:3">
      <c r="A38" s="352">
        <v>2116003</v>
      </c>
      <c r="B38" s="353" t="s">
        <v>1352</v>
      </c>
      <c r="C38" s="351">
        <f t="shared" si="0"/>
        <v>0</v>
      </c>
    </row>
    <row r="39" s="341" customFormat="1" hidden="1" customHeight="1" spans="1:3">
      <c r="A39" s="352">
        <v>2116099</v>
      </c>
      <c r="B39" s="353" t="s">
        <v>1353</v>
      </c>
      <c r="C39" s="351">
        <f t="shared" si="0"/>
        <v>0</v>
      </c>
    </row>
    <row r="40" s="341" customFormat="1" hidden="1" customHeight="1" spans="1:3">
      <c r="A40" s="352">
        <v>21161</v>
      </c>
      <c r="B40" s="353" t="s">
        <v>1354</v>
      </c>
      <c r="C40" s="351">
        <f t="shared" si="0"/>
        <v>0</v>
      </c>
    </row>
    <row r="41" s="341" customFormat="1" hidden="1" customHeight="1" spans="1:3">
      <c r="A41" s="352">
        <v>2116101</v>
      </c>
      <c r="B41" s="353" t="s">
        <v>1355</v>
      </c>
      <c r="C41" s="351">
        <f t="shared" si="0"/>
        <v>0</v>
      </c>
    </row>
    <row r="42" s="341" customFormat="1" hidden="1" customHeight="1" spans="1:3">
      <c r="A42" s="352">
        <v>2116102</v>
      </c>
      <c r="B42" s="353" t="s">
        <v>1356</v>
      </c>
      <c r="C42" s="351">
        <f t="shared" si="0"/>
        <v>0</v>
      </c>
    </row>
    <row r="43" s="341" customFormat="1" hidden="1" customHeight="1" spans="1:3">
      <c r="A43" s="352">
        <v>2116103</v>
      </c>
      <c r="B43" s="353" t="s">
        <v>1357</v>
      </c>
      <c r="C43" s="351">
        <f t="shared" si="0"/>
        <v>0</v>
      </c>
    </row>
    <row r="44" s="341" customFormat="1" hidden="1" customHeight="1" spans="1:3">
      <c r="A44" s="352">
        <v>2116104</v>
      </c>
      <c r="B44" s="353" t="s">
        <v>1358</v>
      </c>
      <c r="C44" s="351">
        <f t="shared" si="0"/>
        <v>0</v>
      </c>
    </row>
    <row r="45" s="341" customFormat="1" customHeight="1" spans="1:17">
      <c r="A45" s="352">
        <v>212</v>
      </c>
      <c r="B45" s="353" t="s">
        <v>759</v>
      </c>
      <c r="C45" s="351">
        <f t="shared" si="0"/>
        <v>189701</v>
      </c>
      <c r="E45" s="341">
        <v>12820</v>
      </c>
      <c r="F45" s="341">
        <v>7580</v>
      </c>
      <c r="G45" s="341">
        <v>21285</v>
      </c>
      <c r="H45" s="341">
        <v>2000</v>
      </c>
      <c r="I45" s="341">
        <v>3000</v>
      </c>
      <c r="J45" s="341">
        <v>3280</v>
      </c>
      <c r="K45" s="341">
        <v>43550</v>
      </c>
      <c r="L45" s="341">
        <v>20000</v>
      </c>
      <c r="M45" s="341">
        <v>5000</v>
      </c>
      <c r="N45" s="341">
        <v>10000</v>
      </c>
      <c r="O45" s="341">
        <v>1000</v>
      </c>
      <c r="P45" s="341">
        <v>1291</v>
      </c>
      <c r="Q45" s="341">
        <f>40351+17044+1500</f>
        <v>58895</v>
      </c>
    </row>
    <row r="46" s="341" customFormat="1" customHeight="1" spans="1:17">
      <c r="A46" s="352">
        <v>21208</v>
      </c>
      <c r="B46" s="353" t="s">
        <v>1359</v>
      </c>
      <c r="C46" s="351">
        <f t="shared" si="0"/>
        <v>159974</v>
      </c>
      <c r="E46" s="341">
        <v>12820</v>
      </c>
      <c r="F46" s="341">
        <v>7580</v>
      </c>
      <c r="G46" s="341">
        <v>21285</v>
      </c>
      <c r="H46" s="341">
        <v>2000</v>
      </c>
      <c r="I46" s="341">
        <v>3000</v>
      </c>
      <c r="J46" s="341">
        <v>3280</v>
      </c>
      <c r="K46" s="341">
        <v>43550</v>
      </c>
      <c r="L46" s="341">
        <v>20000</v>
      </c>
      <c r="P46" s="341">
        <v>1291</v>
      </c>
      <c r="Q46" s="341">
        <f>26624+17044+1500</f>
        <v>45168</v>
      </c>
    </row>
    <row r="47" s="341" customFormat="1" hidden="1" customHeight="1" spans="1:3">
      <c r="A47" s="352">
        <v>2120801</v>
      </c>
      <c r="B47" s="353" t="s">
        <v>1360</v>
      </c>
      <c r="C47" s="351">
        <f t="shared" si="0"/>
        <v>0</v>
      </c>
    </row>
    <row r="48" s="341" customFormat="1" ht="20" customHeight="1" spans="1:17">
      <c r="A48" s="352">
        <v>2120802</v>
      </c>
      <c r="B48" s="353" t="s">
        <v>1361</v>
      </c>
      <c r="C48" s="351">
        <f t="shared" si="0"/>
        <v>123</v>
      </c>
      <c r="Q48" s="341">
        <v>123</v>
      </c>
    </row>
    <row r="49" s="341" customFormat="1" hidden="1" customHeight="1" spans="1:3">
      <c r="A49" s="352">
        <v>2120803</v>
      </c>
      <c r="B49" s="353" t="s">
        <v>1362</v>
      </c>
      <c r="C49" s="351">
        <f t="shared" si="0"/>
        <v>0</v>
      </c>
    </row>
    <row r="50" s="341" customFormat="1" customHeight="1" spans="1:17">
      <c r="A50" s="352">
        <v>2120804</v>
      </c>
      <c r="B50" s="353" t="s">
        <v>1363</v>
      </c>
      <c r="C50" s="351">
        <f t="shared" si="0"/>
        <v>7114</v>
      </c>
      <c r="H50" s="341">
        <v>2000</v>
      </c>
      <c r="Q50" s="341">
        <v>5114</v>
      </c>
    </row>
    <row r="51" s="341" customFormat="1" hidden="1" customHeight="1" spans="1:3">
      <c r="A51" s="352">
        <v>2120805</v>
      </c>
      <c r="B51" s="353" t="s">
        <v>1364</v>
      </c>
      <c r="C51" s="351">
        <f t="shared" si="0"/>
        <v>0</v>
      </c>
    </row>
    <row r="52" s="341" customFormat="1" customHeight="1" spans="1:17">
      <c r="A52" s="352">
        <v>2120806</v>
      </c>
      <c r="B52" s="353" t="s">
        <v>1365</v>
      </c>
      <c r="C52" s="351">
        <f t="shared" si="0"/>
        <v>43844</v>
      </c>
      <c r="K52" s="341">
        <v>43550</v>
      </c>
      <c r="Q52" s="341">
        <v>294</v>
      </c>
    </row>
    <row r="53" s="341" customFormat="1" hidden="1" customHeight="1" spans="1:3">
      <c r="A53" s="352">
        <v>2120807</v>
      </c>
      <c r="B53" s="353" t="s">
        <v>1366</v>
      </c>
      <c r="C53" s="351">
        <f t="shared" si="0"/>
        <v>0</v>
      </c>
    </row>
    <row r="54" s="341" customFormat="1" hidden="1" customHeight="1" spans="1:3">
      <c r="A54" s="352">
        <v>2120809</v>
      </c>
      <c r="B54" s="353" t="s">
        <v>1367</v>
      </c>
      <c r="C54" s="351">
        <f t="shared" si="0"/>
        <v>0</v>
      </c>
    </row>
    <row r="55" s="341" customFormat="1" hidden="1" customHeight="1" spans="1:3">
      <c r="A55" s="352">
        <v>2120810</v>
      </c>
      <c r="B55" s="353" t="s">
        <v>1368</v>
      </c>
      <c r="C55" s="351">
        <f t="shared" si="0"/>
        <v>0</v>
      </c>
    </row>
    <row r="56" s="341" customFormat="1" hidden="1" customHeight="1" spans="1:3">
      <c r="A56" s="352">
        <v>2120811</v>
      </c>
      <c r="B56" s="353" t="s">
        <v>1369</v>
      </c>
      <c r="C56" s="351">
        <f t="shared" si="0"/>
        <v>0</v>
      </c>
    </row>
    <row r="57" s="341" customFormat="1" hidden="1" customHeight="1" spans="1:3">
      <c r="A57" s="352">
        <v>2120813</v>
      </c>
      <c r="B57" s="353" t="s">
        <v>1054</v>
      </c>
      <c r="C57" s="351">
        <f t="shared" si="0"/>
        <v>0</v>
      </c>
    </row>
    <row r="58" s="341" customFormat="1" hidden="1" customHeight="1" spans="1:3">
      <c r="A58" s="352">
        <v>2120814</v>
      </c>
      <c r="B58" s="353" t="s">
        <v>1370</v>
      </c>
      <c r="C58" s="351">
        <f t="shared" si="0"/>
        <v>0</v>
      </c>
    </row>
    <row r="59" s="341" customFormat="1" hidden="1" customHeight="1" spans="1:3">
      <c r="A59" s="352">
        <v>2120815</v>
      </c>
      <c r="B59" s="353" t="s">
        <v>1371</v>
      </c>
      <c r="C59" s="351">
        <f t="shared" si="0"/>
        <v>0</v>
      </c>
    </row>
    <row r="60" s="341" customFormat="1" customHeight="1" spans="1:17">
      <c r="A60" s="352">
        <v>2120816</v>
      </c>
      <c r="B60" s="353" t="s">
        <v>1372</v>
      </c>
      <c r="C60" s="351">
        <f t="shared" si="0"/>
        <v>839</v>
      </c>
      <c r="E60" s="341">
        <v>634</v>
      </c>
      <c r="Q60" s="341">
        <v>205</v>
      </c>
    </row>
    <row r="61" s="341" customFormat="1" customHeight="1" spans="1:17">
      <c r="A61" s="352">
        <v>2120899</v>
      </c>
      <c r="B61" s="353" t="s">
        <v>1373</v>
      </c>
      <c r="C61" s="351">
        <f t="shared" si="0"/>
        <v>108054</v>
      </c>
      <c r="E61" s="341">
        <v>12186</v>
      </c>
      <c r="F61" s="341">
        <v>7580</v>
      </c>
      <c r="G61" s="341">
        <v>21285</v>
      </c>
      <c r="I61" s="341">
        <v>3000</v>
      </c>
      <c r="J61" s="341">
        <v>3280</v>
      </c>
      <c r="L61" s="341">
        <v>20000</v>
      </c>
      <c r="P61" s="341">
        <v>1291</v>
      </c>
      <c r="Q61" s="341">
        <f>20888+17044+1500</f>
        <v>39432</v>
      </c>
    </row>
    <row r="62" s="341" customFormat="1" customHeight="1" spans="1:17">
      <c r="A62" s="352">
        <v>21210</v>
      </c>
      <c r="B62" s="353" t="s">
        <v>1374</v>
      </c>
      <c r="C62" s="351">
        <f t="shared" si="0"/>
        <v>4663</v>
      </c>
      <c r="Q62" s="341">
        <v>4663</v>
      </c>
    </row>
    <row r="63" s="341" customFormat="1" hidden="1" customHeight="1" spans="1:3">
      <c r="A63" s="352">
        <v>2121001</v>
      </c>
      <c r="B63" s="353" t="s">
        <v>1360</v>
      </c>
      <c r="C63" s="351">
        <f t="shared" si="0"/>
        <v>0</v>
      </c>
    </row>
    <row r="64" s="341" customFormat="1" hidden="1" customHeight="1" spans="1:3">
      <c r="A64" s="352">
        <v>2121002</v>
      </c>
      <c r="B64" s="353" t="s">
        <v>1361</v>
      </c>
      <c r="C64" s="351">
        <f t="shared" si="0"/>
        <v>0</v>
      </c>
    </row>
    <row r="65" s="341" customFormat="1" customHeight="1" spans="1:17">
      <c r="A65" s="352">
        <v>2121099</v>
      </c>
      <c r="B65" s="353" t="s">
        <v>1375</v>
      </c>
      <c r="C65" s="351">
        <f t="shared" si="0"/>
        <v>4663</v>
      </c>
      <c r="Q65" s="341">
        <v>4663</v>
      </c>
    </row>
    <row r="66" s="341" customFormat="1" hidden="1" customHeight="1" spans="1:3">
      <c r="A66" s="352">
        <v>21211</v>
      </c>
      <c r="B66" s="353" t="s">
        <v>1376</v>
      </c>
      <c r="C66" s="351">
        <f t="shared" si="0"/>
        <v>0</v>
      </c>
    </row>
    <row r="67" s="341" customFormat="1" customHeight="1" spans="1:17">
      <c r="A67" s="352">
        <v>21213</v>
      </c>
      <c r="B67" s="353" t="s">
        <v>1377</v>
      </c>
      <c r="C67" s="351">
        <f t="shared" si="0"/>
        <v>23189</v>
      </c>
      <c r="M67" s="341">
        <v>5000</v>
      </c>
      <c r="N67" s="341">
        <v>10000</v>
      </c>
      <c r="Q67" s="341">
        <v>8189</v>
      </c>
    </row>
    <row r="68" s="341" customFormat="1" hidden="1" customHeight="1" spans="1:3">
      <c r="A68" s="352">
        <v>2121301</v>
      </c>
      <c r="B68" s="353" t="s">
        <v>1378</v>
      </c>
      <c r="C68" s="351">
        <f t="shared" si="0"/>
        <v>0</v>
      </c>
    </row>
    <row r="69" s="341" customFormat="1" customHeight="1" spans="1:14">
      <c r="A69" s="352">
        <v>2121302</v>
      </c>
      <c r="B69" s="353" t="s">
        <v>1379</v>
      </c>
      <c r="C69" s="351">
        <f t="shared" si="0"/>
        <v>10000</v>
      </c>
      <c r="N69" s="341">
        <v>10000</v>
      </c>
    </row>
    <row r="70" s="341" customFormat="1" hidden="1" customHeight="1" spans="1:3">
      <c r="A70" s="352">
        <v>2121303</v>
      </c>
      <c r="B70" s="353" t="s">
        <v>1380</v>
      </c>
      <c r="C70" s="351">
        <f t="shared" ref="C70:C133" si="1">D70+E70+F70+G70+H70+I70+J70+K70+L70+M70+N70+O70+P70+Q70</f>
        <v>0</v>
      </c>
    </row>
    <row r="71" s="341" customFormat="1" hidden="1" customHeight="1" spans="1:3">
      <c r="A71" s="352">
        <v>2121304</v>
      </c>
      <c r="B71" s="353" t="s">
        <v>1381</v>
      </c>
      <c r="C71" s="351">
        <f t="shared" si="1"/>
        <v>0</v>
      </c>
    </row>
    <row r="72" s="341" customFormat="1" customHeight="1" spans="1:17">
      <c r="A72" s="352">
        <v>2121399</v>
      </c>
      <c r="B72" s="353" t="s">
        <v>1382</v>
      </c>
      <c r="C72" s="351">
        <f t="shared" si="1"/>
        <v>13189</v>
      </c>
      <c r="M72" s="341">
        <v>5000</v>
      </c>
      <c r="Q72" s="341">
        <v>8189</v>
      </c>
    </row>
    <row r="73" s="341" customFormat="1" customHeight="1" spans="1:17">
      <c r="A73" s="352">
        <v>21214</v>
      </c>
      <c r="B73" s="353" t="s">
        <v>1383</v>
      </c>
      <c r="C73" s="351">
        <f t="shared" si="1"/>
        <v>1875</v>
      </c>
      <c r="O73" s="341">
        <v>1000</v>
      </c>
      <c r="Q73" s="341">
        <v>875</v>
      </c>
    </row>
    <row r="74" s="341" customFormat="1" customHeight="1" spans="1:17">
      <c r="A74" s="352">
        <v>2121401</v>
      </c>
      <c r="B74" s="353" t="s">
        <v>1384</v>
      </c>
      <c r="C74" s="351">
        <f t="shared" si="1"/>
        <v>875</v>
      </c>
      <c r="Q74" s="341">
        <v>875</v>
      </c>
    </row>
    <row r="75" s="341" customFormat="1" hidden="1" customHeight="1" spans="1:3">
      <c r="A75" s="352">
        <v>2121402</v>
      </c>
      <c r="B75" s="353" t="s">
        <v>1385</v>
      </c>
      <c r="C75" s="351">
        <f t="shared" si="1"/>
        <v>0</v>
      </c>
    </row>
    <row r="76" s="341" customFormat="1" customHeight="1" spans="1:15">
      <c r="A76" s="352">
        <v>2121499</v>
      </c>
      <c r="B76" s="353" t="s">
        <v>1386</v>
      </c>
      <c r="C76" s="351">
        <f t="shared" si="1"/>
        <v>1000</v>
      </c>
      <c r="O76" s="341">
        <v>1000</v>
      </c>
    </row>
    <row r="77" s="341" customFormat="1" hidden="1" customHeight="1" spans="1:3">
      <c r="A77" s="352">
        <v>21215</v>
      </c>
      <c r="B77" s="353" t="s">
        <v>1387</v>
      </c>
      <c r="C77" s="351">
        <f t="shared" si="1"/>
        <v>0</v>
      </c>
    </row>
    <row r="78" s="341" customFormat="1" hidden="1" customHeight="1" spans="1:3">
      <c r="A78" s="352">
        <v>2121501</v>
      </c>
      <c r="B78" s="353" t="s">
        <v>1360</v>
      </c>
      <c r="C78" s="351">
        <f t="shared" si="1"/>
        <v>0</v>
      </c>
    </row>
    <row r="79" s="341" customFormat="1" hidden="1" customHeight="1" spans="1:3">
      <c r="A79" s="352">
        <v>2121502</v>
      </c>
      <c r="B79" s="353" t="s">
        <v>1361</v>
      </c>
      <c r="C79" s="351">
        <f t="shared" si="1"/>
        <v>0</v>
      </c>
    </row>
    <row r="80" s="341" customFormat="1" hidden="1" customHeight="1" spans="1:3">
      <c r="A80" s="352">
        <v>2121599</v>
      </c>
      <c r="B80" s="353" t="s">
        <v>1388</v>
      </c>
      <c r="C80" s="351">
        <f t="shared" si="1"/>
        <v>0</v>
      </c>
    </row>
    <row r="81" s="341" customFormat="1" hidden="1" customHeight="1" spans="1:3">
      <c r="A81" s="352">
        <v>21216</v>
      </c>
      <c r="B81" s="353" t="s">
        <v>1389</v>
      </c>
      <c r="C81" s="351">
        <f t="shared" si="1"/>
        <v>0</v>
      </c>
    </row>
    <row r="82" s="341" customFormat="1" hidden="1" customHeight="1" spans="1:3">
      <c r="A82" s="352">
        <v>2121601</v>
      </c>
      <c r="B82" s="353" t="s">
        <v>1360</v>
      </c>
      <c r="C82" s="351">
        <f t="shared" si="1"/>
        <v>0</v>
      </c>
    </row>
    <row r="83" s="341" customFormat="1" hidden="1" customHeight="1" spans="1:3">
      <c r="A83" s="352">
        <v>2121602</v>
      </c>
      <c r="B83" s="353" t="s">
        <v>1361</v>
      </c>
      <c r="C83" s="351">
        <f t="shared" si="1"/>
        <v>0</v>
      </c>
    </row>
    <row r="84" s="341" customFormat="1" hidden="1" customHeight="1" spans="1:3">
      <c r="A84" s="352">
        <v>2121699</v>
      </c>
      <c r="B84" s="353" t="s">
        <v>1390</v>
      </c>
      <c r="C84" s="351">
        <f t="shared" si="1"/>
        <v>0</v>
      </c>
    </row>
    <row r="85" s="341" customFormat="1" hidden="1" customHeight="1" spans="1:3">
      <c r="A85" s="352">
        <v>21217</v>
      </c>
      <c r="B85" s="353" t="s">
        <v>1391</v>
      </c>
      <c r="C85" s="351">
        <f t="shared" si="1"/>
        <v>0</v>
      </c>
    </row>
    <row r="86" s="341" customFormat="1" hidden="1" customHeight="1" spans="1:3">
      <c r="A86" s="352">
        <v>2121701</v>
      </c>
      <c r="B86" s="353" t="s">
        <v>1378</v>
      </c>
      <c r="C86" s="351">
        <f t="shared" si="1"/>
        <v>0</v>
      </c>
    </row>
    <row r="87" s="341" customFormat="1" hidden="1" customHeight="1" spans="1:3">
      <c r="A87" s="352">
        <v>2121702</v>
      </c>
      <c r="B87" s="353" t="s">
        <v>1379</v>
      </c>
      <c r="C87" s="351">
        <f t="shared" si="1"/>
        <v>0</v>
      </c>
    </row>
    <row r="88" s="341" customFormat="1" hidden="1" customHeight="1" spans="1:3">
      <c r="A88" s="352">
        <v>2121703</v>
      </c>
      <c r="B88" s="353" t="s">
        <v>1380</v>
      </c>
      <c r="C88" s="351">
        <f t="shared" si="1"/>
        <v>0</v>
      </c>
    </row>
    <row r="89" s="341" customFormat="1" hidden="1" customHeight="1" spans="1:3">
      <c r="A89" s="352">
        <v>2121704</v>
      </c>
      <c r="B89" s="353" t="s">
        <v>1381</v>
      </c>
      <c r="C89" s="351">
        <f t="shared" si="1"/>
        <v>0</v>
      </c>
    </row>
    <row r="90" s="341" customFormat="1" hidden="1" customHeight="1" spans="1:3">
      <c r="A90" s="352">
        <v>2121799</v>
      </c>
      <c r="B90" s="353" t="s">
        <v>1392</v>
      </c>
      <c r="C90" s="351">
        <f t="shared" si="1"/>
        <v>0</v>
      </c>
    </row>
    <row r="91" s="341" customFormat="1" hidden="1" customHeight="1" spans="1:3">
      <c r="A91" s="352">
        <v>21218</v>
      </c>
      <c r="B91" s="353" t="s">
        <v>1393</v>
      </c>
      <c r="C91" s="351">
        <f t="shared" si="1"/>
        <v>0</v>
      </c>
    </row>
    <row r="92" s="341" customFormat="1" hidden="1" customHeight="1" spans="1:3">
      <c r="A92" s="352">
        <v>2121801</v>
      </c>
      <c r="B92" s="353" t="s">
        <v>1384</v>
      </c>
      <c r="C92" s="351">
        <f t="shared" si="1"/>
        <v>0</v>
      </c>
    </row>
    <row r="93" s="341" customFormat="1" hidden="1" customHeight="1" spans="1:3">
      <c r="A93" s="352">
        <v>2121899</v>
      </c>
      <c r="B93" s="353" t="s">
        <v>1394</v>
      </c>
      <c r="C93" s="351">
        <f t="shared" si="1"/>
        <v>0</v>
      </c>
    </row>
    <row r="94" s="341" customFormat="1" hidden="1" customHeight="1" spans="1:3">
      <c r="A94" s="352">
        <v>21219</v>
      </c>
      <c r="B94" s="353" t="s">
        <v>1395</v>
      </c>
      <c r="C94" s="351">
        <f t="shared" si="1"/>
        <v>0</v>
      </c>
    </row>
    <row r="95" s="341" customFormat="1" hidden="1" customHeight="1" spans="1:3">
      <c r="A95" s="352">
        <v>2121901</v>
      </c>
      <c r="B95" s="353" t="s">
        <v>1360</v>
      </c>
      <c r="C95" s="351">
        <f t="shared" si="1"/>
        <v>0</v>
      </c>
    </row>
    <row r="96" s="341" customFormat="1" hidden="1" customHeight="1" spans="1:3">
      <c r="A96" s="352">
        <v>2121902</v>
      </c>
      <c r="B96" s="353" t="s">
        <v>1361</v>
      </c>
      <c r="C96" s="351">
        <f t="shared" si="1"/>
        <v>0</v>
      </c>
    </row>
    <row r="97" s="341" customFormat="1" hidden="1" customHeight="1" spans="1:3">
      <c r="A97" s="352">
        <v>2121903</v>
      </c>
      <c r="B97" s="353" t="s">
        <v>1362</v>
      </c>
      <c r="C97" s="351">
        <f t="shared" si="1"/>
        <v>0</v>
      </c>
    </row>
    <row r="98" s="341" customFormat="1" hidden="1" customHeight="1" spans="1:3">
      <c r="A98" s="352">
        <v>2121904</v>
      </c>
      <c r="B98" s="353" t="s">
        <v>1363</v>
      </c>
      <c r="C98" s="351">
        <f t="shared" si="1"/>
        <v>0</v>
      </c>
    </row>
    <row r="99" s="341" customFormat="1" hidden="1" customHeight="1" spans="1:3">
      <c r="A99" s="352">
        <v>2121905</v>
      </c>
      <c r="B99" s="353" t="s">
        <v>1366</v>
      </c>
      <c r="C99" s="351">
        <f t="shared" si="1"/>
        <v>0</v>
      </c>
    </row>
    <row r="100" s="341" customFormat="1" hidden="1" customHeight="1" spans="1:3">
      <c r="A100" s="352">
        <v>2121906</v>
      </c>
      <c r="B100" s="353" t="s">
        <v>1368</v>
      </c>
      <c r="C100" s="351">
        <f t="shared" si="1"/>
        <v>0</v>
      </c>
    </row>
    <row r="101" s="341" customFormat="1" hidden="1" customHeight="1" spans="1:3">
      <c r="A101" s="352">
        <v>2121907</v>
      </c>
      <c r="B101" s="353" t="s">
        <v>1369</v>
      </c>
      <c r="C101" s="351">
        <f t="shared" si="1"/>
        <v>0</v>
      </c>
    </row>
    <row r="102" s="341" customFormat="1" hidden="1" customHeight="1" spans="1:3">
      <c r="A102" s="352">
        <v>2121999</v>
      </c>
      <c r="B102" s="353" t="s">
        <v>1396</v>
      </c>
      <c r="C102" s="351">
        <f t="shared" si="1"/>
        <v>0</v>
      </c>
    </row>
    <row r="103" s="341" customFormat="1" customHeight="1" spans="1:17">
      <c r="A103" s="352">
        <v>213</v>
      </c>
      <c r="B103" s="353" t="s">
        <v>779</v>
      </c>
      <c r="C103" s="351">
        <f t="shared" si="1"/>
        <v>106035.16</v>
      </c>
      <c r="P103" s="341">
        <f>34803.41+175+5456.75</f>
        <v>40435.16</v>
      </c>
      <c r="Q103" s="341">
        <v>65600</v>
      </c>
    </row>
    <row r="104" s="341" customFormat="1" customHeight="1" spans="1:17">
      <c r="A104" s="352">
        <v>21366</v>
      </c>
      <c r="B104" s="353" t="s">
        <v>1397</v>
      </c>
      <c r="C104" s="351">
        <f t="shared" si="1"/>
        <v>17</v>
      </c>
      <c r="Q104" s="341">
        <v>17</v>
      </c>
    </row>
    <row r="105" s="341" customFormat="1" customHeight="1" spans="1:17">
      <c r="A105" s="352">
        <v>2136601</v>
      </c>
      <c r="B105" s="353" t="s">
        <v>1343</v>
      </c>
      <c r="C105" s="351">
        <f t="shared" si="1"/>
        <v>17</v>
      </c>
      <c r="Q105" s="341">
        <v>17</v>
      </c>
    </row>
    <row r="106" s="341" customFormat="1" hidden="1" customHeight="1" spans="1:3">
      <c r="A106" s="352">
        <v>2136602</v>
      </c>
      <c r="B106" s="353" t="s">
        <v>1398</v>
      </c>
      <c r="C106" s="351">
        <f t="shared" si="1"/>
        <v>0</v>
      </c>
    </row>
    <row r="107" s="341" customFormat="1" hidden="1" customHeight="1" spans="1:3">
      <c r="A107" s="352">
        <v>2136603</v>
      </c>
      <c r="B107" s="353" t="s">
        <v>1399</v>
      </c>
      <c r="C107" s="351">
        <f t="shared" si="1"/>
        <v>0</v>
      </c>
    </row>
    <row r="108" s="341" customFormat="1" hidden="1" customHeight="1" spans="1:3">
      <c r="A108" s="352">
        <v>2136699</v>
      </c>
      <c r="B108" s="353" t="s">
        <v>1400</v>
      </c>
      <c r="C108" s="351">
        <f t="shared" si="1"/>
        <v>0</v>
      </c>
    </row>
    <row r="109" s="341" customFormat="1" customHeight="1" spans="1:17">
      <c r="A109" s="352">
        <v>21367</v>
      </c>
      <c r="B109" s="353" t="s">
        <v>1401</v>
      </c>
      <c r="C109" s="351">
        <f t="shared" si="1"/>
        <v>1164</v>
      </c>
      <c r="Q109" s="341">
        <v>1164</v>
      </c>
    </row>
    <row r="110" s="341" customFormat="1" customHeight="1" spans="1:17">
      <c r="A110" s="352">
        <v>2136701</v>
      </c>
      <c r="B110" s="353" t="s">
        <v>1343</v>
      </c>
      <c r="C110" s="351">
        <f t="shared" si="1"/>
        <v>853</v>
      </c>
      <c r="Q110" s="341">
        <v>853</v>
      </c>
    </row>
    <row r="111" s="341" customFormat="1" customHeight="1" spans="1:17">
      <c r="A111" s="352">
        <v>2136702</v>
      </c>
      <c r="B111" s="353" t="s">
        <v>1398</v>
      </c>
      <c r="C111" s="351">
        <f t="shared" si="1"/>
        <v>311</v>
      </c>
      <c r="Q111" s="341">
        <v>311</v>
      </c>
    </row>
    <row r="112" s="341" customFormat="1" hidden="1" customHeight="1" spans="1:3">
      <c r="A112" s="352">
        <v>2136703</v>
      </c>
      <c r="B112" s="353" t="s">
        <v>1402</v>
      </c>
      <c r="C112" s="351">
        <f t="shared" si="1"/>
        <v>0</v>
      </c>
    </row>
    <row r="113" s="341" customFormat="1" hidden="1" customHeight="1" spans="1:3">
      <c r="A113" s="352">
        <v>2136799</v>
      </c>
      <c r="B113" s="353" t="s">
        <v>1403</v>
      </c>
      <c r="C113" s="351">
        <f t="shared" si="1"/>
        <v>0</v>
      </c>
    </row>
    <row r="114" s="341" customFormat="1" customHeight="1" spans="1:17">
      <c r="A114" s="352">
        <v>21369</v>
      </c>
      <c r="B114" s="353" t="s">
        <v>1404</v>
      </c>
      <c r="C114" s="351">
        <f t="shared" si="1"/>
        <v>97149.41</v>
      </c>
      <c r="P114" s="341">
        <v>34803.41</v>
      </c>
      <c r="Q114" s="341">
        <v>62346</v>
      </c>
    </row>
    <row r="115" s="341" customFormat="1" hidden="1" customHeight="1" spans="1:3">
      <c r="A115" s="352">
        <v>2136901</v>
      </c>
      <c r="B115" s="353" t="s">
        <v>841</v>
      </c>
      <c r="C115" s="351">
        <f t="shared" si="1"/>
        <v>0</v>
      </c>
    </row>
    <row r="116" s="341" customFormat="1" customHeight="1" spans="1:17">
      <c r="A116" s="352">
        <v>2136902</v>
      </c>
      <c r="B116" s="353" t="s">
        <v>1405</v>
      </c>
      <c r="C116" s="351">
        <f t="shared" si="1"/>
        <v>97149.41</v>
      </c>
      <c r="P116" s="341">
        <v>34803.41</v>
      </c>
      <c r="Q116" s="341">
        <v>62346</v>
      </c>
    </row>
    <row r="117" s="341" customFormat="1" hidden="1" customHeight="1" spans="1:3">
      <c r="A117" s="352">
        <v>2136903</v>
      </c>
      <c r="B117" s="353" t="s">
        <v>1406</v>
      </c>
      <c r="C117" s="351">
        <f t="shared" si="1"/>
        <v>0</v>
      </c>
    </row>
    <row r="118" s="341" customFormat="1" hidden="1" customHeight="1" spans="1:3">
      <c r="A118" s="352">
        <v>2136999</v>
      </c>
      <c r="B118" s="353" t="s">
        <v>1407</v>
      </c>
      <c r="C118" s="351">
        <f t="shared" si="1"/>
        <v>0</v>
      </c>
    </row>
    <row r="119" s="341" customFormat="1" hidden="1" customHeight="1" spans="1:3">
      <c r="A119" s="352">
        <v>21370</v>
      </c>
      <c r="B119" s="353" t="s">
        <v>1408</v>
      </c>
      <c r="C119" s="351">
        <f t="shared" si="1"/>
        <v>0</v>
      </c>
    </row>
    <row r="120" s="341" customFormat="1" hidden="1" customHeight="1" spans="1:3">
      <c r="A120" s="352">
        <v>2137001</v>
      </c>
      <c r="B120" s="353" t="s">
        <v>1343</v>
      </c>
      <c r="C120" s="351">
        <f t="shared" si="1"/>
        <v>0</v>
      </c>
    </row>
    <row r="121" s="341" customFormat="1" hidden="1" customHeight="1" spans="1:3">
      <c r="A121" s="352">
        <v>2137099</v>
      </c>
      <c r="B121" s="353" t="s">
        <v>1409</v>
      </c>
      <c r="C121" s="351">
        <f t="shared" si="1"/>
        <v>0</v>
      </c>
    </row>
    <row r="122" s="341" customFormat="1" hidden="1" customHeight="1" spans="1:3">
      <c r="A122" s="352">
        <v>21371</v>
      </c>
      <c r="B122" s="353" t="s">
        <v>1410</v>
      </c>
      <c r="C122" s="351">
        <f t="shared" si="1"/>
        <v>0</v>
      </c>
    </row>
    <row r="123" s="341" customFormat="1" hidden="1" customHeight="1" spans="1:3">
      <c r="A123" s="352">
        <v>2137101</v>
      </c>
      <c r="B123" s="353" t="s">
        <v>841</v>
      </c>
      <c r="C123" s="351">
        <f t="shared" si="1"/>
        <v>0</v>
      </c>
    </row>
    <row r="124" s="341" customFormat="1" hidden="1" customHeight="1" spans="1:3">
      <c r="A124" s="352">
        <v>2137102</v>
      </c>
      <c r="B124" s="353" t="s">
        <v>1411</v>
      </c>
      <c r="C124" s="351">
        <f t="shared" si="1"/>
        <v>0</v>
      </c>
    </row>
    <row r="125" s="341" customFormat="1" hidden="1" customHeight="1" spans="1:3">
      <c r="A125" s="352">
        <v>2137103</v>
      </c>
      <c r="B125" s="353" t="s">
        <v>1406</v>
      </c>
      <c r="C125" s="351">
        <f t="shared" si="1"/>
        <v>0</v>
      </c>
    </row>
    <row r="126" s="341" customFormat="1" hidden="1" customHeight="1" spans="1:3">
      <c r="A126" s="352">
        <v>2137199</v>
      </c>
      <c r="B126" s="353" t="s">
        <v>1412</v>
      </c>
      <c r="C126" s="351">
        <f t="shared" si="1"/>
        <v>0</v>
      </c>
    </row>
    <row r="127" s="341" customFormat="1" customHeight="1" spans="1:17">
      <c r="A127" s="352">
        <v>21372</v>
      </c>
      <c r="B127" s="353" t="s">
        <v>1341</v>
      </c>
      <c r="C127" s="351">
        <f t="shared" si="1"/>
        <v>7459.75</v>
      </c>
      <c r="P127" s="341">
        <v>5456.75</v>
      </c>
      <c r="Q127" s="341">
        <v>2003</v>
      </c>
    </row>
    <row r="128" s="341" customFormat="1" customHeight="1" spans="1:17">
      <c r="A128" s="352">
        <v>2137201</v>
      </c>
      <c r="B128" s="353" t="s">
        <v>1342</v>
      </c>
      <c r="C128" s="351">
        <f t="shared" si="1"/>
        <v>3447</v>
      </c>
      <c r="P128" s="341">
        <v>3220</v>
      </c>
      <c r="Q128" s="341">
        <v>227</v>
      </c>
    </row>
    <row r="129" s="341" customFormat="1" customHeight="1" spans="1:17">
      <c r="A129" s="352">
        <v>2137202</v>
      </c>
      <c r="B129" s="353" t="s">
        <v>1343</v>
      </c>
      <c r="C129" s="351">
        <f t="shared" si="1"/>
        <v>4012.75</v>
      </c>
      <c r="P129" s="341">
        <v>2236.75</v>
      </c>
      <c r="Q129" s="341">
        <v>1776</v>
      </c>
    </row>
    <row r="130" s="341" customFormat="1" customHeight="1" spans="1:17">
      <c r="A130" s="352">
        <v>21373</v>
      </c>
      <c r="B130" s="353" t="s">
        <v>1345</v>
      </c>
      <c r="C130" s="351">
        <f t="shared" si="1"/>
        <v>245</v>
      </c>
      <c r="P130" s="341">
        <v>175</v>
      </c>
      <c r="Q130" s="341">
        <v>70</v>
      </c>
    </row>
    <row r="131" s="341" customFormat="1" customHeight="1" spans="1:17">
      <c r="A131" s="352">
        <v>2137302</v>
      </c>
      <c r="B131" s="353" t="s">
        <v>1343</v>
      </c>
      <c r="C131" s="351">
        <f t="shared" si="1"/>
        <v>245</v>
      </c>
      <c r="P131" s="341">
        <v>175</v>
      </c>
      <c r="Q131" s="341">
        <v>70</v>
      </c>
    </row>
    <row r="132" s="341" customFormat="1" hidden="1" customHeight="1" spans="1:3">
      <c r="A132" s="352">
        <v>214</v>
      </c>
      <c r="B132" s="353" t="s">
        <v>870</v>
      </c>
      <c r="C132" s="351">
        <f t="shared" si="1"/>
        <v>0</v>
      </c>
    </row>
    <row r="133" s="341" customFormat="1" hidden="1" customHeight="1" spans="1:3">
      <c r="A133" s="352">
        <v>21460</v>
      </c>
      <c r="B133" s="353" t="s">
        <v>1413</v>
      </c>
      <c r="C133" s="351">
        <f t="shared" si="1"/>
        <v>0</v>
      </c>
    </row>
    <row r="134" s="341" customFormat="1" hidden="1" customHeight="1" spans="1:3">
      <c r="A134" s="352">
        <v>2146001</v>
      </c>
      <c r="B134" s="353" t="s">
        <v>872</v>
      </c>
      <c r="C134" s="351">
        <f t="shared" ref="C134:C197" si="2">D134+E134+F134+G134+H134+I134+J134+K134+L134+M134+N134+O134+P134+Q134</f>
        <v>0</v>
      </c>
    </row>
    <row r="135" s="341" customFormat="1" hidden="1" customHeight="1" spans="1:3">
      <c r="A135" s="352">
        <v>2146002</v>
      </c>
      <c r="B135" s="353" t="s">
        <v>873</v>
      </c>
      <c r="C135" s="351">
        <f t="shared" si="2"/>
        <v>0</v>
      </c>
    </row>
    <row r="136" s="341" customFormat="1" hidden="1" customHeight="1" spans="1:3">
      <c r="A136" s="352">
        <v>2146003</v>
      </c>
      <c r="B136" s="353" t="s">
        <v>1414</v>
      </c>
      <c r="C136" s="351">
        <f t="shared" si="2"/>
        <v>0</v>
      </c>
    </row>
    <row r="137" s="341" customFormat="1" hidden="1" customHeight="1" spans="1:3">
      <c r="A137" s="352">
        <v>2146099</v>
      </c>
      <c r="B137" s="353" t="s">
        <v>1415</v>
      </c>
      <c r="C137" s="351">
        <f t="shared" si="2"/>
        <v>0</v>
      </c>
    </row>
    <row r="138" s="341" customFormat="1" hidden="1" customHeight="1" spans="1:3">
      <c r="A138" s="352">
        <v>21462</v>
      </c>
      <c r="B138" s="353" t="s">
        <v>1416</v>
      </c>
      <c r="C138" s="351">
        <f t="shared" si="2"/>
        <v>0</v>
      </c>
    </row>
    <row r="139" s="341" customFormat="1" hidden="1" customHeight="1" spans="1:3">
      <c r="A139" s="352">
        <v>2146201</v>
      </c>
      <c r="B139" s="353" t="s">
        <v>1414</v>
      </c>
      <c r="C139" s="351">
        <f t="shared" si="2"/>
        <v>0</v>
      </c>
    </row>
    <row r="140" s="341" customFormat="1" hidden="1" customHeight="1" spans="1:3">
      <c r="A140" s="352">
        <v>2146202</v>
      </c>
      <c r="B140" s="353" t="s">
        <v>1417</v>
      </c>
      <c r="C140" s="351">
        <f t="shared" si="2"/>
        <v>0</v>
      </c>
    </row>
    <row r="141" s="341" customFormat="1" hidden="1" customHeight="1" spans="1:3">
      <c r="A141" s="352">
        <v>2146203</v>
      </c>
      <c r="B141" s="353" t="s">
        <v>1418</v>
      </c>
      <c r="C141" s="351">
        <f t="shared" si="2"/>
        <v>0</v>
      </c>
    </row>
    <row r="142" s="341" customFormat="1" hidden="1" customHeight="1" spans="1:3">
      <c r="A142" s="352">
        <v>2146299</v>
      </c>
      <c r="B142" s="353" t="s">
        <v>1419</v>
      </c>
      <c r="C142" s="351">
        <f t="shared" si="2"/>
        <v>0</v>
      </c>
    </row>
    <row r="143" s="341" customFormat="1" hidden="1" customHeight="1" spans="1:3">
      <c r="A143" s="352">
        <v>21464</v>
      </c>
      <c r="B143" s="353" t="s">
        <v>1420</v>
      </c>
      <c r="C143" s="351">
        <f t="shared" si="2"/>
        <v>0</v>
      </c>
    </row>
    <row r="144" s="341" customFormat="1" hidden="1" customHeight="1" spans="1:3">
      <c r="A144" s="352">
        <v>2146401</v>
      </c>
      <c r="B144" s="353" t="s">
        <v>1421</v>
      </c>
      <c r="C144" s="351">
        <f t="shared" si="2"/>
        <v>0</v>
      </c>
    </row>
    <row r="145" s="341" customFormat="1" hidden="1" customHeight="1" spans="1:3">
      <c r="A145" s="352">
        <v>2146402</v>
      </c>
      <c r="B145" s="353" t="s">
        <v>1422</v>
      </c>
      <c r="C145" s="351">
        <f t="shared" si="2"/>
        <v>0</v>
      </c>
    </row>
    <row r="146" s="341" customFormat="1" hidden="1" customHeight="1" spans="1:3">
      <c r="A146" s="352">
        <v>2146403</v>
      </c>
      <c r="B146" s="353" t="s">
        <v>1423</v>
      </c>
      <c r="C146" s="351">
        <f t="shared" si="2"/>
        <v>0</v>
      </c>
    </row>
    <row r="147" s="341" customFormat="1" hidden="1" customHeight="1" spans="1:3">
      <c r="A147" s="352">
        <v>2146404</v>
      </c>
      <c r="B147" s="353" t="s">
        <v>1424</v>
      </c>
      <c r="C147" s="351">
        <f t="shared" si="2"/>
        <v>0</v>
      </c>
    </row>
    <row r="148" s="341" customFormat="1" hidden="1" customHeight="1" spans="1:3">
      <c r="A148" s="352">
        <v>2146405</v>
      </c>
      <c r="B148" s="353" t="s">
        <v>1425</v>
      </c>
      <c r="C148" s="351">
        <f t="shared" si="2"/>
        <v>0</v>
      </c>
    </row>
    <row r="149" s="341" customFormat="1" hidden="1" customHeight="1" spans="1:3">
      <c r="A149" s="352">
        <v>2146406</v>
      </c>
      <c r="B149" s="353" t="s">
        <v>1426</v>
      </c>
      <c r="C149" s="351">
        <f t="shared" si="2"/>
        <v>0</v>
      </c>
    </row>
    <row r="150" s="341" customFormat="1" hidden="1" customHeight="1" spans="1:3">
      <c r="A150" s="352">
        <v>2146407</v>
      </c>
      <c r="B150" s="353" t="s">
        <v>1427</v>
      </c>
      <c r="C150" s="351">
        <f t="shared" si="2"/>
        <v>0</v>
      </c>
    </row>
    <row r="151" s="341" customFormat="1" hidden="1" customHeight="1" spans="1:3">
      <c r="A151" s="352">
        <v>2146499</v>
      </c>
      <c r="B151" s="353" t="s">
        <v>1428</v>
      </c>
      <c r="C151" s="351">
        <f t="shared" si="2"/>
        <v>0</v>
      </c>
    </row>
    <row r="152" s="341" customFormat="1" hidden="1" customHeight="1" spans="1:3">
      <c r="A152" s="352">
        <v>21468</v>
      </c>
      <c r="B152" s="353" t="s">
        <v>1429</v>
      </c>
      <c r="C152" s="351">
        <f t="shared" si="2"/>
        <v>0</v>
      </c>
    </row>
    <row r="153" s="341" customFormat="1" hidden="1" customHeight="1" spans="1:3">
      <c r="A153" s="352">
        <v>2146801</v>
      </c>
      <c r="B153" s="353" t="s">
        <v>1430</v>
      </c>
      <c r="C153" s="351">
        <f t="shared" si="2"/>
        <v>0</v>
      </c>
    </row>
    <row r="154" s="341" customFormat="1" hidden="1" customHeight="1" spans="1:3">
      <c r="A154" s="352">
        <v>2146802</v>
      </c>
      <c r="B154" s="353" t="s">
        <v>1431</v>
      </c>
      <c r="C154" s="351">
        <f t="shared" si="2"/>
        <v>0</v>
      </c>
    </row>
    <row r="155" s="341" customFormat="1" hidden="1" customHeight="1" spans="1:3">
      <c r="A155" s="352">
        <v>2146803</v>
      </c>
      <c r="B155" s="353" t="s">
        <v>1432</v>
      </c>
      <c r="C155" s="351">
        <f t="shared" si="2"/>
        <v>0</v>
      </c>
    </row>
    <row r="156" s="341" customFormat="1" hidden="1" customHeight="1" spans="1:3">
      <c r="A156" s="352">
        <v>2146804</v>
      </c>
      <c r="B156" s="353" t="s">
        <v>1433</v>
      </c>
      <c r="C156" s="351">
        <f t="shared" si="2"/>
        <v>0</v>
      </c>
    </row>
    <row r="157" s="341" customFormat="1" hidden="1" customHeight="1" spans="1:3">
      <c r="A157" s="352">
        <v>2146805</v>
      </c>
      <c r="B157" s="353" t="s">
        <v>1434</v>
      </c>
      <c r="C157" s="351">
        <f t="shared" si="2"/>
        <v>0</v>
      </c>
    </row>
    <row r="158" s="341" customFormat="1" hidden="1" customHeight="1" spans="1:3">
      <c r="A158" s="352">
        <v>2146899</v>
      </c>
      <c r="B158" s="353" t="s">
        <v>1435</v>
      </c>
      <c r="C158" s="351">
        <f t="shared" si="2"/>
        <v>0</v>
      </c>
    </row>
    <row r="159" s="341" customFormat="1" hidden="1" customHeight="1" spans="1:3">
      <c r="A159" s="352">
        <v>21469</v>
      </c>
      <c r="B159" s="353" t="s">
        <v>1436</v>
      </c>
      <c r="C159" s="351">
        <f t="shared" si="2"/>
        <v>0</v>
      </c>
    </row>
    <row r="160" s="341" customFormat="1" hidden="1" customHeight="1" spans="1:3">
      <c r="A160" s="352">
        <v>2146901</v>
      </c>
      <c r="B160" s="353" t="s">
        <v>1437</v>
      </c>
      <c r="C160" s="351">
        <f t="shared" si="2"/>
        <v>0</v>
      </c>
    </row>
    <row r="161" s="341" customFormat="1" hidden="1" customHeight="1" spans="1:3">
      <c r="A161" s="352">
        <v>2146902</v>
      </c>
      <c r="B161" s="353" t="s">
        <v>899</v>
      </c>
      <c r="C161" s="351">
        <f t="shared" si="2"/>
        <v>0</v>
      </c>
    </row>
    <row r="162" s="341" customFormat="1" hidden="1" customHeight="1" spans="1:3">
      <c r="A162" s="352">
        <v>2146903</v>
      </c>
      <c r="B162" s="353" t="s">
        <v>1438</v>
      </c>
      <c r="C162" s="351">
        <f t="shared" si="2"/>
        <v>0</v>
      </c>
    </row>
    <row r="163" s="341" customFormat="1" hidden="1" customHeight="1" spans="1:3">
      <c r="A163" s="352">
        <v>2146904</v>
      </c>
      <c r="B163" s="353" t="s">
        <v>1439</v>
      </c>
      <c r="C163" s="351">
        <f t="shared" si="2"/>
        <v>0</v>
      </c>
    </row>
    <row r="164" s="341" customFormat="1" hidden="1" customHeight="1" spans="1:3">
      <c r="A164" s="352">
        <v>2146906</v>
      </c>
      <c r="B164" s="353" t="s">
        <v>1440</v>
      </c>
      <c r="C164" s="351">
        <f t="shared" si="2"/>
        <v>0</v>
      </c>
    </row>
    <row r="165" s="341" customFormat="1" hidden="1" customHeight="1" spans="1:3">
      <c r="A165" s="352">
        <v>2146907</v>
      </c>
      <c r="B165" s="353" t="s">
        <v>1441</v>
      </c>
      <c r="C165" s="351">
        <f t="shared" si="2"/>
        <v>0</v>
      </c>
    </row>
    <row r="166" s="341" customFormat="1" hidden="1" customHeight="1" spans="1:3">
      <c r="A166" s="352">
        <v>2146908</v>
      </c>
      <c r="B166" s="353" t="s">
        <v>1442</v>
      </c>
      <c r="C166" s="351">
        <f t="shared" si="2"/>
        <v>0</v>
      </c>
    </row>
    <row r="167" s="341" customFormat="1" hidden="1" customHeight="1" spans="1:3">
      <c r="A167" s="352">
        <v>2146999</v>
      </c>
      <c r="B167" s="353" t="s">
        <v>1444</v>
      </c>
      <c r="C167" s="351">
        <f t="shared" si="2"/>
        <v>0</v>
      </c>
    </row>
    <row r="168" s="341" customFormat="1" hidden="1" customHeight="1" spans="1:3">
      <c r="A168" s="352">
        <v>21470</v>
      </c>
      <c r="B168" s="353" t="s">
        <v>1445</v>
      </c>
      <c r="C168" s="351">
        <f t="shared" si="2"/>
        <v>0</v>
      </c>
    </row>
    <row r="169" s="341" customFormat="1" hidden="1" customHeight="1" spans="1:3">
      <c r="A169" s="352">
        <v>2147001</v>
      </c>
      <c r="B169" s="353" t="s">
        <v>872</v>
      </c>
      <c r="C169" s="351">
        <f t="shared" si="2"/>
        <v>0</v>
      </c>
    </row>
    <row r="170" s="341" customFormat="1" hidden="1" customHeight="1" spans="1:3">
      <c r="A170" s="352">
        <v>2147099</v>
      </c>
      <c r="B170" s="353" t="s">
        <v>1446</v>
      </c>
      <c r="C170" s="351">
        <f t="shared" si="2"/>
        <v>0</v>
      </c>
    </row>
    <row r="171" s="341" customFormat="1" hidden="1" customHeight="1" spans="1:3">
      <c r="A171" s="352">
        <v>21471</v>
      </c>
      <c r="B171" s="353" t="s">
        <v>1447</v>
      </c>
      <c r="C171" s="351">
        <f t="shared" si="2"/>
        <v>0</v>
      </c>
    </row>
    <row r="172" s="341" customFormat="1" hidden="1" customHeight="1" spans="1:3">
      <c r="A172" s="352">
        <v>2147101</v>
      </c>
      <c r="B172" s="353" t="s">
        <v>872</v>
      </c>
      <c r="C172" s="351">
        <f t="shared" si="2"/>
        <v>0</v>
      </c>
    </row>
    <row r="173" s="341" customFormat="1" hidden="1" customHeight="1" spans="1:3">
      <c r="A173" s="352">
        <v>2147199</v>
      </c>
      <c r="B173" s="353" t="s">
        <v>1448</v>
      </c>
      <c r="C173" s="351">
        <f t="shared" si="2"/>
        <v>0</v>
      </c>
    </row>
    <row r="174" s="341" customFormat="1" hidden="1" customHeight="1" spans="1:3">
      <c r="A174" s="352">
        <v>21472</v>
      </c>
      <c r="B174" s="353" t="s">
        <v>1449</v>
      </c>
      <c r="C174" s="351">
        <f t="shared" si="2"/>
        <v>0</v>
      </c>
    </row>
    <row r="175" s="341" customFormat="1" hidden="1" customHeight="1" spans="1:3">
      <c r="A175" s="352">
        <v>215</v>
      </c>
      <c r="B175" s="353" t="s">
        <v>915</v>
      </c>
      <c r="C175" s="351">
        <f t="shared" si="2"/>
        <v>0</v>
      </c>
    </row>
    <row r="176" s="341" customFormat="1" hidden="1" customHeight="1" spans="1:3">
      <c r="A176" s="352">
        <v>21562</v>
      </c>
      <c r="B176" s="353" t="s">
        <v>1450</v>
      </c>
      <c r="C176" s="351">
        <f t="shared" si="2"/>
        <v>0</v>
      </c>
    </row>
    <row r="177" s="341" customFormat="1" hidden="1" customHeight="1" spans="1:3">
      <c r="A177" s="352">
        <v>2156201</v>
      </c>
      <c r="B177" s="353" t="s">
        <v>1451</v>
      </c>
      <c r="C177" s="351">
        <f t="shared" si="2"/>
        <v>0</v>
      </c>
    </row>
    <row r="178" s="341" customFormat="1" hidden="1" customHeight="1" spans="1:3">
      <c r="A178" s="352">
        <v>2156202</v>
      </c>
      <c r="B178" s="353" t="s">
        <v>1452</v>
      </c>
      <c r="C178" s="351">
        <f t="shared" si="2"/>
        <v>0</v>
      </c>
    </row>
    <row r="179" s="341" customFormat="1" hidden="1" customHeight="1" spans="1:3">
      <c r="A179" s="352">
        <v>2156299</v>
      </c>
      <c r="B179" s="353" t="s">
        <v>1453</v>
      </c>
      <c r="C179" s="351">
        <f t="shared" si="2"/>
        <v>0</v>
      </c>
    </row>
    <row r="180" s="341" customFormat="1" hidden="1" customHeight="1" spans="1:3">
      <c r="A180" s="352">
        <v>217</v>
      </c>
      <c r="B180" s="353" t="s">
        <v>973</v>
      </c>
      <c r="C180" s="351">
        <f t="shared" si="2"/>
        <v>0</v>
      </c>
    </row>
    <row r="181" s="341" customFormat="1" hidden="1" customHeight="1" spans="1:3">
      <c r="A181" s="352">
        <v>2170402</v>
      </c>
      <c r="B181" s="353" t="s">
        <v>1454</v>
      </c>
      <c r="C181" s="351">
        <f t="shared" si="2"/>
        <v>0</v>
      </c>
    </row>
    <row r="182" s="341" customFormat="1" hidden="1" customHeight="1" spans="1:3">
      <c r="A182" s="352">
        <v>2170403</v>
      </c>
      <c r="B182" s="353" t="s">
        <v>1455</v>
      </c>
      <c r="C182" s="351">
        <f t="shared" si="2"/>
        <v>0</v>
      </c>
    </row>
    <row r="183" s="341" customFormat="1" customHeight="1" spans="1:17">
      <c r="A183" s="352">
        <v>229</v>
      </c>
      <c r="B183" s="353" t="s">
        <v>1142</v>
      </c>
      <c r="C183" s="351">
        <f t="shared" si="2"/>
        <v>18901</v>
      </c>
      <c r="P183" s="341">
        <v>2590</v>
      </c>
      <c r="Q183" s="341">
        <v>16311</v>
      </c>
    </row>
    <row r="184" s="341" customFormat="1" customHeight="1" spans="1:17">
      <c r="A184" s="352">
        <v>22904</v>
      </c>
      <c r="B184" s="353" t="s">
        <v>1456</v>
      </c>
      <c r="C184" s="351">
        <f t="shared" si="2"/>
        <v>12638</v>
      </c>
      <c r="Q184" s="341">
        <v>12638</v>
      </c>
    </row>
    <row r="185" s="341" customFormat="1" hidden="1" customHeight="1" spans="1:3">
      <c r="A185" s="352">
        <v>2290401</v>
      </c>
      <c r="B185" s="353" t="s">
        <v>1457</v>
      </c>
      <c r="C185" s="351">
        <f t="shared" si="2"/>
        <v>0</v>
      </c>
    </row>
    <row r="186" s="341" customFormat="1" customHeight="1" spans="1:17">
      <c r="A186" s="352">
        <v>2290402</v>
      </c>
      <c r="B186" s="353" t="s">
        <v>1458</v>
      </c>
      <c r="C186" s="351">
        <f t="shared" si="2"/>
        <v>12638</v>
      </c>
      <c r="Q186" s="341">
        <v>12638</v>
      </c>
    </row>
    <row r="187" s="341" customFormat="1" hidden="1" customHeight="1" spans="1:3">
      <c r="A187" s="352">
        <v>2290403</v>
      </c>
      <c r="B187" s="353" t="s">
        <v>1459</v>
      </c>
      <c r="C187" s="351">
        <f t="shared" si="2"/>
        <v>0</v>
      </c>
    </row>
    <row r="188" s="341" customFormat="1" hidden="1" customHeight="1" spans="1:3">
      <c r="A188" s="352">
        <v>22908</v>
      </c>
      <c r="B188" s="353" t="s">
        <v>1460</v>
      </c>
      <c r="C188" s="351">
        <f t="shared" si="2"/>
        <v>0</v>
      </c>
    </row>
    <row r="189" s="341" customFormat="1" hidden="1" customHeight="1" spans="1:3">
      <c r="A189" s="352">
        <v>2290802</v>
      </c>
      <c r="B189" s="353" t="s">
        <v>1461</v>
      </c>
      <c r="C189" s="351">
        <f t="shared" si="2"/>
        <v>0</v>
      </c>
    </row>
    <row r="190" s="341" customFormat="1" hidden="1" customHeight="1" spans="1:3">
      <c r="A190" s="352">
        <v>2290803</v>
      </c>
      <c r="B190" s="353" t="s">
        <v>1462</v>
      </c>
      <c r="C190" s="351">
        <f t="shared" si="2"/>
        <v>0</v>
      </c>
    </row>
    <row r="191" s="341" customFormat="1" hidden="1" customHeight="1" spans="1:3">
      <c r="A191" s="352">
        <v>2290804</v>
      </c>
      <c r="B191" s="353" t="s">
        <v>1463</v>
      </c>
      <c r="C191" s="351">
        <f t="shared" si="2"/>
        <v>0</v>
      </c>
    </row>
    <row r="192" s="341" customFormat="1" hidden="1" customHeight="1" spans="1:3">
      <c r="A192" s="352">
        <v>2290805</v>
      </c>
      <c r="B192" s="353" t="s">
        <v>1464</v>
      </c>
      <c r="C192" s="351">
        <f t="shared" si="2"/>
        <v>0</v>
      </c>
    </row>
    <row r="193" s="341" customFormat="1" hidden="1" customHeight="1" spans="1:3">
      <c r="A193" s="352">
        <v>2290806</v>
      </c>
      <c r="B193" s="353" t="s">
        <v>1465</v>
      </c>
      <c r="C193" s="351">
        <f t="shared" si="2"/>
        <v>0</v>
      </c>
    </row>
    <row r="194" s="341" customFormat="1" hidden="1" customHeight="1" spans="1:3">
      <c r="A194" s="352">
        <v>2290807</v>
      </c>
      <c r="B194" s="353" t="s">
        <v>1466</v>
      </c>
      <c r="C194" s="351">
        <f t="shared" si="2"/>
        <v>0</v>
      </c>
    </row>
    <row r="195" s="341" customFormat="1" hidden="1" customHeight="1" spans="1:3">
      <c r="A195" s="352">
        <v>2290808</v>
      </c>
      <c r="B195" s="353" t="s">
        <v>1467</v>
      </c>
      <c r="C195" s="351">
        <f t="shared" si="2"/>
        <v>0</v>
      </c>
    </row>
    <row r="196" s="341" customFormat="1" hidden="1" customHeight="1" spans="1:3">
      <c r="A196" s="352">
        <v>2290899</v>
      </c>
      <c r="B196" s="353" t="s">
        <v>1468</v>
      </c>
      <c r="C196" s="351">
        <f t="shared" si="2"/>
        <v>0</v>
      </c>
    </row>
    <row r="197" s="341" customFormat="1" hidden="1" customHeight="1" spans="1:3">
      <c r="A197" s="352">
        <v>22909</v>
      </c>
      <c r="B197" s="353" t="s">
        <v>1469</v>
      </c>
      <c r="C197" s="351">
        <f t="shared" si="2"/>
        <v>0</v>
      </c>
    </row>
    <row r="198" s="341" customFormat="1" customHeight="1" spans="1:17">
      <c r="A198" s="352">
        <v>22960</v>
      </c>
      <c r="B198" s="353" t="s">
        <v>1470</v>
      </c>
      <c r="C198" s="351">
        <f t="shared" ref="C198:C261" si="3">D198+E198+F198+G198+H198+I198+J198+K198+L198+M198+N198+O198+P198+Q198</f>
        <v>6263</v>
      </c>
      <c r="P198" s="341">
        <f>SUM(P199:P209)</f>
        <v>2590</v>
      </c>
      <c r="Q198" s="341">
        <v>3673</v>
      </c>
    </row>
    <row r="199" s="341" customFormat="1" hidden="1" customHeight="1" spans="1:3">
      <c r="A199" s="352">
        <v>2296001</v>
      </c>
      <c r="B199" s="353" t="s">
        <v>1471</v>
      </c>
      <c r="C199" s="351">
        <f t="shared" si="3"/>
        <v>0</v>
      </c>
    </row>
    <row r="200" s="341" customFormat="1" customHeight="1" spans="1:17">
      <c r="A200" s="352">
        <v>2296002</v>
      </c>
      <c r="B200" s="353" t="s">
        <v>1472</v>
      </c>
      <c r="C200" s="351">
        <f t="shared" si="3"/>
        <v>2579.6</v>
      </c>
      <c r="P200" s="341">
        <v>1021.6</v>
      </c>
      <c r="Q200" s="1">
        <v>1558</v>
      </c>
    </row>
    <row r="201" s="341" customFormat="1" customHeight="1" spans="1:17">
      <c r="A201" s="352">
        <v>2296003</v>
      </c>
      <c r="B201" s="353" t="s">
        <v>1473</v>
      </c>
      <c r="C201" s="351">
        <f t="shared" si="3"/>
        <v>2002.4</v>
      </c>
      <c r="P201" s="341">
        <v>1169.4</v>
      </c>
      <c r="Q201" s="1">
        <v>833</v>
      </c>
    </row>
    <row r="202" s="341" customFormat="1" customHeight="1" spans="1:17">
      <c r="A202" s="352">
        <v>2296004</v>
      </c>
      <c r="B202" s="353" t="s">
        <v>1474</v>
      </c>
      <c r="C202" s="351">
        <f t="shared" si="3"/>
        <v>97</v>
      </c>
      <c r="P202" s="341">
        <v>71</v>
      </c>
      <c r="Q202" s="1">
        <v>26</v>
      </c>
    </row>
    <row r="203" s="341" customFormat="1" hidden="1" customHeight="1" spans="1:3">
      <c r="A203" s="352">
        <v>2296005</v>
      </c>
      <c r="B203" s="353" t="s">
        <v>1475</v>
      </c>
      <c r="C203" s="351">
        <f t="shared" si="3"/>
        <v>0</v>
      </c>
    </row>
    <row r="204" s="341" customFormat="1" customHeight="1" spans="1:16">
      <c r="A204" s="352">
        <v>2296006</v>
      </c>
      <c r="B204" s="353" t="s">
        <v>1476</v>
      </c>
      <c r="C204" s="351">
        <f t="shared" si="3"/>
        <v>173</v>
      </c>
      <c r="P204" s="341">
        <v>173</v>
      </c>
    </row>
    <row r="205" s="341" customFormat="1" hidden="1" customHeight="1" spans="1:3">
      <c r="A205" s="352">
        <v>2296010</v>
      </c>
      <c r="B205" s="353" t="s">
        <v>1477</v>
      </c>
      <c r="C205" s="351">
        <f t="shared" si="3"/>
        <v>0</v>
      </c>
    </row>
    <row r="206" s="341" customFormat="1" hidden="1" customHeight="1" spans="1:3">
      <c r="A206" s="352">
        <v>2296011</v>
      </c>
      <c r="B206" s="353" t="s">
        <v>1478</v>
      </c>
      <c r="C206" s="351">
        <f t="shared" si="3"/>
        <v>0</v>
      </c>
    </row>
    <row r="207" s="341" customFormat="1" hidden="1" customHeight="1" spans="1:3">
      <c r="A207" s="352">
        <v>2296012</v>
      </c>
      <c r="B207" s="353" t="s">
        <v>1479</v>
      </c>
      <c r="C207" s="351">
        <f t="shared" si="3"/>
        <v>0</v>
      </c>
    </row>
    <row r="208" s="341" customFormat="1" hidden="1" customHeight="1" spans="1:3">
      <c r="A208" s="352">
        <v>2296013</v>
      </c>
      <c r="B208" s="353" t="s">
        <v>1480</v>
      </c>
      <c r="C208" s="351">
        <f t="shared" si="3"/>
        <v>0</v>
      </c>
    </row>
    <row r="209" s="341" customFormat="1" customHeight="1" spans="1:17">
      <c r="A209" s="352">
        <v>2296099</v>
      </c>
      <c r="B209" s="353" t="s">
        <v>1481</v>
      </c>
      <c r="C209" s="351">
        <f t="shared" si="3"/>
        <v>1411</v>
      </c>
      <c r="P209" s="341">
        <v>155</v>
      </c>
      <c r="Q209" s="341">
        <v>1256</v>
      </c>
    </row>
    <row r="210" s="341" customFormat="1" customHeight="1" spans="1:4">
      <c r="A210" s="352">
        <v>232</v>
      </c>
      <c r="B210" s="353" t="s">
        <v>1143</v>
      </c>
      <c r="C210" s="351">
        <f t="shared" si="3"/>
        <v>50990</v>
      </c>
      <c r="D210" s="341">
        <v>50990</v>
      </c>
    </row>
    <row r="211" s="341" customFormat="1" customHeight="1" spans="1:4">
      <c r="A211" s="352">
        <v>23204</v>
      </c>
      <c r="B211" s="353" t="s">
        <v>1482</v>
      </c>
      <c r="C211" s="351">
        <f t="shared" si="3"/>
        <v>50990</v>
      </c>
      <c r="D211" s="341">
        <v>50990</v>
      </c>
    </row>
    <row r="212" s="341" customFormat="1" hidden="1" customHeight="1" spans="1:3">
      <c r="A212" s="352">
        <v>2320401</v>
      </c>
      <c r="B212" s="353" t="s">
        <v>1483</v>
      </c>
      <c r="C212" s="351">
        <f t="shared" si="3"/>
        <v>0</v>
      </c>
    </row>
    <row r="213" s="341" customFormat="1" hidden="1" customHeight="1" spans="1:3">
      <c r="A213" s="352">
        <v>2320405</v>
      </c>
      <c r="B213" s="353" t="s">
        <v>1484</v>
      </c>
      <c r="C213" s="351">
        <f t="shared" si="3"/>
        <v>0</v>
      </c>
    </row>
    <row r="214" s="341" customFormat="1" customHeight="1" spans="1:4">
      <c r="A214" s="352">
        <v>2320411</v>
      </c>
      <c r="B214" s="353" t="s">
        <v>1485</v>
      </c>
      <c r="C214" s="351">
        <f t="shared" si="3"/>
        <v>32000</v>
      </c>
      <c r="D214" s="341">
        <v>32000</v>
      </c>
    </row>
    <row r="215" s="341" customFormat="1" hidden="1" customHeight="1" spans="1:3">
      <c r="A215" s="352">
        <v>2320413</v>
      </c>
      <c r="B215" s="353" t="s">
        <v>1486</v>
      </c>
      <c r="C215" s="351">
        <f t="shared" si="3"/>
        <v>0</v>
      </c>
    </row>
    <row r="216" s="341" customFormat="1" hidden="1" customHeight="1" spans="1:3">
      <c r="A216" s="352">
        <v>2320414</v>
      </c>
      <c r="B216" s="353" t="s">
        <v>1487</v>
      </c>
      <c r="C216" s="351">
        <f t="shared" si="3"/>
        <v>0</v>
      </c>
    </row>
    <row r="217" s="341" customFormat="1" hidden="1" customHeight="1" spans="1:3">
      <c r="A217" s="352">
        <v>2320416</v>
      </c>
      <c r="B217" s="353" t="s">
        <v>1488</v>
      </c>
      <c r="C217" s="351">
        <f t="shared" si="3"/>
        <v>0</v>
      </c>
    </row>
    <row r="218" s="341" customFormat="1" hidden="1" customHeight="1" spans="1:3">
      <c r="A218" s="352">
        <v>2320417</v>
      </c>
      <c r="B218" s="353" t="s">
        <v>1489</v>
      </c>
      <c r="C218" s="351">
        <f t="shared" si="3"/>
        <v>0</v>
      </c>
    </row>
    <row r="219" s="341" customFormat="1" hidden="1" customHeight="1" spans="1:3">
      <c r="A219" s="352">
        <v>2320418</v>
      </c>
      <c r="B219" s="353" t="s">
        <v>1490</v>
      </c>
      <c r="C219" s="351">
        <f t="shared" si="3"/>
        <v>0</v>
      </c>
    </row>
    <row r="220" s="341" customFormat="1" hidden="1" customHeight="1" spans="1:3">
      <c r="A220" s="352">
        <v>2320419</v>
      </c>
      <c r="B220" s="353" t="s">
        <v>1491</v>
      </c>
      <c r="C220" s="351">
        <f t="shared" si="3"/>
        <v>0</v>
      </c>
    </row>
    <row r="221" s="341" customFormat="1" hidden="1" customHeight="1" spans="1:3">
      <c r="A221" s="352">
        <v>2320420</v>
      </c>
      <c r="B221" s="353" t="s">
        <v>1492</v>
      </c>
      <c r="C221" s="351">
        <f t="shared" si="3"/>
        <v>0</v>
      </c>
    </row>
    <row r="222" s="341" customFormat="1" customHeight="1" spans="1:4">
      <c r="A222" s="352">
        <v>2320431</v>
      </c>
      <c r="B222" s="353" t="s">
        <v>1493</v>
      </c>
      <c r="C222" s="351">
        <f t="shared" si="3"/>
        <v>2000</v>
      </c>
      <c r="D222" s="341">
        <v>2000</v>
      </c>
    </row>
    <row r="223" s="341" customFormat="1" hidden="1" customHeight="1" spans="1:3">
      <c r="A223" s="352">
        <v>2320432</v>
      </c>
      <c r="B223" s="353" t="s">
        <v>1494</v>
      </c>
      <c r="C223" s="351">
        <f t="shared" si="3"/>
        <v>0</v>
      </c>
    </row>
    <row r="224" s="341" customFormat="1" customHeight="1" spans="1:4">
      <c r="A224" s="352">
        <v>2320433</v>
      </c>
      <c r="B224" s="353" t="s">
        <v>1495</v>
      </c>
      <c r="C224" s="351">
        <f t="shared" si="3"/>
        <v>6000</v>
      </c>
      <c r="D224" s="341">
        <v>6000</v>
      </c>
    </row>
    <row r="225" s="341" customFormat="1" customHeight="1" spans="1:4">
      <c r="A225" s="352">
        <v>2320498</v>
      </c>
      <c r="B225" s="353" t="s">
        <v>1496</v>
      </c>
      <c r="C225" s="351">
        <f t="shared" si="3"/>
        <v>10990</v>
      </c>
      <c r="D225" s="341">
        <v>10990</v>
      </c>
    </row>
    <row r="226" s="341" customFormat="1" hidden="1" customHeight="1" spans="1:3">
      <c r="A226" s="352">
        <v>2320499</v>
      </c>
      <c r="B226" s="353" t="s">
        <v>1497</v>
      </c>
      <c r="C226" s="351">
        <f t="shared" si="3"/>
        <v>0</v>
      </c>
    </row>
    <row r="227" s="341" customFormat="1" customHeight="1" spans="1:4">
      <c r="A227" s="352">
        <v>233</v>
      </c>
      <c r="B227" s="353" t="s">
        <v>1155</v>
      </c>
      <c r="C227" s="351">
        <f t="shared" si="3"/>
        <v>10</v>
      </c>
      <c r="D227" s="341">
        <v>10</v>
      </c>
    </row>
    <row r="228" s="341" customFormat="1" customHeight="1" spans="1:4">
      <c r="A228" s="352">
        <v>23304</v>
      </c>
      <c r="B228" s="353" t="s">
        <v>1498</v>
      </c>
      <c r="C228" s="351">
        <f t="shared" si="3"/>
        <v>10</v>
      </c>
      <c r="D228" s="341">
        <v>10</v>
      </c>
    </row>
    <row r="229" s="341" customFormat="1" hidden="1" customHeight="1" spans="1:3">
      <c r="A229" s="352">
        <v>2330401</v>
      </c>
      <c r="B229" s="353" t="s">
        <v>1499</v>
      </c>
      <c r="C229" s="351">
        <f t="shared" si="3"/>
        <v>0</v>
      </c>
    </row>
    <row r="230" s="341" customFormat="1" hidden="1" customHeight="1" spans="1:3">
      <c r="A230" s="352">
        <v>2330405</v>
      </c>
      <c r="B230" s="353" t="s">
        <v>1500</v>
      </c>
      <c r="C230" s="351">
        <f t="shared" si="3"/>
        <v>0</v>
      </c>
    </row>
    <row r="231" s="341" customFormat="1" customHeight="1" spans="1:4">
      <c r="A231" s="352">
        <v>2330411</v>
      </c>
      <c r="B231" s="353" t="s">
        <v>1501</v>
      </c>
      <c r="C231" s="351">
        <f t="shared" si="3"/>
        <v>5</v>
      </c>
      <c r="D231" s="341">
        <v>5</v>
      </c>
    </row>
    <row r="232" s="341" customFormat="1" hidden="1" customHeight="1" spans="1:3">
      <c r="A232" s="352">
        <v>2330413</v>
      </c>
      <c r="B232" s="353" t="s">
        <v>1502</v>
      </c>
      <c r="C232" s="351">
        <f t="shared" si="3"/>
        <v>0</v>
      </c>
    </row>
    <row r="233" s="341" customFormat="1" hidden="1" customHeight="1" spans="1:3">
      <c r="A233" s="352">
        <v>2330414</v>
      </c>
      <c r="B233" s="353" t="s">
        <v>1503</v>
      </c>
      <c r="C233" s="351">
        <f t="shared" si="3"/>
        <v>0</v>
      </c>
    </row>
    <row r="234" s="341" customFormat="1" hidden="1" customHeight="1" spans="1:3">
      <c r="A234" s="352">
        <v>2330416</v>
      </c>
      <c r="B234" s="353" t="s">
        <v>1504</v>
      </c>
      <c r="C234" s="351">
        <f t="shared" si="3"/>
        <v>0</v>
      </c>
    </row>
    <row r="235" s="341" customFormat="1" hidden="1" customHeight="1" spans="1:3">
      <c r="A235" s="352">
        <v>2330417</v>
      </c>
      <c r="B235" s="353" t="s">
        <v>1505</v>
      </c>
      <c r="C235" s="351">
        <f t="shared" si="3"/>
        <v>0</v>
      </c>
    </row>
    <row r="236" s="341" customFormat="1" hidden="1" customHeight="1" spans="1:3">
      <c r="A236" s="352">
        <v>2330418</v>
      </c>
      <c r="B236" s="353" t="s">
        <v>1506</v>
      </c>
      <c r="C236" s="351">
        <f t="shared" si="3"/>
        <v>0</v>
      </c>
    </row>
    <row r="237" s="341" customFormat="1" hidden="1" customHeight="1" spans="1:3">
      <c r="A237" s="352">
        <v>2330419</v>
      </c>
      <c r="B237" s="353" t="s">
        <v>1507</v>
      </c>
      <c r="C237" s="351">
        <f t="shared" si="3"/>
        <v>0</v>
      </c>
    </row>
    <row r="238" s="341" customFormat="1" hidden="1" customHeight="1" spans="1:3">
      <c r="A238" s="352">
        <v>2330420</v>
      </c>
      <c r="B238" s="353" t="s">
        <v>1508</v>
      </c>
      <c r="C238" s="351">
        <f t="shared" si="3"/>
        <v>0</v>
      </c>
    </row>
    <row r="239" s="341" customFormat="1" hidden="1" customHeight="1" spans="1:3">
      <c r="A239" s="352">
        <v>2330431</v>
      </c>
      <c r="B239" s="353" t="s">
        <v>1509</v>
      </c>
      <c r="C239" s="351">
        <f t="shared" si="3"/>
        <v>0</v>
      </c>
    </row>
    <row r="240" s="341" customFormat="1" hidden="1" customHeight="1" spans="1:3">
      <c r="A240" s="352">
        <v>2330432</v>
      </c>
      <c r="B240" s="353" t="s">
        <v>1510</v>
      </c>
      <c r="C240" s="351">
        <f t="shared" si="3"/>
        <v>0</v>
      </c>
    </row>
    <row r="241" s="341" customFormat="1" hidden="1" customHeight="1" spans="1:3">
      <c r="A241" s="352">
        <v>2330433</v>
      </c>
      <c r="B241" s="353" t="s">
        <v>1511</v>
      </c>
      <c r="C241" s="351">
        <f t="shared" si="3"/>
        <v>0</v>
      </c>
    </row>
    <row r="242" s="341" customFormat="1" customHeight="1" spans="1:4">
      <c r="A242" s="352">
        <v>2330498</v>
      </c>
      <c r="B242" s="353" t="s">
        <v>1512</v>
      </c>
      <c r="C242" s="351">
        <f t="shared" si="3"/>
        <v>5</v>
      </c>
      <c r="D242" s="341">
        <v>5</v>
      </c>
    </row>
    <row r="243" s="341" customFormat="1" hidden="1" customHeight="1" spans="1:3">
      <c r="A243" s="352">
        <v>2330499</v>
      </c>
      <c r="B243" s="353" t="s">
        <v>1513</v>
      </c>
      <c r="C243" s="351">
        <f t="shared" si="3"/>
        <v>0</v>
      </c>
    </row>
    <row r="244" s="341" customFormat="1" hidden="1" customHeight="1" spans="1:3">
      <c r="A244" s="352">
        <v>234</v>
      </c>
      <c r="B244" s="353" t="s">
        <v>1514</v>
      </c>
      <c r="C244" s="351">
        <f t="shared" si="3"/>
        <v>0</v>
      </c>
    </row>
    <row r="245" s="341" customFormat="1" hidden="1" customHeight="1" spans="1:3">
      <c r="A245" s="352">
        <v>23401</v>
      </c>
      <c r="B245" s="353" t="s">
        <v>1515</v>
      </c>
      <c r="C245" s="351">
        <f t="shared" si="3"/>
        <v>0</v>
      </c>
    </row>
    <row r="246" s="341" customFormat="1" hidden="1" customHeight="1" spans="1:3">
      <c r="A246" s="352">
        <v>2340101</v>
      </c>
      <c r="B246" s="353" t="s">
        <v>1516</v>
      </c>
      <c r="C246" s="351">
        <f t="shared" si="3"/>
        <v>0</v>
      </c>
    </row>
    <row r="247" s="341" customFormat="1" hidden="1" customHeight="1" spans="1:3">
      <c r="A247" s="352">
        <v>2340102</v>
      </c>
      <c r="B247" s="353" t="s">
        <v>1517</v>
      </c>
      <c r="C247" s="351">
        <f t="shared" si="3"/>
        <v>0</v>
      </c>
    </row>
    <row r="248" s="341" customFormat="1" hidden="1" customHeight="1" spans="1:3">
      <c r="A248" s="352">
        <v>2340103</v>
      </c>
      <c r="B248" s="353" t="s">
        <v>1518</v>
      </c>
      <c r="C248" s="351">
        <f t="shared" si="3"/>
        <v>0</v>
      </c>
    </row>
    <row r="249" s="341" customFormat="1" hidden="1" customHeight="1" spans="1:3">
      <c r="A249" s="352">
        <v>2340104</v>
      </c>
      <c r="B249" s="353" t="s">
        <v>1519</v>
      </c>
      <c r="C249" s="351">
        <f t="shared" si="3"/>
        <v>0</v>
      </c>
    </row>
    <row r="250" s="341" customFormat="1" hidden="1" customHeight="1" spans="1:3">
      <c r="A250" s="352">
        <v>2340105</v>
      </c>
      <c r="B250" s="353" t="s">
        <v>1520</v>
      </c>
      <c r="C250" s="351">
        <f t="shared" si="3"/>
        <v>0</v>
      </c>
    </row>
    <row r="251" s="341" customFormat="1" hidden="1" customHeight="1" spans="1:3">
      <c r="A251" s="352">
        <v>2340106</v>
      </c>
      <c r="B251" s="353" t="s">
        <v>1521</v>
      </c>
      <c r="C251" s="351">
        <f t="shared" si="3"/>
        <v>0</v>
      </c>
    </row>
    <row r="252" s="341" customFormat="1" hidden="1" customHeight="1" spans="1:3">
      <c r="A252" s="352">
        <v>2340107</v>
      </c>
      <c r="B252" s="353" t="s">
        <v>1522</v>
      </c>
      <c r="C252" s="351">
        <f t="shared" si="3"/>
        <v>0</v>
      </c>
    </row>
    <row r="253" s="341" customFormat="1" hidden="1" customHeight="1" spans="1:3">
      <c r="A253" s="352">
        <v>2340108</v>
      </c>
      <c r="B253" s="353" t="s">
        <v>1523</v>
      </c>
      <c r="C253" s="351">
        <f t="shared" si="3"/>
        <v>0</v>
      </c>
    </row>
    <row r="254" s="341" customFormat="1" hidden="1" customHeight="1" spans="1:3">
      <c r="A254" s="352">
        <v>2340109</v>
      </c>
      <c r="B254" s="353" t="s">
        <v>1524</v>
      </c>
      <c r="C254" s="351">
        <f t="shared" si="3"/>
        <v>0</v>
      </c>
    </row>
    <row r="255" s="341" customFormat="1" hidden="1" customHeight="1" spans="1:3">
      <c r="A255" s="352">
        <v>2340110</v>
      </c>
      <c r="B255" s="353" t="s">
        <v>1525</v>
      </c>
      <c r="C255" s="351">
        <f t="shared" si="3"/>
        <v>0</v>
      </c>
    </row>
    <row r="256" s="341" customFormat="1" hidden="1" customHeight="1" spans="1:3">
      <c r="A256" s="352">
        <v>2340111</v>
      </c>
      <c r="B256" s="353" t="s">
        <v>1526</v>
      </c>
      <c r="C256" s="351">
        <f t="shared" si="3"/>
        <v>0</v>
      </c>
    </row>
    <row r="257" s="341" customFormat="1" hidden="1" customHeight="1" spans="1:3">
      <c r="A257" s="352">
        <v>2340199</v>
      </c>
      <c r="B257" s="353" t="s">
        <v>1527</v>
      </c>
      <c r="C257" s="351">
        <f t="shared" si="3"/>
        <v>0</v>
      </c>
    </row>
    <row r="258" s="341" customFormat="1" hidden="1" customHeight="1" spans="1:3">
      <c r="A258" s="352">
        <v>23402</v>
      </c>
      <c r="B258" s="353" t="s">
        <v>1528</v>
      </c>
      <c r="C258" s="351">
        <f t="shared" si="3"/>
        <v>0</v>
      </c>
    </row>
    <row r="259" s="341" customFormat="1" hidden="1" customHeight="1" spans="1:3">
      <c r="A259" s="352">
        <v>2340201</v>
      </c>
      <c r="B259" s="353" t="s">
        <v>952</v>
      </c>
      <c r="C259" s="351">
        <f t="shared" si="3"/>
        <v>0</v>
      </c>
    </row>
    <row r="260" s="341" customFormat="1" hidden="1" customHeight="1" spans="1:3">
      <c r="A260" s="352">
        <v>2340202</v>
      </c>
      <c r="B260" s="353" t="s">
        <v>997</v>
      </c>
      <c r="C260" s="351">
        <f t="shared" si="3"/>
        <v>0</v>
      </c>
    </row>
    <row r="261" s="341" customFormat="1" hidden="1" customHeight="1" spans="1:3">
      <c r="A261" s="352">
        <v>2340203</v>
      </c>
      <c r="B261" s="353" t="s">
        <v>1529</v>
      </c>
      <c r="C261" s="351">
        <f t="shared" si="3"/>
        <v>0</v>
      </c>
    </row>
    <row r="262" s="341" customFormat="1" hidden="1" customHeight="1" spans="1:3">
      <c r="A262" s="352">
        <v>2340204</v>
      </c>
      <c r="B262" s="353" t="s">
        <v>1530</v>
      </c>
      <c r="C262" s="351">
        <f>D262+E262+F262+G262+H262+I262+J262+K262+L262+M262+N262+O262+P262+Q262</f>
        <v>0</v>
      </c>
    </row>
    <row r="263" s="341" customFormat="1" hidden="1" customHeight="1" spans="1:3">
      <c r="A263" s="352">
        <v>2340205</v>
      </c>
      <c r="B263" s="353" t="s">
        <v>1531</v>
      </c>
      <c r="C263" s="351">
        <f>D263+E263+F263+G263+H263+I263+J263+K263+L263+M263+N263+O263+P263+Q263</f>
        <v>0</v>
      </c>
    </row>
    <row r="264" s="341" customFormat="1" hidden="1" customHeight="1" spans="1:3">
      <c r="A264" s="352">
        <v>2340299</v>
      </c>
      <c r="B264" s="353" t="s">
        <v>1532</v>
      </c>
      <c r="C264" s="351">
        <f>D264+E264+F264+G264+H264+I264+J264+K264+L264+M264+N264+O264+P264+Q264</f>
        <v>0</v>
      </c>
    </row>
    <row r="265" s="341" customFormat="1" ht="35.1" hidden="1" customHeight="1" spans="2:3">
      <c r="B265" s="354"/>
      <c r="C265" s="354"/>
    </row>
    <row r="266" customHeight="1" spans="2:3">
      <c r="B266" s="355" t="s">
        <v>1739</v>
      </c>
      <c r="C266" s="355"/>
    </row>
    <row r="1048324" s="341" customFormat="1" customHeight="1" spans="2:3">
      <c r="B1048324" s="342"/>
      <c r="C1048324" s="343"/>
    </row>
    <row r="1048325" s="341" customFormat="1" customHeight="1" spans="2:3">
      <c r="B1048325" s="342"/>
      <c r="C1048325" s="343"/>
    </row>
    <row r="1048326" s="341" customFormat="1" customHeight="1" spans="2:3">
      <c r="B1048326" s="342"/>
      <c r="C1048326" s="343"/>
    </row>
    <row r="1048327" s="341" customFormat="1" customHeight="1" spans="2:3">
      <c r="B1048327" s="342"/>
      <c r="C1048327" s="343"/>
    </row>
    <row r="1048328" s="341" customFormat="1" customHeight="1" spans="2:3">
      <c r="B1048328" s="342"/>
      <c r="C1048328" s="343"/>
    </row>
    <row r="1048329" s="341" customFormat="1" customHeight="1" spans="2:3">
      <c r="B1048329" s="342"/>
      <c r="C1048329" s="343"/>
    </row>
    <row r="1048330" s="341" customFormat="1" customHeight="1" spans="2:3">
      <c r="B1048330" s="342"/>
      <c r="C1048330" s="343"/>
    </row>
    <row r="1048331" s="341" customFormat="1" customHeight="1" spans="2:3">
      <c r="B1048331" s="342"/>
      <c r="C1048331" s="343"/>
    </row>
    <row r="1048332" s="341" customFormat="1" customHeight="1" spans="2:3">
      <c r="B1048332" s="342"/>
      <c r="C1048332" s="343"/>
    </row>
    <row r="1048333" s="341" customFormat="1" customHeight="1" spans="2:3">
      <c r="B1048333" s="342"/>
      <c r="C1048333" s="343"/>
    </row>
    <row r="1048334" s="341" customFormat="1" customHeight="1" spans="2:3">
      <c r="B1048334" s="342"/>
      <c r="C1048334" s="343"/>
    </row>
    <row r="1048335" s="341" customFormat="1" customHeight="1" spans="2:3">
      <c r="B1048335" s="342"/>
      <c r="C1048335" s="343"/>
    </row>
    <row r="1048336" s="341" customFormat="1" customHeight="1" spans="2:3">
      <c r="B1048336" s="342"/>
      <c r="C1048336" s="343"/>
    </row>
    <row r="1048337" s="341" customFormat="1" customHeight="1" spans="2:3">
      <c r="B1048337" s="342"/>
      <c r="C1048337" s="343"/>
    </row>
    <row r="1048338" s="341" customFormat="1" customHeight="1" spans="2:3">
      <c r="B1048338" s="342"/>
      <c r="C1048338" s="343"/>
    </row>
    <row r="1048339" s="341" customFormat="1" customHeight="1" spans="2:3">
      <c r="B1048339" s="342"/>
      <c r="C1048339" s="343"/>
    </row>
    <row r="1048340" s="341" customFormat="1" customHeight="1" spans="2:3">
      <c r="B1048340" s="342"/>
      <c r="C1048340" s="343"/>
    </row>
    <row r="1048341" s="341" customFormat="1" customHeight="1" spans="2:3">
      <c r="B1048341" s="342"/>
      <c r="C1048341" s="343"/>
    </row>
    <row r="1048342" s="341" customFormat="1" customHeight="1" spans="2:3">
      <c r="B1048342" s="342"/>
      <c r="C1048342" s="343"/>
    </row>
    <row r="1048343" s="341" customFormat="1" customHeight="1" spans="2:3">
      <c r="B1048343" s="342"/>
      <c r="C1048343" s="343"/>
    </row>
    <row r="1048344" s="341" customFormat="1" customHeight="1" spans="2:3">
      <c r="B1048344" s="342"/>
      <c r="C1048344" s="343"/>
    </row>
    <row r="1048345" s="341" customFormat="1" customHeight="1" spans="2:3">
      <c r="B1048345" s="342"/>
      <c r="C1048345" s="343"/>
    </row>
    <row r="1048346" s="341" customFormat="1" customHeight="1" spans="2:3">
      <c r="B1048346" s="342"/>
      <c r="C1048346" s="343"/>
    </row>
    <row r="1048347" s="341" customFormat="1" customHeight="1" spans="2:3">
      <c r="B1048347" s="342"/>
      <c r="C1048347" s="343"/>
    </row>
    <row r="1048348" s="341" customFormat="1" customHeight="1" spans="2:3">
      <c r="B1048348" s="342"/>
      <c r="C1048348" s="343"/>
    </row>
    <row r="1048349" s="341" customFormat="1" customHeight="1" spans="2:3">
      <c r="B1048349" s="342"/>
      <c r="C1048349" s="343"/>
    </row>
    <row r="1048350" s="341" customFormat="1" customHeight="1" spans="2:3">
      <c r="B1048350" s="342"/>
      <c r="C1048350" s="343"/>
    </row>
    <row r="1048351" s="341" customFormat="1" customHeight="1" spans="2:3">
      <c r="B1048351" s="342"/>
      <c r="C1048351" s="343"/>
    </row>
    <row r="1048352" s="341" customFormat="1" customHeight="1" spans="2:3">
      <c r="B1048352" s="342"/>
      <c r="C1048352" s="343"/>
    </row>
    <row r="1048353" s="341" customFormat="1" customHeight="1" spans="2:3">
      <c r="B1048353" s="342"/>
      <c r="C1048353" s="343"/>
    </row>
    <row r="1048354" s="341" customFormat="1" customHeight="1" spans="2:3">
      <c r="B1048354" s="342"/>
      <c r="C1048354" s="343"/>
    </row>
    <row r="1048355" s="341" customFormat="1" customHeight="1" spans="2:3">
      <c r="B1048355" s="342"/>
      <c r="C1048355" s="343"/>
    </row>
    <row r="1048356" s="341" customFormat="1" customHeight="1" spans="2:3">
      <c r="B1048356" s="342"/>
      <c r="C1048356" s="343"/>
    </row>
    <row r="1048357" s="341" customFormat="1" customHeight="1" spans="2:3">
      <c r="B1048357" s="342"/>
      <c r="C1048357" s="343"/>
    </row>
    <row r="1048358" s="341" customFormat="1" customHeight="1" spans="2:3">
      <c r="B1048358" s="342"/>
      <c r="C1048358" s="343"/>
    </row>
    <row r="1048359" s="341" customFormat="1" customHeight="1" spans="2:3">
      <c r="B1048359" s="342"/>
      <c r="C1048359" s="343"/>
    </row>
    <row r="1048360" s="341" customFormat="1" customHeight="1" spans="2:3">
      <c r="B1048360" s="342"/>
      <c r="C1048360" s="343"/>
    </row>
    <row r="1048361" s="341" customFormat="1" customHeight="1" spans="2:3">
      <c r="B1048361" s="342"/>
      <c r="C1048361" s="343"/>
    </row>
    <row r="1048362" s="341" customFormat="1" customHeight="1" spans="2:3">
      <c r="B1048362" s="342"/>
      <c r="C1048362" s="343"/>
    </row>
    <row r="1048363" s="341" customFormat="1" customHeight="1" spans="2:3">
      <c r="B1048363" s="342"/>
      <c r="C1048363" s="343"/>
    </row>
    <row r="1048364" s="341" customFormat="1" customHeight="1" spans="2:3">
      <c r="B1048364" s="342"/>
      <c r="C1048364" s="343"/>
    </row>
    <row r="1048365" s="341" customFormat="1" customHeight="1" spans="2:3">
      <c r="B1048365" s="342"/>
      <c r="C1048365" s="343"/>
    </row>
    <row r="1048366" s="341" customFormat="1" customHeight="1" spans="2:3">
      <c r="B1048366" s="342"/>
      <c r="C1048366" s="343"/>
    </row>
    <row r="1048367" s="341" customFormat="1" customHeight="1" spans="2:3">
      <c r="B1048367" s="342"/>
      <c r="C1048367" s="343"/>
    </row>
    <row r="1048368" s="341" customFormat="1" customHeight="1" spans="2:3">
      <c r="B1048368" s="342"/>
      <c r="C1048368" s="343"/>
    </row>
    <row r="1048369" s="341" customFormat="1" customHeight="1" spans="2:3">
      <c r="B1048369" s="342"/>
      <c r="C1048369" s="343"/>
    </row>
    <row r="1048370" s="341" customFormat="1" customHeight="1" spans="2:3">
      <c r="B1048370" s="342"/>
      <c r="C1048370" s="343"/>
    </row>
    <row r="1048371" s="341" customFormat="1" customHeight="1" spans="2:3">
      <c r="B1048371" s="342"/>
      <c r="C1048371" s="343"/>
    </row>
    <row r="1048372" s="341" customFormat="1" customHeight="1" spans="2:3">
      <c r="B1048372" s="342"/>
      <c r="C1048372" s="343"/>
    </row>
    <row r="1048373" s="341" customFormat="1" customHeight="1" spans="2:3">
      <c r="B1048373" s="342"/>
      <c r="C1048373" s="343"/>
    </row>
    <row r="1048374" s="341" customFormat="1" customHeight="1" spans="2:3">
      <c r="B1048374" s="342"/>
      <c r="C1048374" s="343"/>
    </row>
    <row r="1048375" s="341" customFormat="1" customHeight="1" spans="2:3">
      <c r="B1048375" s="342"/>
      <c r="C1048375" s="343"/>
    </row>
    <row r="1048376" s="341" customFormat="1" customHeight="1" spans="2:3">
      <c r="B1048376" s="342"/>
      <c r="C1048376" s="343"/>
    </row>
    <row r="1048377" s="341" customFormat="1" customHeight="1" spans="2:3">
      <c r="B1048377" s="342"/>
      <c r="C1048377" s="343"/>
    </row>
    <row r="1048378" s="341" customFormat="1" customHeight="1" spans="2:3">
      <c r="B1048378" s="342"/>
      <c r="C1048378" s="343"/>
    </row>
    <row r="1048379" s="341" customFormat="1" customHeight="1" spans="2:3">
      <c r="B1048379" s="342"/>
      <c r="C1048379" s="343"/>
    </row>
    <row r="1048380" s="341" customFormat="1" customHeight="1" spans="2:3">
      <c r="B1048380" s="342"/>
      <c r="C1048380" s="343"/>
    </row>
    <row r="1048381" s="341" customFormat="1" customHeight="1" spans="2:3">
      <c r="B1048381" s="342"/>
      <c r="C1048381" s="343"/>
    </row>
    <row r="1048382" s="341" customFormat="1" customHeight="1" spans="2:3">
      <c r="B1048382" s="342"/>
      <c r="C1048382" s="343"/>
    </row>
    <row r="1048383" s="341" customFormat="1" customHeight="1" spans="2:3">
      <c r="B1048383" s="342"/>
      <c r="C1048383" s="343"/>
    </row>
    <row r="1048384" s="341" customFormat="1" customHeight="1" spans="2:3">
      <c r="B1048384" s="342"/>
      <c r="C1048384" s="343"/>
    </row>
    <row r="1048385" s="341" customFormat="1" customHeight="1" spans="2:3">
      <c r="B1048385" s="342"/>
      <c r="C1048385" s="343"/>
    </row>
    <row r="1048386" s="341" customFormat="1" customHeight="1" spans="2:3">
      <c r="B1048386" s="342"/>
      <c r="C1048386" s="343"/>
    </row>
    <row r="1048387" s="341" customFormat="1" customHeight="1" spans="2:3">
      <c r="B1048387" s="342"/>
      <c r="C1048387" s="343"/>
    </row>
    <row r="1048388" s="341" customFormat="1" customHeight="1" spans="2:3">
      <c r="B1048388" s="342"/>
      <c r="C1048388" s="343"/>
    </row>
    <row r="1048389" s="341" customFormat="1" customHeight="1" spans="2:3">
      <c r="B1048389" s="342"/>
      <c r="C1048389" s="343"/>
    </row>
    <row r="1048390" s="341" customFormat="1" customHeight="1" spans="2:3">
      <c r="B1048390" s="342"/>
      <c r="C1048390" s="343"/>
    </row>
    <row r="1048391" s="341" customFormat="1" customHeight="1" spans="2:3">
      <c r="B1048391" s="342"/>
      <c r="C1048391" s="343"/>
    </row>
    <row r="1048392" s="341" customFormat="1" customHeight="1" spans="2:3">
      <c r="B1048392" s="342"/>
      <c r="C1048392" s="343"/>
    </row>
    <row r="1048393" s="341" customFormat="1" customHeight="1" spans="2:3">
      <c r="B1048393" s="342"/>
      <c r="C1048393" s="343"/>
    </row>
    <row r="1048394" s="341" customFormat="1" customHeight="1" spans="2:3">
      <c r="B1048394" s="342"/>
      <c r="C1048394" s="343"/>
    </row>
    <row r="1048395" s="341" customFormat="1" customHeight="1" spans="2:3">
      <c r="B1048395" s="342"/>
      <c r="C1048395" s="343"/>
    </row>
    <row r="1048396" s="341" customFormat="1" customHeight="1" spans="2:3">
      <c r="B1048396" s="342"/>
      <c r="C1048396" s="343"/>
    </row>
    <row r="1048397" s="341" customFormat="1" customHeight="1" spans="2:3">
      <c r="B1048397" s="342"/>
      <c r="C1048397" s="343"/>
    </row>
    <row r="1048398" s="341" customFormat="1" customHeight="1" spans="2:3">
      <c r="B1048398" s="342"/>
      <c r="C1048398" s="343"/>
    </row>
    <row r="1048399" s="341" customFormat="1" customHeight="1" spans="2:3">
      <c r="B1048399" s="342"/>
      <c r="C1048399" s="343"/>
    </row>
    <row r="1048400" s="341" customFormat="1" customHeight="1" spans="2:3">
      <c r="B1048400" s="342"/>
      <c r="C1048400" s="343"/>
    </row>
    <row r="1048401" s="341" customFormat="1" customHeight="1" spans="2:3">
      <c r="B1048401" s="342"/>
      <c r="C1048401" s="343"/>
    </row>
    <row r="1048402" s="341" customFormat="1" customHeight="1" spans="2:3">
      <c r="B1048402" s="342"/>
      <c r="C1048402" s="343"/>
    </row>
    <row r="1048403" s="341" customFormat="1" customHeight="1" spans="2:3">
      <c r="B1048403" s="342"/>
      <c r="C1048403" s="343"/>
    </row>
    <row r="1048404" s="341" customFormat="1" customHeight="1" spans="2:3">
      <c r="B1048404" s="342"/>
      <c r="C1048404" s="343"/>
    </row>
    <row r="1048405" s="341" customFormat="1" customHeight="1" spans="2:3">
      <c r="B1048405" s="342"/>
      <c r="C1048405" s="343"/>
    </row>
    <row r="1048406" s="341" customFormat="1" customHeight="1" spans="2:3">
      <c r="B1048406" s="342"/>
      <c r="C1048406" s="343"/>
    </row>
    <row r="1048407" s="341" customFormat="1" customHeight="1" spans="2:3">
      <c r="B1048407" s="342"/>
      <c r="C1048407" s="343"/>
    </row>
    <row r="1048408" s="341" customFormat="1" customHeight="1" spans="2:3">
      <c r="B1048408" s="342"/>
      <c r="C1048408" s="343"/>
    </row>
    <row r="1048409" s="341" customFormat="1" customHeight="1" spans="2:3">
      <c r="B1048409" s="342"/>
      <c r="C1048409" s="343"/>
    </row>
    <row r="1048410" s="341" customFormat="1" customHeight="1" spans="2:3">
      <c r="B1048410" s="342"/>
      <c r="C1048410" s="343"/>
    </row>
    <row r="1048411" s="341" customFormat="1" customHeight="1" spans="2:3">
      <c r="B1048411" s="342"/>
      <c r="C1048411" s="343"/>
    </row>
    <row r="1048412" s="341" customFormat="1" customHeight="1" spans="2:3">
      <c r="B1048412" s="342"/>
      <c r="C1048412" s="343"/>
    </row>
    <row r="1048413" s="341" customFormat="1" customHeight="1" spans="2:3">
      <c r="B1048413" s="342"/>
      <c r="C1048413" s="343"/>
    </row>
    <row r="1048414" s="341" customFormat="1" customHeight="1" spans="2:3">
      <c r="B1048414" s="342"/>
      <c r="C1048414" s="343"/>
    </row>
    <row r="1048415" s="341" customFormat="1" customHeight="1" spans="2:3">
      <c r="B1048415" s="342"/>
      <c r="C1048415" s="343"/>
    </row>
    <row r="1048416" s="341" customFormat="1" customHeight="1" spans="2:3">
      <c r="B1048416" s="342"/>
      <c r="C1048416" s="343"/>
    </row>
    <row r="1048417" s="341" customFormat="1" customHeight="1" spans="2:3">
      <c r="B1048417" s="342"/>
      <c r="C1048417" s="343"/>
    </row>
    <row r="1048418" s="341" customFormat="1" customHeight="1" spans="2:3">
      <c r="B1048418" s="342"/>
      <c r="C1048418" s="343"/>
    </row>
    <row r="1048419" s="341" customFormat="1" customHeight="1" spans="2:3">
      <c r="B1048419" s="342"/>
      <c r="C1048419" s="343"/>
    </row>
    <row r="1048420" s="341" customFormat="1" customHeight="1" spans="2:3">
      <c r="B1048420" s="342"/>
      <c r="C1048420" s="343"/>
    </row>
    <row r="1048421" s="341" customFormat="1" customHeight="1" spans="2:3">
      <c r="B1048421" s="342"/>
      <c r="C1048421" s="343"/>
    </row>
    <row r="1048422" s="341" customFormat="1" customHeight="1" spans="2:3">
      <c r="B1048422" s="342"/>
      <c r="C1048422" s="343"/>
    </row>
    <row r="1048423" s="341" customFormat="1" customHeight="1" spans="2:3">
      <c r="B1048423" s="342"/>
      <c r="C1048423" s="343"/>
    </row>
    <row r="1048424" s="341" customFormat="1" customHeight="1" spans="2:3">
      <c r="B1048424" s="342"/>
      <c r="C1048424" s="343"/>
    </row>
    <row r="1048425" s="341" customFormat="1" customHeight="1" spans="2:3">
      <c r="B1048425" s="342"/>
      <c r="C1048425" s="343"/>
    </row>
    <row r="1048426" s="341" customFormat="1" customHeight="1" spans="2:3">
      <c r="B1048426" s="342"/>
      <c r="C1048426" s="343"/>
    </row>
    <row r="1048427" s="341" customFormat="1" customHeight="1" spans="2:3">
      <c r="B1048427" s="342"/>
      <c r="C1048427" s="343"/>
    </row>
    <row r="1048428" s="341" customFormat="1" customHeight="1" spans="2:3">
      <c r="B1048428" s="342"/>
      <c r="C1048428" s="343"/>
    </row>
    <row r="1048429" s="341" customFormat="1" customHeight="1" spans="2:3">
      <c r="B1048429" s="342"/>
      <c r="C1048429" s="343"/>
    </row>
    <row r="1048430" s="341" customFormat="1" customHeight="1" spans="2:3">
      <c r="B1048430" s="342"/>
      <c r="C1048430" s="343"/>
    </row>
    <row r="1048431" s="341" customFormat="1" customHeight="1" spans="2:3">
      <c r="B1048431" s="342"/>
      <c r="C1048431" s="343"/>
    </row>
    <row r="1048432" s="341" customFormat="1" customHeight="1" spans="2:3">
      <c r="B1048432" s="342"/>
      <c r="C1048432" s="343"/>
    </row>
    <row r="1048433" s="341" customFormat="1" customHeight="1" spans="2:3">
      <c r="B1048433" s="342"/>
      <c r="C1048433" s="343"/>
    </row>
    <row r="1048434" s="341" customFormat="1" customHeight="1" spans="2:3">
      <c r="B1048434" s="342"/>
      <c r="C1048434" s="343"/>
    </row>
    <row r="1048435" s="341" customFormat="1" customHeight="1" spans="2:3">
      <c r="B1048435" s="342"/>
      <c r="C1048435" s="343"/>
    </row>
    <row r="1048436" s="341" customFormat="1" customHeight="1" spans="2:3">
      <c r="B1048436" s="342"/>
      <c r="C1048436" s="343"/>
    </row>
    <row r="1048437" s="341" customFormat="1" customHeight="1" spans="2:3">
      <c r="B1048437" s="342"/>
      <c r="C1048437" s="343"/>
    </row>
    <row r="1048438" s="341" customFormat="1" customHeight="1" spans="2:3">
      <c r="B1048438" s="342"/>
      <c r="C1048438" s="343"/>
    </row>
    <row r="1048439" s="341" customFormat="1" customHeight="1" spans="2:3">
      <c r="B1048439" s="342"/>
      <c r="C1048439" s="343"/>
    </row>
    <row r="1048440" s="341" customFormat="1" customHeight="1" spans="2:3">
      <c r="B1048440" s="342"/>
      <c r="C1048440" s="343"/>
    </row>
    <row r="1048441" s="341" customFormat="1" customHeight="1" spans="2:3">
      <c r="B1048441" s="342"/>
      <c r="C1048441" s="343"/>
    </row>
    <row r="1048442" s="341" customFormat="1" customHeight="1" spans="2:3">
      <c r="B1048442" s="342"/>
      <c r="C1048442" s="343"/>
    </row>
    <row r="1048443" s="341" customFormat="1" customHeight="1" spans="2:3">
      <c r="B1048443" s="342"/>
      <c r="C1048443" s="343"/>
    </row>
    <row r="1048444" s="341" customFormat="1" customHeight="1" spans="2:3">
      <c r="B1048444" s="342"/>
      <c r="C1048444" s="343"/>
    </row>
    <row r="1048445" s="341" customFormat="1" customHeight="1" spans="2:3">
      <c r="B1048445" s="342"/>
      <c r="C1048445" s="343"/>
    </row>
    <row r="1048446" s="341" customFormat="1" customHeight="1" spans="2:3">
      <c r="B1048446" s="342"/>
      <c r="C1048446" s="343"/>
    </row>
    <row r="1048447" s="341" customFormat="1" customHeight="1" spans="2:3">
      <c r="B1048447" s="342"/>
      <c r="C1048447" s="343"/>
    </row>
    <row r="1048448" s="341" customFormat="1" customHeight="1" spans="2:3">
      <c r="B1048448" s="342"/>
      <c r="C1048448" s="343"/>
    </row>
    <row r="1048449" s="341" customFormat="1" customHeight="1" spans="2:3">
      <c r="B1048449" s="342"/>
      <c r="C1048449" s="343"/>
    </row>
    <row r="1048450" s="341" customFormat="1" customHeight="1" spans="2:3">
      <c r="B1048450" s="342"/>
      <c r="C1048450" s="343"/>
    </row>
    <row r="1048451" s="341" customFormat="1" customHeight="1" spans="2:3">
      <c r="B1048451" s="342"/>
      <c r="C1048451" s="343"/>
    </row>
    <row r="1048452" s="341" customFormat="1" customHeight="1" spans="2:3">
      <c r="B1048452" s="342"/>
      <c r="C1048452" s="343"/>
    </row>
    <row r="1048453" s="341" customFormat="1" customHeight="1" spans="2:3">
      <c r="B1048453" s="342"/>
      <c r="C1048453" s="343"/>
    </row>
    <row r="1048454" s="341" customFormat="1" customHeight="1" spans="2:3">
      <c r="B1048454" s="342"/>
      <c r="C1048454" s="343"/>
    </row>
    <row r="1048455" s="341" customFormat="1" customHeight="1" spans="2:3">
      <c r="B1048455" s="342"/>
      <c r="C1048455" s="343"/>
    </row>
    <row r="1048456" s="341" customFormat="1" customHeight="1" spans="2:3">
      <c r="B1048456" s="342"/>
      <c r="C1048456" s="343"/>
    </row>
    <row r="1048457" s="341" customFormat="1" customHeight="1" spans="2:3">
      <c r="B1048457" s="342"/>
      <c r="C1048457" s="343"/>
    </row>
    <row r="1048458" s="341" customFormat="1" customHeight="1" spans="2:3">
      <c r="B1048458" s="342"/>
      <c r="C1048458" s="343"/>
    </row>
    <row r="1048459" s="341" customFormat="1" customHeight="1" spans="2:3">
      <c r="B1048459" s="342"/>
      <c r="C1048459" s="343"/>
    </row>
    <row r="1048460" s="341" customFormat="1" customHeight="1" spans="2:3">
      <c r="B1048460" s="342"/>
      <c r="C1048460" s="343"/>
    </row>
    <row r="1048461" s="341" customFormat="1" customHeight="1" spans="2:3">
      <c r="B1048461" s="342"/>
      <c r="C1048461" s="343"/>
    </row>
    <row r="1048462" s="341" customFormat="1" customHeight="1" spans="2:3">
      <c r="B1048462" s="342"/>
      <c r="C1048462" s="343"/>
    </row>
    <row r="1048463" s="341" customFormat="1" customHeight="1" spans="2:3">
      <c r="B1048463" s="342"/>
      <c r="C1048463" s="343"/>
    </row>
    <row r="1048464" s="341" customFormat="1" customHeight="1" spans="2:3">
      <c r="B1048464" s="342"/>
      <c r="C1048464" s="343"/>
    </row>
    <row r="1048465" s="341" customFormat="1" customHeight="1" spans="2:3">
      <c r="B1048465" s="342"/>
      <c r="C1048465" s="343"/>
    </row>
    <row r="1048466" s="341" customFormat="1" customHeight="1" spans="2:3">
      <c r="B1048466" s="342"/>
      <c r="C1048466" s="343"/>
    </row>
    <row r="1048467" s="341" customFormat="1" customHeight="1" spans="2:3">
      <c r="B1048467" s="342"/>
      <c r="C1048467" s="343"/>
    </row>
    <row r="1048468" s="341" customFormat="1" customHeight="1" spans="2:3">
      <c r="B1048468" s="342"/>
      <c r="C1048468" s="343"/>
    </row>
    <row r="1048469" s="341" customFormat="1" customHeight="1" spans="2:3">
      <c r="B1048469" s="342"/>
      <c r="C1048469" s="343"/>
    </row>
    <row r="1048470" s="341" customFormat="1" customHeight="1" spans="2:3">
      <c r="B1048470" s="342"/>
      <c r="C1048470" s="343"/>
    </row>
    <row r="1048471" s="341" customFormat="1" customHeight="1" spans="2:3">
      <c r="B1048471" s="342"/>
      <c r="C1048471" s="343"/>
    </row>
    <row r="1048472" s="341" customFormat="1" customHeight="1" spans="2:3">
      <c r="B1048472" s="342"/>
      <c r="C1048472" s="343"/>
    </row>
    <row r="1048473" s="341" customFormat="1" customHeight="1" spans="2:3">
      <c r="B1048473" s="342"/>
      <c r="C1048473" s="343"/>
    </row>
    <row r="1048474" s="341" customFormat="1" customHeight="1" spans="2:3">
      <c r="B1048474" s="342"/>
      <c r="C1048474" s="343"/>
    </row>
    <row r="1048475" s="341" customFormat="1" customHeight="1" spans="2:3">
      <c r="B1048475" s="342"/>
      <c r="C1048475" s="343"/>
    </row>
    <row r="1048476" s="341" customFormat="1" customHeight="1" spans="2:3">
      <c r="B1048476" s="342"/>
      <c r="C1048476" s="343"/>
    </row>
    <row r="1048477" s="341" customFormat="1" customHeight="1" spans="2:3">
      <c r="B1048477" s="342"/>
      <c r="C1048477" s="343"/>
    </row>
    <row r="1048478" s="341" customFormat="1" customHeight="1" spans="2:3">
      <c r="B1048478" s="342"/>
      <c r="C1048478" s="343"/>
    </row>
    <row r="1048479" s="341" customFormat="1" customHeight="1" spans="2:3">
      <c r="B1048479" s="342"/>
      <c r="C1048479" s="343"/>
    </row>
    <row r="1048480" s="341" customFormat="1" customHeight="1" spans="2:3">
      <c r="B1048480" s="342"/>
      <c r="C1048480" s="343"/>
    </row>
    <row r="1048481" s="341" customFormat="1" customHeight="1" spans="2:3">
      <c r="B1048481" s="342"/>
      <c r="C1048481" s="343"/>
    </row>
    <row r="1048482" s="341" customFormat="1" customHeight="1" spans="2:3">
      <c r="B1048482" s="342"/>
      <c r="C1048482" s="343"/>
    </row>
    <row r="1048483" s="341" customFormat="1" customHeight="1" spans="2:3">
      <c r="B1048483" s="342"/>
      <c r="C1048483" s="343"/>
    </row>
    <row r="1048484" s="341" customFormat="1" customHeight="1" spans="2:3">
      <c r="B1048484" s="342"/>
      <c r="C1048484" s="343"/>
    </row>
    <row r="1048485" s="341" customFormat="1" customHeight="1" spans="2:3">
      <c r="B1048485" s="342"/>
      <c r="C1048485" s="343"/>
    </row>
    <row r="1048486" s="341" customFormat="1" customHeight="1" spans="2:3">
      <c r="B1048486" s="342"/>
      <c r="C1048486" s="343"/>
    </row>
    <row r="1048487" s="341" customFormat="1" customHeight="1" spans="2:3">
      <c r="B1048487" s="342"/>
      <c r="C1048487" s="343"/>
    </row>
    <row r="1048488" s="341" customFormat="1" customHeight="1" spans="2:3">
      <c r="B1048488" s="342"/>
      <c r="C1048488" s="343"/>
    </row>
    <row r="1048489" s="341" customFormat="1" customHeight="1" spans="2:3">
      <c r="B1048489" s="342"/>
      <c r="C1048489" s="343"/>
    </row>
    <row r="1048490" s="341" customFormat="1" customHeight="1" spans="2:3">
      <c r="B1048490" s="342"/>
      <c r="C1048490" s="343"/>
    </row>
    <row r="1048491" s="341" customFormat="1" customHeight="1" spans="2:3">
      <c r="B1048491" s="342"/>
      <c r="C1048491" s="343"/>
    </row>
    <row r="1048492" s="341" customFormat="1" customHeight="1" spans="2:3">
      <c r="B1048492" s="342"/>
      <c r="C1048492" s="343"/>
    </row>
    <row r="1048493" s="341" customFormat="1" customHeight="1" spans="2:3">
      <c r="B1048493" s="342"/>
      <c r="C1048493" s="343"/>
    </row>
    <row r="1048494" s="341" customFormat="1" customHeight="1" spans="2:3">
      <c r="B1048494" s="342"/>
      <c r="C1048494" s="343"/>
    </row>
    <row r="1048495" s="341" customFormat="1" customHeight="1" spans="2:3">
      <c r="B1048495" s="342"/>
      <c r="C1048495" s="343"/>
    </row>
    <row r="1048496" s="341" customFormat="1" customHeight="1" spans="2:3">
      <c r="B1048496" s="342"/>
      <c r="C1048496" s="343"/>
    </row>
    <row r="1048497" s="341" customFormat="1" customHeight="1" spans="2:3">
      <c r="B1048497" s="342"/>
      <c r="C1048497" s="343"/>
    </row>
    <row r="1048498" s="341" customFormat="1" customHeight="1" spans="2:3">
      <c r="B1048498" s="342"/>
      <c r="C1048498" s="343"/>
    </row>
    <row r="1048499" s="341" customFormat="1" customHeight="1" spans="2:3">
      <c r="B1048499" s="342"/>
      <c r="C1048499" s="343"/>
    </row>
    <row r="1048500" s="341" customFormat="1" customHeight="1" spans="2:3">
      <c r="B1048500" s="342"/>
      <c r="C1048500" s="343"/>
    </row>
    <row r="1048501" s="341" customFormat="1" customHeight="1" spans="2:3">
      <c r="B1048501" s="342"/>
      <c r="C1048501" s="343"/>
    </row>
    <row r="1048502" s="341" customFormat="1" customHeight="1" spans="2:3">
      <c r="B1048502" s="342"/>
      <c r="C1048502" s="343"/>
    </row>
    <row r="1048503" s="341" customFormat="1" customHeight="1" spans="2:3">
      <c r="B1048503" s="342"/>
      <c r="C1048503" s="343"/>
    </row>
    <row r="1048504" s="341" customFormat="1" customHeight="1" spans="2:3">
      <c r="B1048504" s="342"/>
      <c r="C1048504" s="343"/>
    </row>
    <row r="1048505" s="341" customFormat="1" customHeight="1" spans="2:3">
      <c r="B1048505" s="342"/>
      <c r="C1048505" s="343"/>
    </row>
    <row r="1048506" s="341" customFormat="1" customHeight="1" spans="2:3">
      <c r="B1048506" s="342"/>
      <c r="C1048506" s="343"/>
    </row>
    <row r="1048507" s="341" customFormat="1" customHeight="1" spans="2:3">
      <c r="B1048507" s="342"/>
      <c r="C1048507" s="343"/>
    </row>
    <row r="1048508" s="341" customFormat="1" customHeight="1" spans="2:3">
      <c r="B1048508" s="342"/>
      <c r="C1048508" s="343"/>
    </row>
    <row r="1048509" s="341" customFormat="1" customHeight="1" spans="2:3">
      <c r="B1048509" s="342"/>
      <c r="C1048509" s="343"/>
    </row>
    <row r="1048510" s="341" customFormat="1" customHeight="1" spans="2:3">
      <c r="B1048510" s="342"/>
      <c r="C1048510" s="343"/>
    </row>
    <row r="1048511" s="341" customFormat="1" customHeight="1" spans="2:3">
      <c r="B1048511" s="342"/>
      <c r="C1048511" s="343"/>
    </row>
    <row r="1048512" s="341" customFormat="1" customHeight="1" spans="2:3">
      <c r="B1048512" s="342"/>
      <c r="C1048512" s="343"/>
    </row>
    <row r="1048513" s="341" customFormat="1" customHeight="1" spans="2:3">
      <c r="B1048513" s="342"/>
      <c r="C1048513" s="343"/>
    </row>
    <row r="1048514" s="341" customFormat="1" customHeight="1" spans="2:3">
      <c r="B1048514" s="342"/>
      <c r="C1048514" s="343"/>
    </row>
    <row r="1048515" s="341" customFormat="1" customHeight="1" spans="2:3">
      <c r="B1048515" s="342"/>
      <c r="C1048515" s="343"/>
    </row>
    <row r="1048516" s="341" customFormat="1" customHeight="1" spans="2:3">
      <c r="B1048516" s="342"/>
      <c r="C1048516" s="343"/>
    </row>
    <row r="1048517" s="341" customFormat="1" customHeight="1" spans="2:3">
      <c r="B1048517" s="342"/>
      <c r="C1048517" s="343"/>
    </row>
    <row r="1048518" s="341" customFormat="1" customHeight="1" spans="2:3">
      <c r="B1048518" s="342"/>
      <c r="C1048518" s="343"/>
    </row>
    <row r="1048519" s="341" customFormat="1" customHeight="1" spans="2:3">
      <c r="B1048519" s="342"/>
      <c r="C1048519" s="343"/>
    </row>
    <row r="1048520" s="341" customFormat="1" customHeight="1" spans="2:3">
      <c r="B1048520" s="342"/>
      <c r="C1048520" s="343"/>
    </row>
    <row r="1048521" s="341" customFormat="1" customHeight="1" spans="2:3">
      <c r="B1048521" s="342"/>
      <c r="C1048521" s="343"/>
    </row>
    <row r="1048522" s="341" customFormat="1" customHeight="1" spans="2:3">
      <c r="B1048522" s="342"/>
      <c r="C1048522" s="343"/>
    </row>
    <row r="1048523" s="341" customFormat="1" customHeight="1" spans="2:3">
      <c r="B1048523" s="342"/>
      <c r="C1048523" s="343"/>
    </row>
    <row r="1048524" s="341" customFormat="1" customHeight="1" spans="2:3">
      <c r="B1048524" s="342"/>
      <c r="C1048524" s="343"/>
    </row>
    <row r="1048525" s="341" customFormat="1" customHeight="1" spans="2:3">
      <c r="B1048525" s="342"/>
      <c r="C1048525" s="343"/>
    </row>
    <row r="1048526" s="341" customFormat="1" customHeight="1" spans="2:3">
      <c r="B1048526" s="342"/>
      <c r="C1048526" s="343"/>
    </row>
    <row r="1048527" s="341" customFormat="1" customHeight="1" spans="2:3">
      <c r="B1048527" s="342"/>
      <c r="C1048527" s="343"/>
    </row>
    <row r="1048528" s="341" customFormat="1" customHeight="1" spans="2:3">
      <c r="B1048528" s="342"/>
      <c r="C1048528" s="343"/>
    </row>
    <row r="1048529" s="341" customFormat="1" customHeight="1" spans="2:3">
      <c r="B1048529" s="342"/>
      <c r="C1048529" s="343"/>
    </row>
    <row r="1048530" s="341" customFormat="1" customHeight="1" spans="2:3">
      <c r="B1048530" s="342"/>
      <c r="C1048530" s="343"/>
    </row>
    <row r="1048531" s="341" customFormat="1" customHeight="1" spans="2:3">
      <c r="B1048531" s="342"/>
      <c r="C1048531" s="343"/>
    </row>
    <row r="1048532" s="341" customFormat="1" customHeight="1" spans="2:3">
      <c r="B1048532" s="342"/>
      <c r="C1048532" s="343"/>
    </row>
    <row r="1048533" s="341" customFormat="1" customHeight="1" spans="2:3">
      <c r="B1048533" s="342"/>
      <c r="C1048533" s="343"/>
    </row>
    <row r="1048534" s="341" customFormat="1" customHeight="1" spans="2:3">
      <c r="B1048534" s="342"/>
      <c r="C1048534" s="343"/>
    </row>
    <row r="1048535" s="341" customFormat="1" customHeight="1" spans="2:3">
      <c r="B1048535" s="342"/>
      <c r="C1048535" s="343"/>
    </row>
    <row r="1048536" s="341" customFormat="1" customHeight="1" spans="2:3">
      <c r="B1048536" s="342"/>
      <c r="C1048536" s="343"/>
    </row>
    <row r="1048537" s="341" customFormat="1" customHeight="1" spans="2:3">
      <c r="B1048537" s="342"/>
      <c r="C1048537" s="343"/>
    </row>
    <row r="1048538" s="341" customFormat="1" customHeight="1" spans="2:3">
      <c r="B1048538" s="342"/>
      <c r="C1048538" s="343"/>
    </row>
    <row r="1048539" s="341" customFormat="1" customHeight="1" spans="2:3">
      <c r="B1048539" s="342"/>
      <c r="C1048539" s="343"/>
    </row>
    <row r="1048540" s="341" customFormat="1" customHeight="1" spans="2:3">
      <c r="B1048540" s="342"/>
      <c r="C1048540" s="343"/>
    </row>
    <row r="1048541" s="341" customFormat="1" customHeight="1" spans="2:3">
      <c r="B1048541" s="342"/>
      <c r="C1048541" s="343"/>
    </row>
    <row r="1048542" s="341" customFormat="1" customHeight="1" spans="2:3">
      <c r="B1048542" s="342"/>
      <c r="C1048542" s="343"/>
    </row>
    <row r="1048543" s="341" customFormat="1" customHeight="1" spans="2:3">
      <c r="B1048543" s="342"/>
      <c r="C1048543" s="343"/>
    </row>
    <row r="1048544" s="341" customFormat="1" customHeight="1" spans="2:3">
      <c r="B1048544" s="342"/>
      <c r="C1048544" s="343"/>
    </row>
    <row r="1048545" s="341" customFormat="1" customHeight="1" spans="2:3">
      <c r="B1048545" s="342"/>
      <c r="C1048545" s="343"/>
    </row>
    <row r="1048546" s="341" customFormat="1" customHeight="1" spans="2:3">
      <c r="B1048546" s="342"/>
      <c r="C1048546" s="343"/>
    </row>
    <row r="1048547" s="341" customFormat="1" customHeight="1" spans="2:3">
      <c r="B1048547" s="342"/>
      <c r="C1048547" s="343"/>
    </row>
    <row r="1048548" s="341" customFormat="1" customHeight="1" spans="2:3">
      <c r="B1048548" s="342"/>
      <c r="C1048548" s="343"/>
    </row>
    <row r="1048549" s="341" customFormat="1" customHeight="1" spans="2:3">
      <c r="B1048549" s="342"/>
      <c r="C1048549" s="343"/>
    </row>
    <row r="1048550" s="341" customFormat="1" customHeight="1" spans="2:3">
      <c r="B1048550" s="342"/>
      <c r="C1048550" s="343"/>
    </row>
    <row r="1048551" s="341" customFormat="1" customHeight="1" spans="2:3">
      <c r="B1048551" s="342"/>
      <c r="C1048551" s="343"/>
    </row>
    <row r="1048552" s="341" customFormat="1" customHeight="1" spans="2:3">
      <c r="B1048552" s="342"/>
      <c r="C1048552" s="343"/>
    </row>
    <row r="1048553" s="341" customFormat="1" customHeight="1" spans="2:3">
      <c r="B1048553" s="342"/>
      <c r="C1048553" s="343"/>
    </row>
    <row r="1048554" s="341" customFormat="1" customHeight="1" spans="2:3">
      <c r="B1048554" s="342"/>
      <c r="C1048554" s="343"/>
    </row>
    <row r="1048555" s="341" customFormat="1" customHeight="1" spans="2:3">
      <c r="B1048555" s="342"/>
      <c r="C1048555" s="343"/>
    </row>
    <row r="1048556" s="341" customFormat="1" customHeight="1" spans="2:3">
      <c r="B1048556" s="342"/>
      <c r="C1048556" s="343"/>
    </row>
    <row r="1048557" s="341" customFormat="1" customHeight="1" spans="2:3">
      <c r="B1048557" s="342"/>
      <c r="C1048557" s="343"/>
    </row>
    <row r="1048558" s="341" customFormat="1" customHeight="1" spans="2:3">
      <c r="B1048558" s="342"/>
      <c r="C1048558" s="343"/>
    </row>
    <row r="1048559" s="341" customFormat="1" customHeight="1" spans="2:3">
      <c r="B1048559" s="342"/>
      <c r="C1048559" s="343"/>
    </row>
    <row r="1048560" s="341" customFormat="1" customHeight="1" spans="2:3">
      <c r="B1048560" s="342"/>
      <c r="C1048560" s="343"/>
    </row>
    <row r="1048561" s="341" customFormat="1" customHeight="1" spans="2:3">
      <c r="B1048561" s="342"/>
      <c r="C1048561" s="343"/>
    </row>
    <row r="1048562" s="341" customFormat="1" customHeight="1" spans="2:3">
      <c r="B1048562" s="342"/>
      <c r="C1048562" s="343"/>
    </row>
    <row r="1048563" s="341" customFormat="1" customHeight="1" spans="2:3">
      <c r="B1048563" s="342"/>
      <c r="C1048563" s="343"/>
    </row>
    <row r="1048564" s="341" customFormat="1" customHeight="1" spans="2:3">
      <c r="B1048564" s="342"/>
      <c r="C1048564" s="343"/>
    </row>
    <row r="1048565" s="341" customFormat="1" customHeight="1" spans="2:3">
      <c r="B1048565" s="342"/>
      <c r="C1048565" s="343"/>
    </row>
    <row r="1048566" s="341" customFormat="1" customHeight="1" spans="2:3">
      <c r="B1048566" s="342"/>
      <c r="C1048566" s="343"/>
    </row>
    <row r="1048567" s="341" customFormat="1" customHeight="1" spans="2:3">
      <c r="B1048567" s="342"/>
      <c r="C1048567" s="343"/>
    </row>
    <row r="1048568" s="341" customFormat="1" customHeight="1" spans="2:3">
      <c r="B1048568" s="342"/>
      <c r="C1048568" s="343"/>
    </row>
  </sheetData>
  <autoFilter ref="A4:Q266">
    <filterColumn colId="2">
      <filters>
        <filter val="10"/>
        <filter val="10,990"/>
        <filter val="50,990"/>
        <filter val="311"/>
        <filter val="1,411"/>
        <filter val="189,701"/>
        <filter val="853"/>
        <filter val="4,013"/>
        <filter val="7,114"/>
        <filter val="17"/>
        <filter val="97"/>
        <filter val="7,460"/>
        <filter val="123"/>
        <filter val="4,663"/>
        <filter val="6,263"/>
        <filter val="1,164"/>
        <filter val="159,974"/>
        <filter val="106,035"/>
        <filter val="365,637"/>
        <filter val="173"/>
        <filter val="875"/>
        <filter val="1,875"/>
        <filter val="12,638"/>
        <filter val="839"/>
        <filter val="1,000"/>
        <filter val="2,000"/>
        <filter val="2,580"/>
        <filter val="6,000"/>
        <filter val="10,000"/>
        <filter val="32,000"/>
        <filter val="18,901"/>
        <filter val="2,002"/>
        <filter val="43,844"/>
        <filter val="108,054"/>
        <filter val="5"/>
        <filter val="245"/>
        <filter val="3,447"/>
        <filter val="13,189"/>
        <filter val="23,189"/>
        <filter val="97,149"/>
      </filters>
    </filterColumn>
    <extLst/>
  </autoFilter>
  <mergeCells count="4">
    <mergeCell ref="B1:C1"/>
    <mergeCell ref="B2:C2"/>
    <mergeCell ref="B265:C265"/>
    <mergeCell ref="B266:C266"/>
  </mergeCells>
  <pageMargins left="0.75" right="0.75" top="1" bottom="1" header="0.5" footer="0.5"/>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8"/>
  <sheetViews>
    <sheetView topLeftCell="A4" workbookViewId="0">
      <selection activeCell="L21" sqref="L21"/>
    </sheetView>
  </sheetViews>
  <sheetFormatPr defaultColWidth="9" defaultRowHeight="14.25"/>
  <cols>
    <col min="1" max="1" width="39.125" style="358" customWidth="1"/>
    <col min="2" max="2" width="14.25" style="359" customWidth="1"/>
    <col min="3" max="3" width="13.125" style="359" customWidth="1"/>
    <col min="4" max="4" width="11.125" style="359" customWidth="1"/>
    <col min="5" max="5" width="12.625" style="360" customWidth="1"/>
    <col min="6" max="6" width="11.75" style="360" customWidth="1"/>
    <col min="7" max="7" width="35.125" style="361" customWidth="1"/>
    <col min="8" max="8" width="13.125" style="359" customWidth="1"/>
    <col min="9" max="9" width="13.25" style="359" customWidth="1"/>
    <col min="10" max="10" width="11.125" style="359" customWidth="1"/>
    <col min="11" max="11" width="12.375" style="359" customWidth="1"/>
    <col min="12" max="12" width="12.625" style="360" customWidth="1"/>
    <col min="13" max="16380" width="9" style="357"/>
    <col min="16381" max="16384" width="9" style="341"/>
  </cols>
  <sheetData>
    <row r="1" s="357" customFormat="1" ht="18" customHeight="1" spans="1:12">
      <c r="A1" s="196" t="s">
        <v>1740</v>
      </c>
      <c r="B1" s="196"/>
      <c r="C1" s="196"/>
      <c r="D1" s="196"/>
      <c r="E1" s="236"/>
      <c r="F1" s="236"/>
      <c r="G1" s="196"/>
      <c r="H1" s="196"/>
      <c r="I1" s="196"/>
      <c r="J1" s="196"/>
      <c r="K1" s="196"/>
      <c r="L1" s="236"/>
    </row>
    <row r="2" s="357" customFormat="1" ht="33" customHeight="1" spans="1:12">
      <c r="A2" s="197" t="s">
        <v>1741</v>
      </c>
      <c r="B2" s="197"/>
      <c r="C2" s="197"/>
      <c r="D2" s="197"/>
      <c r="E2" s="237"/>
      <c r="F2" s="237"/>
      <c r="G2" s="197"/>
      <c r="H2" s="197"/>
      <c r="I2" s="197"/>
      <c r="J2" s="197"/>
      <c r="K2" s="197"/>
      <c r="L2" s="237"/>
    </row>
    <row r="3" s="357" customFormat="1" ht="20.25" customHeight="1" spans="1:12">
      <c r="A3" s="362" t="s">
        <v>1276</v>
      </c>
      <c r="B3" s="362"/>
      <c r="C3" s="362"/>
      <c r="D3" s="362"/>
      <c r="E3" s="363"/>
      <c r="F3" s="363"/>
      <c r="G3" s="362"/>
      <c r="H3" s="362"/>
      <c r="I3" s="362"/>
      <c r="J3" s="362"/>
      <c r="K3" s="362"/>
      <c r="L3" s="363"/>
    </row>
    <row r="4" s="357" customFormat="1" ht="56.25" spans="1:12">
      <c r="A4" s="364" t="s">
        <v>1277</v>
      </c>
      <c r="B4" s="202" t="s">
        <v>1632</v>
      </c>
      <c r="C4" s="202" t="s">
        <v>1633</v>
      </c>
      <c r="D4" s="202" t="s">
        <v>70</v>
      </c>
      <c r="E4" s="202" t="s">
        <v>1634</v>
      </c>
      <c r="F4" s="241" t="s">
        <v>1635</v>
      </c>
      <c r="G4" s="365" t="s">
        <v>144</v>
      </c>
      <c r="H4" s="202" t="s">
        <v>1632</v>
      </c>
      <c r="I4" s="202" t="s">
        <v>1633</v>
      </c>
      <c r="J4" s="202" t="s">
        <v>70</v>
      </c>
      <c r="K4" s="281" t="s">
        <v>1634</v>
      </c>
      <c r="L4" s="282" t="s">
        <v>1635</v>
      </c>
    </row>
    <row r="5" s="357" customFormat="1" ht="20.1" customHeight="1" spans="1:12">
      <c r="A5" s="366" t="s">
        <v>76</v>
      </c>
      <c r="B5" s="244">
        <v>654216</v>
      </c>
      <c r="C5" s="367">
        <f t="shared" ref="C5:J5" si="0">C6+C21</f>
        <v>874650.04</v>
      </c>
      <c r="D5" s="367">
        <f t="shared" si="0"/>
        <v>365912.16</v>
      </c>
      <c r="E5" s="368">
        <f>(D5-B5)/B5*100</f>
        <v>-44.0686011959353</v>
      </c>
      <c r="F5" s="369">
        <f>(D5-C5)/C5*100</f>
        <v>-58.1647352351347</v>
      </c>
      <c r="G5" s="370" t="s">
        <v>76</v>
      </c>
      <c r="H5" s="371">
        <f t="shared" si="0"/>
        <v>654216</v>
      </c>
      <c r="I5" s="371">
        <f t="shared" si="0"/>
        <v>874650</v>
      </c>
      <c r="J5" s="371">
        <f t="shared" si="0"/>
        <v>365912</v>
      </c>
      <c r="K5" s="401">
        <f t="shared" ref="K5:K10" si="1">(J5-H5)/H5*100</f>
        <v>-44.0686256526896</v>
      </c>
      <c r="L5" s="402">
        <f t="shared" ref="L5:L10" si="2">(J5-I5)/I5*100</f>
        <v>-58.1647516149317</v>
      </c>
    </row>
    <row r="6" s="357" customFormat="1" ht="20.1" customHeight="1" spans="1:12">
      <c r="A6" s="372" t="s">
        <v>77</v>
      </c>
      <c r="B6" s="250">
        <v>216000</v>
      </c>
      <c r="C6" s="373">
        <f>SUM(C7:C20)</f>
        <v>172020.04</v>
      </c>
      <c r="D6" s="374">
        <v>217000</v>
      </c>
      <c r="E6" s="368">
        <f>(D6-B6)/B6*100</f>
        <v>0.462962962962963</v>
      </c>
      <c r="F6" s="369">
        <f>(D6-C6)/C6*100</f>
        <v>26.1480929780042</v>
      </c>
      <c r="G6" s="375" t="s">
        <v>78</v>
      </c>
      <c r="H6" s="250">
        <v>565816</v>
      </c>
      <c r="I6" s="250">
        <f>SUM(I7:I15)</f>
        <v>662160</v>
      </c>
      <c r="J6" s="250">
        <f t="shared" ref="H6:J6" si="3">SUM(J7:J15)</f>
        <v>329427</v>
      </c>
      <c r="K6" s="401">
        <f t="shared" si="1"/>
        <v>-41.7784226674396</v>
      </c>
      <c r="L6" s="402">
        <f t="shared" si="2"/>
        <v>-50.2496375498369</v>
      </c>
    </row>
    <row r="7" s="357" customFormat="1" ht="20.1" customHeight="1" spans="1:12">
      <c r="A7" s="376" t="s">
        <v>1280</v>
      </c>
      <c r="B7" s="377"/>
      <c r="C7" s="378"/>
      <c r="D7" s="378"/>
      <c r="E7" s="368"/>
      <c r="F7" s="369"/>
      <c r="G7" s="379" t="s">
        <v>1281</v>
      </c>
      <c r="H7" s="380"/>
      <c r="I7" s="380"/>
      <c r="J7" s="403"/>
      <c r="K7" s="401"/>
      <c r="L7" s="402"/>
    </row>
    <row r="8" s="357" customFormat="1" ht="20.1" customHeight="1" spans="1:12">
      <c r="A8" s="376" t="s">
        <v>1282</v>
      </c>
      <c r="B8" s="377"/>
      <c r="C8" s="378"/>
      <c r="D8" s="378"/>
      <c r="E8" s="368"/>
      <c r="F8" s="369"/>
      <c r="G8" s="379" t="s">
        <v>1283</v>
      </c>
      <c r="H8" s="379">
        <v>7241</v>
      </c>
      <c r="I8" s="380">
        <v>7398</v>
      </c>
      <c r="J8" s="403"/>
      <c r="K8" s="401">
        <f t="shared" si="1"/>
        <v>-100</v>
      </c>
      <c r="L8" s="402">
        <f t="shared" si="2"/>
        <v>-100</v>
      </c>
    </row>
    <row r="9" s="357" customFormat="1" ht="20.1" customHeight="1" spans="1:12">
      <c r="A9" s="376" t="s">
        <v>1285</v>
      </c>
      <c r="B9" s="377"/>
      <c r="C9" s="378"/>
      <c r="D9" s="378"/>
      <c r="E9" s="368"/>
      <c r="F9" s="369"/>
      <c r="G9" s="379" t="s">
        <v>1286</v>
      </c>
      <c r="H9" s="379">
        <v>132469</v>
      </c>
      <c r="I9" s="380">
        <v>355402</v>
      </c>
      <c r="J9" s="403">
        <v>186705</v>
      </c>
      <c r="K9" s="401">
        <f t="shared" si="1"/>
        <v>40.9424091674279</v>
      </c>
      <c r="L9" s="402">
        <f t="shared" si="2"/>
        <v>-47.4665308580143</v>
      </c>
    </row>
    <row r="10" s="357" customFormat="1" ht="20.1" customHeight="1" spans="1:12">
      <c r="A10" s="376" t="s">
        <v>1287</v>
      </c>
      <c r="B10" s="377"/>
      <c r="C10" s="378"/>
      <c r="D10" s="378"/>
      <c r="E10" s="368"/>
      <c r="F10" s="369"/>
      <c r="G10" s="379" t="s">
        <v>1288</v>
      </c>
      <c r="H10" s="379">
        <v>82335</v>
      </c>
      <c r="I10" s="380">
        <v>62110</v>
      </c>
      <c r="J10" s="403">
        <v>72821</v>
      </c>
      <c r="K10" s="401">
        <f t="shared" si="1"/>
        <v>-11.5552316754722</v>
      </c>
      <c r="L10" s="402">
        <f t="shared" si="2"/>
        <v>17.2452101110932</v>
      </c>
    </row>
    <row r="11" s="357" customFormat="1" ht="20.1" customHeight="1" spans="1:12">
      <c r="A11" s="376" t="s">
        <v>1289</v>
      </c>
      <c r="B11" s="213">
        <v>6000</v>
      </c>
      <c r="C11" s="378">
        <v>4853.33</v>
      </c>
      <c r="D11" s="378">
        <v>5000</v>
      </c>
      <c r="E11" s="368">
        <f>(D11-B11)/B11*100</f>
        <v>-16.6666666666667</v>
      </c>
      <c r="F11" s="369">
        <f>(D11-C11)/C11*100</f>
        <v>3.02204877887966</v>
      </c>
      <c r="G11" s="379" t="s">
        <v>1290</v>
      </c>
      <c r="H11" s="379"/>
      <c r="I11" s="380"/>
      <c r="J11" s="403"/>
      <c r="K11" s="401"/>
      <c r="L11" s="402"/>
    </row>
    <row r="12" s="357" customFormat="1" ht="20.1" customHeight="1" spans="1:12">
      <c r="A12" s="376" t="s">
        <v>1291</v>
      </c>
      <c r="B12" s="213"/>
      <c r="C12" s="378"/>
      <c r="D12" s="378"/>
      <c r="E12" s="368"/>
      <c r="F12" s="369"/>
      <c r="G12" s="379" t="s">
        <v>1292</v>
      </c>
      <c r="H12" s="379">
        <v>307831</v>
      </c>
      <c r="I12" s="380">
        <v>198186</v>
      </c>
      <c r="J12" s="403">
        <v>18901</v>
      </c>
      <c r="K12" s="401">
        <f t="shared" ref="K12:K15" si="4">(J12-H12)/H12*100</f>
        <v>-93.8599426308591</v>
      </c>
      <c r="L12" s="402">
        <f t="shared" ref="L12:L15" si="5">(J12-I12)/I12*100</f>
        <v>-90.4629994045997</v>
      </c>
    </row>
    <row r="13" s="357" customFormat="1" ht="20.1" customHeight="1" spans="1:12">
      <c r="A13" s="376" t="s">
        <v>1293</v>
      </c>
      <c r="B13" s="213">
        <v>194000</v>
      </c>
      <c r="C13" s="378">
        <v>132315.16</v>
      </c>
      <c r="D13" s="378">
        <v>185000</v>
      </c>
      <c r="E13" s="368">
        <f>(D13-B13)/B13*100</f>
        <v>-4.63917525773196</v>
      </c>
      <c r="F13" s="369">
        <f>(D13-C13)/C13*100</f>
        <v>39.8176898248092</v>
      </c>
      <c r="G13" s="379" t="s">
        <v>1294</v>
      </c>
      <c r="H13" s="379">
        <v>34990</v>
      </c>
      <c r="I13" s="380">
        <v>38118</v>
      </c>
      <c r="J13" s="403">
        <v>50990</v>
      </c>
      <c r="K13" s="401">
        <f t="shared" si="4"/>
        <v>45.7273506716205</v>
      </c>
      <c r="L13" s="402">
        <f t="shared" si="5"/>
        <v>33.7688231281809</v>
      </c>
    </row>
    <row r="14" s="357" customFormat="1" ht="20.1" customHeight="1" spans="1:12">
      <c r="A14" s="376" t="s">
        <v>1296</v>
      </c>
      <c r="B14" s="213"/>
      <c r="C14" s="378"/>
      <c r="D14" s="378"/>
      <c r="E14" s="368"/>
      <c r="F14" s="369"/>
      <c r="G14" s="379" t="s">
        <v>1297</v>
      </c>
      <c r="H14" s="379">
        <v>10</v>
      </c>
      <c r="I14" s="380">
        <v>6</v>
      </c>
      <c r="J14" s="403">
        <v>10</v>
      </c>
      <c r="K14" s="401"/>
      <c r="L14" s="402">
        <f t="shared" si="5"/>
        <v>66.6666666666667</v>
      </c>
    </row>
    <row r="15" s="357" customFormat="1" ht="20.1" customHeight="1" spans="1:12">
      <c r="A15" s="376" t="s">
        <v>1298</v>
      </c>
      <c r="B15" s="213"/>
      <c r="C15" s="381"/>
      <c r="D15" s="381"/>
      <c r="E15" s="382"/>
      <c r="F15" s="383"/>
      <c r="G15" s="384" t="s">
        <v>1299</v>
      </c>
      <c r="H15" s="384">
        <v>940</v>
      </c>
      <c r="I15" s="377">
        <v>940</v>
      </c>
      <c r="J15" s="403"/>
      <c r="K15" s="404">
        <f t="shared" si="4"/>
        <v>-100</v>
      </c>
      <c r="L15" s="402">
        <f t="shared" si="5"/>
        <v>-100</v>
      </c>
    </row>
    <row r="16" s="357" customFormat="1" ht="20.1" customHeight="1" spans="1:12">
      <c r="A16" s="376" t="s">
        <v>1300</v>
      </c>
      <c r="B16" s="213"/>
      <c r="C16" s="381"/>
      <c r="D16" s="381"/>
      <c r="E16" s="382"/>
      <c r="F16" s="383"/>
      <c r="G16" s="384"/>
      <c r="H16" s="213"/>
      <c r="I16" s="377"/>
      <c r="J16" s="403"/>
      <c r="K16" s="404"/>
      <c r="L16" s="402"/>
    </row>
    <row r="17" s="357" customFormat="1" ht="20.1" customHeight="1" spans="1:12">
      <c r="A17" s="272" t="s">
        <v>1301</v>
      </c>
      <c r="B17" s="213">
        <v>1000</v>
      </c>
      <c r="C17" s="381">
        <v>1133.3</v>
      </c>
      <c r="D17" s="381">
        <v>1000</v>
      </c>
      <c r="E17" s="382"/>
      <c r="F17" s="383">
        <f>(D17-C17)/C17*100</f>
        <v>-11.7621106503132</v>
      </c>
      <c r="G17" s="384"/>
      <c r="H17" s="213"/>
      <c r="I17" s="377"/>
      <c r="J17" s="403"/>
      <c r="K17" s="404"/>
      <c r="L17" s="402"/>
    </row>
    <row r="18" s="357" customFormat="1" ht="20.1" customHeight="1" spans="1:12">
      <c r="A18" s="272" t="s">
        <v>1302</v>
      </c>
      <c r="B18" s="213"/>
      <c r="C18" s="381"/>
      <c r="D18" s="381"/>
      <c r="E18" s="382"/>
      <c r="F18" s="383"/>
      <c r="G18" s="384"/>
      <c r="H18" s="213"/>
      <c r="I18" s="377"/>
      <c r="J18" s="403"/>
      <c r="K18" s="404"/>
      <c r="L18" s="402"/>
    </row>
    <row r="19" s="357" customFormat="1" ht="20.1" customHeight="1" spans="1:12">
      <c r="A19" s="272" t="s">
        <v>1303</v>
      </c>
      <c r="B19" s="377">
        <v>15000</v>
      </c>
      <c r="C19" s="381">
        <v>11218.25</v>
      </c>
      <c r="D19" s="381">
        <v>15000</v>
      </c>
      <c r="E19" s="382"/>
      <c r="F19" s="383">
        <f>(D19-C19)/C19*100</f>
        <v>33.7106946270586</v>
      </c>
      <c r="G19" s="384"/>
      <c r="H19" s="377"/>
      <c r="I19" s="377"/>
      <c r="J19" s="403"/>
      <c r="K19" s="404"/>
      <c r="L19" s="402"/>
    </row>
    <row r="20" s="357" customFormat="1" ht="20.1" customHeight="1" spans="1:12">
      <c r="A20" s="272" t="s">
        <v>1304</v>
      </c>
      <c r="B20" s="377"/>
      <c r="C20" s="381">
        <v>22500</v>
      </c>
      <c r="D20" s="381">
        <v>11000</v>
      </c>
      <c r="E20" s="382"/>
      <c r="F20" s="383">
        <f>(D20-C20)/C20*100</f>
        <v>-51.1111111111111</v>
      </c>
      <c r="G20" s="384"/>
      <c r="H20" s="377"/>
      <c r="I20" s="377"/>
      <c r="J20" s="403"/>
      <c r="K20" s="404"/>
      <c r="L20" s="402"/>
    </row>
    <row r="21" s="357" customFormat="1" ht="20.1" customHeight="1" spans="1:12">
      <c r="A21" s="372" t="s">
        <v>125</v>
      </c>
      <c r="B21" s="250">
        <v>438216</v>
      </c>
      <c r="C21" s="373">
        <f>SUM(C22:C27)</f>
        <v>702630</v>
      </c>
      <c r="D21" s="373">
        <f>SUM(D22:D27)</f>
        <v>148912.16</v>
      </c>
      <c r="E21" s="382"/>
      <c r="F21" s="383"/>
      <c r="G21" s="375" t="s">
        <v>126</v>
      </c>
      <c r="H21" s="250">
        <v>88400</v>
      </c>
      <c r="I21" s="250">
        <f>SUM(I22:I26)</f>
        <v>212490</v>
      </c>
      <c r="J21" s="405">
        <f t="shared" ref="H21:J21" si="6">SUM(J22:J26)</f>
        <v>36485</v>
      </c>
      <c r="K21" s="404"/>
      <c r="L21" s="402"/>
    </row>
    <row r="22" s="357" customFormat="1" ht="20.1" customHeight="1" spans="1:12">
      <c r="A22" s="272" t="s">
        <v>127</v>
      </c>
      <c r="B22" s="385">
        <v>55148</v>
      </c>
      <c r="C22" s="386">
        <v>82562</v>
      </c>
      <c r="D22" s="386">
        <v>44316.16</v>
      </c>
      <c r="E22" s="382"/>
      <c r="F22" s="383"/>
      <c r="G22" s="387" t="s">
        <v>1305</v>
      </c>
      <c r="H22" s="385"/>
      <c r="I22" s="388">
        <v>13468</v>
      </c>
      <c r="J22" s="406"/>
      <c r="K22" s="404"/>
      <c r="L22" s="402"/>
    </row>
    <row r="23" s="357" customFormat="1" ht="20.1" customHeight="1" spans="1:12">
      <c r="A23" s="272" t="s">
        <v>1306</v>
      </c>
      <c r="B23" s="388">
        <v>300000</v>
      </c>
      <c r="C23" s="386">
        <v>450000</v>
      </c>
      <c r="D23" s="386"/>
      <c r="E23" s="382"/>
      <c r="F23" s="383"/>
      <c r="G23" s="273" t="s">
        <v>1307</v>
      </c>
      <c r="H23" s="388">
        <v>80000</v>
      </c>
      <c r="I23" s="388"/>
      <c r="J23" s="406">
        <v>30000</v>
      </c>
      <c r="K23" s="404"/>
      <c r="L23" s="402"/>
    </row>
    <row r="24" s="357" customFormat="1" ht="20.1" customHeight="1" spans="1:12">
      <c r="A24" s="389" t="s">
        <v>1308</v>
      </c>
      <c r="B24" s="388">
        <v>83068</v>
      </c>
      <c r="C24" s="386">
        <v>83068</v>
      </c>
      <c r="D24" s="386">
        <v>104596</v>
      </c>
      <c r="E24" s="382"/>
      <c r="F24" s="383"/>
      <c r="G24" s="390" t="s">
        <v>1309</v>
      </c>
      <c r="H24" s="388">
        <v>8400</v>
      </c>
      <c r="I24" s="388">
        <v>7426</v>
      </c>
      <c r="J24" s="406">
        <v>6485</v>
      </c>
      <c r="K24" s="404"/>
      <c r="L24" s="402"/>
    </row>
    <row r="25" s="357" customFormat="1" ht="20.1" customHeight="1" spans="1:12">
      <c r="A25" s="389" t="s">
        <v>1310</v>
      </c>
      <c r="B25" s="388"/>
      <c r="C25" s="386"/>
      <c r="D25" s="386"/>
      <c r="E25" s="382"/>
      <c r="F25" s="383"/>
      <c r="G25" s="390" t="s">
        <v>1311</v>
      </c>
      <c r="H25" s="388"/>
      <c r="I25" s="388">
        <v>87000</v>
      </c>
      <c r="J25" s="406"/>
      <c r="K25" s="404"/>
      <c r="L25" s="402"/>
    </row>
    <row r="26" s="357" customFormat="1" ht="20.1" customHeight="1" spans="1:12">
      <c r="A26" s="389" t="s">
        <v>1312</v>
      </c>
      <c r="B26" s="385"/>
      <c r="C26" s="386">
        <v>87000</v>
      </c>
      <c r="D26" s="386"/>
      <c r="E26" s="382"/>
      <c r="F26" s="383"/>
      <c r="G26" s="390" t="s">
        <v>1313</v>
      </c>
      <c r="H26" s="385"/>
      <c r="I26" s="388">
        <v>104596</v>
      </c>
      <c r="J26" s="406"/>
      <c r="K26" s="404"/>
      <c r="L26" s="402"/>
    </row>
    <row r="27" s="357" customFormat="1" ht="20.1" customHeight="1" spans="1:12">
      <c r="A27" s="391" t="s">
        <v>1314</v>
      </c>
      <c r="B27" s="388"/>
      <c r="C27" s="386"/>
      <c r="D27" s="386"/>
      <c r="E27" s="382"/>
      <c r="F27" s="392"/>
      <c r="G27" s="393"/>
      <c r="H27" s="388"/>
      <c r="I27" s="388"/>
      <c r="J27" s="388"/>
      <c r="K27" s="386"/>
      <c r="L27" s="407"/>
    </row>
    <row r="28" s="357" customFormat="1" ht="20.1" customHeight="1" spans="1:12">
      <c r="A28" s="272"/>
      <c r="B28" s="388"/>
      <c r="C28" s="386"/>
      <c r="D28" s="386"/>
      <c r="E28" s="382"/>
      <c r="F28" s="392"/>
      <c r="G28" s="393"/>
      <c r="H28" s="388"/>
      <c r="I28" s="388"/>
      <c r="J28" s="388"/>
      <c r="K28" s="386"/>
      <c r="L28" s="408"/>
    </row>
    <row r="29" s="357" customFormat="1" ht="20.1" customHeight="1" spans="1:12">
      <c r="A29" s="394"/>
      <c r="B29" s="395"/>
      <c r="C29" s="396"/>
      <c r="D29" s="396"/>
      <c r="E29" s="397"/>
      <c r="F29" s="398"/>
      <c r="G29" s="277"/>
      <c r="H29" s="395"/>
      <c r="I29" s="395"/>
      <c r="J29" s="395"/>
      <c r="K29" s="396"/>
      <c r="L29" s="409"/>
    </row>
    <row r="30" s="357" customFormat="1" ht="37.5" customHeight="1" spans="1:12">
      <c r="A30" s="399" t="s">
        <v>1742</v>
      </c>
      <c r="B30" s="399"/>
      <c r="C30" s="399"/>
      <c r="D30" s="399"/>
      <c r="E30" s="400"/>
      <c r="F30" s="400"/>
      <c r="G30" s="399"/>
      <c r="H30" s="399"/>
      <c r="I30" s="399"/>
      <c r="J30" s="399"/>
      <c r="K30" s="399"/>
      <c r="L30" s="400"/>
    </row>
    <row r="31" s="357" customFormat="1" ht="20.1" customHeight="1" spans="1:12">
      <c r="A31" s="358"/>
      <c r="B31" s="359"/>
      <c r="C31" s="359"/>
      <c r="D31" s="359"/>
      <c r="E31" s="360"/>
      <c r="F31" s="360"/>
      <c r="G31" s="361"/>
      <c r="H31" s="359"/>
      <c r="I31" s="359"/>
      <c r="J31" s="359"/>
      <c r="K31" s="359"/>
      <c r="L31" s="360"/>
    </row>
    <row r="32" s="357" customFormat="1" ht="20.1" customHeight="1" spans="1:12">
      <c r="A32" s="358"/>
      <c r="B32" s="359"/>
      <c r="C32" s="359"/>
      <c r="D32" s="359"/>
      <c r="E32" s="360"/>
      <c r="F32" s="360"/>
      <c r="G32" s="361"/>
      <c r="H32" s="359"/>
      <c r="I32" s="359"/>
      <c r="J32" s="359"/>
      <c r="K32" s="359"/>
      <c r="L32" s="360"/>
    </row>
    <row r="33" s="357" customFormat="1" ht="20.1" customHeight="1" spans="1:12">
      <c r="A33" s="358"/>
      <c r="B33" s="359"/>
      <c r="C33" s="359"/>
      <c r="D33" s="359"/>
      <c r="E33" s="360"/>
      <c r="F33" s="360"/>
      <c r="G33" s="361"/>
      <c r="H33" s="359"/>
      <c r="I33" s="359"/>
      <c r="J33" s="359"/>
      <c r="K33" s="359"/>
      <c r="L33" s="360"/>
    </row>
    <row r="34" s="357" customFormat="1" ht="20.1" customHeight="1" spans="1:12">
      <c r="A34" s="358"/>
      <c r="B34" s="359"/>
      <c r="C34" s="359"/>
      <c r="D34" s="359"/>
      <c r="E34" s="360"/>
      <c r="F34" s="360"/>
      <c r="G34" s="361"/>
      <c r="H34" s="359"/>
      <c r="I34" s="359"/>
      <c r="J34" s="359"/>
      <c r="K34" s="359"/>
      <c r="L34" s="360"/>
    </row>
    <row r="35" s="357" customFormat="1" ht="20.1" customHeight="1" spans="1:12">
      <c r="A35" s="358"/>
      <c r="B35" s="359"/>
      <c r="C35" s="359"/>
      <c r="D35" s="359"/>
      <c r="E35" s="360"/>
      <c r="F35" s="360"/>
      <c r="G35" s="361"/>
      <c r="H35" s="359"/>
      <c r="I35" s="359"/>
      <c r="J35" s="359"/>
      <c r="K35" s="359"/>
      <c r="L35" s="360"/>
    </row>
    <row r="36" s="357" customFormat="1" ht="20.1" customHeight="1" spans="1:12">
      <c r="A36" s="358"/>
      <c r="B36" s="359"/>
      <c r="C36" s="359"/>
      <c r="D36" s="359"/>
      <c r="E36" s="360"/>
      <c r="F36" s="360"/>
      <c r="G36" s="361"/>
      <c r="H36" s="359"/>
      <c r="I36" s="359"/>
      <c r="J36" s="359"/>
      <c r="K36" s="359"/>
      <c r="L36" s="360"/>
    </row>
    <row r="37" s="357" customFormat="1" ht="20.1" customHeight="1" spans="1:12">
      <c r="A37" s="358"/>
      <c r="B37" s="359"/>
      <c r="C37" s="359"/>
      <c r="D37" s="359"/>
      <c r="E37" s="360"/>
      <c r="F37" s="360"/>
      <c r="G37" s="361"/>
      <c r="H37" s="359"/>
      <c r="I37" s="359"/>
      <c r="J37" s="359"/>
      <c r="K37" s="359"/>
      <c r="L37" s="360"/>
    </row>
    <row r="38" s="357" customFormat="1" ht="20.1" customHeight="1" spans="1:12">
      <c r="A38" s="358"/>
      <c r="B38" s="359"/>
      <c r="C38" s="359"/>
      <c r="D38" s="359"/>
      <c r="E38" s="360"/>
      <c r="F38" s="360"/>
      <c r="G38" s="361"/>
      <c r="H38" s="359"/>
      <c r="I38" s="359"/>
      <c r="J38" s="359"/>
      <c r="K38" s="359"/>
      <c r="L38" s="360"/>
    </row>
    <row r="39" s="357" customFormat="1" ht="20.1" customHeight="1" spans="1:12">
      <c r="A39" s="358"/>
      <c r="B39" s="359"/>
      <c r="C39" s="359"/>
      <c r="D39" s="359"/>
      <c r="E39" s="360"/>
      <c r="F39" s="360"/>
      <c r="G39" s="361"/>
      <c r="H39" s="359"/>
      <c r="I39" s="359"/>
      <c r="J39" s="359"/>
      <c r="K39" s="359"/>
      <c r="L39" s="360"/>
    </row>
    <row r="40" s="357" customFormat="1" ht="20.1" customHeight="1" spans="1:12">
      <c r="A40" s="358"/>
      <c r="B40" s="359"/>
      <c r="C40" s="359"/>
      <c r="D40" s="359"/>
      <c r="E40" s="360"/>
      <c r="F40" s="360"/>
      <c r="G40" s="361"/>
      <c r="H40" s="359"/>
      <c r="I40" s="359"/>
      <c r="J40" s="359"/>
      <c r="K40" s="359"/>
      <c r="L40" s="360"/>
    </row>
    <row r="41" s="357" customFormat="1" ht="20.1" customHeight="1" spans="1:12">
      <c r="A41" s="358"/>
      <c r="B41" s="359"/>
      <c r="C41" s="359"/>
      <c r="D41" s="359"/>
      <c r="E41" s="360"/>
      <c r="F41" s="360"/>
      <c r="G41" s="361"/>
      <c r="H41" s="359"/>
      <c r="I41" s="359"/>
      <c r="J41" s="359"/>
      <c r="K41" s="359"/>
      <c r="L41" s="360"/>
    </row>
    <row r="42" s="357" customFormat="1" ht="20.1" customHeight="1" spans="1:12">
      <c r="A42" s="358"/>
      <c r="B42" s="359"/>
      <c r="C42" s="359"/>
      <c r="D42" s="359"/>
      <c r="E42" s="360"/>
      <c r="F42" s="360"/>
      <c r="G42" s="361"/>
      <c r="H42" s="359"/>
      <c r="I42" s="359"/>
      <c r="J42" s="359"/>
      <c r="K42" s="359"/>
      <c r="L42" s="360"/>
    </row>
    <row r="43" s="357" customFormat="1" ht="20.1" customHeight="1" spans="1:12">
      <c r="A43" s="358"/>
      <c r="B43" s="359"/>
      <c r="C43" s="359"/>
      <c r="D43" s="359"/>
      <c r="E43" s="360"/>
      <c r="F43" s="360"/>
      <c r="G43" s="361"/>
      <c r="H43" s="359"/>
      <c r="I43" s="359"/>
      <c r="J43" s="359"/>
      <c r="K43" s="359"/>
      <c r="L43" s="360"/>
    </row>
    <row r="44" s="357" customFormat="1" ht="20.1" customHeight="1" spans="1:12">
      <c r="A44" s="358"/>
      <c r="B44" s="359"/>
      <c r="C44" s="359"/>
      <c r="D44" s="359"/>
      <c r="E44" s="360"/>
      <c r="F44" s="360"/>
      <c r="G44" s="361"/>
      <c r="H44" s="359"/>
      <c r="I44" s="359"/>
      <c r="J44" s="359"/>
      <c r="K44" s="359"/>
      <c r="L44" s="360"/>
    </row>
    <row r="45" s="357" customFormat="1" ht="20.1" customHeight="1" spans="1:12">
      <c r="A45" s="358"/>
      <c r="B45" s="359"/>
      <c r="C45" s="359"/>
      <c r="D45" s="359"/>
      <c r="E45" s="360"/>
      <c r="F45" s="360"/>
      <c r="G45" s="361"/>
      <c r="H45" s="359"/>
      <c r="I45" s="359"/>
      <c r="J45" s="359"/>
      <c r="K45" s="359"/>
      <c r="L45" s="360"/>
    </row>
    <row r="46" s="357" customFormat="1" ht="20.1" customHeight="1" spans="1:12">
      <c r="A46" s="358"/>
      <c r="B46" s="359"/>
      <c r="C46" s="359"/>
      <c r="D46" s="359"/>
      <c r="E46" s="360"/>
      <c r="F46" s="360"/>
      <c r="G46" s="361"/>
      <c r="H46" s="359"/>
      <c r="I46" s="359"/>
      <c r="J46" s="359"/>
      <c r="K46" s="359"/>
      <c r="L46" s="360"/>
    </row>
    <row r="47" s="357" customFormat="1" ht="20.1" customHeight="1" spans="1:12">
      <c r="A47" s="358"/>
      <c r="B47" s="359"/>
      <c r="C47" s="359"/>
      <c r="D47" s="359"/>
      <c r="E47" s="360"/>
      <c r="F47" s="360"/>
      <c r="G47" s="361"/>
      <c r="H47" s="359"/>
      <c r="I47" s="359"/>
      <c r="J47" s="359"/>
      <c r="K47" s="359"/>
      <c r="L47" s="360"/>
    </row>
    <row r="48" s="357" customFormat="1" ht="20.1" customHeight="1" spans="1:12">
      <c r="A48" s="358"/>
      <c r="B48" s="359"/>
      <c r="C48" s="359"/>
      <c r="D48" s="359"/>
      <c r="E48" s="360"/>
      <c r="F48" s="360"/>
      <c r="G48" s="361"/>
      <c r="H48" s="359"/>
      <c r="I48" s="359"/>
      <c r="J48" s="359"/>
      <c r="K48" s="359"/>
      <c r="L48" s="360"/>
    </row>
    <row r="49" s="357" customFormat="1" ht="20.1" customHeight="1" spans="1:12">
      <c r="A49" s="358"/>
      <c r="B49" s="359"/>
      <c r="C49" s="359"/>
      <c r="D49" s="359"/>
      <c r="E49" s="360"/>
      <c r="F49" s="360"/>
      <c r="G49" s="361"/>
      <c r="H49" s="359"/>
      <c r="I49" s="359"/>
      <c r="J49" s="359"/>
      <c r="K49" s="359"/>
      <c r="L49" s="360"/>
    </row>
    <row r="50" s="357" customFormat="1" ht="20.1" customHeight="1" spans="1:12">
      <c r="A50" s="358"/>
      <c r="B50" s="359"/>
      <c r="C50" s="359"/>
      <c r="D50" s="359"/>
      <c r="E50" s="360"/>
      <c r="F50" s="360"/>
      <c r="G50" s="361"/>
      <c r="H50" s="359"/>
      <c r="I50" s="359"/>
      <c r="J50" s="359"/>
      <c r="K50" s="359"/>
      <c r="L50" s="360"/>
    </row>
    <row r="51" s="357" customFormat="1" ht="20.1" customHeight="1" spans="1:12">
      <c r="A51" s="358"/>
      <c r="B51" s="359"/>
      <c r="C51" s="359"/>
      <c r="D51" s="359"/>
      <c r="E51" s="360"/>
      <c r="F51" s="360"/>
      <c r="G51" s="361"/>
      <c r="H51" s="359"/>
      <c r="I51" s="359"/>
      <c r="J51" s="359"/>
      <c r="K51" s="359"/>
      <c r="L51" s="360"/>
    </row>
    <row r="52" s="358" customFormat="1" ht="20.1" customHeight="1" spans="2:12">
      <c r="B52" s="359"/>
      <c r="C52" s="359"/>
      <c r="D52" s="359"/>
      <c r="E52" s="360"/>
      <c r="F52" s="360"/>
      <c r="G52" s="361"/>
      <c r="H52" s="359"/>
      <c r="I52" s="359"/>
      <c r="J52" s="359"/>
      <c r="K52" s="359"/>
      <c r="L52" s="360"/>
    </row>
    <row r="53" s="358" customFormat="1" ht="20.1" customHeight="1" spans="2:12">
      <c r="B53" s="359"/>
      <c r="C53" s="359"/>
      <c r="D53" s="359"/>
      <c r="E53" s="360"/>
      <c r="F53" s="360"/>
      <c r="G53" s="361"/>
      <c r="H53" s="359"/>
      <c r="I53" s="359"/>
      <c r="J53" s="359"/>
      <c r="K53" s="359"/>
      <c r="L53" s="360"/>
    </row>
    <row r="54" s="358" customFormat="1" ht="20.1" customHeight="1" spans="2:12">
      <c r="B54" s="359"/>
      <c r="C54" s="359"/>
      <c r="D54" s="359"/>
      <c r="E54" s="360"/>
      <c r="F54" s="360"/>
      <c r="G54" s="361"/>
      <c r="H54" s="359"/>
      <c r="I54" s="359"/>
      <c r="J54" s="359"/>
      <c r="K54" s="359"/>
      <c r="L54" s="360"/>
    </row>
    <row r="55" s="358" customFormat="1" ht="20.1" customHeight="1" spans="2:12">
      <c r="B55" s="359"/>
      <c r="C55" s="359"/>
      <c r="D55" s="359"/>
      <c r="E55" s="360"/>
      <c r="F55" s="360"/>
      <c r="G55" s="361"/>
      <c r="H55" s="359"/>
      <c r="I55" s="359"/>
      <c r="J55" s="359"/>
      <c r="K55" s="359"/>
      <c r="L55" s="360"/>
    </row>
    <row r="56" s="358" customFormat="1" ht="20.1" customHeight="1" spans="2:12">
      <c r="B56" s="359"/>
      <c r="C56" s="359"/>
      <c r="D56" s="359"/>
      <c r="E56" s="360"/>
      <c r="F56" s="360"/>
      <c r="G56" s="361"/>
      <c r="H56" s="359"/>
      <c r="I56" s="359"/>
      <c r="J56" s="359"/>
      <c r="K56" s="359"/>
      <c r="L56" s="360"/>
    </row>
    <row r="57" s="358" customFormat="1" ht="20.1" customHeight="1" spans="2:12">
      <c r="B57" s="359"/>
      <c r="C57" s="359"/>
      <c r="D57" s="359"/>
      <c r="E57" s="360"/>
      <c r="F57" s="360"/>
      <c r="G57" s="361"/>
      <c r="H57" s="359"/>
      <c r="I57" s="359"/>
      <c r="J57" s="359"/>
      <c r="K57" s="359"/>
      <c r="L57" s="360"/>
    </row>
    <row r="58" s="358" customFormat="1" ht="20.1" customHeight="1" spans="2:12">
      <c r="B58" s="359"/>
      <c r="C58" s="359"/>
      <c r="D58" s="359"/>
      <c r="E58" s="360"/>
      <c r="F58" s="360"/>
      <c r="G58" s="361"/>
      <c r="H58" s="359"/>
      <c r="I58" s="359"/>
      <c r="J58" s="359"/>
      <c r="K58" s="359"/>
      <c r="L58" s="360"/>
    </row>
  </sheetData>
  <mergeCells count="4">
    <mergeCell ref="A1:G1"/>
    <mergeCell ref="A2:L2"/>
    <mergeCell ref="A3:G3"/>
    <mergeCell ref="A30:L30"/>
  </mergeCells>
  <pageMargins left="0.75" right="0.75" top="1" bottom="1" header="0.5" footer="0.5"/>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Q1048568"/>
  <sheetViews>
    <sheetView showGridLines="0" showZeros="0" topLeftCell="B1" workbookViewId="0">
      <selection activeCell="B267" sqref="B267:C267"/>
    </sheetView>
  </sheetViews>
  <sheetFormatPr defaultColWidth="9" defaultRowHeight="20.1" customHeight="1"/>
  <cols>
    <col min="1" max="1" width="8.375" style="341" hidden="1" customWidth="1"/>
    <col min="2" max="2" width="65.25" style="342" customWidth="1"/>
    <col min="3" max="3" width="30.375" style="343" customWidth="1"/>
    <col min="4" max="15" width="9" style="341" hidden="1" customWidth="1"/>
    <col min="16" max="16" width="9.375" style="341" hidden="1" customWidth="1"/>
    <col min="17" max="17" width="9" style="341" hidden="1" customWidth="1"/>
    <col min="18" max="18" width="9" style="341" customWidth="1"/>
    <col min="19" max="16384" width="9" style="341"/>
  </cols>
  <sheetData>
    <row r="1" s="341" customFormat="1" customHeight="1" spans="2:3">
      <c r="B1" s="344" t="s">
        <v>1743</v>
      </c>
      <c r="C1" s="344"/>
    </row>
    <row r="2" s="341" customFormat="1" ht="35.25" customHeight="1" spans="2:3">
      <c r="B2" s="345" t="s">
        <v>1744</v>
      </c>
      <c r="C2" s="345"/>
    </row>
    <row r="3" s="341" customFormat="1" customHeight="1" spans="2:3">
      <c r="B3" s="346"/>
      <c r="C3" s="347" t="s">
        <v>67</v>
      </c>
    </row>
    <row r="4" s="341" customFormat="1" ht="24" customHeight="1" spans="2:17">
      <c r="B4" s="348" t="s">
        <v>144</v>
      </c>
      <c r="C4" s="348" t="s">
        <v>1668</v>
      </c>
      <c r="D4" s="349" t="s">
        <v>1641</v>
      </c>
      <c r="E4" s="349" t="s">
        <v>1727</v>
      </c>
      <c r="F4" s="349" t="s">
        <v>1728</v>
      </c>
      <c r="G4" s="349" t="s">
        <v>1729</v>
      </c>
      <c r="H4" s="349" t="s">
        <v>1730</v>
      </c>
      <c r="I4" s="349" t="s">
        <v>1731</v>
      </c>
      <c r="J4" s="349" t="s">
        <v>1732</v>
      </c>
      <c r="K4" s="349" t="s">
        <v>1733</v>
      </c>
      <c r="L4" s="349" t="s">
        <v>1734</v>
      </c>
      <c r="M4" s="349" t="s">
        <v>1735</v>
      </c>
      <c r="N4" s="349" t="s">
        <v>1736</v>
      </c>
      <c r="O4" s="349" t="s">
        <v>1737</v>
      </c>
      <c r="P4" s="349" t="s">
        <v>1647</v>
      </c>
      <c r="Q4" s="349" t="s">
        <v>1738</v>
      </c>
    </row>
    <row r="5" s="341" customFormat="1" ht="21.75" customHeight="1" spans="1:17">
      <c r="A5" s="341">
        <v>1</v>
      </c>
      <c r="B5" s="350" t="s">
        <v>78</v>
      </c>
      <c r="C5" s="351">
        <f>D5+E5+F5+G5+H5+I5+J5+K5+L5+M5+N5+O5+P5+Q5</f>
        <v>329427</v>
      </c>
      <c r="D5" s="341">
        <v>51000</v>
      </c>
      <c r="E5" s="341">
        <v>12820</v>
      </c>
      <c r="F5" s="341">
        <v>7580</v>
      </c>
      <c r="G5" s="341">
        <v>21285</v>
      </c>
      <c r="H5" s="341">
        <v>2000</v>
      </c>
      <c r="I5" s="341">
        <v>3000</v>
      </c>
      <c r="J5" s="341">
        <v>3280</v>
      </c>
      <c r="K5" s="341">
        <v>43550</v>
      </c>
      <c r="L5" s="341">
        <v>20000</v>
      </c>
      <c r="M5" s="341">
        <v>5000</v>
      </c>
      <c r="N5" s="341">
        <v>10000</v>
      </c>
      <c r="O5" s="341">
        <v>1000</v>
      </c>
      <c r="P5" s="341">
        <v>44316</v>
      </c>
      <c r="Q5" s="341">
        <v>104596</v>
      </c>
    </row>
    <row r="6" s="341" customFormat="1" hidden="1" customHeight="1" spans="1:3">
      <c r="A6" s="352">
        <v>206</v>
      </c>
      <c r="B6" s="353" t="s">
        <v>425</v>
      </c>
      <c r="C6" s="351">
        <f t="shared" ref="C6:C24" si="0">D6+E6+F6+G6+H6+I6+J6+K6+L6+M6+N6+O6+P6+Q6</f>
        <v>0</v>
      </c>
    </row>
    <row r="7" s="341" customFormat="1" hidden="1" customHeight="1" spans="1:3">
      <c r="A7" s="352">
        <v>20610</v>
      </c>
      <c r="B7" s="353" t="s">
        <v>1319</v>
      </c>
      <c r="C7" s="351">
        <f t="shared" si="0"/>
        <v>0</v>
      </c>
    </row>
    <row r="8" s="341" customFormat="1" hidden="1" customHeight="1" spans="1:3">
      <c r="A8" s="352">
        <v>2061001</v>
      </c>
      <c r="B8" s="353" t="s">
        <v>1320</v>
      </c>
      <c r="C8" s="351">
        <f t="shared" si="0"/>
        <v>0</v>
      </c>
    </row>
    <row r="9" s="341" customFormat="1" hidden="1" customHeight="1" spans="1:3">
      <c r="A9" s="352">
        <v>2061002</v>
      </c>
      <c r="B9" s="353" t="s">
        <v>1321</v>
      </c>
      <c r="C9" s="351">
        <f t="shared" si="0"/>
        <v>0</v>
      </c>
    </row>
    <row r="10" s="341" customFormat="1" hidden="1" customHeight="1" spans="1:3">
      <c r="A10" s="352">
        <v>2061003</v>
      </c>
      <c r="B10" s="353" t="s">
        <v>1322</v>
      </c>
      <c r="C10" s="351">
        <f t="shared" si="0"/>
        <v>0</v>
      </c>
    </row>
    <row r="11" s="341" customFormat="1" hidden="1" customHeight="1" spans="1:3">
      <c r="A11" s="352">
        <v>2061004</v>
      </c>
      <c r="B11" s="353" t="s">
        <v>1323</v>
      </c>
      <c r="C11" s="351">
        <f t="shared" si="0"/>
        <v>0</v>
      </c>
    </row>
    <row r="12" s="341" customFormat="1" hidden="1" customHeight="1" spans="1:3">
      <c r="A12" s="352">
        <v>2061005</v>
      </c>
      <c r="B12" s="353" t="s">
        <v>1324</v>
      </c>
      <c r="C12" s="351">
        <f t="shared" si="0"/>
        <v>0</v>
      </c>
    </row>
    <row r="13" s="341" customFormat="1" hidden="1" customHeight="1" spans="1:3">
      <c r="A13" s="352">
        <v>2061099</v>
      </c>
      <c r="B13" s="353" t="s">
        <v>1325</v>
      </c>
      <c r="C13" s="351">
        <f t="shared" si="0"/>
        <v>0</v>
      </c>
    </row>
    <row r="14" s="341" customFormat="1" hidden="1" customHeight="1" spans="1:3">
      <c r="A14" s="352">
        <v>207</v>
      </c>
      <c r="B14" s="353" t="s">
        <v>474</v>
      </c>
      <c r="C14" s="351">
        <f t="shared" si="0"/>
        <v>0</v>
      </c>
    </row>
    <row r="15" s="341" customFormat="1" hidden="1" customHeight="1" spans="1:3">
      <c r="A15" s="352">
        <v>20707</v>
      </c>
      <c r="B15" s="353" t="s">
        <v>1326</v>
      </c>
      <c r="C15" s="351">
        <f t="shared" si="0"/>
        <v>0</v>
      </c>
    </row>
    <row r="16" s="341" customFormat="1" hidden="1" customHeight="1" spans="1:3">
      <c r="A16" s="352">
        <v>2070701</v>
      </c>
      <c r="B16" s="353" t="s">
        <v>1327</v>
      </c>
      <c r="C16" s="351">
        <f t="shared" si="0"/>
        <v>0</v>
      </c>
    </row>
    <row r="17" s="341" customFormat="1" hidden="1" customHeight="1" spans="1:3">
      <c r="A17" s="352">
        <v>2070702</v>
      </c>
      <c r="B17" s="353" t="s">
        <v>1328</v>
      </c>
      <c r="C17" s="351">
        <f t="shared" si="0"/>
        <v>0</v>
      </c>
    </row>
    <row r="18" s="341" customFormat="1" hidden="1" customHeight="1" spans="1:3">
      <c r="A18" s="352">
        <v>2070703</v>
      </c>
      <c r="B18" s="353" t="s">
        <v>1329</v>
      </c>
      <c r="C18" s="351">
        <f t="shared" si="0"/>
        <v>0</v>
      </c>
    </row>
    <row r="19" s="341" customFormat="1" hidden="1" customHeight="1" spans="1:3">
      <c r="A19" s="352">
        <v>2070704</v>
      </c>
      <c r="B19" s="353" t="s">
        <v>1330</v>
      </c>
      <c r="C19" s="351">
        <f t="shared" si="0"/>
        <v>0</v>
      </c>
    </row>
    <row r="20" s="341" customFormat="1" hidden="1" customHeight="1" spans="1:3">
      <c r="A20" s="352">
        <v>2070799</v>
      </c>
      <c r="B20" s="353" t="s">
        <v>1331</v>
      </c>
      <c r="C20" s="351">
        <f t="shared" si="0"/>
        <v>0</v>
      </c>
    </row>
    <row r="21" s="341" customFormat="1" hidden="1" customHeight="1" spans="1:3">
      <c r="A21" s="352">
        <v>20709</v>
      </c>
      <c r="B21" s="353" t="s">
        <v>1332</v>
      </c>
      <c r="C21" s="351">
        <f t="shared" si="0"/>
        <v>0</v>
      </c>
    </row>
    <row r="22" s="341" customFormat="1" hidden="1" customHeight="1" spans="1:3">
      <c r="A22" s="352">
        <v>2070901</v>
      </c>
      <c r="B22" s="353" t="s">
        <v>1333</v>
      </c>
      <c r="C22" s="351">
        <f t="shared" si="0"/>
        <v>0</v>
      </c>
    </row>
    <row r="23" s="341" customFormat="1" hidden="1" customHeight="1" spans="1:3">
      <c r="A23" s="352">
        <v>2070902</v>
      </c>
      <c r="B23" s="353" t="s">
        <v>1334</v>
      </c>
      <c r="C23" s="351">
        <f t="shared" si="0"/>
        <v>0</v>
      </c>
    </row>
    <row r="24" s="341" customFormat="1" hidden="1" customHeight="1" spans="1:3">
      <c r="A24" s="352">
        <v>2070903</v>
      </c>
      <c r="B24" s="353" t="s">
        <v>1335</v>
      </c>
      <c r="C24" s="351">
        <f t="shared" si="0"/>
        <v>0</v>
      </c>
    </row>
    <row r="25" s="341" customFormat="1" hidden="1" customHeight="1" spans="1:3">
      <c r="A25" s="352">
        <v>2070904</v>
      </c>
      <c r="B25" s="353" t="s">
        <v>1336</v>
      </c>
      <c r="C25" s="351">
        <f t="shared" ref="C25:C88" si="1">D25+E25+F25+G25+H25+I25+J25+K25+L25+M25+N25+O25+P25+Q25</f>
        <v>0</v>
      </c>
    </row>
    <row r="26" s="341" customFormat="1" hidden="1" customHeight="1" spans="1:3">
      <c r="A26" s="352">
        <v>2070999</v>
      </c>
      <c r="B26" s="353" t="s">
        <v>1337</v>
      </c>
      <c r="C26" s="351">
        <f t="shared" si="1"/>
        <v>0</v>
      </c>
    </row>
    <row r="27" s="341" customFormat="1" hidden="1" customHeight="1" spans="1:3">
      <c r="A27" s="352">
        <v>20710</v>
      </c>
      <c r="B27" s="353" t="s">
        <v>1338</v>
      </c>
      <c r="C27" s="351">
        <f t="shared" si="1"/>
        <v>0</v>
      </c>
    </row>
    <row r="28" s="341" customFormat="1" hidden="1" customHeight="1" spans="1:3">
      <c r="A28" s="352">
        <v>2071001</v>
      </c>
      <c r="B28" s="353" t="s">
        <v>1339</v>
      </c>
      <c r="C28" s="351">
        <f t="shared" si="1"/>
        <v>0</v>
      </c>
    </row>
    <row r="29" s="341" customFormat="1" hidden="1" customHeight="1" spans="1:3">
      <c r="A29" s="352">
        <v>2071099</v>
      </c>
      <c r="B29" s="353" t="s">
        <v>1340</v>
      </c>
      <c r="C29" s="351">
        <f t="shared" si="1"/>
        <v>0</v>
      </c>
    </row>
    <row r="30" s="341" customFormat="1" hidden="1" customHeight="1" spans="1:3">
      <c r="A30" s="352">
        <v>208</v>
      </c>
      <c r="B30" s="353" t="s">
        <v>516</v>
      </c>
      <c r="C30" s="351">
        <f t="shared" si="1"/>
        <v>0</v>
      </c>
    </row>
    <row r="31" s="341" customFormat="1" hidden="1" customHeight="1" spans="1:3">
      <c r="A31" s="352">
        <v>20829</v>
      </c>
      <c r="B31" s="353" t="s">
        <v>1347</v>
      </c>
      <c r="C31" s="351">
        <f t="shared" si="1"/>
        <v>0</v>
      </c>
    </row>
    <row r="32" s="341" customFormat="1" hidden="1" customHeight="1" spans="1:3">
      <c r="A32" s="352">
        <v>2082901</v>
      </c>
      <c r="B32" s="353" t="s">
        <v>1343</v>
      </c>
      <c r="C32" s="351">
        <f t="shared" si="1"/>
        <v>0</v>
      </c>
    </row>
    <row r="33" s="341" customFormat="1" hidden="1" customHeight="1" spans="1:3">
      <c r="A33" s="352">
        <v>2082999</v>
      </c>
      <c r="B33" s="353" t="s">
        <v>1348</v>
      </c>
      <c r="C33" s="351">
        <f t="shared" si="1"/>
        <v>0</v>
      </c>
    </row>
    <row r="34" s="341" customFormat="1" hidden="1" customHeight="1" spans="1:3">
      <c r="A34" s="352">
        <v>211</v>
      </c>
      <c r="B34" s="353" t="s">
        <v>690</v>
      </c>
      <c r="C34" s="351">
        <f t="shared" si="1"/>
        <v>0</v>
      </c>
    </row>
    <row r="35" s="341" customFormat="1" hidden="1" customHeight="1" spans="1:3">
      <c r="A35" s="352">
        <v>21160</v>
      </c>
      <c r="B35" s="353" t="s">
        <v>1349</v>
      </c>
      <c r="C35" s="351">
        <f t="shared" si="1"/>
        <v>0</v>
      </c>
    </row>
    <row r="36" s="341" customFormat="1" hidden="1" customHeight="1" spans="1:3">
      <c r="A36" s="352">
        <v>2116001</v>
      </c>
      <c r="B36" s="353" t="s">
        <v>1350</v>
      </c>
      <c r="C36" s="351">
        <f t="shared" si="1"/>
        <v>0</v>
      </c>
    </row>
    <row r="37" s="341" customFormat="1" hidden="1" customHeight="1" spans="1:3">
      <c r="A37" s="352">
        <v>2116002</v>
      </c>
      <c r="B37" s="353" t="s">
        <v>1351</v>
      </c>
      <c r="C37" s="351">
        <f t="shared" si="1"/>
        <v>0</v>
      </c>
    </row>
    <row r="38" s="341" customFormat="1" hidden="1" customHeight="1" spans="1:3">
      <c r="A38" s="352">
        <v>2116003</v>
      </c>
      <c r="B38" s="353" t="s">
        <v>1352</v>
      </c>
      <c r="C38" s="351">
        <f t="shared" si="1"/>
        <v>0</v>
      </c>
    </row>
    <row r="39" s="341" customFormat="1" hidden="1" customHeight="1" spans="1:3">
      <c r="A39" s="352">
        <v>2116099</v>
      </c>
      <c r="B39" s="353" t="s">
        <v>1353</v>
      </c>
      <c r="C39" s="351">
        <f t="shared" si="1"/>
        <v>0</v>
      </c>
    </row>
    <row r="40" s="341" customFormat="1" hidden="1" customHeight="1" spans="1:3">
      <c r="A40" s="352">
        <v>21161</v>
      </c>
      <c r="B40" s="353" t="s">
        <v>1354</v>
      </c>
      <c r="C40" s="351">
        <f t="shared" si="1"/>
        <v>0</v>
      </c>
    </row>
    <row r="41" s="341" customFormat="1" hidden="1" customHeight="1" spans="1:3">
      <c r="A41" s="352">
        <v>2116101</v>
      </c>
      <c r="B41" s="353" t="s">
        <v>1355</v>
      </c>
      <c r="C41" s="351">
        <f t="shared" si="1"/>
        <v>0</v>
      </c>
    </row>
    <row r="42" s="341" customFormat="1" hidden="1" customHeight="1" spans="1:3">
      <c r="A42" s="352">
        <v>2116102</v>
      </c>
      <c r="B42" s="353" t="s">
        <v>1356</v>
      </c>
      <c r="C42" s="351">
        <f t="shared" si="1"/>
        <v>0</v>
      </c>
    </row>
    <row r="43" s="341" customFormat="1" hidden="1" customHeight="1" spans="1:3">
      <c r="A43" s="352">
        <v>2116103</v>
      </c>
      <c r="B43" s="353" t="s">
        <v>1357</v>
      </c>
      <c r="C43" s="351">
        <f t="shared" si="1"/>
        <v>0</v>
      </c>
    </row>
    <row r="44" s="341" customFormat="1" hidden="1" customHeight="1" spans="1:3">
      <c r="A44" s="352">
        <v>2116104</v>
      </c>
      <c r="B44" s="353" t="s">
        <v>1358</v>
      </c>
      <c r="C44" s="351">
        <f t="shared" si="1"/>
        <v>0</v>
      </c>
    </row>
    <row r="45" s="341" customFormat="1" customHeight="1" spans="1:17">
      <c r="A45" s="352">
        <v>212</v>
      </c>
      <c r="B45" s="353" t="s">
        <v>759</v>
      </c>
      <c r="C45" s="351">
        <f t="shared" si="1"/>
        <v>186705</v>
      </c>
      <c r="E45" s="341">
        <v>12820</v>
      </c>
      <c r="F45" s="341">
        <v>7580</v>
      </c>
      <c r="G45" s="341">
        <v>21285</v>
      </c>
      <c r="H45" s="341">
        <v>2000</v>
      </c>
      <c r="I45" s="341">
        <v>3000</v>
      </c>
      <c r="J45" s="341">
        <v>3280</v>
      </c>
      <c r="K45" s="341">
        <v>43550</v>
      </c>
      <c r="L45" s="341">
        <v>20000</v>
      </c>
      <c r="M45" s="341">
        <v>5000</v>
      </c>
      <c r="N45" s="341">
        <v>10000</v>
      </c>
      <c r="O45" s="341">
        <v>1000</v>
      </c>
      <c r="P45" s="341">
        <v>1291</v>
      </c>
      <c r="Q45" s="341">
        <f>37355+17044+1500</f>
        <v>55899</v>
      </c>
    </row>
    <row r="46" s="341" customFormat="1" customHeight="1" spans="1:17">
      <c r="A46" s="352">
        <v>21208</v>
      </c>
      <c r="B46" s="353" t="s">
        <v>1359</v>
      </c>
      <c r="C46" s="351">
        <f t="shared" si="1"/>
        <v>159728</v>
      </c>
      <c r="E46" s="341">
        <v>12820</v>
      </c>
      <c r="F46" s="341">
        <v>7580</v>
      </c>
      <c r="G46" s="341">
        <v>21285</v>
      </c>
      <c r="H46" s="341">
        <v>2000</v>
      </c>
      <c r="I46" s="341">
        <v>3000</v>
      </c>
      <c r="J46" s="341">
        <v>3280</v>
      </c>
      <c r="K46" s="341">
        <v>43550</v>
      </c>
      <c r="L46" s="341">
        <v>20000</v>
      </c>
      <c r="P46" s="341">
        <v>1291</v>
      </c>
      <c r="Q46" s="341">
        <f>26378+17044+1500</f>
        <v>44922</v>
      </c>
    </row>
    <row r="47" s="341" customFormat="1" hidden="1" customHeight="1" spans="1:3">
      <c r="A47" s="352">
        <v>2120801</v>
      </c>
      <c r="B47" s="353" t="s">
        <v>1360</v>
      </c>
      <c r="C47" s="351">
        <f t="shared" si="1"/>
        <v>0</v>
      </c>
    </row>
    <row r="48" s="341" customFormat="1" ht="20" hidden="1" customHeight="1" spans="1:3">
      <c r="A48" s="352">
        <v>2120802</v>
      </c>
      <c r="B48" s="353" t="s">
        <v>1361</v>
      </c>
      <c r="C48" s="351">
        <f t="shared" si="1"/>
        <v>0</v>
      </c>
    </row>
    <row r="49" s="341" customFormat="1" hidden="1" customHeight="1" spans="1:3">
      <c r="A49" s="352">
        <v>2120803</v>
      </c>
      <c r="B49" s="353" t="s">
        <v>1362</v>
      </c>
      <c r="C49" s="351">
        <f t="shared" si="1"/>
        <v>0</v>
      </c>
    </row>
    <row r="50" s="341" customFormat="1" customHeight="1" spans="1:17">
      <c r="A50" s="352">
        <v>2120804</v>
      </c>
      <c r="B50" s="353" t="s">
        <v>1363</v>
      </c>
      <c r="C50" s="351">
        <f t="shared" si="1"/>
        <v>7114</v>
      </c>
      <c r="H50" s="341">
        <v>2000</v>
      </c>
      <c r="Q50" s="341">
        <v>5114</v>
      </c>
    </row>
    <row r="51" s="341" customFormat="1" hidden="1" customHeight="1" spans="1:3">
      <c r="A51" s="352">
        <v>2120805</v>
      </c>
      <c r="B51" s="353" t="s">
        <v>1364</v>
      </c>
      <c r="C51" s="351">
        <f t="shared" si="1"/>
        <v>0</v>
      </c>
    </row>
    <row r="52" s="341" customFormat="1" customHeight="1" spans="1:17">
      <c r="A52" s="352">
        <v>2120806</v>
      </c>
      <c r="B52" s="353" t="s">
        <v>1365</v>
      </c>
      <c r="C52" s="351">
        <f t="shared" si="1"/>
        <v>43844</v>
      </c>
      <c r="K52" s="341">
        <v>43550</v>
      </c>
      <c r="Q52" s="341">
        <v>294</v>
      </c>
    </row>
    <row r="53" s="341" customFormat="1" hidden="1" customHeight="1" spans="1:3">
      <c r="A53" s="352">
        <v>2120807</v>
      </c>
      <c r="B53" s="353" t="s">
        <v>1366</v>
      </c>
      <c r="C53" s="351">
        <f t="shared" si="1"/>
        <v>0</v>
      </c>
    </row>
    <row r="54" s="341" customFormat="1" hidden="1" customHeight="1" spans="1:3">
      <c r="A54" s="352">
        <v>2120809</v>
      </c>
      <c r="B54" s="353" t="s">
        <v>1367</v>
      </c>
      <c r="C54" s="351">
        <f t="shared" si="1"/>
        <v>0</v>
      </c>
    </row>
    <row r="55" s="341" customFormat="1" hidden="1" customHeight="1" spans="1:3">
      <c r="A55" s="352">
        <v>2120810</v>
      </c>
      <c r="B55" s="353" t="s">
        <v>1368</v>
      </c>
      <c r="C55" s="351">
        <f t="shared" si="1"/>
        <v>0</v>
      </c>
    </row>
    <row r="56" s="341" customFormat="1" hidden="1" customHeight="1" spans="1:3">
      <c r="A56" s="352">
        <v>2120811</v>
      </c>
      <c r="B56" s="353" t="s">
        <v>1369</v>
      </c>
      <c r="C56" s="351">
        <f t="shared" si="1"/>
        <v>0</v>
      </c>
    </row>
    <row r="57" s="341" customFormat="1" hidden="1" customHeight="1" spans="1:3">
      <c r="A57" s="352">
        <v>2120813</v>
      </c>
      <c r="B57" s="353" t="s">
        <v>1054</v>
      </c>
      <c r="C57" s="351">
        <f t="shared" si="1"/>
        <v>0</v>
      </c>
    </row>
    <row r="58" s="341" customFormat="1" hidden="1" customHeight="1" spans="1:3">
      <c r="A58" s="352">
        <v>2120814</v>
      </c>
      <c r="B58" s="353" t="s">
        <v>1370</v>
      </c>
      <c r="C58" s="351">
        <f t="shared" si="1"/>
        <v>0</v>
      </c>
    </row>
    <row r="59" s="341" customFormat="1" hidden="1" customHeight="1" spans="1:3">
      <c r="A59" s="352">
        <v>2120815</v>
      </c>
      <c r="B59" s="353" t="s">
        <v>1371</v>
      </c>
      <c r="C59" s="351">
        <f t="shared" si="1"/>
        <v>0</v>
      </c>
    </row>
    <row r="60" s="341" customFormat="1" customHeight="1" spans="1:17">
      <c r="A60" s="352">
        <v>2120816</v>
      </c>
      <c r="B60" s="353" t="s">
        <v>1372</v>
      </c>
      <c r="C60" s="351">
        <f t="shared" si="1"/>
        <v>720</v>
      </c>
      <c r="E60" s="341">
        <v>634</v>
      </c>
      <c r="Q60" s="341">
        <v>86</v>
      </c>
    </row>
    <row r="61" s="341" customFormat="1" customHeight="1" spans="1:17">
      <c r="A61" s="352">
        <v>2120899</v>
      </c>
      <c r="B61" s="353" t="s">
        <v>1373</v>
      </c>
      <c r="C61" s="351">
        <f t="shared" si="1"/>
        <v>108050</v>
      </c>
      <c r="E61" s="341">
        <v>12186</v>
      </c>
      <c r="F61" s="341">
        <v>7580</v>
      </c>
      <c r="G61" s="341">
        <v>21285</v>
      </c>
      <c r="I61" s="341">
        <v>3000</v>
      </c>
      <c r="J61" s="341">
        <v>3280</v>
      </c>
      <c r="L61" s="341">
        <v>20000</v>
      </c>
      <c r="P61" s="341">
        <v>1291</v>
      </c>
      <c r="Q61" s="341">
        <f>20884+17044+1500</f>
        <v>39428</v>
      </c>
    </row>
    <row r="62" s="341" customFormat="1" customHeight="1" spans="1:17">
      <c r="A62" s="352">
        <v>21210</v>
      </c>
      <c r="B62" s="353" t="s">
        <v>1374</v>
      </c>
      <c r="C62" s="351">
        <f t="shared" si="1"/>
        <v>4663</v>
      </c>
      <c r="Q62" s="341">
        <v>4663</v>
      </c>
    </row>
    <row r="63" s="341" customFormat="1" hidden="1" customHeight="1" spans="1:3">
      <c r="A63" s="352">
        <v>2121001</v>
      </c>
      <c r="B63" s="353" t="s">
        <v>1360</v>
      </c>
      <c r="C63" s="351">
        <f t="shared" si="1"/>
        <v>0</v>
      </c>
    </row>
    <row r="64" s="341" customFormat="1" hidden="1" customHeight="1" spans="1:3">
      <c r="A64" s="352">
        <v>2121002</v>
      </c>
      <c r="B64" s="353" t="s">
        <v>1361</v>
      </c>
      <c r="C64" s="351">
        <f t="shared" si="1"/>
        <v>0</v>
      </c>
    </row>
    <row r="65" s="341" customFormat="1" customHeight="1" spans="1:17">
      <c r="A65" s="352">
        <v>2121099</v>
      </c>
      <c r="B65" s="353" t="s">
        <v>1375</v>
      </c>
      <c r="C65" s="351">
        <f t="shared" si="1"/>
        <v>4663</v>
      </c>
      <c r="Q65" s="341">
        <v>4663</v>
      </c>
    </row>
    <row r="66" s="341" customFormat="1" hidden="1" customHeight="1" spans="1:3">
      <c r="A66" s="352">
        <v>21211</v>
      </c>
      <c r="B66" s="353" t="s">
        <v>1376</v>
      </c>
      <c r="C66" s="351">
        <f t="shared" si="1"/>
        <v>0</v>
      </c>
    </row>
    <row r="67" s="341" customFormat="1" customHeight="1" spans="1:17">
      <c r="A67" s="352">
        <v>21213</v>
      </c>
      <c r="B67" s="353" t="s">
        <v>1377</v>
      </c>
      <c r="C67" s="351">
        <f t="shared" si="1"/>
        <v>20441</v>
      </c>
      <c r="M67" s="341">
        <v>5000</v>
      </c>
      <c r="N67" s="341">
        <v>10000</v>
      </c>
      <c r="Q67" s="341">
        <v>5441</v>
      </c>
    </row>
    <row r="68" s="341" customFormat="1" hidden="1" customHeight="1" spans="1:3">
      <c r="A68" s="352">
        <v>2121301</v>
      </c>
      <c r="B68" s="353" t="s">
        <v>1378</v>
      </c>
      <c r="C68" s="351">
        <f t="shared" si="1"/>
        <v>0</v>
      </c>
    </row>
    <row r="69" s="341" customFormat="1" customHeight="1" spans="1:14">
      <c r="A69" s="352">
        <v>2121302</v>
      </c>
      <c r="B69" s="353" t="s">
        <v>1379</v>
      </c>
      <c r="C69" s="351">
        <f t="shared" si="1"/>
        <v>10000</v>
      </c>
      <c r="N69" s="341">
        <v>10000</v>
      </c>
    </row>
    <row r="70" s="341" customFormat="1" hidden="1" customHeight="1" spans="1:3">
      <c r="A70" s="352">
        <v>2121303</v>
      </c>
      <c r="B70" s="353" t="s">
        <v>1380</v>
      </c>
      <c r="C70" s="351">
        <f t="shared" si="1"/>
        <v>0</v>
      </c>
    </row>
    <row r="71" s="341" customFormat="1" hidden="1" customHeight="1" spans="1:3">
      <c r="A71" s="352">
        <v>2121304</v>
      </c>
      <c r="B71" s="353" t="s">
        <v>1381</v>
      </c>
      <c r="C71" s="351">
        <f t="shared" si="1"/>
        <v>0</v>
      </c>
    </row>
    <row r="72" s="341" customFormat="1" customHeight="1" spans="1:17">
      <c r="A72" s="352">
        <v>2121399</v>
      </c>
      <c r="B72" s="353" t="s">
        <v>1382</v>
      </c>
      <c r="C72" s="351">
        <f t="shared" si="1"/>
        <v>10441</v>
      </c>
      <c r="M72" s="341">
        <v>5000</v>
      </c>
      <c r="Q72" s="341">
        <v>5441</v>
      </c>
    </row>
    <row r="73" s="341" customFormat="1" customHeight="1" spans="1:17">
      <c r="A73" s="352">
        <v>21214</v>
      </c>
      <c r="B73" s="353" t="s">
        <v>1383</v>
      </c>
      <c r="C73" s="351">
        <f t="shared" si="1"/>
        <v>1873</v>
      </c>
      <c r="O73" s="341">
        <v>1000</v>
      </c>
      <c r="Q73" s="341">
        <v>873</v>
      </c>
    </row>
    <row r="74" s="341" customFormat="1" customHeight="1" spans="1:17">
      <c r="A74" s="352">
        <v>2121401</v>
      </c>
      <c r="B74" s="353" t="s">
        <v>1384</v>
      </c>
      <c r="C74" s="351">
        <f t="shared" si="1"/>
        <v>873</v>
      </c>
      <c r="Q74" s="341">
        <v>873</v>
      </c>
    </row>
    <row r="75" s="341" customFormat="1" hidden="1" customHeight="1" spans="1:3">
      <c r="A75" s="352">
        <v>2121402</v>
      </c>
      <c r="B75" s="353" t="s">
        <v>1385</v>
      </c>
      <c r="C75" s="351">
        <f t="shared" si="1"/>
        <v>0</v>
      </c>
    </row>
    <row r="76" s="341" customFormat="1" customHeight="1" spans="1:15">
      <c r="A76" s="352">
        <v>2121499</v>
      </c>
      <c r="B76" s="353" t="s">
        <v>1386</v>
      </c>
      <c r="C76" s="351">
        <f t="shared" si="1"/>
        <v>1000</v>
      </c>
      <c r="O76" s="341">
        <v>1000</v>
      </c>
    </row>
    <row r="77" s="341" customFormat="1" hidden="1" customHeight="1" spans="1:3">
      <c r="A77" s="352">
        <v>21215</v>
      </c>
      <c r="B77" s="353" t="s">
        <v>1387</v>
      </c>
      <c r="C77" s="351">
        <f t="shared" si="1"/>
        <v>0</v>
      </c>
    </row>
    <row r="78" s="341" customFormat="1" hidden="1" customHeight="1" spans="1:3">
      <c r="A78" s="352">
        <v>2121501</v>
      </c>
      <c r="B78" s="353" t="s">
        <v>1360</v>
      </c>
      <c r="C78" s="351">
        <f t="shared" si="1"/>
        <v>0</v>
      </c>
    </row>
    <row r="79" s="341" customFormat="1" hidden="1" customHeight="1" spans="1:3">
      <c r="A79" s="352">
        <v>2121502</v>
      </c>
      <c r="B79" s="353" t="s">
        <v>1361</v>
      </c>
      <c r="C79" s="351">
        <f t="shared" si="1"/>
        <v>0</v>
      </c>
    </row>
    <row r="80" s="341" customFormat="1" hidden="1" customHeight="1" spans="1:3">
      <c r="A80" s="352">
        <v>2121599</v>
      </c>
      <c r="B80" s="353" t="s">
        <v>1388</v>
      </c>
      <c r="C80" s="351">
        <f t="shared" si="1"/>
        <v>0</v>
      </c>
    </row>
    <row r="81" s="341" customFormat="1" hidden="1" customHeight="1" spans="1:3">
      <c r="A81" s="352">
        <v>21216</v>
      </c>
      <c r="B81" s="353" t="s">
        <v>1389</v>
      </c>
      <c r="C81" s="351">
        <f t="shared" si="1"/>
        <v>0</v>
      </c>
    </row>
    <row r="82" s="341" customFormat="1" hidden="1" customHeight="1" spans="1:3">
      <c r="A82" s="352">
        <v>2121601</v>
      </c>
      <c r="B82" s="353" t="s">
        <v>1360</v>
      </c>
      <c r="C82" s="351">
        <f t="shared" si="1"/>
        <v>0</v>
      </c>
    </row>
    <row r="83" s="341" customFormat="1" hidden="1" customHeight="1" spans="1:3">
      <c r="A83" s="352">
        <v>2121602</v>
      </c>
      <c r="B83" s="353" t="s">
        <v>1361</v>
      </c>
      <c r="C83" s="351">
        <f t="shared" si="1"/>
        <v>0</v>
      </c>
    </row>
    <row r="84" s="341" customFormat="1" hidden="1" customHeight="1" spans="1:3">
      <c r="A84" s="352">
        <v>2121699</v>
      </c>
      <c r="B84" s="353" t="s">
        <v>1390</v>
      </c>
      <c r="C84" s="351">
        <f t="shared" si="1"/>
        <v>0</v>
      </c>
    </row>
    <row r="85" s="341" customFormat="1" hidden="1" customHeight="1" spans="1:3">
      <c r="A85" s="352">
        <v>21217</v>
      </c>
      <c r="B85" s="353" t="s">
        <v>1391</v>
      </c>
      <c r="C85" s="351">
        <f t="shared" si="1"/>
        <v>0</v>
      </c>
    </row>
    <row r="86" s="341" customFormat="1" hidden="1" customHeight="1" spans="1:3">
      <c r="A86" s="352">
        <v>2121701</v>
      </c>
      <c r="B86" s="353" t="s">
        <v>1378</v>
      </c>
      <c r="C86" s="351">
        <f t="shared" si="1"/>
        <v>0</v>
      </c>
    </row>
    <row r="87" s="341" customFormat="1" hidden="1" customHeight="1" spans="1:3">
      <c r="A87" s="352">
        <v>2121702</v>
      </c>
      <c r="B87" s="353" t="s">
        <v>1379</v>
      </c>
      <c r="C87" s="351">
        <f t="shared" si="1"/>
        <v>0</v>
      </c>
    </row>
    <row r="88" s="341" customFormat="1" hidden="1" customHeight="1" spans="1:3">
      <c r="A88" s="352">
        <v>2121703</v>
      </c>
      <c r="B88" s="353" t="s">
        <v>1380</v>
      </c>
      <c r="C88" s="351">
        <f t="shared" si="1"/>
        <v>0</v>
      </c>
    </row>
    <row r="89" s="341" customFormat="1" hidden="1" customHeight="1" spans="1:3">
      <c r="A89" s="352">
        <v>2121704</v>
      </c>
      <c r="B89" s="353" t="s">
        <v>1381</v>
      </c>
      <c r="C89" s="351">
        <f t="shared" ref="C89:C152" si="2">D89+E89+F89+G89+H89+I89+J89+K89+L89+M89+N89+O89+P89+Q89</f>
        <v>0</v>
      </c>
    </row>
    <row r="90" s="341" customFormat="1" hidden="1" customHeight="1" spans="1:3">
      <c r="A90" s="352">
        <v>2121799</v>
      </c>
      <c r="B90" s="353" t="s">
        <v>1392</v>
      </c>
      <c r="C90" s="351">
        <f t="shared" si="2"/>
        <v>0</v>
      </c>
    </row>
    <row r="91" s="341" customFormat="1" hidden="1" customHeight="1" spans="1:3">
      <c r="A91" s="352">
        <v>21218</v>
      </c>
      <c r="B91" s="353" t="s">
        <v>1393</v>
      </c>
      <c r="C91" s="351">
        <f t="shared" si="2"/>
        <v>0</v>
      </c>
    </row>
    <row r="92" s="341" customFormat="1" hidden="1" customHeight="1" spans="1:3">
      <c r="A92" s="352">
        <v>2121801</v>
      </c>
      <c r="B92" s="353" t="s">
        <v>1384</v>
      </c>
      <c r="C92" s="351">
        <f t="shared" si="2"/>
        <v>0</v>
      </c>
    </row>
    <row r="93" s="341" customFormat="1" hidden="1" customHeight="1" spans="1:3">
      <c r="A93" s="352">
        <v>2121899</v>
      </c>
      <c r="B93" s="353" t="s">
        <v>1394</v>
      </c>
      <c r="C93" s="351">
        <f t="shared" si="2"/>
        <v>0</v>
      </c>
    </row>
    <row r="94" s="341" customFormat="1" hidden="1" customHeight="1" spans="1:3">
      <c r="A94" s="352">
        <v>21219</v>
      </c>
      <c r="B94" s="353" t="s">
        <v>1395</v>
      </c>
      <c r="C94" s="351">
        <f t="shared" si="2"/>
        <v>0</v>
      </c>
    </row>
    <row r="95" s="341" customFormat="1" hidden="1" customHeight="1" spans="1:3">
      <c r="A95" s="352">
        <v>2121901</v>
      </c>
      <c r="B95" s="353" t="s">
        <v>1360</v>
      </c>
      <c r="C95" s="351">
        <f t="shared" si="2"/>
        <v>0</v>
      </c>
    </row>
    <row r="96" s="341" customFormat="1" hidden="1" customHeight="1" spans="1:3">
      <c r="A96" s="352">
        <v>2121902</v>
      </c>
      <c r="B96" s="353" t="s">
        <v>1361</v>
      </c>
      <c r="C96" s="351">
        <f t="shared" si="2"/>
        <v>0</v>
      </c>
    </row>
    <row r="97" s="341" customFormat="1" hidden="1" customHeight="1" spans="1:3">
      <c r="A97" s="352">
        <v>2121903</v>
      </c>
      <c r="B97" s="353" t="s">
        <v>1362</v>
      </c>
      <c r="C97" s="351">
        <f t="shared" si="2"/>
        <v>0</v>
      </c>
    </row>
    <row r="98" s="341" customFormat="1" hidden="1" customHeight="1" spans="1:3">
      <c r="A98" s="352">
        <v>2121904</v>
      </c>
      <c r="B98" s="353" t="s">
        <v>1363</v>
      </c>
      <c r="C98" s="351">
        <f t="shared" si="2"/>
        <v>0</v>
      </c>
    </row>
    <row r="99" s="341" customFormat="1" hidden="1" customHeight="1" spans="1:3">
      <c r="A99" s="352">
        <v>2121905</v>
      </c>
      <c r="B99" s="353" t="s">
        <v>1366</v>
      </c>
      <c r="C99" s="351">
        <f t="shared" si="2"/>
        <v>0</v>
      </c>
    </row>
    <row r="100" s="341" customFormat="1" hidden="1" customHeight="1" spans="1:3">
      <c r="A100" s="352">
        <v>2121906</v>
      </c>
      <c r="B100" s="353" t="s">
        <v>1368</v>
      </c>
      <c r="C100" s="351">
        <f t="shared" si="2"/>
        <v>0</v>
      </c>
    </row>
    <row r="101" s="341" customFormat="1" hidden="1" customHeight="1" spans="1:3">
      <c r="A101" s="352">
        <v>2121907</v>
      </c>
      <c r="B101" s="353" t="s">
        <v>1369</v>
      </c>
      <c r="C101" s="351">
        <f t="shared" si="2"/>
        <v>0</v>
      </c>
    </row>
    <row r="102" s="341" customFormat="1" hidden="1" customHeight="1" spans="1:3">
      <c r="A102" s="352">
        <v>2121999</v>
      </c>
      <c r="B102" s="353" t="s">
        <v>1396</v>
      </c>
      <c r="C102" s="351">
        <f t="shared" si="2"/>
        <v>0</v>
      </c>
    </row>
    <row r="103" s="341" customFormat="1" customHeight="1" spans="1:17">
      <c r="A103" s="352">
        <v>213</v>
      </c>
      <c r="B103" s="353" t="s">
        <v>779</v>
      </c>
      <c r="C103" s="351">
        <f t="shared" si="2"/>
        <v>72821.16</v>
      </c>
      <c r="P103" s="341">
        <f>34803.41+175+5456.75</f>
        <v>40435.16</v>
      </c>
      <c r="Q103" s="341">
        <v>32386</v>
      </c>
    </row>
    <row r="104" s="341" customFormat="1" customHeight="1" spans="1:17">
      <c r="A104" s="352">
        <v>21366</v>
      </c>
      <c r="B104" s="353" t="s">
        <v>1397</v>
      </c>
      <c r="C104" s="351">
        <f t="shared" si="2"/>
        <v>17</v>
      </c>
      <c r="Q104" s="341">
        <v>17</v>
      </c>
    </row>
    <row r="105" s="341" customFormat="1" customHeight="1" spans="1:17">
      <c r="A105" s="352">
        <v>2136601</v>
      </c>
      <c r="B105" s="353" t="s">
        <v>1343</v>
      </c>
      <c r="C105" s="351">
        <f t="shared" si="2"/>
        <v>17</v>
      </c>
      <c r="Q105" s="341">
        <v>17</v>
      </c>
    </row>
    <row r="106" s="341" customFormat="1" hidden="1" customHeight="1" spans="1:3">
      <c r="A106" s="352">
        <v>2136602</v>
      </c>
      <c r="B106" s="353" t="s">
        <v>1398</v>
      </c>
      <c r="C106" s="351">
        <f t="shared" si="2"/>
        <v>0</v>
      </c>
    </row>
    <row r="107" s="341" customFormat="1" hidden="1" customHeight="1" spans="1:3">
      <c r="A107" s="352">
        <v>2136603</v>
      </c>
      <c r="B107" s="353" t="s">
        <v>1399</v>
      </c>
      <c r="C107" s="351">
        <f t="shared" si="2"/>
        <v>0</v>
      </c>
    </row>
    <row r="108" s="341" customFormat="1" hidden="1" customHeight="1" spans="1:3">
      <c r="A108" s="352">
        <v>2136699</v>
      </c>
      <c r="B108" s="353" t="s">
        <v>1400</v>
      </c>
      <c r="C108" s="351">
        <f t="shared" si="2"/>
        <v>0</v>
      </c>
    </row>
    <row r="109" s="341" customFormat="1" customHeight="1" spans="1:17">
      <c r="A109" s="352">
        <v>21367</v>
      </c>
      <c r="B109" s="353" t="s">
        <v>1401</v>
      </c>
      <c r="C109" s="351">
        <f t="shared" si="2"/>
        <v>1164</v>
      </c>
      <c r="Q109" s="341">
        <v>1164</v>
      </c>
    </row>
    <row r="110" s="341" customFormat="1" customHeight="1" spans="1:17">
      <c r="A110" s="352">
        <v>2136701</v>
      </c>
      <c r="B110" s="353" t="s">
        <v>1343</v>
      </c>
      <c r="C110" s="351">
        <f t="shared" si="2"/>
        <v>853</v>
      </c>
      <c r="Q110" s="341">
        <v>853</v>
      </c>
    </row>
    <row r="111" s="341" customFormat="1" customHeight="1" spans="1:17">
      <c r="A111" s="352">
        <v>2136702</v>
      </c>
      <c r="B111" s="353" t="s">
        <v>1398</v>
      </c>
      <c r="C111" s="351">
        <f t="shared" si="2"/>
        <v>311</v>
      </c>
      <c r="Q111" s="341">
        <v>311</v>
      </c>
    </row>
    <row r="112" s="341" customFormat="1" hidden="1" customHeight="1" spans="1:3">
      <c r="A112" s="352">
        <v>2136703</v>
      </c>
      <c r="B112" s="353" t="s">
        <v>1402</v>
      </c>
      <c r="C112" s="351">
        <f t="shared" si="2"/>
        <v>0</v>
      </c>
    </row>
    <row r="113" s="341" customFormat="1" hidden="1" customHeight="1" spans="1:3">
      <c r="A113" s="352">
        <v>2136799</v>
      </c>
      <c r="B113" s="353" t="s">
        <v>1403</v>
      </c>
      <c r="C113" s="351">
        <f t="shared" si="2"/>
        <v>0</v>
      </c>
    </row>
    <row r="114" s="341" customFormat="1" customHeight="1" spans="1:17">
      <c r="A114" s="352">
        <v>21369</v>
      </c>
      <c r="B114" s="353" t="s">
        <v>1404</v>
      </c>
      <c r="C114" s="351">
        <f t="shared" si="2"/>
        <v>64258.41</v>
      </c>
      <c r="P114" s="341">
        <v>34803.41</v>
      </c>
      <c r="Q114" s="341">
        <v>29455</v>
      </c>
    </row>
    <row r="115" s="341" customFormat="1" hidden="1" customHeight="1" spans="1:3">
      <c r="A115" s="352">
        <v>2136901</v>
      </c>
      <c r="B115" s="353" t="s">
        <v>841</v>
      </c>
      <c r="C115" s="351">
        <f t="shared" si="2"/>
        <v>0</v>
      </c>
    </row>
    <row r="116" s="341" customFormat="1" customHeight="1" spans="1:17">
      <c r="A116" s="352">
        <v>2136902</v>
      </c>
      <c r="B116" s="353" t="s">
        <v>1405</v>
      </c>
      <c r="C116" s="351">
        <f t="shared" si="2"/>
        <v>64258.41</v>
      </c>
      <c r="P116" s="341">
        <v>34803.41</v>
      </c>
      <c r="Q116" s="341">
        <v>29455</v>
      </c>
    </row>
    <row r="117" s="341" customFormat="1" hidden="1" customHeight="1" spans="1:3">
      <c r="A117" s="352">
        <v>2136903</v>
      </c>
      <c r="B117" s="353" t="s">
        <v>1406</v>
      </c>
      <c r="C117" s="351">
        <f t="shared" si="2"/>
        <v>0</v>
      </c>
    </row>
    <row r="118" s="341" customFormat="1" hidden="1" customHeight="1" spans="1:3">
      <c r="A118" s="352">
        <v>2136999</v>
      </c>
      <c r="B118" s="353" t="s">
        <v>1407</v>
      </c>
      <c r="C118" s="351">
        <f t="shared" si="2"/>
        <v>0</v>
      </c>
    </row>
    <row r="119" s="341" customFormat="1" hidden="1" customHeight="1" spans="1:3">
      <c r="A119" s="352">
        <v>21370</v>
      </c>
      <c r="B119" s="353" t="s">
        <v>1408</v>
      </c>
      <c r="C119" s="351">
        <f t="shared" si="2"/>
        <v>0</v>
      </c>
    </row>
    <row r="120" s="341" customFormat="1" hidden="1" customHeight="1" spans="1:3">
      <c r="A120" s="352">
        <v>2137001</v>
      </c>
      <c r="B120" s="353" t="s">
        <v>1343</v>
      </c>
      <c r="C120" s="351">
        <f t="shared" si="2"/>
        <v>0</v>
      </c>
    </row>
    <row r="121" s="341" customFormat="1" hidden="1" customHeight="1" spans="1:3">
      <c r="A121" s="352">
        <v>2137099</v>
      </c>
      <c r="B121" s="353" t="s">
        <v>1409</v>
      </c>
      <c r="C121" s="351">
        <f t="shared" si="2"/>
        <v>0</v>
      </c>
    </row>
    <row r="122" s="341" customFormat="1" hidden="1" customHeight="1" spans="1:3">
      <c r="A122" s="352">
        <v>21371</v>
      </c>
      <c r="B122" s="353" t="s">
        <v>1410</v>
      </c>
      <c r="C122" s="351">
        <f t="shared" si="2"/>
        <v>0</v>
      </c>
    </row>
    <row r="123" s="341" customFormat="1" hidden="1" customHeight="1" spans="1:3">
      <c r="A123" s="352">
        <v>2137101</v>
      </c>
      <c r="B123" s="353" t="s">
        <v>841</v>
      </c>
      <c r="C123" s="351">
        <f t="shared" si="2"/>
        <v>0</v>
      </c>
    </row>
    <row r="124" s="341" customFormat="1" hidden="1" customHeight="1" spans="1:3">
      <c r="A124" s="352">
        <v>2137102</v>
      </c>
      <c r="B124" s="353" t="s">
        <v>1411</v>
      </c>
      <c r="C124" s="351">
        <f t="shared" si="2"/>
        <v>0</v>
      </c>
    </row>
    <row r="125" s="341" customFormat="1" hidden="1" customHeight="1" spans="1:3">
      <c r="A125" s="352">
        <v>2137103</v>
      </c>
      <c r="B125" s="353" t="s">
        <v>1406</v>
      </c>
      <c r="C125" s="351">
        <f t="shared" si="2"/>
        <v>0</v>
      </c>
    </row>
    <row r="126" s="341" customFormat="1" hidden="1" customHeight="1" spans="1:3">
      <c r="A126" s="352">
        <v>2137199</v>
      </c>
      <c r="B126" s="353" t="s">
        <v>1412</v>
      </c>
      <c r="C126" s="351">
        <f t="shared" si="2"/>
        <v>0</v>
      </c>
    </row>
    <row r="127" s="341" customFormat="1" customHeight="1" spans="1:17">
      <c r="A127" s="352">
        <v>21372</v>
      </c>
      <c r="B127" s="353" t="s">
        <v>1341</v>
      </c>
      <c r="C127" s="351">
        <f t="shared" si="2"/>
        <v>7136.75</v>
      </c>
      <c r="P127" s="341">
        <v>5456.75</v>
      </c>
      <c r="Q127" s="341">
        <v>1680</v>
      </c>
    </row>
    <row r="128" s="341" customFormat="1" customHeight="1" spans="1:17">
      <c r="A128" s="352">
        <v>2137201</v>
      </c>
      <c r="B128" s="353" t="s">
        <v>1342</v>
      </c>
      <c r="C128" s="351">
        <f t="shared" si="2"/>
        <v>3447</v>
      </c>
      <c r="P128" s="341">
        <v>3220</v>
      </c>
      <c r="Q128" s="341">
        <v>227</v>
      </c>
    </row>
    <row r="129" s="341" customFormat="1" customHeight="1" spans="1:17">
      <c r="A129" s="352">
        <v>2137202</v>
      </c>
      <c r="B129" s="353" t="s">
        <v>1343</v>
      </c>
      <c r="C129" s="351">
        <f t="shared" si="2"/>
        <v>3689.75</v>
      </c>
      <c r="P129" s="341">
        <v>2236.75</v>
      </c>
      <c r="Q129" s="341">
        <v>1453</v>
      </c>
    </row>
    <row r="130" s="341" customFormat="1" customHeight="1" spans="1:17">
      <c r="A130" s="352">
        <v>21373</v>
      </c>
      <c r="B130" s="353" t="s">
        <v>1345</v>
      </c>
      <c r="C130" s="351">
        <f t="shared" si="2"/>
        <v>245</v>
      </c>
      <c r="P130" s="341">
        <v>175</v>
      </c>
      <c r="Q130" s="341">
        <v>70</v>
      </c>
    </row>
    <row r="131" s="341" customFormat="1" customHeight="1" spans="1:17">
      <c r="A131" s="352">
        <v>2137302</v>
      </c>
      <c r="B131" s="353" t="s">
        <v>1343</v>
      </c>
      <c r="C131" s="351">
        <f t="shared" si="2"/>
        <v>245</v>
      </c>
      <c r="P131" s="341">
        <v>175</v>
      </c>
      <c r="Q131" s="341">
        <v>70</v>
      </c>
    </row>
    <row r="132" s="341" customFormat="1" hidden="1" customHeight="1" spans="1:3">
      <c r="A132" s="352">
        <v>214</v>
      </c>
      <c r="B132" s="353" t="s">
        <v>870</v>
      </c>
      <c r="C132" s="351">
        <f t="shared" si="2"/>
        <v>0</v>
      </c>
    </row>
    <row r="133" s="341" customFormat="1" hidden="1" customHeight="1" spans="1:3">
      <c r="A133" s="352">
        <v>21460</v>
      </c>
      <c r="B133" s="353" t="s">
        <v>1413</v>
      </c>
      <c r="C133" s="351">
        <f t="shared" si="2"/>
        <v>0</v>
      </c>
    </row>
    <row r="134" s="341" customFormat="1" hidden="1" customHeight="1" spans="1:3">
      <c r="A134" s="352">
        <v>2146001</v>
      </c>
      <c r="B134" s="353" t="s">
        <v>872</v>
      </c>
      <c r="C134" s="351">
        <f t="shared" si="2"/>
        <v>0</v>
      </c>
    </row>
    <row r="135" s="341" customFormat="1" hidden="1" customHeight="1" spans="1:3">
      <c r="A135" s="352">
        <v>2146002</v>
      </c>
      <c r="B135" s="353" t="s">
        <v>873</v>
      </c>
      <c r="C135" s="351">
        <f t="shared" si="2"/>
        <v>0</v>
      </c>
    </row>
    <row r="136" s="341" customFormat="1" hidden="1" customHeight="1" spans="1:3">
      <c r="A136" s="352">
        <v>2146003</v>
      </c>
      <c r="B136" s="353" t="s">
        <v>1414</v>
      </c>
      <c r="C136" s="351">
        <f t="shared" si="2"/>
        <v>0</v>
      </c>
    </row>
    <row r="137" s="341" customFormat="1" hidden="1" customHeight="1" spans="1:3">
      <c r="A137" s="352">
        <v>2146099</v>
      </c>
      <c r="B137" s="353" t="s">
        <v>1415</v>
      </c>
      <c r="C137" s="351">
        <f t="shared" si="2"/>
        <v>0</v>
      </c>
    </row>
    <row r="138" s="341" customFormat="1" hidden="1" customHeight="1" spans="1:3">
      <c r="A138" s="352">
        <v>21462</v>
      </c>
      <c r="B138" s="353" t="s">
        <v>1416</v>
      </c>
      <c r="C138" s="351">
        <f t="shared" si="2"/>
        <v>0</v>
      </c>
    </row>
    <row r="139" s="341" customFormat="1" hidden="1" customHeight="1" spans="1:3">
      <c r="A139" s="352">
        <v>2146201</v>
      </c>
      <c r="B139" s="353" t="s">
        <v>1414</v>
      </c>
      <c r="C139" s="351">
        <f t="shared" si="2"/>
        <v>0</v>
      </c>
    </row>
    <row r="140" s="341" customFormat="1" hidden="1" customHeight="1" spans="1:3">
      <c r="A140" s="352">
        <v>2146202</v>
      </c>
      <c r="B140" s="353" t="s">
        <v>1417</v>
      </c>
      <c r="C140" s="351">
        <f t="shared" si="2"/>
        <v>0</v>
      </c>
    </row>
    <row r="141" s="341" customFormat="1" hidden="1" customHeight="1" spans="1:3">
      <c r="A141" s="352">
        <v>2146203</v>
      </c>
      <c r="B141" s="353" t="s">
        <v>1418</v>
      </c>
      <c r="C141" s="351">
        <f t="shared" si="2"/>
        <v>0</v>
      </c>
    </row>
    <row r="142" s="341" customFormat="1" hidden="1" customHeight="1" spans="1:3">
      <c r="A142" s="352">
        <v>2146299</v>
      </c>
      <c r="B142" s="353" t="s">
        <v>1419</v>
      </c>
      <c r="C142" s="351">
        <f t="shared" si="2"/>
        <v>0</v>
      </c>
    </row>
    <row r="143" s="341" customFormat="1" hidden="1" customHeight="1" spans="1:3">
      <c r="A143" s="352">
        <v>21464</v>
      </c>
      <c r="B143" s="353" t="s">
        <v>1420</v>
      </c>
      <c r="C143" s="351">
        <f t="shared" si="2"/>
        <v>0</v>
      </c>
    </row>
    <row r="144" s="341" customFormat="1" hidden="1" customHeight="1" spans="1:3">
      <c r="A144" s="352">
        <v>2146401</v>
      </c>
      <c r="B144" s="353" t="s">
        <v>1421</v>
      </c>
      <c r="C144" s="351">
        <f t="shared" si="2"/>
        <v>0</v>
      </c>
    </row>
    <row r="145" s="341" customFormat="1" hidden="1" customHeight="1" spans="1:3">
      <c r="A145" s="352">
        <v>2146402</v>
      </c>
      <c r="B145" s="353" t="s">
        <v>1422</v>
      </c>
      <c r="C145" s="351">
        <f t="shared" si="2"/>
        <v>0</v>
      </c>
    </row>
    <row r="146" s="341" customFormat="1" hidden="1" customHeight="1" spans="1:3">
      <c r="A146" s="352">
        <v>2146403</v>
      </c>
      <c r="B146" s="353" t="s">
        <v>1423</v>
      </c>
      <c r="C146" s="351">
        <f t="shared" si="2"/>
        <v>0</v>
      </c>
    </row>
    <row r="147" s="341" customFormat="1" hidden="1" customHeight="1" spans="1:3">
      <c r="A147" s="352">
        <v>2146404</v>
      </c>
      <c r="B147" s="353" t="s">
        <v>1424</v>
      </c>
      <c r="C147" s="351">
        <f t="shared" si="2"/>
        <v>0</v>
      </c>
    </row>
    <row r="148" s="341" customFormat="1" hidden="1" customHeight="1" spans="1:3">
      <c r="A148" s="352">
        <v>2146405</v>
      </c>
      <c r="B148" s="353" t="s">
        <v>1425</v>
      </c>
      <c r="C148" s="351">
        <f t="shared" si="2"/>
        <v>0</v>
      </c>
    </row>
    <row r="149" s="341" customFormat="1" hidden="1" customHeight="1" spans="1:3">
      <c r="A149" s="352">
        <v>2146406</v>
      </c>
      <c r="B149" s="353" t="s">
        <v>1426</v>
      </c>
      <c r="C149" s="351">
        <f t="shared" si="2"/>
        <v>0</v>
      </c>
    </row>
    <row r="150" s="341" customFormat="1" hidden="1" customHeight="1" spans="1:3">
      <c r="A150" s="352">
        <v>2146407</v>
      </c>
      <c r="B150" s="353" t="s">
        <v>1427</v>
      </c>
      <c r="C150" s="351">
        <f t="shared" si="2"/>
        <v>0</v>
      </c>
    </row>
    <row r="151" s="341" customFormat="1" hidden="1" customHeight="1" spans="1:3">
      <c r="A151" s="352">
        <v>2146499</v>
      </c>
      <c r="B151" s="353" t="s">
        <v>1428</v>
      </c>
      <c r="C151" s="351">
        <f t="shared" si="2"/>
        <v>0</v>
      </c>
    </row>
    <row r="152" s="341" customFormat="1" hidden="1" customHeight="1" spans="1:3">
      <c r="A152" s="352">
        <v>21468</v>
      </c>
      <c r="B152" s="353" t="s">
        <v>1429</v>
      </c>
      <c r="C152" s="351">
        <f t="shared" si="2"/>
        <v>0</v>
      </c>
    </row>
    <row r="153" s="341" customFormat="1" hidden="1" customHeight="1" spans="1:3">
      <c r="A153" s="352">
        <v>2146801</v>
      </c>
      <c r="B153" s="353" t="s">
        <v>1430</v>
      </c>
      <c r="C153" s="351">
        <f t="shared" ref="C153:C216" si="3">D153+E153+F153+G153+H153+I153+J153+K153+L153+M153+N153+O153+P153+Q153</f>
        <v>0</v>
      </c>
    </row>
    <row r="154" s="341" customFormat="1" hidden="1" customHeight="1" spans="1:3">
      <c r="A154" s="352">
        <v>2146802</v>
      </c>
      <c r="B154" s="353" t="s">
        <v>1431</v>
      </c>
      <c r="C154" s="351">
        <f t="shared" si="3"/>
        <v>0</v>
      </c>
    </row>
    <row r="155" s="341" customFormat="1" hidden="1" customHeight="1" spans="1:3">
      <c r="A155" s="352">
        <v>2146803</v>
      </c>
      <c r="B155" s="353" t="s">
        <v>1432</v>
      </c>
      <c r="C155" s="351">
        <f t="shared" si="3"/>
        <v>0</v>
      </c>
    </row>
    <row r="156" s="341" customFormat="1" hidden="1" customHeight="1" spans="1:3">
      <c r="A156" s="352">
        <v>2146804</v>
      </c>
      <c r="B156" s="353" t="s">
        <v>1433</v>
      </c>
      <c r="C156" s="351">
        <f t="shared" si="3"/>
        <v>0</v>
      </c>
    </row>
    <row r="157" s="341" customFormat="1" hidden="1" customHeight="1" spans="1:3">
      <c r="A157" s="352">
        <v>2146805</v>
      </c>
      <c r="B157" s="353" t="s">
        <v>1434</v>
      </c>
      <c r="C157" s="351">
        <f t="shared" si="3"/>
        <v>0</v>
      </c>
    </row>
    <row r="158" s="341" customFormat="1" hidden="1" customHeight="1" spans="1:3">
      <c r="A158" s="352">
        <v>2146899</v>
      </c>
      <c r="B158" s="353" t="s">
        <v>1435</v>
      </c>
      <c r="C158" s="351">
        <f t="shared" si="3"/>
        <v>0</v>
      </c>
    </row>
    <row r="159" s="341" customFormat="1" hidden="1" customHeight="1" spans="1:3">
      <c r="A159" s="352">
        <v>21469</v>
      </c>
      <c r="B159" s="353" t="s">
        <v>1436</v>
      </c>
      <c r="C159" s="351">
        <f t="shared" si="3"/>
        <v>0</v>
      </c>
    </row>
    <row r="160" s="341" customFormat="1" hidden="1" customHeight="1" spans="1:3">
      <c r="A160" s="352">
        <v>2146901</v>
      </c>
      <c r="B160" s="353" t="s">
        <v>1437</v>
      </c>
      <c r="C160" s="351">
        <f t="shared" si="3"/>
        <v>0</v>
      </c>
    </row>
    <row r="161" s="341" customFormat="1" hidden="1" customHeight="1" spans="1:3">
      <c r="A161" s="352">
        <v>2146902</v>
      </c>
      <c r="B161" s="353" t="s">
        <v>899</v>
      </c>
      <c r="C161" s="351">
        <f t="shared" si="3"/>
        <v>0</v>
      </c>
    </row>
    <row r="162" s="341" customFormat="1" hidden="1" customHeight="1" spans="1:3">
      <c r="A162" s="352">
        <v>2146903</v>
      </c>
      <c r="B162" s="353" t="s">
        <v>1438</v>
      </c>
      <c r="C162" s="351">
        <f t="shared" si="3"/>
        <v>0</v>
      </c>
    </row>
    <row r="163" s="341" customFormat="1" hidden="1" customHeight="1" spans="1:3">
      <c r="A163" s="352">
        <v>2146904</v>
      </c>
      <c r="B163" s="353" t="s">
        <v>1439</v>
      </c>
      <c r="C163" s="351">
        <f t="shared" si="3"/>
        <v>0</v>
      </c>
    </row>
    <row r="164" s="341" customFormat="1" hidden="1" customHeight="1" spans="1:3">
      <c r="A164" s="352">
        <v>2146906</v>
      </c>
      <c r="B164" s="353" t="s">
        <v>1440</v>
      </c>
      <c r="C164" s="351">
        <f t="shared" si="3"/>
        <v>0</v>
      </c>
    </row>
    <row r="165" s="341" customFormat="1" hidden="1" customHeight="1" spans="1:3">
      <c r="A165" s="352">
        <v>2146907</v>
      </c>
      <c r="B165" s="353" t="s">
        <v>1441</v>
      </c>
      <c r="C165" s="351">
        <f t="shared" si="3"/>
        <v>0</v>
      </c>
    </row>
    <row r="166" s="341" customFormat="1" hidden="1" customHeight="1" spans="1:3">
      <c r="A166" s="352">
        <v>2146908</v>
      </c>
      <c r="B166" s="353" t="s">
        <v>1442</v>
      </c>
      <c r="C166" s="351">
        <f t="shared" si="3"/>
        <v>0</v>
      </c>
    </row>
    <row r="167" s="341" customFormat="1" hidden="1" customHeight="1" spans="1:3">
      <c r="A167" s="352">
        <v>2146999</v>
      </c>
      <c r="B167" s="353" t="s">
        <v>1444</v>
      </c>
      <c r="C167" s="351">
        <f t="shared" si="3"/>
        <v>0</v>
      </c>
    </row>
    <row r="168" s="341" customFormat="1" hidden="1" customHeight="1" spans="1:3">
      <c r="A168" s="352">
        <v>21470</v>
      </c>
      <c r="B168" s="353" t="s">
        <v>1445</v>
      </c>
      <c r="C168" s="351">
        <f t="shared" si="3"/>
        <v>0</v>
      </c>
    </row>
    <row r="169" s="341" customFormat="1" hidden="1" customHeight="1" spans="1:3">
      <c r="A169" s="352">
        <v>2147001</v>
      </c>
      <c r="B169" s="353" t="s">
        <v>872</v>
      </c>
      <c r="C169" s="351">
        <f t="shared" si="3"/>
        <v>0</v>
      </c>
    </row>
    <row r="170" s="341" customFormat="1" hidden="1" customHeight="1" spans="1:3">
      <c r="A170" s="352">
        <v>2147099</v>
      </c>
      <c r="B170" s="353" t="s">
        <v>1446</v>
      </c>
      <c r="C170" s="351">
        <f t="shared" si="3"/>
        <v>0</v>
      </c>
    </row>
    <row r="171" s="341" customFormat="1" hidden="1" customHeight="1" spans="1:3">
      <c r="A171" s="352">
        <v>21471</v>
      </c>
      <c r="B171" s="353" t="s">
        <v>1447</v>
      </c>
      <c r="C171" s="351">
        <f t="shared" si="3"/>
        <v>0</v>
      </c>
    </row>
    <row r="172" s="341" customFormat="1" hidden="1" customHeight="1" spans="1:3">
      <c r="A172" s="352">
        <v>2147101</v>
      </c>
      <c r="B172" s="353" t="s">
        <v>872</v>
      </c>
      <c r="C172" s="351">
        <f t="shared" si="3"/>
        <v>0</v>
      </c>
    </row>
    <row r="173" s="341" customFormat="1" hidden="1" customHeight="1" spans="1:3">
      <c r="A173" s="352">
        <v>2147199</v>
      </c>
      <c r="B173" s="353" t="s">
        <v>1448</v>
      </c>
      <c r="C173" s="351">
        <f t="shared" si="3"/>
        <v>0</v>
      </c>
    </row>
    <row r="174" s="341" customFormat="1" hidden="1" customHeight="1" spans="1:3">
      <c r="A174" s="352">
        <v>21472</v>
      </c>
      <c r="B174" s="353" t="s">
        <v>1449</v>
      </c>
      <c r="C174" s="351">
        <f t="shared" si="3"/>
        <v>0</v>
      </c>
    </row>
    <row r="175" s="341" customFormat="1" hidden="1" customHeight="1" spans="1:3">
      <c r="A175" s="352">
        <v>215</v>
      </c>
      <c r="B175" s="353" t="s">
        <v>915</v>
      </c>
      <c r="C175" s="351">
        <f t="shared" si="3"/>
        <v>0</v>
      </c>
    </row>
    <row r="176" s="341" customFormat="1" hidden="1" customHeight="1" spans="1:3">
      <c r="A176" s="352">
        <v>21562</v>
      </c>
      <c r="B176" s="353" t="s">
        <v>1450</v>
      </c>
      <c r="C176" s="351">
        <f t="shared" si="3"/>
        <v>0</v>
      </c>
    </row>
    <row r="177" s="341" customFormat="1" hidden="1" customHeight="1" spans="1:3">
      <c r="A177" s="352">
        <v>2156201</v>
      </c>
      <c r="B177" s="353" t="s">
        <v>1451</v>
      </c>
      <c r="C177" s="351">
        <f t="shared" si="3"/>
        <v>0</v>
      </c>
    </row>
    <row r="178" s="341" customFormat="1" hidden="1" customHeight="1" spans="1:3">
      <c r="A178" s="352">
        <v>2156202</v>
      </c>
      <c r="B178" s="353" t="s">
        <v>1452</v>
      </c>
      <c r="C178" s="351">
        <f t="shared" si="3"/>
        <v>0</v>
      </c>
    </row>
    <row r="179" s="341" customFormat="1" hidden="1" customHeight="1" spans="1:3">
      <c r="A179" s="352">
        <v>2156299</v>
      </c>
      <c r="B179" s="353" t="s">
        <v>1453</v>
      </c>
      <c r="C179" s="351">
        <f t="shared" si="3"/>
        <v>0</v>
      </c>
    </row>
    <row r="180" s="341" customFormat="1" hidden="1" customHeight="1" spans="1:3">
      <c r="A180" s="352">
        <v>217</v>
      </c>
      <c r="B180" s="353" t="s">
        <v>973</v>
      </c>
      <c r="C180" s="351">
        <f t="shared" si="3"/>
        <v>0</v>
      </c>
    </row>
    <row r="181" s="341" customFormat="1" hidden="1" customHeight="1" spans="1:3">
      <c r="A181" s="352">
        <v>2170402</v>
      </c>
      <c r="B181" s="353" t="s">
        <v>1454</v>
      </c>
      <c r="C181" s="351">
        <f t="shared" si="3"/>
        <v>0</v>
      </c>
    </row>
    <row r="182" s="341" customFormat="1" hidden="1" customHeight="1" spans="1:3">
      <c r="A182" s="352">
        <v>2170403</v>
      </c>
      <c r="B182" s="353" t="s">
        <v>1455</v>
      </c>
      <c r="C182" s="351">
        <f t="shared" si="3"/>
        <v>0</v>
      </c>
    </row>
    <row r="183" s="341" customFormat="1" customHeight="1" spans="1:17">
      <c r="A183" s="352">
        <v>229</v>
      </c>
      <c r="B183" s="353" t="s">
        <v>1142</v>
      </c>
      <c r="C183" s="351">
        <f t="shared" si="3"/>
        <v>18901</v>
      </c>
      <c r="P183" s="341">
        <v>2590</v>
      </c>
      <c r="Q183" s="341">
        <v>16311</v>
      </c>
    </row>
    <row r="184" s="341" customFormat="1" customHeight="1" spans="1:17">
      <c r="A184" s="352">
        <v>22904</v>
      </c>
      <c r="B184" s="353" t="s">
        <v>1456</v>
      </c>
      <c r="C184" s="351">
        <f t="shared" si="3"/>
        <v>12638</v>
      </c>
      <c r="Q184" s="341">
        <v>12638</v>
      </c>
    </row>
    <row r="185" s="341" customFormat="1" hidden="1" customHeight="1" spans="1:3">
      <c r="A185" s="352">
        <v>2290401</v>
      </c>
      <c r="B185" s="353" t="s">
        <v>1457</v>
      </c>
      <c r="C185" s="351">
        <f t="shared" si="3"/>
        <v>0</v>
      </c>
    </row>
    <row r="186" s="341" customFormat="1" customHeight="1" spans="1:17">
      <c r="A186" s="352">
        <v>2290402</v>
      </c>
      <c r="B186" s="353" t="s">
        <v>1458</v>
      </c>
      <c r="C186" s="351">
        <f t="shared" si="3"/>
        <v>12638</v>
      </c>
      <c r="Q186" s="341">
        <v>12638</v>
      </c>
    </row>
    <row r="187" s="341" customFormat="1" hidden="1" customHeight="1" spans="1:3">
      <c r="A187" s="352">
        <v>2290403</v>
      </c>
      <c r="B187" s="353" t="s">
        <v>1459</v>
      </c>
      <c r="C187" s="351">
        <f t="shared" si="3"/>
        <v>0</v>
      </c>
    </row>
    <row r="188" s="341" customFormat="1" hidden="1" customHeight="1" spans="1:3">
      <c r="A188" s="352">
        <v>22908</v>
      </c>
      <c r="B188" s="353" t="s">
        <v>1460</v>
      </c>
      <c r="C188" s="351">
        <f t="shared" si="3"/>
        <v>0</v>
      </c>
    </row>
    <row r="189" s="341" customFormat="1" hidden="1" customHeight="1" spans="1:3">
      <c r="A189" s="352">
        <v>2290802</v>
      </c>
      <c r="B189" s="353" t="s">
        <v>1461</v>
      </c>
      <c r="C189" s="351">
        <f t="shared" si="3"/>
        <v>0</v>
      </c>
    </row>
    <row r="190" s="341" customFormat="1" hidden="1" customHeight="1" spans="1:3">
      <c r="A190" s="352">
        <v>2290803</v>
      </c>
      <c r="B190" s="353" t="s">
        <v>1462</v>
      </c>
      <c r="C190" s="351">
        <f t="shared" si="3"/>
        <v>0</v>
      </c>
    </row>
    <row r="191" s="341" customFormat="1" hidden="1" customHeight="1" spans="1:3">
      <c r="A191" s="352">
        <v>2290804</v>
      </c>
      <c r="B191" s="353" t="s">
        <v>1463</v>
      </c>
      <c r="C191" s="351">
        <f t="shared" si="3"/>
        <v>0</v>
      </c>
    </row>
    <row r="192" s="341" customFormat="1" hidden="1" customHeight="1" spans="1:3">
      <c r="A192" s="352">
        <v>2290805</v>
      </c>
      <c r="B192" s="353" t="s">
        <v>1464</v>
      </c>
      <c r="C192" s="351">
        <f t="shared" si="3"/>
        <v>0</v>
      </c>
    </row>
    <row r="193" s="341" customFormat="1" hidden="1" customHeight="1" spans="1:3">
      <c r="A193" s="352">
        <v>2290806</v>
      </c>
      <c r="B193" s="353" t="s">
        <v>1465</v>
      </c>
      <c r="C193" s="351">
        <f t="shared" si="3"/>
        <v>0</v>
      </c>
    </row>
    <row r="194" s="341" customFormat="1" hidden="1" customHeight="1" spans="1:3">
      <c r="A194" s="352">
        <v>2290807</v>
      </c>
      <c r="B194" s="353" t="s">
        <v>1466</v>
      </c>
      <c r="C194" s="351">
        <f t="shared" si="3"/>
        <v>0</v>
      </c>
    </row>
    <row r="195" s="341" customFormat="1" hidden="1" customHeight="1" spans="1:3">
      <c r="A195" s="352">
        <v>2290808</v>
      </c>
      <c r="B195" s="353" t="s">
        <v>1467</v>
      </c>
      <c r="C195" s="351">
        <f t="shared" si="3"/>
        <v>0</v>
      </c>
    </row>
    <row r="196" s="341" customFormat="1" hidden="1" customHeight="1" spans="1:3">
      <c r="A196" s="352">
        <v>2290899</v>
      </c>
      <c r="B196" s="353" t="s">
        <v>1468</v>
      </c>
      <c r="C196" s="351">
        <f t="shared" si="3"/>
        <v>0</v>
      </c>
    </row>
    <row r="197" s="341" customFormat="1" hidden="1" customHeight="1" spans="1:3">
      <c r="A197" s="352">
        <v>22909</v>
      </c>
      <c r="B197" s="353" t="s">
        <v>1469</v>
      </c>
      <c r="C197" s="351">
        <f t="shared" si="3"/>
        <v>0</v>
      </c>
    </row>
    <row r="198" s="341" customFormat="1" customHeight="1" spans="1:17">
      <c r="A198" s="352">
        <v>22960</v>
      </c>
      <c r="B198" s="353" t="s">
        <v>1470</v>
      </c>
      <c r="C198" s="351">
        <f t="shared" si="3"/>
        <v>6263</v>
      </c>
      <c r="P198" s="341">
        <f>SUM(P199:P209)</f>
        <v>2590</v>
      </c>
      <c r="Q198" s="341">
        <v>3673</v>
      </c>
    </row>
    <row r="199" s="341" customFormat="1" hidden="1" customHeight="1" spans="1:3">
      <c r="A199" s="352">
        <v>2296001</v>
      </c>
      <c r="B199" s="353" t="s">
        <v>1471</v>
      </c>
      <c r="C199" s="351">
        <f t="shared" si="3"/>
        <v>0</v>
      </c>
    </row>
    <row r="200" s="341" customFormat="1" customHeight="1" spans="1:17">
      <c r="A200" s="352">
        <v>2296002</v>
      </c>
      <c r="B200" s="353" t="s">
        <v>1472</v>
      </c>
      <c r="C200" s="351">
        <f t="shared" si="3"/>
        <v>2579.6</v>
      </c>
      <c r="P200" s="341">
        <v>1021.6</v>
      </c>
      <c r="Q200" s="1">
        <v>1558</v>
      </c>
    </row>
    <row r="201" s="341" customFormat="1" customHeight="1" spans="1:17">
      <c r="A201" s="352">
        <v>2296003</v>
      </c>
      <c r="B201" s="353" t="s">
        <v>1473</v>
      </c>
      <c r="C201" s="351">
        <f t="shared" si="3"/>
        <v>2002.4</v>
      </c>
      <c r="P201" s="341">
        <v>1169.4</v>
      </c>
      <c r="Q201" s="1">
        <v>833</v>
      </c>
    </row>
    <row r="202" s="341" customFormat="1" customHeight="1" spans="1:17">
      <c r="A202" s="352">
        <v>2296004</v>
      </c>
      <c r="B202" s="353" t="s">
        <v>1474</v>
      </c>
      <c r="C202" s="351">
        <f t="shared" si="3"/>
        <v>97</v>
      </c>
      <c r="P202" s="341">
        <v>71</v>
      </c>
      <c r="Q202" s="1">
        <v>26</v>
      </c>
    </row>
    <row r="203" s="341" customFormat="1" hidden="1" customHeight="1" spans="1:3">
      <c r="A203" s="352">
        <v>2296005</v>
      </c>
      <c r="B203" s="353" t="s">
        <v>1475</v>
      </c>
      <c r="C203" s="351">
        <f t="shared" si="3"/>
        <v>0</v>
      </c>
    </row>
    <row r="204" s="341" customFormat="1" customHeight="1" spans="1:16">
      <c r="A204" s="352">
        <v>2296006</v>
      </c>
      <c r="B204" s="353" t="s">
        <v>1476</v>
      </c>
      <c r="C204" s="351">
        <f t="shared" si="3"/>
        <v>173</v>
      </c>
      <c r="P204" s="341">
        <v>173</v>
      </c>
    </row>
    <row r="205" s="341" customFormat="1" hidden="1" customHeight="1" spans="1:3">
      <c r="A205" s="352">
        <v>2296010</v>
      </c>
      <c r="B205" s="353" t="s">
        <v>1477</v>
      </c>
      <c r="C205" s="351">
        <f t="shared" si="3"/>
        <v>0</v>
      </c>
    </row>
    <row r="206" s="341" customFormat="1" hidden="1" customHeight="1" spans="1:3">
      <c r="A206" s="352">
        <v>2296011</v>
      </c>
      <c r="B206" s="353" t="s">
        <v>1478</v>
      </c>
      <c r="C206" s="351">
        <f t="shared" si="3"/>
        <v>0</v>
      </c>
    </row>
    <row r="207" s="341" customFormat="1" hidden="1" customHeight="1" spans="1:3">
      <c r="A207" s="352">
        <v>2296012</v>
      </c>
      <c r="B207" s="353" t="s">
        <v>1479</v>
      </c>
      <c r="C207" s="351">
        <f t="shared" si="3"/>
        <v>0</v>
      </c>
    </row>
    <row r="208" s="341" customFormat="1" hidden="1" customHeight="1" spans="1:3">
      <c r="A208" s="352">
        <v>2296013</v>
      </c>
      <c r="B208" s="353" t="s">
        <v>1480</v>
      </c>
      <c r="C208" s="351">
        <f t="shared" si="3"/>
        <v>0</v>
      </c>
    </row>
    <row r="209" s="341" customFormat="1" customHeight="1" spans="1:17">
      <c r="A209" s="352">
        <v>2296099</v>
      </c>
      <c r="B209" s="353" t="s">
        <v>1481</v>
      </c>
      <c r="C209" s="351">
        <f t="shared" si="3"/>
        <v>1411</v>
      </c>
      <c r="P209" s="341">
        <v>155</v>
      </c>
      <c r="Q209" s="341">
        <v>1256</v>
      </c>
    </row>
    <row r="210" s="341" customFormat="1" customHeight="1" spans="1:4">
      <c r="A210" s="352">
        <v>232</v>
      </c>
      <c r="B210" s="353" t="s">
        <v>1143</v>
      </c>
      <c r="C210" s="351">
        <f t="shared" si="3"/>
        <v>50990</v>
      </c>
      <c r="D210" s="341">
        <v>50990</v>
      </c>
    </row>
    <row r="211" s="341" customFormat="1" customHeight="1" spans="1:4">
      <c r="A211" s="352">
        <v>23204</v>
      </c>
      <c r="B211" s="353" t="s">
        <v>1482</v>
      </c>
      <c r="C211" s="351">
        <f t="shared" si="3"/>
        <v>50990</v>
      </c>
      <c r="D211" s="341">
        <v>50990</v>
      </c>
    </row>
    <row r="212" s="341" customFormat="1" hidden="1" customHeight="1" spans="1:3">
      <c r="A212" s="352">
        <v>2320401</v>
      </c>
      <c r="B212" s="353" t="s">
        <v>1483</v>
      </c>
      <c r="C212" s="351">
        <f t="shared" si="3"/>
        <v>0</v>
      </c>
    </row>
    <row r="213" s="341" customFormat="1" hidden="1" customHeight="1" spans="1:3">
      <c r="A213" s="352">
        <v>2320405</v>
      </c>
      <c r="B213" s="353" t="s">
        <v>1484</v>
      </c>
      <c r="C213" s="351">
        <f t="shared" si="3"/>
        <v>0</v>
      </c>
    </row>
    <row r="214" s="341" customFormat="1" customHeight="1" spans="1:4">
      <c r="A214" s="352">
        <v>2320411</v>
      </c>
      <c r="B214" s="353" t="s">
        <v>1485</v>
      </c>
      <c r="C214" s="351">
        <f t="shared" si="3"/>
        <v>32000</v>
      </c>
      <c r="D214" s="341">
        <v>32000</v>
      </c>
    </row>
    <row r="215" s="341" customFormat="1" hidden="1" customHeight="1" spans="1:3">
      <c r="A215" s="352">
        <v>2320413</v>
      </c>
      <c r="B215" s="353" t="s">
        <v>1486</v>
      </c>
      <c r="C215" s="351">
        <f t="shared" si="3"/>
        <v>0</v>
      </c>
    </row>
    <row r="216" s="341" customFormat="1" hidden="1" customHeight="1" spans="1:3">
      <c r="A216" s="352">
        <v>2320414</v>
      </c>
      <c r="B216" s="353" t="s">
        <v>1487</v>
      </c>
      <c r="C216" s="351">
        <f t="shared" si="3"/>
        <v>0</v>
      </c>
    </row>
    <row r="217" s="341" customFormat="1" hidden="1" customHeight="1" spans="1:3">
      <c r="A217" s="352">
        <v>2320416</v>
      </c>
      <c r="B217" s="353" t="s">
        <v>1488</v>
      </c>
      <c r="C217" s="351">
        <f t="shared" ref="C217:C264" si="4">D217+E217+F217+G217+H217+I217+J217+K217+L217+M217+N217+O217+P217+Q217</f>
        <v>0</v>
      </c>
    </row>
    <row r="218" s="341" customFormat="1" hidden="1" customHeight="1" spans="1:3">
      <c r="A218" s="352">
        <v>2320417</v>
      </c>
      <c r="B218" s="353" t="s">
        <v>1489</v>
      </c>
      <c r="C218" s="351">
        <f t="shared" si="4"/>
        <v>0</v>
      </c>
    </row>
    <row r="219" s="341" customFormat="1" hidden="1" customHeight="1" spans="1:3">
      <c r="A219" s="352">
        <v>2320418</v>
      </c>
      <c r="B219" s="353" t="s">
        <v>1490</v>
      </c>
      <c r="C219" s="351">
        <f t="shared" si="4"/>
        <v>0</v>
      </c>
    </row>
    <row r="220" s="341" customFormat="1" hidden="1" customHeight="1" spans="1:3">
      <c r="A220" s="352">
        <v>2320419</v>
      </c>
      <c r="B220" s="353" t="s">
        <v>1491</v>
      </c>
      <c r="C220" s="351">
        <f t="shared" si="4"/>
        <v>0</v>
      </c>
    </row>
    <row r="221" s="341" customFormat="1" hidden="1" customHeight="1" spans="1:3">
      <c r="A221" s="352">
        <v>2320420</v>
      </c>
      <c r="B221" s="353" t="s">
        <v>1492</v>
      </c>
      <c r="C221" s="351">
        <f t="shared" si="4"/>
        <v>0</v>
      </c>
    </row>
    <row r="222" s="341" customFormat="1" customHeight="1" spans="1:4">
      <c r="A222" s="352">
        <v>2320431</v>
      </c>
      <c r="B222" s="353" t="s">
        <v>1493</v>
      </c>
      <c r="C222" s="351">
        <f t="shared" si="4"/>
        <v>2000</v>
      </c>
      <c r="D222" s="341">
        <v>2000</v>
      </c>
    </row>
    <row r="223" s="341" customFormat="1" hidden="1" customHeight="1" spans="1:3">
      <c r="A223" s="352">
        <v>2320432</v>
      </c>
      <c r="B223" s="353" t="s">
        <v>1494</v>
      </c>
      <c r="C223" s="351">
        <f t="shared" si="4"/>
        <v>0</v>
      </c>
    </row>
    <row r="224" s="341" customFormat="1" customHeight="1" spans="1:4">
      <c r="A224" s="352">
        <v>2320433</v>
      </c>
      <c r="B224" s="353" t="s">
        <v>1495</v>
      </c>
      <c r="C224" s="351">
        <f t="shared" si="4"/>
        <v>6000</v>
      </c>
      <c r="D224" s="341">
        <v>6000</v>
      </c>
    </row>
    <row r="225" s="341" customFormat="1" customHeight="1" spans="1:4">
      <c r="A225" s="352">
        <v>2320498</v>
      </c>
      <c r="B225" s="353" t="s">
        <v>1496</v>
      </c>
      <c r="C225" s="351">
        <f t="shared" si="4"/>
        <v>10990</v>
      </c>
      <c r="D225" s="341">
        <v>10990</v>
      </c>
    </row>
    <row r="226" s="341" customFormat="1" hidden="1" customHeight="1" spans="1:3">
      <c r="A226" s="352">
        <v>2320499</v>
      </c>
      <c r="B226" s="353" t="s">
        <v>1497</v>
      </c>
      <c r="C226" s="351">
        <f t="shared" si="4"/>
        <v>0</v>
      </c>
    </row>
    <row r="227" s="341" customFormat="1" customHeight="1" spans="1:4">
      <c r="A227" s="352">
        <v>233</v>
      </c>
      <c r="B227" s="353" t="s">
        <v>1155</v>
      </c>
      <c r="C227" s="351">
        <f t="shared" si="4"/>
        <v>10</v>
      </c>
      <c r="D227" s="341">
        <v>10</v>
      </c>
    </row>
    <row r="228" s="341" customFormat="1" customHeight="1" spans="1:4">
      <c r="A228" s="352">
        <v>23304</v>
      </c>
      <c r="B228" s="353" t="s">
        <v>1498</v>
      </c>
      <c r="C228" s="351">
        <f t="shared" si="4"/>
        <v>10</v>
      </c>
      <c r="D228" s="341">
        <v>10</v>
      </c>
    </row>
    <row r="229" s="341" customFormat="1" hidden="1" customHeight="1" spans="1:3">
      <c r="A229" s="352">
        <v>2330401</v>
      </c>
      <c r="B229" s="353" t="s">
        <v>1499</v>
      </c>
      <c r="C229" s="351">
        <f t="shared" si="4"/>
        <v>0</v>
      </c>
    </row>
    <row r="230" s="341" customFormat="1" hidden="1" customHeight="1" spans="1:3">
      <c r="A230" s="352">
        <v>2330405</v>
      </c>
      <c r="B230" s="353" t="s">
        <v>1500</v>
      </c>
      <c r="C230" s="351">
        <f t="shared" si="4"/>
        <v>0</v>
      </c>
    </row>
    <row r="231" s="341" customFormat="1" customHeight="1" spans="1:4">
      <c r="A231" s="352">
        <v>2330411</v>
      </c>
      <c r="B231" s="353" t="s">
        <v>1501</v>
      </c>
      <c r="C231" s="351">
        <f t="shared" si="4"/>
        <v>5</v>
      </c>
      <c r="D231" s="341">
        <v>5</v>
      </c>
    </row>
    <row r="232" s="341" customFormat="1" hidden="1" customHeight="1" spans="1:3">
      <c r="A232" s="352">
        <v>2330413</v>
      </c>
      <c r="B232" s="353" t="s">
        <v>1502</v>
      </c>
      <c r="C232" s="351">
        <f t="shared" si="4"/>
        <v>0</v>
      </c>
    </row>
    <row r="233" s="341" customFormat="1" hidden="1" customHeight="1" spans="1:3">
      <c r="A233" s="352">
        <v>2330414</v>
      </c>
      <c r="B233" s="353" t="s">
        <v>1503</v>
      </c>
      <c r="C233" s="351">
        <f t="shared" si="4"/>
        <v>0</v>
      </c>
    </row>
    <row r="234" s="341" customFormat="1" hidden="1" customHeight="1" spans="1:3">
      <c r="A234" s="352">
        <v>2330416</v>
      </c>
      <c r="B234" s="353" t="s">
        <v>1504</v>
      </c>
      <c r="C234" s="351">
        <f t="shared" si="4"/>
        <v>0</v>
      </c>
    </row>
    <row r="235" s="341" customFormat="1" hidden="1" customHeight="1" spans="1:3">
      <c r="A235" s="352">
        <v>2330417</v>
      </c>
      <c r="B235" s="353" t="s">
        <v>1505</v>
      </c>
      <c r="C235" s="351">
        <f t="shared" si="4"/>
        <v>0</v>
      </c>
    </row>
    <row r="236" s="341" customFormat="1" hidden="1" customHeight="1" spans="1:3">
      <c r="A236" s="352">
        <v>2330418</v>
      </c>
      <c r="B236" s="353" t="s">
        <v>1506</v>
      </c>
      <c r="C236" s="351">
        <f t="shared" si="4"/>
        <v>0</v>
      </c>
    </row>
    <row r="237" s="341" customFormat="1" hidden="1" customHeight="1" spans="1:3">
      <c r="A237" s="352">
        <v>2330419</v>
      </c>
      <c r="B237" s="353" t="s">
        <v>1507</v>
      </c>
      <c r="C237" s="351">
        <f t="shared" si="4"/>
        <v>0</v>
      </c>
    </row>
    <row r="238" s="341" customFormat="1" hidden="1" customHeight="1" spans="1:3">
      <c r="A238" s="352">
        <v>2330420</v>
      </c>
      <c r="B238" s="353" t="s">
        <v>1508</v>
      </c>
      <c r="C238" s="351">
        <f t="shared" si="4"/>
        <v>0</v>
      </c>
    </row>
    <row r="239" s="341" customFormat="1" hidden="1" customHeight="1" spans="1:3">
      <c r="A239" s="352">
        <v>2330431</v>
      </c>
      <c r="B239" s="353" t="s">
        <v>1509</v>
      </c>
      <c r="C239" s="351">
        <f t="shared" si="4"/>
        <v>0</v>
      </c>
    </row>
    <row r="240" s="341" customFormat="1" hidden="1" customHeight="1" spans="1:3">
      <c r="A240" s="352">
        <v>2330432</v>
      </c>
      <c r="B240" s="353" t="s">
        <v>1510</v>
      </c>
      <c r="C240" s="351">
        <f t="shared" si="4"/>
        <v>0</v>
      </c>
    </row>
    <row r="241" s="341" customFormat="1" hidden="1" customHeight="1" spans="1:3">
      <c r="A241" s="352">
        <v>2330433</v>
      </c>
      <c r="B241" s="353" t="s">
        <v>1511</v>
      </c>
      <c r="C241" s="351">
        <f t="shared" si="4"/>
        <v>0</v>
      </c>
    </row>
    <row r="242" s="341" customFormat="1" customHeight="1" spans="1:4">
      <c r="A242" s="352">
        <v>2330498</v>
      </c>
      <c r="B242" s="353" t="s">
        <v>1512</v>
      </c>
      <c r="C242" s="351">
        <f t="shared" si="4"/>
        <v>5</v>
      </c>
      <c r="D242" s="341">
        <v>5</v>
      </c>
    </row>
    <row r="243" s="341" customFormat="1" hidden="1" customHeight="1" spans="1:3">
      <c r="A243" s="352">
        <v>2330499</v>
      </c>
      <c r="B243" s="353" t="s">
        <v>1513</v>
      </c>
      <c r="C243" s="351">
        <f t="shared" si="4"/>
        <v>0</v>
      </c>
    </row>
    <row r="244" s="341" customFormat="1" hidden="1" customHeight="1" spans="1:3">
      <c r="A244" s="352">
        <v>234</v>
      </c>
      <c r="B244" s="353" t="s">
        <v>1514</v>
      </c>
      <c r="C244" s="351">
        <f t="shared" si="4"/>
        <v>0</v>
      </c>
    </row>
    <row r="245" s="341" customFormat="1" hidden="1" customHeight="1" spans="1:3">
      <c r="A245" s="352">
        <v>23401</v>
      </c>
      <c r="B245" s="353" t="s">
        <v>1515</v>
      </c>
      <c r="C245" s="351">
        <f t="shared" si="4"/>
        <v>0</v>
      </c>
    </row>
    <row r="246" s="341" customFormat="1" hidden="1" customHeight="1" spans="1:3">
      <c r="A246" s="352">
        <v>2340101</v>
      </c>
      <c r="B246" s="353" t="s">
        <v>1516</v>
      </c>
      <c r="C246" s="351">
        <f t="shared" si="4"/>
        <v>0</v>
      </c>
    </row>
    <row r="247" s="341" customFormat="1" hidden="1" customHeight="1" spans="1:3">
      <c r="A247" s="352">
        <v>2340102</v>
      </c>
      <c r="B247" s="353" t="s">
        <v>1517</v>
      </c>
      <c r="C247" s="351">
        <f t="shared" si="4"/>
        <v>0</v>
      </c>
    </row>
    <row r="248" s="341" customFormat="1" hidden="1" customHeight="1" spans="1:3">
      <c r="A248" s="352">
        <v>2340103</v>
      </c>
      <c r="B248" s="353" t="s">
        <v>1518</v>
      </c>
      <c r="C248" s="351">
        <f t="shared" si="4"/>
        <v>0</v>
      </c>
    </row>
    <row r="249" s="341" customFormat="1" hidden="1" customHeight="1" spans="1:3">
      <c r="A249" s="352">
        <v>2340104</v>
      </c>
      <c r="B249" s="353" t="s">
        <v>1519</v>
      </c>
      <c r="C249" s="351">
        <f t="shared" si="4"/>
        <v>0</v>
      </c>
    </row>
    <row r="250" s="341" customFormat="1" hidden="1" customHeight="1" spans="1:3">
      <c r="A250" s="352">
        <v>2340105</v>
      </c>
      <c r="B250" s="353" t="s">
        <v>1520</v>
      </c>
      <c r="C250" s="351">
        <f t="shared" si="4"/>
        <v>0</v>
      </c>
    </row>
    <row r="251" s="341" customFormat="1" hidden="1" customHeight="1" spans="1:3">
      <c r="A251" s="352">
        <v>2340106</v>
      </c>
      <c r="B251" s="353" t="s">
        <v>1521</v>
      </c>
      <c r="C251" s="351">
        <f t="shared" si="4"/>
        <v>0</v>
      </c>
    </row>
    <row r="252" s="341" customFormat="1" hidden="1" customHeight="1" spans="1:3">
      <c r="A252" s="352">
        <v>2340107</v>
      </c>
      <c r="B252" s="353" t="s">
        <v>1522</v>
      </c>
      <c r="C252" s="351">
        <f t="shared" si="4"/>
        <v>0</v>
      </c>
    </row>
    <row r="253" s="341" customFormat="1" hidden="1" customHeight="1" spans="1:3">
      <c r="A253" s="352">
        <v>2340108</v>
      </c>
      <c r="B253" s="353" t="s">
        <v>1523</v>
      </c>
      <c r="C253" s="351">
        <f t="shared" si="4"/>
        <v>0</v>
      </c>
    </row>
    <row r="254" s="341" customFormat="1" hidden="1" customHeight="1" spans="1:3">
      <c r="A254" s="352">
        <v>2340109</v>
      </c>
      <c r="B254" s="353" t="s">
        <v>1524</v>
      </c>
      <c r="C254" s="351">
        <f t="shared" si="4"/>
        <v>0</v>
      </c>
    </row>
    <row r="255" s="341" customFormat="1" hidden="1" customHeight="1" spans="1:3">
      <c r="A255" s="352">
        <v>2340110</v>
      </c>
      <c r="B255" s="353" t="s">
        <v>1525</v>
      </c>
      <c r="C255" s="351">
        <f t="shared" si="4"/>
        <v>0</v>
      </c>
    </row>
    <row r="256" s="341" customFormat="1" hidden="1" customHeight="1" spans="1:3">
      <c r="A256" s="352">
        <v>2340111</v>
      </c>
      <c r="B256" s="353" t="s">
        <v>1526</v>
      </c>
      <c r="C256" s="351">
        <f t="shared" si="4"/>
        <v>0</v>
      </c>
    </row>
    <row r="257" s="341" customFormat="1" hidden="1" customHeight="1" spans="1:3">
      <c r="A257" s="352">
        <v>2340199</v>
      </c>
      <c r="B257" s="353" t="s">
        <v>1527</v>
      </c>
      <c r="C257" s="351">
        <f t="shared" si="4"/>
        <v>0</v>
      </c>
    </row>
    <row r="258" s="341" customFormat="1" hidden="1" customHeight="1" spans="1:3">
      <c r="A258" s="352">
        <v>23402</v>
      </c>
      <c r="B258" s="353" t="s">
        <v>1528</v>
      </c>
      <c r="C258" s="351">
        <f t="shared" si="4"/>
        <v>0</v>
      </c>
    </row>
    <row r="259" s="341" customFormat="1" hidden="1" customHeight="1" spans="1:3">
      <c r="A259" s="352">
        <v>2340201</v>
      </c>
      <c r="B259" s="353" t="s">
        <v>952</v>
      </c>
      <c r="C259" s="351">
        <f t="shared" si="4"/>
        <v>0</v>
      </c>
    </row>
    <row r="260" s="341" customFormat="1" hidden="1" customHeight="1" spans="1:3">
      <c r="A260" s="352">
        <v>2340202</v>
      </c>
      <c r="B260" s="353" t="s">
        <v>997</v>
      </c>
      <c r="C260" s="351">
        <f t="shared" si="4"/>
        <v>0</v>
      </c>
    </row>
    <row r="261" s="341" customFormat="1" hidden="1" customHeight="1" spans="1:3">
      <c r="A261" s="352">
        <v>2340203</v>
      </c>
      <c r="B261" s="353" t="s">
        <v>1529</v>
      </c>
      <c r="C261" s="351">
        <f t="shared" si="4"/>
        <v>0</v>
      </c>
    </row>
    <row r="262" s="341" customFormat="1" hidden="1" customHeight="1" spans="1:3">
      <c r="A262" s="352">
        <v>2340204</v>
      </c>
      <c r="B262" s="353" t="s">
        <v>1530</v>
      </c>
      <c r="C262" s="351">
        <f t="shared" si="4"/>
        <v>0</v>
      </c>
    </row>
    <row r="263" s="341" customFormat="1" hidden="1" customHeight="1" spans="1:3">
      <c r="A263" s="352">
        <v>2340205</v>
      </c>
      <c r="B263" s="353" t="s">
        <v>1531</v>
      </c>
      <c r="C263" s="351">
        <f t="shared" si="4"/>
        <v>0</v>
      </c>
    </row>
    <row r="264" s="341" customFormat="1" hidden="1" customHeight="1" spans="1:3">
      <c r="A264" s="352">
        <v>2340299</v>
      </c>
      <c r="B264" s="353" t="s">
        <v>1532</v>
      </c>
      <c r="C264" s="351">
        <f t="shared" si="4"/>
        <v>0</v>
      </c>
    </row>
    <row r="265" s="341" customFormat="1" ht="35.1" hidden="1" customHeight="1" spans="2:3">
      <c r="B265" s="354"/>
      <c r="C265" s="354"/>
    </row>
    <row r="266" hidden="1" customHeight="1" spans="2:3">
      <c r="B266" s="355"/>
      <c r="C266" s="355"/>
    </row>
    <row r="267" customHeight="1" spans="2:3">
      <c r="B267" s="356" t="s">
        <v>1745</v>
      </c>
      <c r="C267" s="356"/>
    </row>
    <row r="1048324" s="341" customFormat="1" customHeight="1" spans="2:3">
      <c r="B1048324" s="342"/>
      <c r="C1048324" s="343"/>
    </row>
    <row r="1048325" s="341" customFormat="1" customHeight="1" spans="2:3">
      <c r="B1048325" s="342"/>
      <c r="C1048325" s="343"/>
    </row>
    <row r="1048326" s="341" customFormat="1" customHeight="1" spans="2:3">
      <c r="B1048326" s="342"/>
      <c r="C1048326" s="343"/>
    </row>
    <row r="1048327" s="341" customFormat="1" customHeight="1" spans="2:3">
      <c r="B1048327" s="342"/>
      <c r="C1048327" s="343"/>
    </row>
    <row r="1048328" s="341" customFormat="1" customHeight="1" spans="2:3">
      <c r="B1048328" s="342"/>
      <c r="C1048328" s="343"/>
    </row>
    <row r="1048329" s="341" customFormat="1" customHeight="1" spans="2:3">
      <c r="B1048329" s="342"/>
      <c r="C1048329" s="343"/>
    </row>
    <row r="1048330" s="341" customFormat="1" customHeight="1" spans="2:3">
      <c r="B1048330" s="342"/>
      <c r="C1048330" s="343"/>
    </row>
    <row r="1048331" s="341" customFormat="1" customHeight="1" spans="2:3">
      <c r="B1048331" s="342"/>
      <c r="C1048331" s="343"/>
    </row>
    <row r="1048332" s="341" customFormat="1" customHeight="1" spans="2:3">
      <c r="B1048332" s="342"/>
      <c r="C1048332" s="343"/>
    </row>
    <row r="1048333" s="341" customFormat="1" customHeight="1" spans="2:3">
      <c r="B1048333" s="342"/>
      <c r="C1048333" s="343"/>
    </row>
    <row r="1048334" s="341" customFormat="1" customHeight="1" spans="2:3">
      <c r="B1048334" s="342"/>
      <c r="C1048334" s="343"/>
    </row>
    <row r="1048335" s="341" customFormat="1" customHeight="1" spans="2:3">
      <c r="B1048335" s="342"/>
      <c r="C1048335" s="343"/>
    </row>
    <row r="1048336" s="341" customFormat="1" customHeight="1" spans="2:3">
      <c r="B1048336" s="342"/>
      <c r="C1048336" s="343"/>
    </row>
    <row r="1048337" s="341" customFormat="1" customHeight="1" spans="2:3">
      <c r="B1048337" s="342"/>
      <c r="C1048337" s="343"/>
    </row>
    <row r="1048338" s="341" customFormat="1" customHeight="1" spans="2:3">
      <c r="B1048338" s="342"/>
      <c r="C1048338" s="343"/>
    </row>
    <row r="1048339" s="341" customFormat="1" customHeight="1" spans="2:3">
      <c r="B1048339" s="342"/>
      <c r="C1048339" s="343"/>
    </row>
    <row r="1048340" s="341" customFormat="1" customHeight="1" spans="2:3">
      <c r="B1048340" s="342"/>
      <c r="C1048340" s="343"/>
    </row>
    <row r="1048341" s="341" customFormat="1" customHeight="1" spans="2:3">
      <c r="B1048341" s="342"/>
      <c r="C1048341" s="343"/>
    </row>
    <row r="1048342" s="341" customFormat="1" customHeight="1" spans="2:3">
      <c r="B1048342" s="342"/>
      <c r="C1048342" s="343"/>
    </row>
    <row r="1048343" s="341" customFormat="1" customHeight="1" spans="2:3">
      <c r="B1048343" s="342"/>
      <c r="C1048343" s="343"/>
    </row>
    <row r="1048344" s="341" customFormat="1" customHeight="1" spans="2:3">
      <c r="B1048344" s="342"/>
      <c r="C1048344" s="343"/>
    </row>
    <row r="1048345" s="341" customFormat="1" customHeight="1" spans="2:3">
      <c r="B1048345" s="342"/>
      <c r="C1048345" s="343"/>
    </row>
    <row r="1048346" s="341" customFormat="1" customHeight="1" spans="2:3">
      <c r="B1048346" s="342"/>
      <c r="C1048346" s="343"/>
    </row>
    <row r="1048347" s="341" customFormat="1" customHeight="1" spans="2:3">
      <c r="B1048347" s="342"/>
      <c r="C1048347" s="343"/>
    </row>
    <row r="1048348" s="341" customFormat="1" customHeight="1" spans="2:3">
      <c r="B1048348" s="342"/>
      <c r="C1048348" s="343"/>
    </row>
    <row r="1048349" s="341" customFormat="1" customHeight="1" spans="2:3">
      <c r="B1048349" s="342"/>
      <c r="C1048349" s="343"/>
    </row>
    <row r="1048350" s="341" customFormat="1" customHeight="1" spans="2:3">
      <c r="B1048350" s="342"/>
      <c r="C1048350" s="343"/>
    </row>
    <row r="1048351" s="341" customFormat="1" customHeight="1" spans="2:3">
      <c r="B1048351" s="342"/>
      <c r="C1048351" s="343"/>
    </row>
    <row r="1048352" s="341" customFormat="1" customHeight="1" spans="2:3">
      <c r="B1048352" s="342"/>
      <c r="C1048352" s="343"/>
    </row>
    <row r="1048353" s="341" customFormat="1" customHeight="1" spans="2:3">
      <c r="B1048353" s="342"/>
      <c r="C1048353" s="343"/>
    </row>
    <row r="1048354" s="341" customFormat="1" customHeight="1" spans="2:3">
      <c r="B1048354" s="342"/>
      <c r="C1048354" s="343"/>
    </row>
    <row r="1048355" s="341" customFormat="1" customHeight="1" spans="2:3">
      <c r="B1048355" s="342"/>
      <c r="C1048355" s="343"/>
    </row>
    <row r="1048356" s="341" customFormat="1" customHeight="1" spans="2:3">
      <c r="B1048356" s="342"/>
      <c r="C1048356" s="343"/>
    </row>
    <row r="1048357" s="341" customFormat="1" customHeight="1" spans="2:3">
      <c r="B1048357" s="342"/>
      <c r="C1048357" s="343"/>
    </row>
    <row r="1048358" s="341" customFormat="1" customHeight="1" spans="2:3">
      <c r="B1048358" s="342"/>
      <c r="C1048358" s="343"/>
    </row>
    <row r="1048359" s="341" customFormat="1" customHeight="1" spans="2:3">
      <c r="B1048359" s="342"/>
      <c r="C1048359" s="343"/>
    </row>
    <row r="1048360" s="341" customFormat="1" customHeight="1" spans="2:3">
      <c r="B1048360" s="342"/>
      <c r="C1048360" s="343"/>
    </row>
    <row r="1048361" s="341" customFormat="1" customHeight="1" spans="2:3">
      <c r="B1048361" s="342"/>
      <c r="C1048361" s="343"/>
    </row>
    <row r="1048362" s="341" customFormat="1" customHeight="1" spans="2:3">
      <c r="B1048362" s="342"/>
      <c r="C1048362" s="343"/>
    </row>
    <row r="1048363" s="341" customFormat="1" customHeight="1" spans="2:3">
      <c r="B1048363" s="342"/>
      <c r="C1048363" s="343"/>
    </row>
    <row r="1048364" s="341" customFormat="1" customHeight="1" spans="2:3">
      <c r="B1048364" s="342"/>
      <c r="C1048364" s="343"/>
    </row>
    <row r="1048365" s="341" customFormat="1" customHeight="1" spans="2:3">
      <c r="B1048365" s="342"/>
      <c r="C1048365" s="343"/>
    </row>
    <row r="1048366" s="341" customFormat="1" customHeight="1" spans="2:3">
      <c r="B1048366" s="342"/>
      <c r="C1048366" s="343"/>
    </row>
    <row r="1048367" s="341" customFormat="1" customHeight="1" spans="2:3">
      <c r="B1048367" s="342"/>
      <c r="C1048367" s="343"/>
    </row>
    <row r="1048368" s="341" customFormat="1" customHeight="1" spans="2:3">
      <c r="B1048368" s="342"/>
      <c r="C1048368" s="343"/>
    </row>
    <row r="1048369" s="341" customFormat="1" customHeight="1" spans="2:3">
      <c r="B1048369" s="342"/>
      <c r="C1048369" s="343"/>
    </row>
    <row r="1048370" s="341" customFormat="1" customHeight="1" spans="2:3">
      <c r="B1048370" s="342"/>
      <c r="C1048370" s="343"/>
    </row>
    <row r="1048371" s="341" customFormat="1" customHeight="1" spans="2:3">
      <c r="B1048371" s="342"/>
      <c r="C1048371" s="343"/>
    </row>
    <row r="1048372" s="341" customFormat="1" customHeight="1" spans="2:3">
      <c r="B1048372" s="342"/>
      <c r="C1048372" s="343"/>
    </row>
    <row r="1048373" s="341" customFormat="1" customHeight="1" spans="2:3">
      <c r="B1048373" s="342"/>
      <c r="C1048373" s="343"/>
    </row>
    <row r="1048374" s="341" customFormat="1" customHeight="1" spans="2:3">
      <c r="B1048374" s="342"/>
      <c r="C1048374" s="343"/>
    </row>
    <row r="1048375" s="341" customFormat="1" customHeight="1" spans="2:3">
      <c r="B1048375" s="342"/>
      <c r="C1048375" s="343"/>
    </row>
    <row r="1048376" s="341" customFormat="1" customHeight="1" spans="2:3">
      <c r="B1048376" s="342"/>
      <c r="C1048376" s="343"/>
    </row>
    <row r="1048377" s="341" customFormat="1" customHeight="1" spans="2:3">
      <c r="B1048377" s="342"/>
      <c r="C1048377" s="343"/>
    </row>
    <row r="1048378" s="341" customFormat="1" customHeight="1" spans="2:3">
      <c r="B1048378" s="342"/>
      <c r="C1048378" s="343"/>
    </row>
    <row r="1048379" s="341" customFormat="1" customHeight="1" spans="2:3">
      <c r="B1048379" s="342"/>
      <c r="C1048379" s="343"/>
    </row>
    <row r="1048380" s="341" customFormat="1" customHeight="1" spans="2:3">
      <c r="B1048380" s="342"/>
      <c r="C1048380" s="343"/>
    </row>
    <row r="1048381" s="341" customFormat="1" customHeight="1" spans="2:3">
      <c r="B1048381" s="342"/>
      <c r="C1048381" s="343"/>
    </row>
    <row r="1048382" s="341" customFormat="1" customHeight="1" spans="2:3">
      <c r="B1048382" s="342"/>
      <c r="C1048382" s="343"/>
    </row>
    <row r="1048383" s="341" customFormat="1" customHeight="1" spans="2:3">
      <c r="B1048383" s="342"/>
      <c r="C1048383" s="343"/>
    </row>
    <row r="1048384" s="341" customFormat="1" customHeight="1" spans="2:3">
      <c r="B1048384" s="342"/>
      <c r="C1048384" s="343"/>
    </row>
    <row r="1048385" s="341" customFormat="1" customHeight="1" spans="2:3">
      <c r="B1048385" s="342"/>
      <c r="C1048385" s="343"/>
    </row>
    <row r="1048386" s="341" customFormat="1" customHeight="1" spans="2:3">
      <c r="B1048386" s="342"/>
      <c r="C1048386" s="343"/>
    </row>
    <row r="1048387" s="341" customFormat="1" customHeight="1" spans="2:3">
      <c r="B1048387" s="342"/>
      <c r="C1048387" s="343"/>
    </row>
    <row r="1048388" s="341" customFormat="1" customHeight="1" spans="2:3">
      <c r="B1048388" s="342"/>
      <c r="C1048388" s="343"/>
    </row>
    <row r="1048389" s="341" customFormat="1" customHeight="1" spans="2:3">
      <c r="B1048389" s="342"/>
      <c r="C1048389" s="343"/>
    </row>
    <row r="1048390" s="341" customFormat="1" customHeight="1" spans="2:3">
      <c r="B1048390" s="342"/>
      <c r="C1048390" s="343"/>
    </row>
    <row r="1048391" s="341" customFormat="1" customHeight="1" spans="2:3">
      <c r="B1048391" s="342"/>
      <c r="C1048391" s="343"/>
    </row>
    <row r="1048392" s="341" customFormat="1" customHeight="1" spans="2:3">
      <c r="B1048392" s="342"/>
      <c r="C1048392" s="343"/>
    </row>
    <row r="1048393" s="341" customFormat="1" customHeight="1" spans="2:3">
      <c r="B1048393" s="342"/>
      <c r="C1048393" s="343"/>
    </row>
    <row r="1048394" s="341" customFormat="1" customHeight="1" spans="2:3">
      <c r="B1048394" s="342"/>
      <c r="C1048394" s="343"/>
    </row>
    <row r="1048395" s="341" customFormat="1" customHeight="1" spans="2:3">
      <c r="B1048395" s="342"/>
      <c r="C1048395" s="343"/>
    </row>
    <row r="1048396" s="341" customFormat="1" customHeight="1" spans="2:3">
      <c r="B1048396" s="342"/>
      <c r="C1048396" s="343"/>
    </row>
    <row r="1048397" s="341" customFormat="1" customHeight="1" spans="2:3">
      <c r="B1048397" s="342"/>
      <c r="C1048397" s="343"/>
    </row>
    <row r="1048398" s="341" customFormat="1" customHeight="1" spans="2:3">
      <c r="B1048398" s="342"/>
      <c r="C1048398" s="343"/>
    </row>
    <row r="1048399" s="341" customFormat="1" customHeight="1" spans="2:3">
      <c r="B1048399" s="342"/>
      <c r="C1048399" s="343"/>
    </row>
    <row r="1048400" s="341" customFormat="1" customHeight="1" spans="2:3">
      <c r="B1048400" s="342"/>
      <c r="C1048400" s="343"/>
    </row>
    <row r="1048401" s="341" customFormat="1" customHeight="1" spans="2:3">
      <c r="B1048401" s="342"/>
      <c r="C1048401" s="343"/>
    </row>
    <row r="1048402" s="341" customFormat="1" customHeight="1" spans="2:3">
      <c r="B1048402" s="342"/>
      <c r="C1048402" s="343"/>
    </row>
    <row r="1048403" s="341" customFormat="1" customHeight="1" spans="2:3">
      <c r="B1048403" s="342"/>
      <c r="C1048403" s="343"/>
    </row>
    <row r="1048404" s="341" customFormat="1" customHeight="1" spans="2:3">
      <c r="B1048404" s="342"/>
      <c r="C1048404" s="343"/>
    </row>
    <row r="1048405" s="341" customFormat="1" customHeight="1" spans="2:3">
      <c r="B1048405" s="342"/>
      <c r="C1048405" s="343"/>
    </row>
    <row r="1048406" s="341" customFormat="1" customHeight="1" spans="2:3">
      <c r="B1048406" s="342"/>
      <c r="C1048406" s="343"/>
    </row>
    <row r="1048407" s="341" customFormat="1" customHeight="1" spans="2:3">
      <c r="B1048407" s="342"/>
      <c r="C1048407" s="343"/>
    </row>
    <row r="1048408" s="341" customFormat="1" customHeight="1" spans="2:3">
      <c r="B1048408" s="342"/>
      <c r="C1048408" s="343"/>
    </row>
    <row r="1048409" s="341" customFormat="1" customHeight="1" spans="2:3">
      <c r="B1048409" s="342"/>
      <c r="C1048409" s="343"/>
    </row>
    <row r="1048410" s="341" customFormat="1" customHeight="1" spans="2:3">
      <c r="B1048410" s="342"/>
      <c r="C1048410" s="343"/>
    </row>
    <row r="1048411" s="341" customFormat="1" customHeight="1" spans="2:3">
      <c r="B1048411" s="342"/>
      <c r="C1048411" s="343"/>
    </row>
    <row r="1048412" s="341" customFormat="1" customHeight="1" spans="2:3">
      <c r="B1048412" s="342"/>
      <c r="C1048412" s="343"/>
    </row>
    <row r="1048413" s="341" customFormat="1" customHeight="1" spans="2:3">
      <c r="B1048413" s="342"/>
      <c r="C1048413" s="343"/>
    </row>
    <row r="1048414" s="341" customFormat="1" customHeight="1" spans="2:3">
      <c r="B1048414" s="342"/>
      <c r="C1048414" s="343"/>
    </row>
    <row r="1048415" s="341" customFormat="1" customHeight="1" spans="2:3">
      <c r="B1048415" s="342"/>
      <c r="C1048415" s="343"/>
    </row>
    <row r="1048416" s="341" customFormat="1" customHeight="1" spans="2:3">
      <c r="B1048416" s="342"/>
      <c r="C1048416" s="343"/>
    </row>
    <row r="1048417" s="341" customFormat="1" customHeight="1" spans="2:3">
      <c r="B1048417" s="342"/>
      <c r="C1048417" s="343"/>
    </row>
    <row r="1048418" s="341" customFormat="1" customHeight="1" spans="2:3">
      <c r="B1048418" s="342"/>
      <c r="C1048418" s="343"/>
    </row>
    <row r="1048419" s="341" customFormat="1" customHeight="1" spans="2:3">
      <c r="B1048419" s="342"/>
      <c r="C1048419" s="343"/>
    </row>
    <row r="1048420" s="341" customFormat="1" customHeight="1" spans="2:3">
      <c r="B1048420" s="342"/>
      <c r="C1048420" s="343"/>
    </row>
    <row r="1048421" s="341" customFormat="1" customHeight="1" spans="2:3">
      <c r="B1048421" s="342"/>
      <c r="C1048421" s="343"/>
    </row>
    <row r="1048422" s="341" customFormat="1" customHeight="1" spans="2:3">
      <c r="B1048422" s="342"/>
      <c r="C1048422" s="343"/>
    </row>
    <row r="1048423" s="341" customFormat="1" customHeight="1" spans="2:3">
      <c r="B1048423" s="342"/>
      <c r="C1048423" s="343"/>
    </row>
    <row r="1048424" s="341" customFormat="1" customHeight="1" spans="2:3">
      <c r="B1048424" s="342"/>
      <c r="C1048424" s="343"/>
    </row>
    <row r="1048425" s="341" customFormat="1" customHeight="1" spans="2:3">
      <c r="B1048425" s="342"/>
      <c r="C1048425" s="343"/>
    </row>
    <row r="1048426" s="341" customFormat="1" customHeight="1" spans="2:3">
      <c r="B1048426" s="342"/>
      <c r="C1048426" s="343"/>
    </row>
    <row r="1048427" s="341" customFormat="1" customHeight="1" spans="2:3">
      <c r="B1048427" s="342"/>
      <c r="C1048427" s="343"/>
    </row>
    <row r="1048428" s="341" customFormat="1" customHeight="1" spans="2:3">
      <c r="B1048428" s="342"/>
      <c r="C1048428" s="343"/>
    </row>
    <row r="1048429" s="341" customFormat="1" customHeight="1" spans="2:3">
      <c r="B1048429" s="342"/>
      <c r="C1048429" s="343"/>
    </row>
    <row r="1048430" s="341" customFormat="1" customHeight="1" spans="2:3">
      <c r="B1048430" s="342"/>
      <c r="C1048430" s="343"/>
    </row>
    <row r="1048431" s="341" customFormat="1" customHeight="1" spans="2:3">
      <c r="B1048431" s="342"/>
      <c r="C1048431" s="343"/>
    </row>
    <row r="1048432" s="341" customFormat="1" customHeight="1" spans="2:3">
      <c r="B1048432" s="342"/>
      <c r="C1048432" s="343"/>
    </row>
    <row r="1048433" s="341" customFormat="1" customHeight="1" spans="2:3">
      <c r="B1048433" s="342"/>
      <c r="C1048433" s="343"/>
    </row>
    <row r="1048434" s="341" customFormat="1" customHeight="1" spans="2:3">
      <c r="B1048434" s="342"/>
      <c r="C1048434" s="343"/>
    </row>
    <row r="1048435" s="341" customFormat="1" customHeight="1" spans="2:3">
      <c r="B1048435" s="342"/>
      <c r="C1048435" s="343"/>
    </row>
    <row r="1048436" s="341" customFormat="1" customHeight="1" spans="2:3">
      <c r="B1048436" s="342"/>
      <c r="C1048436" s="343"/>
    </row>
    <row r="1048437" s="341" customFormat="1" customHeight="1" spans="2:3">
      <c r="B1048437" s="342"/>
      <c r="C1048437" s="343"/>
    </row>
    <row r="1048438" s="341" customFormat="1" customHeight="1" spans="2:3">
      <c r="B1048438" s="342"/>
      <c r="C1048438" s="343"/>
    </row>
    <row r="1048439" s="341" customFormat="1" customHeight="1" spans="2:3">
      <c r="B1048439" s="342"/>
      <c r="C1048439" s="343"/>
    </row>
    <row r="1048440" s="341" customFormat="1" customHeight="1" spans="2:3">
      <c r="B1048440" s="342"/>
      <c r="C1048440" s="343"/>
    </row>
    <row r="1048441" s="341" customFormat="1" customHeight="1" spans="2:3">
      <c r="B1048441" s="342"/>
      <c r="C1048441" s="343"/>
    </row>
    <row r="1048442" s="341" customFormat="1" customHeight="1" spans="2:3">
      <c r="B1048442" s="342"/>
      <c r="C1048442" s="343"/>
    </row>
    <row r="1048443" s="341" customFormat="1" customHeight="1" spans="2:3">
      <c r="B1048443" s="342"/>
      <c r="C1048443" s="343"/>
    </row>
    <row r="1048444" s="341" customFormat="1" customHeight="1" spans="2:3">
      <c r="B1048444" s="342"/>
      <c r="C1048444" s="343"/>
    </row>
    <row r="1048445" s="341" customFormat="1" customHeight="1" spans="2:3">
      <c r="B1048445" s="342"/>
      <c r="C1048445" s="343"/>
    </row>
    <row r="1048446" s="341" customFormat="1" customHeight="1" spans="2:3">
      <c r="B1048446" s="342"/>
      <c r="C1048446" s="343"/>
    </row>
    <row r="1048447" s="341" customFormat="1" customHeight="1" spans="2:3">
      <c r="B1048447" s="342"/>
      <c r="C1048447" s="343"/>
    </row>
    <row r="1048448" s="341" customFormat="1" customHeight="1" spans="2:3">
      <c r="B1048448" s="342"/>
      <c r="C1048448" s="343"/>
    </row>
    <row r="1048449" s="341" customFormat="1" customHeight="1" spans="2:3">
      <c r="B1048449" s="342"/>
      <c r="C1048449" s="343"/>
    </row>
    <row r="1048450" s="341" customFormat="1" customHeight="1" spans="2:3">
      <c r="B1048450" s="342"/>
      <c r="C1048450" s="343"/>
    </row>
    <row r="1048451" s="341" customFormat="1" customHeight="1" spans="2:3">
      <c r="B1048451" s="342"/>
      <c r="C1048451" s="343"/>
    </row>
    <row r="1048452" s="341" customFormat="1" customHeight="1" spans="2:3">
      <c r="B1048452" s="342"/>
      <c r="C1048452" s="343"/>
    </row>
    <row r="1048453" s="341" customFormat="1" customHeight="1" spans="2:3">
      <c r="B1048453" s="342"/>
      <c r="C1048453" s="343"/>
    </row>
    <row r="1048454" s="341" customFormat="1" customHeight="1" spans="2:3">
      <c r="B1048454" s="342"/>
      <c r="C1048454" s="343"/>
    </row>
    <row r="1048455" s="341" customFormat="1" customHeight="1" spans="2:3">
      <c r="B1048455" s="342"/>
      <c r="C1048455" s="343"/>
    </row>
    <row r="1048456" s="341" customFormat="1" customHeight="1" spans="2:3">
      <c r="B1048456" s="342"/>
      <c r="C1048456" s="343"/>
    </row>
    <row r="1048457" s="341" customFormat="1" customHeight="1" spans="2:3">
      <c r="B1048457" s="342"/>
      <c r="C1048457" s="343"/>
    </row>
    <row r="1048458" s="341" customFormat="1" customHeight="1" spans="2:3">
      <c r="B1048458" s="342"/>
      <c r="C1048458" s="343"/>
    </row>
    <row r="1048459" s="341" customFormat="1" customHeight="1" spans="2:3">
      <c r="B1048459" s="342"/>
      <c r="C1048459" s="343"/>
    </row>
    <row r="1048460" s="341" customFormat="1" customHeight="1" spans="2:3">
      <c r="B1048460" s="342"/>
      <c r="C1048460" s="343"/>
    </row>
    <row r="1048461" s="341" customFormat="1" customHeight="1" spans="2:3">
      <c r="B1048461" s="342"/>
      <c r="C1048461" s="343"/>
    </row>
    <row r="1048462" s="341" customFormat="1" customHeight="1" spans="2:3">
      <c r="B1048462" s="342"/>
      <c r="C1048462" s="343"/>
    </row>
    <row r="1048463" s="341" customFormat="1" customHeight="1" spans="2:3">
      <c r="B1048463" s="342"/>
      <c r="C1048463" s="343"/>
    </row>
    <row r="1048464" s="341" customFormat="1" customHeight="1" spans="2:3">
      <c r="B1048464" s="342"/>
      <c r="C1048464" s="343"/>
    </row>
    <row r="1048465" s="341" customFormat="1" customHeight="1" spans="2:3">
      <c r="B1048465" s="342"/>
      <c r="C1048465" s="343"/>
    </row>
    <row r="1048466" s="341" customFormat="1" customHeight="1" spans="2:3">
      <c r="B1048466" s="342"/>
      <c r="C1048466" s="343"/>
    </row>
    <row r="1048467" s="341" customFormat="1" customHeight="1" spans="2:3">
      <c r="B1048467" s="342"/>
      <c r="C1048467" s="343"/>
    </row>
    <row r="1048468" s="341" customFormat="1" customHeight="1" spans="2:3">
      <c r="B1048468" s="342"/>
      <c r="C1048468" s="343"/>
    </row>
    <row r="1048469" s="341" customFormat="1" customHeight="1" spans="2:3">
      <c r="B1048469" s="342"/>
      <c r="C1048469" s="343"/>
    </row>
    <row r="1048470" s="341" customFormat="1" customHeight="1" spans="2:3">
      <c r="B1048470" s="342"/>
      <c r="C1048470" s="343"/>
    </row>
    <row r="1048471" s="341" customFormat="1" customHeight="1" spans="2:3">
      <c r="B1048471" s="342"/>
      <c r="C1048471" s="343"/>
    </row>
    <row r="1048472" s="341" customFormat="1" customHeight="1" spans="2:3">
      <c r="B1048472" s="342"/>
      <c r="C1048472" s="343"/>
    </row>
    <row r="1048473" s="341" customFormat="1" customHeight="1" spans="2:3">
      <c r="B1048473" s="342"/>
      <c r="C1048473" s="343"/>
    </row>
    <row r="1048474" s="341" customFormat="1" customHeight="1" spans="2:3">
      <c r="B1048474" s="342"/>
      <c r="C1048474" s="343"/>
    </row>
    <row r="1048475" s="341" customFormat="1" customHeight="1" spans="2:3">
      <c r="B1048475" s="342"/>
      <c r="C1048475" s="343"/>
    </row>
    <row r="1048476" s="341" customFormat="1" customHeight="1" spans="2:3">
      <c r="B1048476" s="342"/>
      <c r="C1048476" s="343"/>
    </row>
    <row r="1048477" s="341" customFormat="1" customHeight="1" spans="2:3">
      <c r="B1048477" s="342"/>
      <c r="C1048477" s="343"/>
    </row>
    <row r="1048478" s="341" customFormat="1" customHeight="1" spans="2:3">
      <c r="B1048478" s="342"/>
      <c r="C1048478" s="343"/>
    </row>
    <row r="1048479" s="341" customFormat="1" customHeight="1" spans="2:3">
      <c r="B1048479" s="342"/>
      <c r="C1048479" s="343"/>
    </row>
    <row r="1048480" s="341" customFormat="1" customHeight="1" spans="2:3">
      <c r="B1048480" s="342"/>
      <c r="C1048480" s="343"/>
    </row>
    <row r="1048481" s="341" customFormat="1" customHeight="1" spans="2:3">
      <c r="B1048481" s="342"/>
      <c r="C1048481" s="343"/>
    </row>
    <row r="1048482" s="341" customFormat="1" customHeight="1" spans="2:3">
      <c r="B1048482" s="342"/>
      <c r="C1048482" s="343"/>
    </row>
    <row r="1048483" s="341" customFormat="1" customHeight="1" spans="2:3">
      <c r="B1048483" s="342"/>
      <c r="C1048483" s="343"/>
    </row>
    <row r="1048484" s="341" customFormat="1" customHeight="1" spans="2:3">
      <c r="B1048484" s="342"/>
      <c r="C1048484" s="343"/>
    </row>
    <row r="1048485" s="341" customFormat="1" customHeight="1" spans="2:3">
      <c r="B1048485" s="342"/>
      <c r="C1048485" s="343"/>
    </row>
    <row r="1048486" s="341" customFormat="1" customHeight="1" spans="2:3">
      <c r="B1048486" s="342"/>
      <c r="C1048486" s="343"/>
    </row>
    <row r="1048487" s="341" customFormat="1" customHeight="1" spans="2:3">
      <c r="B1048487" s="342"/>
      <c r="C1048487" s="343"/>
    </row>
    <row r="1048488" s="341" customFormat="1" customHeight="1" spans="2:3">
      <c r="B1048488" s="342"/>
      <c r="C1048488" s="343"/>
    </row>
    <row r="1048489" s="341" customFormat="1" customHeight="1" spans="2:3">
      <c r="B1048489" s="342"/>
      <c r="C1048489" s="343"/>
    </row>
    <row r="1048490" s="341" customFormat="1" customHeight="1" spans="2:3">
      <c r="B1048490" s="342"/>
      <c r="C1048490" s="343"/>
    </row>
    <row r="1048491" s="341" customFormat="1" customHeight="1" spans="2:3">
      <c r="B1048491" s="342"/>
      <c r="C1048491" s="343"/>
    </row>
    <row r="1048492" s="341" customFormat="1" customHeight="1" spans="2:3">
      <c r="B1048492" s="342"/>
      <c r="C1048492" s="343"/>
    </row>
    <row r="1048493" s="341" customFormat="1" customHeight="1" spans="2:3">
      <c r="B1048493" s="342"/>
      <c r="C1048493" s="343"/>
    </row>
    <row r="1048494" s="341" customFormat="1" customHeight="1" spans="2:3">
      <c r="B1048494" s="342"/>
      <c r="C1048494" s="343"/>
    </row>
    <row r="1048495" s="341" customFormat="1" customHeight="1" spans="2:3">
      <c r="B1048495" s="342"/>
      <c r="C1048495" s="343"/>
    </row>
    <row r="1048496" s="341" customFormat="1" customHeight="1" spans="2:3">
      <c r="B1048496" s="342"/>
      <c r="C1048496" s="343"/>
    </row>
    <row r="1048497" s="341" customFormat="1" customHeight="1" spans="2:3">
      <c r="B1048497" s="342"/>
      <c r="C1048497" s="343"/>
    </row>
    <row r="1048498" s="341" customFormat="1" customHeight="1" spans="2:3">
      <c r="B1048498" s="342"/>
      <c r="C1048498" s="343"/>
    </row>
    <row r="1048499" s="341" customFormat="1" customHeight="1" spans="2:3">
      <c r="B1048499" s="342"/>
      <c r="C1048499" s="343"/>
    </row>
    <row r="1048500" s="341" customFormat="1" customHeight="1" spans="2:3">
      <c r="B1048500" s="342"/>
      <c r="C1048500" s="343"/>
    </row>
    <row r="1048501" s="341" customFormat="1" customHeight="1" spans="2:3">
      <c r="B1048501" s="342"/>
      <c r="C1048501" s="343"/>
    </row>
    <row r="1048502" s="341" customFormat="1" customHeight="1" spans="2:3">
      <c r="B1048502" s="342"/>
      <c r="C1048502" s="343"/>
    </row>
    <row r="1048503" s="341" customFormat="1" customHeight="1" spans="2:3">
      <c r="B1048503" s="342"/>
      <c r="C1048503" s="343"/>
    </row>
    <row r="1048504" s="341" customFormat="1" customHeight="1" spans="2:3">
      <c r="B1048504" s="342"/>
      <c r="C1048504" s="343"/>
    </row>
    <row r="1048505" s="341" customFormat="1" customHeight="1" spans="2:3">
      <c r="B1048505" s="342"/>
      <c r="C1048505" s="343"/>
    </row>
    <row r="1048506" s="341" customFormat="1" customHeight="1" spans="2:3">
      <c r="B1048506" s="342"/>
      <c r="C1048506" s="343"/>
    </row>
    <row r="1048507" s="341" customFormat="1" customHeight="1" spans="2:3">
      <c r="B1048507" s="342"/>
      <c r="C1048507" s="343"/>
    </row>
    <row r="1048508" s="341" customFormat="1" customHeight="1" spans="2:3">
      <c r="B1048508" s="342"/>
      <c r="C1048508" s="343"/>
    </row>
    <row r="1048509" s="341" customFormat="1" customHeight="1" spans="2:3">
      <c r="B1048509" s="342"/>
      <c r="C1048509" s="343"/>
    </row>
    <row r="1048510" s="341" customFormat="1" customHeight="1" spans="2:3">
      <c r="B1048510" s="342"/>
      <c r="C1048510" s="343"/>
    </row>
    <row r="1048511" s="341" customFormat="1" customHeight="1" spans="2:3">
      <c r="B1048511" s="342"/>
      <c r="C1048511" s="343"/>
    </row>
    <row r="1048512" s="341" customFormat="1" customHeight="1" spans="2:3">
      <c r="B1048512" s="342"/>
      <c r="C1048512" s="343"/>
    </row>
    <row r="1048513" s="341" customFormat="1" customHeight="1" spans="2:3">
      <c r="B1048513" s="342"/>
      <c r="C1048513" s="343"/>
    </row>
    <row r="1048514" s="341" customFormat="1" customHeight="1" spans="2:3">
      <c r="B1048514" s="342"/>
      <c r="C1048514" s="343"/>
    </row>
    <row r="1048515" s="341" customFormat="1" customHeight="1" spans="2:3">
      <c r="B1048515" s="342"/>
      <c r="C1048515" s="343"/>
    </row>
    <row r="1048516" s="341" customFormat="1" customHeight="1" spans="2:3">
      <c r="B1048516" s="342"/>
      <c r="C1048516" s="343"/>
    </row>
    <row r="1048517" s="341" customFormat="1" customHeight="1" spans="2:3">
      <c r="B1048517" s="342"/>
      <c r="C1048517" s="343"/>
    </row>
    <row r="1048518" s="341" customFormat="1" customHeight="1" spans="2:3">
      <c r="B1048518" s="342"/>
      <c r="C1048518" s="343"/>
    </row>
    <row r="1048519" s="341" customFormat="1" customHeight="1" spans="2:3">
      <c r="B1048519" s="342"/>
      <c r="C1048519" s="343"/>
    </row>
    <row r="1048520" s="341" customFormat="1" customHeight="1" spans="2:3">
      <c r="B1048520" s="342"/>
      <c r="C1048520" s="343"/>
    </row>
    <row r="1048521" s="341" customFormat="1" customHeight="1" spans="2:3">
      <c r="B1048521" s="342"/>
      <c r="C1048521" s="343"/>
    </row>
    <row r="1048522" s="341" customFormat="1" customHeight="1" spans="2:3">
      <c r="B1048522" s="342"/>
      <c r="C1048522" s="343"/>
    </row>
    <row r="1048523" s="341" customFormat="1" customHeight="1" spans="2:3">
      <c r="B1048523" s="342"/>
      <c r="C1048523" s="343"/>
    </row>
    <row r="1048524" s="341" customFormat="1" customHeight="1" spans="2:3">
      <c r="B1048524" s="342"/>
      <c r="C1048524" s="343"/>
    </row>
    <row r="1048525" s="341" customFormat="1" customHeight="1" spans="2:3">
      <c r="B1048525" s="342"/>
      <c r="C1048525" s="343"/>
    </row>
    <row r="1048526" s="341" customFormat="1" customHeight="1" spans="2:3">
      <c r="B1048526" s="342"/>
      <c r="C1048526" s="343"/>
    </row>
    <row r="1048527" s="341" customFormat="1" customHeight="1" spans="2:3">
      <c r="B1048527" s="342"/>
      <c r="C1048527" s="343"/>
    </row>
    <row r="1048528" s="341" customFormat="1" customHeight="1" spans="2:3">
      <c r="B1048528" s="342"/>
      <c r="C1048528" s="343"/>
    </row>
    <row r="1048529" s="341" customFormat="1" customHeight="1" spans="2:3">
      <c r="B1048529" s="342"/>
      <c r="C1048529" s="343"/>
    </row>
    <row r="1048530" s="341" customFormat="1" customHeight="1" spans="2:3">
      <c r="B1048530" s="342"/>
      <c r="C1048530" s="343"/>
    </row>
    <row r="1048531" s="341" customFormat="1" customHeight="1" spans="2:3">
      <c r="B1048531" s="342"/>
      <c r="C1048531" s="343"/>
    </row>
    <row r="1048532" s="341" customFormat="1" customHeight="1" spans="2:3">
      <c r="B1048532" s="342"/>
      <c r="C1048532" s="343"/>
    </row>
    <row r="1048533" s="341" customFormat="1" customHeight="1" spans="2:3">
      <c r="B1048533" s="342"/>
      <c r="C1048533" s="343"/>
    </row>
    <row r="1048534" s="341" customFormat="1" customHeight="1" spans="2:3">
      <c r="B1048534" s="342"/>
      <c r="C1048534" s="343"/>
    </row>
    <row r="1048535" s="341" customFormat="1" customHeight="1" spans="2:3">
      <c r="B1048535" s="342"/>
      <c r="C1048535" s="343"/>
    </row>
    <row r="1048536" s="341" customFormat="1" customHeight="1" spans="2:3">
      <c r="B1048536" s="342"/>
      <c r="C1048536" s="343"/>
    </row>
    <row r="1048537" s="341" customFormat="1" customHeight="1" spans="2:3">
      <c r="B1048537" s="342"/>
      <c r="C1048537" s="343"/>
    </row>
    <row r="1048538" s="341" customFormat="1" customHeight="1" spans="2:3">
      <c r="B1048538" s="342"/>
      <c r="C1048538" s="343"/>
    </row>
    <row r="1048539" s="341" customFormat="1" customHeight="1" spans="2:3">
      <c r="B1048539" s="342"/>
      <c r="C1048539" s="343"/>
    </row>
    <row r="1048540" s="341" customFormat="1" customHeight="1" spans="2:3">
      <c r="B1048540" s="342"/>
      <c r="C1048540" s="343"/>
    </row>
    <row r="1048541" s="341" customFormat="1" customHeight="1" spans="2:3">
      <c r="B1048541" s="342"/>
      <c r="C1048541" s="343"/>
    </row>
    <row r="1048542" s="341" customFormat="1" customHeight="1" spans="2:3">
      <c r="B1048542" s="342"/>
      <c r="C1048542" s="343"/>
    </row>
    <row r="1048543" s="341" customFormat="1" customHeight="1" spans="2:3">
      <c r="B1048543" s="342"/>
      <c r="C1048543" s="343"/>
    </row>
    <row r="1048544" s="341" customFormat="1" customHeight="1" spans="2:3">
      <c r="B1048544" s="342"/>
      <c r="C1048544" s="343"/>
    </row>
    <row r="1048545" s="341" customFormat="1" customHeight="1" spans="2:3">
      <c r="B1048545" s="342"/>
      <c r="C1048545" s="343"/>
    </row>
    <row r="1048546" s="341" customFormat="1" customHeight="1" spans="2:3">
      <c r="B1048546" s="342"/>
      <c r="C1048546" s="343"/>
    </row>
    <row r="1048547" s="341" customFormat="1" customHeight="1" spans="2:3">
      <c r="B1048547" s="342"/>
      <c r="C1048547" s="343"/>
    </row>
    <row r="1048548" s="341" customFormat="1" customHeight="1" spans="2:3">
      <c r="B1048548" s="342"/>
      <c r="C1048548" s="343"/>
    </row>
    <row r="1048549" s="341" customFormat="1" customHeight="1" spans="2:3">
      <c r="B1048549" s="342"/>
      <c r="C1048549" s="343"/>
    </row>
    <row r="1048550" s="341" customFormat="1" customHeight="1" spans="2:3">
      <c r="B1048550" s="342"/>
      <c r="C1048550" s="343"/>
    </row>
    <row r="1048551" s="341" customFormat="1" customHeight="1" spans="2:3">
      <c r="B1048551" s="342"/>
      <c r="C1048551" s="343"/>
    </row>
    <row r="1048552" s="341" customFormat="1" customHeight="1" spans="2:3">
      <c r="B1048552" s="342"/>
      <c r="C1048552" s="343"/>
    </row>
    <row r="1048553" s="341" customFormat="1" customHeight="1" spans="2:3">
      <c r="B1048553" s="342"/>
      <c r="C1048553" s="343"/>
    </row>
    <row r="1048554" s="341" customFormat="1" customHeight="1" spans="2:3">
      <c r="B1048554" s="342"/>
      <c r="C1048554" s="343"/>
    </row>
    <row r="1048555" s="341" customFormat="1" customHeight="1" spans="2:3">
      <c r="B1048555" s="342"/>
      <c r="C1048555" s="343"/>
    </row>
    <row r="1048556" s="341" customFormat="1" customHeight="1" spans="2:3">
      <c r="B1048556" s="342"/>
      <c r="C1048556" s="343"/>
    </row>
    <row r="1048557" s="341" customFormat="1" customHeight="1" spans="2:3">
      <c r="B1048557" s="342"/>
      <c r="C1048557" s="343"/>
    </row>
    <row r="1048558" s="341" customFormat="1" customHeight="1" spans="2:3">
      <c r="B1048558" s="342"/>
      <c r="C1048558" s="343"/>
    </row>
    <row r="1048559" s="341" customFormat="1" customHeight="1" spans="2:3">
      <c r="B1048559" s="342"/>
      <c r="C1048559" s="343"/>
    </row>
    <row r="1048560" s="341" customFormat="1" customHeight="1" spans="2:3">
      <c r="B1048560" s="342"/>
      <c r="C1048560" s="343"/>
    </row>
    <row r="1048561" s="341" customFormat="1" customHeight="1" spans="2:3">
      <c r="B1048561" s="342"/>
      <c r="C1048561" s="343"/>
    </row>
    <row r="1048562" s="341" customFormat="1" customHeight="1" spans="2:3">
      <c r="B1048562" s="342"/>
      <c r="C1048562" s="343"/>
    </row>
    <row r="1048563" s="341" customFormat="1" customHeight="1" spans="2:3">
      <c r="B1048563" s="342"/>
      <c r="C1048563" s="343"/>
    </row>
    <row r="1048564" s="341" customFormat="1" customHeight="1" spans="2:3">
      <c r="B1048564" s="342"/>
      <c r="C1048564" s="343"/>
    </row>
    <row r="1048565" s="341" customFormat="1" customHeight="1" spans="2:3">
      <c r="B1048565" s="342"/>
      <c r="C1048565" s="343"/>
    </row>
    <row r="1048566" s="341" customFormat="1" customHeight="1" spans="2:3">
      <c r="B1048566" s="342"/>
      <c r="C1048566" s="343"/>
    </row>
    <row r="1048567" s="341" customFormat="1" customHeight="1" spans="2:3">
      <c r="B1048567" s="342"/>
      <c r="C1048567" s="343"/>
    </row>
    <row r="1048568" s="341" customFormat="1" customHeight="1" spans="2:3">
      <c r="B1048568" s="342"/>
      <c r="C1048568" s="343"/>
    </row>
  </sheetData>
  <autoFilter ref="A4:Q267">
    <filterColumn colId="2">
      <filters>
        <filter val="10"/>
        <filter val="3,690"/>
        <filter val="10,990"/>
        <filter val="50,990"/>
        <filter val="311"/>
        <filter val="1,411"/>
        <filter val="853"/>
        <filter val="7,114"/>
        <filter val="186,705"/>
        <filter val="17"/>
        <filter val="97"/>
        <filter val="64,258"/>
        <filter val="720"/>
        <filter val="72,821"/>
        <filter val="4,663"/>
        <filter val="6,263"/>
        <filter val="1,164"/>
        <filter val="173"/>
        <filter val="873"/>
        <filter val="1,873"/>
        <filter val="7,137"/>
        <filter val="329,427"/>
        <filter val="12,638"/>
        <filter val="159,728"/>
        <filter val="1,000"/>
        <filter val="2,000"/>
        <filter val="2,580"/>
        <filter val="6,000"/>
        <filter val="10,000"/>
        <filter val="32,000"/>
        <filter val="108,050"/>
        <filter val="10,441"/>
        <filter val="18,901"/>
        <filter val="20,441"/>
        <filter val="2,002"/>
        <filter val="43,844"/>
        <filter val="5"/>
        <filter val="245"/>
        <filter val="3,447"/>
      </filters>
    </filterColumn>
    <extLst/>
  </autoFilter>
  <mergeCells count="5">
    <mergeCell ref="B1:C1"/>
    <mergeCell ref="B2:C2"/>
    <mergeCell ref="B265:C265"/>
    <mergeCell ref="B266:C266"/>
    <mergeCell ref="B267:C267"/>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8"/>
  <sheetViews>
    <sheetView showGridLines="0" showZeros="0" zoomScale="115" zoomScaleNormal="115" workbookViewId="0">
      <selection activeCell="D12" sqref="D12"/>
    </sheetView>
  </sheetViews>
  <sheetFormatPr defaultColWidth="6.75" defaultRowHeight="11.25"/>
  <cols>
    <col min="1" max="1" width="35.625" style="312" customWidth="1"/>
    <col min="2" max="3" width="15.625" style="312" customWidth="1"/>
    <col min="4" max="4" width="15.625" style="331" customWidth="1"/>
    <col min="5" max="7" width="9" style="312" customWidth="1"/>
    <col min="8" max="8" width="5.625" style="312" customWidth="1"/>
    <col min="9" max="9" width="0.75" style="312" customWidth="1"/>
    <col min="10" max="10" width="10.125" style="312" customWidth="1"/>
    <col min="11" max="11" width="5.875" style="312" customWidth="1"/>
    <col min="12" max="16384" width="6.75" style="312"/>
  </cols>
  <sheetData>
    <row r="1" ht="19.5" customHeight="1" spans="1:1">
      <c r="A1" s="61" t="s">
        <v>1746</v>
      </c>
    </row>
    <row r="2" s="308" customFormat="1" ht="33" customHeight="1" spans="1:254">
      <c r="A2" s="313" t="s">
        <v>1747</v>
      </c>
      <c r="B2" s="313"/>
      <c r="C2" s="313"/>
      <c r="D2" s="332"/>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4"/>
      <c r="BN2" s="314"/>
      <c r="BO2" s="314"/>
      <c r="BP2" s="314"/>
      <c r="BQ2" s="314"/>
      <c r="BR2" s="314"/>
      <c r="BS2" s="314"/>
      <c r="BT2" s="314"/>
      <c r="BU2" s="314"/>
      <c r="BV2" s="314"/>
      <c r="BW2" s="314"/>
      <c r="BX2" s="314"/>
      <c r="BY2" s="314"/>
      <c r="BZ2" s="314"/>
      <c r="CA2" s="314"/>
      <c r="CB2" s="314"/>
      <c r="CC2" s="314"/>
      <c r="CD2" s="314"/>
      <c r="CE2" s="314"/>
      <c r="CF2" s="314"/>
      <c r="CG2" s="314"/>
      <c r="CH2" s="314"/>
      <c r="CI2" s="314"/>
      <c r="CJ2" s="314"/>
      <c r="CK2" s="314"/>
      <c r="CL2" s="314"/>
      <c r="CM2" s="314"/>
      <c r="CN2" s="314"/>
      <c r="CO2" s="314"/>
      <c r="CP2" s="314"/>
      <c r="CQ2" s="314"/>
      <c r="CR2" s="314"/>
      <c r="CS2" s="314"/>
      <c r="CT2" s="314"/>
      <c r="CU2" s="314"/>
      <c r="CV2" s="314"/>
      <c r="CW2" s="314"/>
      <c r="CX2" s="314"/>
      <c r="CY2" s="314"/>
      <c r="CZ2" s="314"/>
      <c r="DA2" s="314"/>
      <c r="DB2" s="314"/>
      <c r="DC2" s="314"/>
      <c r="DD2" s="314"/>
      <c r="DE2" s="314"/>
      <c r="DF2" s="314"/>
      <c r="DG2" s="314"/>
      <c r="DH2" s="314"/>
      <c r="DI2" s="314"/>
      <c r="DJ2" s="314"/>
      <c r="DK2" s="314"/>
      <c r="DL2" s="314"/>
      <c r="DM2" s="314"/>
      <c r="DN2" s="314"/>
      <c r="DO2" s="314"/>
      <c r="DP2" s="314"/>
      <c r="DQ2" s="314"/>
      <c r="DR2" s="314"/>
      <c r="DS2" s="314"/>
      <c r="DT2" s="314"/>
      <c r="DU2" s="314"/>
      <c r="DV2" s="314"/>
      <c r="DW2" s="314"/>
      <c r="DX2" s="314"/>
      <c r="DY2" s="314"/>
      <c r="DZ2" s="314"/>
      <c r="EA2" s="314"/>
      <c r="EB2" s="314"/>
      <c r="EC2" s="314"/>
      <c r="ED2" s="314"/>
      <c r="EE2" s="314"/>
      <c r="EF2" s="314"/>
      <c r="EG2" s="314"/>
      <c r="EH2" s="314"/>
      <c r="EI2" s="314"/>
      <c r="EJ2" s="314"/>
      <c r="EK2" s="314"/>
      <c r="EL2" s="314"/>
      <c r="EM2" s="314"/>
      <c r="EN2" s="314"/>
      <c r="EO2" s="314"/>
      <c r="EP2" s="314"/>
      <c r="EQ2" s="314"/>
      <c r="ER2" s="314"/>
      <c r="ES2" s="314"/>
      <c r="ET2" s="314"/>
      <c r="EU2" s="314"/>
      <c r="EV2" s="314"/>
      <c r="EW2" s="314"/>
      <c r="EX2" s="314"/>
      <c r="EY2" s="314"/>
      <c r="EZ2" s="314"/>
      <c r="FA2" s="314"/>
      <c r="FB2" s="314"/>
      <c r="FC2" s="314"/>
      <c r="FD2" s="314"/>
      <c r="FE2" s="314"/>
      <c r="FF2" s="314"/>
      <c r="FG2" s="314"/>
      <c r="FH2" s="314"/>
      <c r="FI2" s="314"/>
      <c r="FJ2" s="314"/>
      <c r="FK2" s="314"/>
      <c r="FL2" s="314"/>
      <c r="FM2" s="314"/>
      <c r="FN2" s="314"/>
      <c r="FO2" s="314"/>
      <c r="FP2" s="314"/>
      <c r="FQ2" s="314"/>
      <c r="FR2" s="314"/>
      <c r="FS2" s="314"/>
      <c r="FT2" s="314"/>
      <c r="FU2" s="314"/>
      <c r="FV2" s="314"/>
      <c r="FW2" s="314"/>
      <c r="FX2" s="314"/>
      <c r="FY2" s="314"/>
      <c r="FZ2" s="314"/>
      <c r="GA2" s="314"/>
      <c r="GB2" s="314"/>
      <c r="GC2" s="314"/>
      <c r="GD2" s="314"/>
      <c r="GE2" s="314"/>
      <c r="GF2" s="314"/>
      <c r="GG2" s="314"/>
      <c r="GH2" s="314"/>
      <c r="GI2" s="314"/>
      <c r="GJ2" s="314"/>
      <c r="GK2" s="314"/>
      <c r="GL2" s="314"/>
      <c r="GM2" s="314"/>
      <c r="GN2" s="314"/>
      <c r="GO2" s="314"/>
      <c r="GP2" s="314"/>
      <c r="GQ2" s="314"/>
      <c r="GR2" s="314"/>
      <c r="GS2" s="314"/>
      <c r="GT2" s="314"/>
      <c r="GU2" s="314"/>
      <c r="GV2" s="314"/>
      <c r="GW2" s="314"/>
      <c r="GX2" s="314"/>
      <c r="GY2" s="314"/>
      <c r="GZ2" s="314"/>
      <c r="HA2" s="314"/>
      <c r="HB2" s="314"/>
      <c r="HC2" s="314"/>
      <c r="HD2" s="314"/>
      <c r="HE2" s="314"/>
      <c r="HF2" s="314"/>
      <c r="HG2" s="314"/>
      <c r="HH2" s="314"/>
      <c r="HI2" s="314"/>
      <c r="HJ2" s="314"/>
      <c r="HK2" s="314"/>
      <c r="HL2" s="314"/>
      <c r="HM2" s="314"/>
      <c r="HN2" s="314"/>
      <c r="HO2" s="314"/>
      <c r="HP2" s="314"/>
      <c r="HQ2" s="314"/>
      <c r="HR2" s="314"/>
      <c r="HS2" s="314"/>
      <c r="HT2" s="314"/>
      <c r="HU2" s="314"/>
      <c r="HV2" s="314"/>
      <c r="HW2" s="314"/>
      <c r="HX2" s="314"/>
      <c r="HY2" s="314"/>
      <c r="HZ2" s="314"/>
      <c r="IA2" s="314"/>
      <c r="IB2" s="314"/>
      <c r="IC2" s="314"/>
      <c r="ID2" s="314"/>
      <c r="IE2" s="314"/>
      <c r="IF2" s="314"/>
      <c r="IG2" s="314"/>
      <c r="IH2" s="314"/>
      <c r="II2" s="314"/>
      <c r="IJ2" s="314"/>
      <c r="IK2" s="314"/>
      <c r="IL2" s="314"/>
      <c r="IM2" s="314"/>
      <c r="IN2" s="314"/>
      <c r="IO2" s="314"/>
      <c r="IP2" s="314"/>
      <c r="IQ2" s="314"/>
      <c r="IR2" s="314"/>
      <c r="IS2" s="314"/>
      <c r="IT2" s="314"/>
    </row>
    <row r="3" s="309" customFormat="1" ht="19.5" customHeight="1" spans="1:254">
      <c r="A3" s="315"/>
      <c r="B3" s="316"/>
      <c r="C3" s="316"/>
      <c r="D3" s="333" t="s">
        <v>67</v>
      </c>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c r="DH3" s="311"/>
      <c r="DI3" s="311"/>
      <c r="DJ3" s="311"/>
      <c r="DK3" s="311"/>
      <c r="DL3" s="311"/>
      <c r="DM3" s="311"/>
      <c r="DN3" s="311"/>
      <c r="DO3" s="311"/>
      <c r="DP3" s="311"/>
      <c r="DQ3" s="311"/>
      <c r="DR3" s="311"/>
      <c r="DS3" s="311"/>
      <c r="DT3" s="311"/>
      <c r="DU3" s="311"/>
      <c r="DV3" s="311"/>
      <c r="DW3" s="311"/>
      <c r="DX3" s="311"/>
      <c r="DY3" s="311"/>
      <c r="DZ3" s="311"/>
      <c r="EA3" s="311"/>
      <c r="EB3" s="311"/>
      <c r="EC3" s="311"/>
      <c r="ED3" s="311"/>
      <c r="EE3" s="311"/>
      <c r="EF3" s="311"/>
      <c r="EG3" s="311"/>
      <c r="EH3" s="311"/>
      <c r="EI3" s="311"/>
      <c r="EJ3" s="311"/>
      <c r="EK3" s="311"/>
      <c r="EL3" s="311"/>
      <c r="EM3" s="311"/>
      <c r="EN3" s="311"/>
      <c r="EO3" s="311"/>
      <c r="EP3" s="311"/>
      <c r="EQ3" s="311"/>
      <c r="ER3" s="311"/>
      <c r="ES3" s="311"/>
      <c r="ET3" s="311"/>
      <c r="EU3" s="311"/>
      <c r="EV3" s="311"/>
      <c r="EW3" s="311"/>
      <c r="EX3" s="311"/>
      <c r="EY3" s="311"/>
      <c r="EZ3" s="311"/>
      <c r="FA3" s="311"/>
      <c r="FB3" s="311"/>
      <c r="FC3" s="311"/>
      <c r="FD3" s="311"/>
      <c r="FE3" s="311"/>
      <c r="FF3" s="311"/>
      <c r="FG3" s="311"/>
      <c r="FH3" s="311"/>
      <c r="FI3" s="311"/>
      <c r="FJ3" s="311"/>
      <c r="FK3" s="311"/>
      <c r="FL3" s="311"/>
      <c r="FM3" s="311"/>
      <c r="FN3" s="311"/>
      <c r="FO3" s="311"/>
      <c r="FP3" s="311"/>
      <c r="FQ3" s="311"/>
      <c r="FR3" s="311"/>
      <c r="FS3" s="311"/>
      <c r="FT3" s="311"/>
      <c r="FU3" s="311"/>
      <c r="FV3" s="311"/>
      <c r="FW3" s="311"/>
      <c r="FX3" s="311"/>
      <c r="FY3" s="311"/>
      <c r="FZ3" s="311"/>
      <c r="GA3" s="311"/>
      <c r="GB3" s="311"/>
      <c r="GC3" s="311"/>
      <c r="GD3" s="311"/>
      <c r="GE3" s="311"/>
      <c r="GF3" s="311"/>
      <c r="GG3" s="311"/>
      <c r="GH3" s="311"/>
      <c r="GI3" s="311"/>
      <c r="GJ3" s="311"/>
      <c r="GK3" s="311"/>
      <c r="GL3" s="311"/>
      <c r="GM3" s="311"/>
      <c r="GN3" s="311"/>
      <c r="GO3" s="311"/>
      <c r="GP3" s="311"/>
      <c r="GQ3" s="311"/>
      <c r="GR3" s="311"/>
      <c r="GS3" s="311"/>
      <c r="GT3" s="311"/>
      <c r="GU3" s="311"/>
      <c r="GV3" s="311"/>
      <c r="GW3" s="311"/>
      <c r="GX3" s="311"/>
      <c r="GY3" s="311"/>
      <c r="GZ3" s="311"/>
      <c r="HA3" s="311"/>
      <c r="HB3" s="311"/>
      <c r="HC3" s="311"/>
      <c r="HD3" s="311"/>
      <c r="HE3" s="311"/>
      <c r="HF3" s="311"/>
      <c r="HG3" s="311"/>
      <c r="HH3" s="311"/>
      <c r="HI3" s="311"/>
      <c r="HJ3" s="311"/>
      <c r="HK3" s="311"/>
      <c r="HL3" s="311"/>
      <c r="HM3" s="311"/>
      <c r="HN3" s="311"/>
      <c r="HO3" s="311"/>
      <c r="HP3" s="311"/>
      <c r="HQ3" s="311"/>
      <c r="HR3" s="311"/>
      <c r="HS3" s="311"/>
      <c r="HT3" s="311"/>
      <c r="HU3" s="311"/>
      <c r="HV3" s="311"/>
      <c r="HW3" s="311"/>
      <c r="HX3" s="311"/>
      <c r="HY3" s="311"/>
      <c r="HZ3" s="311"/>
      <c r="IA3" s="311"/>
      <c r="IB3" s="311"/>
      <c r="IC3" s="311"/>
      <c r="ID3" s="311"/>
      <c r="IE3" s="311"/>
      <c r="IF3" s="311"/>
      <c r="IG3" s="311"/>
      <c r="IH3" s="311"/>
      <c r="II3" s="311"/>
      <c r="IJ3" s="311"/>
      <c r="IK3" s="311"/>
      <c r="IL3" s="311"/>
      <c r="IM3" s="311"/>
      <c r="IN3" s="311"/>
      <c r="IO3" s="311"/>
      <c r="IP3" s="311"/>
      <c r="IQ3" s="311"/>
      <c r="IR3" s="311"/>
      <c r="IS3" s="311"/>
      <c r="IT3" s="311"/>
    </row>
    <row r="4" s="310" customFormat="1" ht="50.1" customHeight="1" spans="1:254">
      <c r="A4" s="318" t="s">
        <v>1169</v>
      </c>
      <c r="B4" s="319" t="s">
        <v>1706</v>
      </c>
      <c r="C4" s="320" t="s">
        <v>1707</v>
      </c>
      <c r="D4" s="334" t="s">
        <v>1708</v>
      </c>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30"/>
      <c r="AT4" s="311"/>
      <c r="AU4" s="311"/>
      <c r="AV4" s="311"/>
      <c r="AW4" s="311"/>
      <c r="AX4" s="311"/>
      <c r="AY4" s="311"/>
      <c r="AZ4" s="311"/>
      <c r="BA4" s="311"/>
      <c r="BB4" s="311"/>
      <c r="BC4" s="311"/>
      <c r="BD4" s="311"/>
      <c r="BE4" s="311"/>
      <c r="BF4" s="311"/>
      <c r="BG4" s="311"/>
      <c r="BH4" s="311"/>
      <c r="BI4" s="311"/>
      <c r="BJ4" s="311"/>
      <c r="BK4" s="311"/>
      <c r="BL4" s="311"/>
      <c r="BM4" s="311"/>
      <c r="BN4" s="311"/>
      <c r="BO4" s="311"/>
      <c r="BP4" s="311"/>
      <c r="BQ4" s="311"/>
      <c r="BR4" s="311"/>
      <c r="BS4" s="311"/>
      <c r="BT4" s="311"/>
      <c r="BU4" s="311"/>
      <c r="BV4" s="311"/>
      <c r="BW4" s="311"/>
      <c r="BX4" s="311"/>
      <c r="BY4" s="311"/>
      <c r="BZ4" s="311"/>
      <c r="CA4" s="311"/>
      <c r="CB4" s="311"/>
      <c r="CC4" s="311"/>
      <c r="CD4" s="311"/>
      <c r="CE4" s="311"/>
      <c r="CF4" s="311"/>
      <c r="CG4" s="311"/>
      <c r="CH4" s="311"/>
      <c r="CI4" s="311"/>
      <c r="CJ4" s="311"/>
      <c r="CK4" s="311"/>
      <c r="CL4" s="311"/>
      <c r="CM4" s="311"/>
      <c r="CN4" s="311"/>
      <c r="CO4" s="311"/>
      <c r="CP4" s="311"/>
      <c r="CQ4" s="311"/>
      <c r="CR4" s="311"/>
      <c r="CS4" s="311"/>
      <c r="CT4" s="311"/>
      <c r="CU4" s="311"/>
      <c r="CV4" s="311"/>
      <c r="CW4" s="311"/>
      <c r="CX4" s="311"/>
      <c r="CY4" s="311"/>
      <c r="CZ4" s="311"/>
      <c r="DA4" s="311"/>
      <c r="DB4" s="311"/>
      <c r="DC4" s="311"/>
      <c r="DD4" s="311"/>
      <c r="DE4" s="311"/>
      <c r="DF4" s="311"/>
      <c r="DG4" s="311"/>
      <c r="DH4" s="311"/>
      <c r="DI4" s="311"/>
      <c r="DJ4" s="311"/>
      <c r="DK4" s="311"/>
      <c r="DL4" s="311"/>
      <c r="DM4" s="311"/>
      <c r="DN4" s="311"/>
      <c r="DO4" s="311"/>
      <c r="DP4" s="311"/>
      <c r="DQ4" s="311"/>
      <c r="DR4" s="311"/>
      <c r="DS4" s="311"/>
      <c r="DT4" s="311"/>
      <c r="DU4" s="311"/>
      <c r="DV4" s="311"/>
      <c r="DW4" s="311"/>
      <c r="DX4" s="311"/>
      <c r="DY4" s="311"/>
      <c r="DZ4" s="311"/>
      <c r="EA4" s="311"/>
      <c r="EB4" s="311"/>
      <c r="EC4" s="311"/>
      <c r="ED4" s="311"/>
      <c r="EE4" s="311"/>
      <c r="EF4" s="311"/>
      <c r="EG4" s="311"/>
      <c r="EH4" s="311"/>
      <c r="EI4" s="311"/>
      <c r="EJ4" s="311"/>
      <c r="EK4" s="311"/>
      <c r="EL4" s="311"/>
      <c r="EM4" s="311"/>
      <c r="EN4" s="311"/>
      <c r="EO4" s="311"/>
      <c r="EP4" s="311"/>
      <c r="EQ4" s="311"/>
      <c r="ER4" s="311"/>
      <c r="ES4" s="311"/>
      <c r="ET4" s="311"/>
      <c r="EU4" s="311"/>
      <c r="EV4" s="311"/>
      <c r="EW4" s="311"/>
      <c r="EX4" s="311"/>
      <c r="EY4" s="311"/>
      <c r="EZ4" s="311"/>
      <c r="FA4" s="311"/>
      <c r="FB4" s="311"/>
      <c r="FC4" s="311"/>
      <c r="FD4" s="311"/>
      <c r="FE4" s="311"/>
      <c r="FF4" s="311"/>
      <c r="FG4" s="311"/>
      <c r="FH4" s="311"/>
      <c r="FI4" s="311"/>
      <c r="FJ4" s="311"/>
      <c r="FK4" s="311"/>
      <c r="FL4" s="311"/>
      <c r="FM4" s="311"/>
      <c r="FN4" s="311"/>
      <c r="FO4" s="311"/>
      <c r="FP4" s="311"/>
      <c r="FQ4" s="311"/>
      <c r="FR4" s="311"/>
      <c r="FS4" s="311"/>
      <c r="FT4" s="311"/>
      <c r="FU4" s="311"/>
      <c r="FV4" s="311"/>
      <c r="FW4" s="311"/>
      <c r="FX4" s="311"/>
      <c r="FY4" s="311"/>
      <c r="FZ4" s="311"/>
      <c r="GA4" s="311"/>
      <c r="GB4" s="311"/>
      <c r="GC4" s="311"/>
      <c r="GD4" s="311"/>
      <c r="GE4" s="311"/>
      <c r="GF4" s="311"/>
      <c r="GG4" s="311"/>
      <c r="GH4" s="311"/>
      <c r="GI4" s="311"/>
      <c r="GJ4" s="311"/>
      <c r="GK4" s="311"/>
      <c r="GL4" s="311"/>
      <c r="GM4" s="311"/>
      <c r="GN4" s="311"/>
      <c r="GO4" s="311"/>
      <c r="GP4" s="311"/>
      <c r="GQ4" s="311"/>
      <c r="GR4" s="311"/>
      <c r="GS4" s="311"/>
      <c r="GT4" s="311"/>
      <c r="GU4" s="311"/>
      <c r="GV4" s="311"/>
      <c r="GW4" s="311"/>
      <c r="GX4" s="311"/>
      <c r="GY4" s="311"/>
      <c r="GZ4" s="311"/>
      <c r="HA4" s="311"/>
      <c r="HB4" s="311"/>
      <c r="HC4" s="311"/>
      <c r="HD4" s="311"/>
      <c r="HE4" s="311"/>
      <c r="HF4" s="311"/>
      <c r="HG4" s="311"/>
      <c r="HH4" s="311"/>
      <c r="HI4" s="311"/>
      <c r="HJ4" s="311"/>
      <c r="HK4" s="311"/>
      <c r="HL4" s="311"/>
      <c r="HM4" s="311"/>
      <c r="HN4" s="311"/>
      <c r="HO4" s="311"/>
      <c r="HP4" s="311"/>
      <c r="HQ4" s="311"/>
      <c r="HR4" s="311"/>
      <c r="HS4" s="311"/>
      <c r="HT4" s="311"/>
      <c r="HU4" s="311"/>
      <c r="HV4" s="311"/>
      <c r="HW4" s="311"/>
      <c r="HX4" s="311"/>
      <c r="HY4" s="311"/>
      <c r="HZ4" s="311"/>
      <c r="IA4" s="311"/>
      <c r="IB4" s="311"/>
      <c r="IC4" s="311"/>
      <c r="ID4" s="311"/>
      <c r="IE4" s="311"/>
      <c r="IF4" s="311"/>
      <c r="IG4" s="311"/>
      <c r="IH4" s="311"/>
      <c r="II4" s="311"/>
      <c r="IJ4" s="311"/>
      <c r="IK4" s="311"/>
      <c r="IL4" s="311"/>
      <c r="IM4" s="311"/>
      <c r="IN4" s="311"/>
      <c r="IO4" s="311"/>
      <c r="IP4" s="311"/>
      <c r="IQ4" s="311"/>
      <c r="IR4" s="311"/>
      <c r="IS4" s="311"/>
      <c r="IT4" s="311"/>
    </row>
    <row r="5" s="311" customFormat="1" ht="24.95" customHeight="1" spans="1:4">
      <c r="A5" s="322" t="s">
        <v>1542</v>
      </c>
      <c r="B5" s="335"/>
      <c r="C5" s="335"/>
      <c r="D5" s="336"/>
    </row>
    <row r="6" s="311" customFormat="1" ht="24.95" customHeight="1" spans="1:4">
      <c r="A6" s="337" t="s">
        <v>1543</v>
      </c>
      <c r="B6" s="338">
        <v>3394</v>
      </c>
      <c r="C6" s="338">
        <v>5456.75</v>
      </c>
      <c r="D6" s="246">
        <f>(C6-B6)/B6*100</f>
        <v>60.7763700648203</v>
      </c>
    </row>
    <row r="7" s="311" customFormat="1" ht="24.95" customHeight="1" spans="1:4">
      <c r="A7" s="337" t="s">
        <v>1544</v>
      </c>
      <c r="B7" s="338">
        <v>105</v>
      </c>
      <c r="C7" s="338">
        <v>175</v>
      </c>
      <c r="D7" s="246">
        <f t="shared" ref="D7:D18" si="0">(C7-B7)/B7*100</f>
        <v>66.6666666666667</v>
      </c>
    </row>
    <row r="8" s="311" customFormat="1" ht="24.95" customHeight="1" spans="1:4">
      <c r="A8" s="337" t="s">
        <v>1545</v>
      </c>
      <c r="B8" s="338"/>
      <c r="C8" s="338"/>
      <c r="D8" s="246"/>
    </row>
    <row r="9" s="311" customFormat="1" ht="24.95" customHeight="1" spans="1:4">
      <c r="A9" s="337" t="s">
        <v>1546</v>
      </c>
      <c r="B9" s="338">
        <v>2593.6</v>
      </c>
      <c r="C9" s="338">
        <v>1291</v>
      </c>
      <c r="D9" s="246">
        <f t="shared" si="0"/>
        <v>-50.2236273904997</v>
      </c>
    </row>
    <row r="10" s="311" customFormat="1" ht="24.95" customHeight="1" spans="1:4">
      <c r="A10" s="337" t="s">
        <v>1547</v>
      </c>
      <c r="B10" s="338"/>
      <c r="C10" s="338"/>
      <c r="D10" s="246"/>
    </row>
    <row r="11" s="311" customFormat="1" ht="24.95" customHeight="1" spans="1:4">
      <c r="A11" s="337" t="s">
        <v>1548</v>
      </c>
      <c r="B11" s="338"/>
      <c r="C11" s="338"/>
      <c r="D11" s="246"/>
    </row>
    <row r="12" s="311" customFormat="1" ht="24.95" customHeight="1" spans="1:4">
      <c r="A12" s="337" t="s">
        <v>1549</v>
      </c>
      <c r="B12" s="338">
        <v>4502</v>
      </c>
      <c r="C12" s="338">
        <v>2387.41</v>
      </c>
      <c r="D12" s="246">
        <f t="shared" si="0"/>
        <v>-46.97001332741</v>
      </c>
    </row>
    <row r="13" s="311" customFormat="1" ht="24.95" customHeight="1" spans="1:4">
      <c r="A13" s="337" t="s">
        <v>1550</v>
      </c>
      <c r="B13" s="338">
        <v>42618.1</v>
      </c>
      <c r="C13" s="338">
        <v>32416</v>
      </c>
      <c r="D13" s="246">
        <f t="shared" si="0"/>
        <v>-23.9384205302442</v>
      </c>
    </row>
    <row r="14" s="311" customFormat="1" ht="24.95" customHeight="1" spans="1:4">
      <c r="A14" s="337" t="s">
        <v>1551</v>
      </c>
      <c r="B14" s="338"/>
      <c r="C14" s="338"/>
      <c r="D14" s="246"/>
    </row>
    <row r="15" s="311" customFormat="1" ht="24.95" customHeight="1" spans="1:4">
      <c r="A15" s="337" t="s">
        <v>1552</v>
      </c>
      <c r="B15" s="338"/>
      <c r="C15" s="338"/>
      <c r="D15" s="246"/>
    </row>
    <row r="16" s="311" customFormat="1" ht="24.95" customHeight="1" spans="1:4">
      <c r="A16" s="337" t="s">
        <v>1553</v>
      </c>
      <c r="B16" s="338">
        <v>1933.2</v>
      </c>
      <c r="C16" s="338">
        <v>2590</v>
      </c>
      <c r="D16" s="246">
        <f t="shared" si="0"/>
        <v>33.9747568797848</v>
      </c>
    </row>
    <row r="17" s="311" customFormat="1" ht="24.95" customHeight="1" spans="1:4">
      <c r="A17" s="337"/>
      <c r="B17" s="335"/>
      <c r="C17" s="335"/>
      <c r="D17" s="246"/>
    </row>
    <row r="18" s="311" customFormat="1" ht="24.95" customHeight="1" spans="1:4">
      <c r="A18" s="327" t="s">
        <v>1555</v>
      </c>
      <c r="B18" s="339">
        <v>55145.9</v>
      </c>
      <c r="C18" s="339">
        <v>44316.16</v>
      </c>
      <c r="D18" s="340">
        <f t="shared" si="0"/>
        <v>-19.6383412003431</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5"/>
  <sheetViews>
    <sheetView showGridLines="0" showZeros="0" workbookViewId="0">
      <selection activeCell="B10" sqref="B10"/>
    </sheetView>
  </sheetViews>
  <sheetFormatPr defaultColWidth="6.75" defaultRowHeight="11.25"/>
  <cols>
    <col min="1" max="1" width="35.625" style="312" customWidth="1"/>
    <col min="2" max="4" width="15.625" style="312" customWidth="1"/>
    <col min="5" max="7" width="9" style="312" customWidth="1"/>
    <col min="8" max="8" width="5.625" style="312" customWidth="1"/>
    <col min="9" max="9" width="0.75" style="312" customWidth="1"/>
    <col min="10" max="10" width="10.125" style="312" customWidth="1"/>
    <col min="11" max="11" width="5.875" style="312" customWidth="1"/>
    <col min="12" max="16384" width="6.75" style="312"/>
  </cols>
  <sheetData>
    <row r="1" ht="19.5" customHeight="1" spans="1:1">
      <c r="A1" s="61" t="s">
        <v>1748</v>
      </c>
    </row>
    <row r="2" s="308" customFormat="1" ht="33" customHeight="1" spans="1:254">
      <c r="A2" s="313" t="s">
        <v>1749</v>
      </c>
      <c r="B2" s="313"/>
      <c r="C2" s="313"/>
      <c r="D2" s="313"/>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4"/>
      <c r="BN2" s="314"/>
      <c r="BO2" s="314"/>
      <c r="BP2" s="314"/>
      <c r="BQ2" s="314"/>
      <c r="BR2" s="314"/>
      <c r="BS2" s="314"/>
      <c r="BT2" s="314"/>
      <c r="BU2" s="314"/>
      <c r="BV2" s="314"/>
      <c r="BW2" s="314"/>
      <c r="BX2" s="314"/>
      <c r="BY2" s="314"/>
      <c r="BZ2" s="314"/>
      <c r="CA2" s="314"/>
      <c r="CB2" s="314"/>
      <c r="CC2" s="314"/>
      <c r="CD2" s="314"/>
      <c r="CE2" s="314"/>
      <c r="CF2" s="314"/>
      <c r="CG2" s="314"/>
      <c r="CH2" s="314"/>
      <c r="CI2" s="314"/>
      <c r="CJ2" s="314"/>
      <c r="CK2" s="314"/>
      <c r="CL2" s="314"/>
      <c r="CM2" s="314"/>
      <c r="CN2" s="314"/>
      <c r="CO2" s="314"/>
      <c r="CP2" s="314"/>
      <c r="CQ2" s="314"/>
      <c r="CR2" s="314"/>
      <c r="CS2" s="314"/>
      <c r="CT2" s="314"/>
      <c r="CU2" s="314"/>
      <c r="CV2" s="314"/>
      <c r="CW2" s="314"/>
      <c r="CX2" s="314"/>
      <c r="CY2" s="314"/>
      <c r="CZ2" s="314"/>
      <c r="DA2" s="314"/>
      <c r="DB2" s="314"/>
      <c r="DC2" s="314"/>
      <c r="DD2" s="314"/>
      <c r="DE2" s="314"/>
      <c r="DF2" s="314"/>
      <c r="DG2" s="314"/>
      <c r="DH2" s="314"/>
      <c r="DI2" s="314"/>
      <c r="DJ2" s="314"/>
      <c r="DK2" s="314"/>
      <c r="DL2" s="314"/>
      <c r="DM2" s="314"/>
      <c r="DN2" s="314"/>
      <c r="DO2" s="314"/>
      <c r="DP2" s="314"/>
      <c r="DQ2" s="314"/>
      <c r="DR2" s="314"/>
      <c r="DS2" s="314"/>
      <c r="DT2" s="314"/>
      <c r="DU2" s="314"/>
      <c r="DV2" s="314"/>
      <c r="DW2" s="314"/>
      <c r="DX2" s="314"/>
      <c r="DY2" s="314"/>
      <c r="DZ2" s="314"/>
      <c r="EA2" s="314"/>
      <c r="EB2" s="314"/>
      <c r="EC2" s="314"/>
      <c r="ED2" s="314"/>
      <c r="EE2" s="314"/>
      <c r="EF2" s="314"/>
      <c r="EG2" s="314"/>
      <c r="EH2" s="314"/>
      <c r="EI2" s="314"/>
      <c r="EJ2" s="314"/>
      <c r="EK2" s="314"/>
      <c r="EL2" s="314"/>
      <c r="EM2" s="314"/>
      <c r="EN2" s="314"/>
      <c r="EO2" s="314"/>
      <c r="EP2" s="314"/>
      <c r="EQ2" s="314"/>
      <c r="ER2" s="314"/>
      <c r="ES2" s="314"/>
      <c r="ET2" s="314"/>
      <c r="EU2" s="314"/>
      <c r="EV2" s="314"/>
      <c r="EW2" s="314"/>
      <c r="EX2" s="314"/>
      <c r="EY2" s="314"/>
      <c r="EZ2" s="314"/>
      <c r="FA2" s="314"/>
      <c r="FB2" s="314"/>
      <c r="FC2" s="314"/>
      <c r="FD2" s="314"/>
      <c r="FE2" s="314"/>
      <c r="FF2" s="314"/>
      <c r="FG2" s="314"/>
      <c r="FH2" s="314"/>
      <c r="FI2" s="314"/>
      <c r="FJ2" s="314"/>
      <c r="FK2" s="314"/>
      <c r="FL2" s="314"/>
      <c r="FM2" s="314"/>
      <c r="FN2" s="314"/>
      <c r="FO2" s="314"/>
      <c r="FP2" s="314"/>
      <c r="FQ2" s="314"/>
      <c r="FR2" s="314"/>
      <c r="FS2" s="314"/>
      <c r="FT2" s="314"/>
      <c r="FU2" s="314"/>
      <c r="FV2" s="314"/>
      <c r="FW2" s="314"/>
      <c r="FX2" s="314"/>
      <c r="FY2" s="314"/>
      <c r="FZ2" s="314"/>
      <c r="GA2" s="314"/>
      <c r="GB2" s="314"/>
      <c r="GC2" s="314"/>
      <c r="GD2" s="314"/>
      <c r="GE2" s="314"/>
      <c r="GF2" s="314"/>
      <c r="GG2" s="314"/>
      <c r="GH2" s="314"/>
      <c r="GI2" s="314"/>
      <c r="GJ2" s="314"/>
      <c r="GK2" s="314"/>
      <c r="GL2" s="314"/>
      <c r="GM2" s="314"/>
      <c r="GN2" s="314"/>
      <c r="GO2" s="314"/>
      <c r="GP2" s="314"/>
      <c r="GQ2" s="314"/>
      <c r="GR2" s="314"/>
      <c r="GS2" s="314"/>
      <c r="GT2" s="314"/>
      <c r="GU2" s="314"/>
      <c r="GV2" s="314"/>
      <c r="GW2" s="314"/>
      <c r="GX2" s="314"/>
      <c r="GY2" s="314"/>
      <c r="GZ2" s="314"/>
      <c r="HA2" s="314"/>
      <c r="HB2" s="314"/>
      <c r="HC2" s="314"/>
      <c r="HD2" s="314"/>
      <c r="HE2" s="314"/>
      <c r="HF2" s="314"/>
      <c r="HG2" s="314"/>
      <c r="HH2" s="314"/>
      <c r="HI2" s="314"/>
      <c r="HJ2" s="314"/>
      <c r="HK2" s="314"/>
      <c r="HL2" s="314"/>
      <c r="HM2" s="314"/>
      <c r="HN2" s="314"/>
      <c r="HO2" s="314"/>
      <c r="HP2" s="314"/>
      <c r="HQ2" s="314"/>
      <c r="HR2" s="314"/>
      <c r="HS2" s="314"/>
      <c r="HT2" s="314"/>
      <c r="HU2" s="314"/>
      <c r="HV2" s="314"/>
      <c r="HW2" s="314"/>
      <c r="HX2" s="314"/>
      <c r="HY2" s="314"/>
      <c r="HZ2" s="314"/>
      <c r="IA2" s="314"/>
      <c r="IB2" s="314"/>
      <c r="IC2" s="314"/>
      <c r="ID2" s="314"/>
      <c r="IE2" s="314"/>
      <c r="IF2" s="314"/>
      <c r="IG2" s="314"/>
      <c r="IH2" s="314"/>
      <c r="II2" s="314"/>
      <c r="IJ2" s="314"/>
      <c r="IK2" s="314"/>
      <c r="IL2" s="314"/>
      <c r="IM2" s="314"/>
      <c r="IN2" s="314"/>
      <c r="IO2" s="314"/>
      <c r="IP2" s="314"/>
      <c r="IQ2" s="314"/>
      <c r="IR2" s="314"/>
      <c r="IS2" s="314"/>
      <c r="IT2" s="314"/>
    </row>
    <row r="3" s="289" customFormat="1" ht="20.25" customHeight="1" spans="1:3">
      <c r="A3" s="293" t="s">
        <v>1268</v>
      </c>
      <c r="B3" s="293"/>
      <c r="C3" s="293"/>
    </row>
    <row r="4" s="309" customFormat="1" ht="19.5" customHeight="1" spans="1:254">
      <c r="A4" s="315" t="s">
        <v>1750</v>
      </c>
      <c r="B4" s="316"/>
      <c r="C4" s="316"/>
      <c r="D4" s="317" t="s">
        <v>67</v>
      </c>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1"/>
      <c r="BE4" s="311"/>
      <c r="BF4" s="311"/>
      <c r="BG4" s="311"/>
      <c r="BH4" s="311"/>
      <c r="BI4" s="311"/>
      <c r="BJ4" s="311"/>
      <c r="BK4" s="311"/>
      <c r="BL4" s="311"/>
      <c r="BM4" s="311"/>
      <c r="BN4" s="311"/>
      <c r="BO4" s="311"/>
      <c r="BP4" s="311"/>
      <c r="BQ4" s="311"/>
      <c r="BR4" s="311"/>
      <c r="BS4" s="311"/>
      <c r="BT4" s="311"/>
      <c r="BU4" s="311"/>
      <c r="BV4" s="311"/>
      <c r="BW4" s="311"/>
      <c r="BX4" s="311"/>
      <c r="BY4" s="311"/>
      <c r="BZ4" s="311"/>
      <c r="CA4" s="311"/>
      <c r="CB4" s="311"/>
      <c r="CC4" s="311"/>
      <c r="CD4" s="311"/>
      <c r="CE4" s="311"/>
      <c r="CF4" s="311"/>
      <c r="CG4" s="311"/>
      <c r="CH4" s="311"/>
      <c r="CI4" s="311"/>
      <c r="CJ4" s="311"/>
      <c r="CK4" s="311"/>
      <c r="CL4" s="311"/>
      <c r="CM4" s="311"/>
      <c r="CN4" s="311"/>
      <c r="CO4" s="311"/>
      <c r="CP4" s="311"/>
      <c r="CQ4" s="311"/>
      <c r="CR4" s="311"/>
      <c r="CS4" s="311"/>
      <c r="CT4" s="311"/>
      <c r="CU4" s="311"/>
      <c r="CV4" s="311"/>
      <c r="CW4" s="311"/>
      <c r="CX4" s="311"/>
      <c r="CY4" s="311"/>
      <c r="CZ4" s="311"/>
      <c r="DA4" s="311"/>
      <c r="DB4" s="311"/>
      <c r="DC4" s="311"/>
      <c r="DD4" s="311"/>
      <c r="DE4" s="311"/>
      <c r="DF4" s="311"/>
      <c r="DG4" s="311"/>
      <c r="DH4" s="311"/>
      <c r="DI4" s="311"/>
      <c r="DJ4" s="311"/>
      <c r="DK4" s="311"/>
      <c r="DL4" s="311"/>
      <c r="DM4" s="311"/>
      <c r="DN4" s="311"/>
      <c r="DO4" s="311"/>
      <c r="DP4" s="311"/>
      <c r="DQ4" s="311"/>
      <c r="DR4" s="311"/>
      <c r="DS4" s="311"/>
      <c r="DT4" s="311"/>
      <c r="DU4" s="311"/>
      <c r="DV4" s="311"/>
      <c r="DW4" s="311"/>
      <c r="DX4" s="311"/>
      <c r="DY4" s="311"/>
      <c r="DZ4" s="311"/>
      <c r="EA4" s="311"/>
      <c r="EB4" s="311"/>
      <c r="EC4" s="311"/>
      <c r="ED4" s="311"/>
      <c r="EE4" s="311"/>
      <c r="EF4" s="311"/>
      <c r="EG4" s="311"/>
      <c r="EH4" s="311"/>
      <c r="EI4" s="311"/>
      <c r="EJ4" s="311"/>
      <c r="EK4" s="311"/>
      <c r="EL4" s="311"/>
      <c r="EM4" s="311"/>
      <c r="EN4" s="311"/>
      <c r="EO4" s="311"/>
      <c r="EP4" s="311"/>
      <c r="EQ4" s="311"/>
      <c r="ER4" s="311"/>
      <c r="ES4" s="311"/>
      <c r="ET4" s="311"/>
      <c r="EU4" s="311"/>
      <c r="EV4" s="311"/>
      <c r="EW4" s="311"/>
      <c r="EX4" s="311"/>
      <c r="EY4" s="311"/>
      <c r="EZ4" s="311"/>
      <c r="FA4" s="311"/>
      <c r="FB4" s="311"/>
      <c r="FC4" s="311"/>
      <c r="FD4" s="311"/>
      <c r="FE4" s="311"/>
      <c r="FF4" s="311"/>
      <c r="FG4" s="311"/>
      <c r="FH4" s="311"/>
      <c r="FI4" s="311"/>
      <c r="FJ4" s="311"/>
      <c r="FK4" s="311"/>
      <c r="FL4" s="311"/>
      <c r="FM4" s="311"/>
      <c r="FN4" s="311"/>
      <c r="FO4" s="311"/>
      <c r="FP4" s="311"/>
      <c r="FQ4" s="311"/>
      <c r="FR4" s="311"/>
      <c r="FS4" s="311"/>
      <c r="FT4" s="311"/>
      <c r="FU4" s="311"/>
      <c r="FV4" s="311"/>
      <c r="FW4" s="311"/>
      <c r="FX4" s="311"/>
      <c r="FY4" s="311"/>
      <c r="FZ4" s="311"/>
      <c r="GA4" s="311"/>
      <c r="GB4" s="311"/>
      <c r="GC4" s="311"/>
      <c r="GD4" s="311"/>
      <c r="GE4" s="311"/>
      <c r="GF4" s="311"/>
      <c r="GG4" s="311"/>
      <c r="GH4" s="311"/>
      <c r="GI4" s="311"/>
      <c r="GJ4" s="311"/>
      <c r="GK4" s="311"/>
      <c r="GL4" s="311"/>
      <c r="GM4" s="311"/>
      <c r="GN4" s="311"/>
      <c r="GO4" s="311"/>
      <c r="GP4" s="311"/>
      <c r="GQ4" s="311"/>
      <c r="GR4" s="311"/>
      <c r="GS4" s="311"/>
      <c r="GT4" s="311"/>
      <c r="GU4" s="311"/>
      <c r="GV4" s="311"/>
      <c r="GW4" s="311"/>
      <c r="GX4" s="311"/>
      <c r="GY4" s="311"/>
      <c r="GZ4" s="311"/>
      <c r="HA4" s="311"/>
      <c r="HB4" s="311"/>
      <c r="HC4" s="311"/>
      <c r="HD4" s="311"/>
      <c r="HE4" s="311"/>
      <c r="HF4" s="311"/>
      <c r="HG4" s="311"/>
      <c r="HH4" s="311"/>
      <c r="HI4" s="311"/>
      <c r="HJ4" s="311"/>
      <c r="HK4" s="311"/>
      <c r="HL4" s="311"/>
      <c r="HM4" s="311"/>
      <c r="HN4" s="311"/>
      <c r="HO4" s="311"/>
      <c r="HP4" s="311"/>
      <c r="HQ4" s="311"/>
      <c r="HR4" s="311"/>
      <c r="HS4" s="311"/>
      <c r="HT4" s="311"/>
      <c r="HU4" s="311"/>
      <c r="HV4" s="311"/>
      <c r="HW4" s="311"/>
      <c r="HX4" s="311"/>
      <c r="HY4" s="311"/>
      <c r="HZ4" s="311"/>
      <c r="IA4" s="311"/>
      <c r="IB4" s="311"/>
      <c r="IC4" s="311"/>
      <c r="ID4" s="311"/>
      <c r="IE4" s="311"/>
      <c r="IF4" s="311"/>
      <c r="IG4" s="311"/>
      <c r="IH4" s="311"/>
      <c r="II4" s="311"/>
      <c r="IJ4" s="311"/>
      <c r="IK4" s="311"/>
      <c r="IL4" s="311"/>
      <c r="IM4" s="311"/>
      <c r="IN4" s="311"/>
      <c r="IO4" s="311"/>
      <c r="IP4" s="311"/>
      <c r="IQ4" s="311"/>
      <c r="IR4" s="311"/>
      <c r="IS4" s="311"/>
      <c r="IT4" s="311"/>
    </row>
    <row r="5" s="310" customFormat="1" ht="50.1" customHeight="1" spans="1:254">
      <c r="A5" s="318" t="s">
        <v>1169</v>
      </c>
      <c r="B5" s="319" t="s">
        <v>1706</v>
      </c>
      <c r="C5" s="320" t="s">
        <v>1707</v>
      </c>
      <c r="D5" s="321" t="s">
        <v>1751</v>
      </c>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R5" s="311"/>
      <c r="AS5" s="330"/>
      <c r="AT5" s="311"/>
      <c r="AU5" s="311"/>
      <c r="AV5" s="311"/>
      <c r="AW5" s="311"/>
      <c r="AX5" s="311"/>
      <c r="AY5" s="311"/>
      <c r="AZ5" s="311"/>
      <c r="BA5" s="311"/>
      <c r="BB5" s="311"/>
      <c r="BC5" s="311"/>
      <c r="BD5" s="311"/>
      <c r="BE5" s="311"/>
      <c r="BF5" s="311"/>
      <c r="BG5" s="311"/>
      <c r="BH5" s="311"/>
      <c r="BI5" s="311"/>
      <c r="BJ5" s="311"/>
      <c r="BK5" s="311"/>
      <c r="BL5" s="311"/>
      <c r="BM5" s="311"/>
      <c r="BN5" s="311"/>
      <c r="BO5" s="311"/>
      <c r="BP5" s="311"/>
      <c r="BQ5" s="311"/>
      <c r="BR5" s="311"/>
      <c r="BS5" s="311"/>
      <c r="BT5" s="311"/>
      <c r="BU5" s="311"/>
      <c r="BV5" s="311"/>
      <c r="BW5" s="311"/>
      <c r="BX5" s="311"/>
      <c r="BY5" s="311"/>
      <c r="BZ5" s="311"/>
      <c r="CA5" s="311"/>
      <c r="CB5" s="311"/>
      <c r="CC5" s="311"/>
      <c r="CD5" s="311"/>
      <c r="CE5" s="311"/>
      <c r="CF5" s="311"/>
      <c r="CG5" s="311"/>
      <c r="CH5" s="311"/>
      <c r="CI5" s="311"/>
      <c r="CJ5" s="311"/>
      <c r="CK5" s="311"/>
      <c r="CL5" s="311"/>
      <c r="CM5" s="311"/>
      <c r="CN5" s="311"/>
      <c r="CO5" s="311"/>
      <c r="CP5" s="311"/>
      <c r="CQ5" s="311"/>
      <c r="CR5" s="311"/>
      <c r="CS5" s="311"/>
      <c r="CT5" s="311"/>
      <c r="CU5" s="311"/>
      <c r="CV5" s="311"/>
      <c r="CW5" s="311"/>
      <c r="CX5" s="311"/>
      <c r="CY5" s="311"/>
      <c r="CZ5" s="311"/>
      <c r="DA5" s="311"/>
      <c r="DB5" s="311"/>
      <c r="DC5" s="311"/>
      <c r="DD5" s="311"/>
      <c r="DE5" s="311"/>
      <c r="DF5" s="311"/>
      <c r="DG5" s="311"/>
      <c r="DH5" s="311"/>
      <c r="DI5" s="311"/>
      <c r="DJ5" s="311"/>
      <c r="DK5" s="311"/>
      <c r="DL5" s="311"/>
      <c r="DM5" s="311"/>
      <c r="DN5" s="311"/>
      <c r="DO5" s="311"/>
      <c r="DP5" s="311"/>
      <c r="DQ5" s="311"/>
      <c r="DR5" s="311"/>
      <c r="DS5" s="311"/>
      <c r="DT5" s="311"/>
      <c r="DU5" s="311"/>
      <c r="DV5" s="311"/>
      <c r="DW5" s="311"/>
      <c r="DX5" s="311"/>
      <c r="DY5" s="311"/>
      <c r="DZ5" s="311"/>
      <c r="EA5" s="311"/>
      <c r="EB5" s="311"/>
      <c r="EC5" s="311"/>
      <c r="ED5" s="311"/>
      <c r="EE5" s="311"/>
      <c r="EF5" s="311"/>
      <c r="EG5" s="311"/>
      <c r="EH5" s="311"/>
      <c r="EI5" s="311"/>
      <c r="EJ5" s="311"/>
      <c r="EK5" s="311"/>
      <c r="EL5" s="311"/>
      <c r="EM5" s="311"/>
      <c r="EN5" s="311"/>
      <c r="EO5" s="311"/>
      <c r="EP5" s="311"/>
      <c r="EQ5" s="311"/>
      <c r="ER5" s="311"/>
      <c r="ES5" s="311"/>
      <c r="ET5" s="311"/>
      <c r="EU5" s="311"/>
      <c r="EV5" s="311"/>
      <c r="EW5" s="311"/>
      <c r="EX5" s="311"/>
      <c r="EY5" s="311"/>
      <c r="EZ5" s="311"/>
      <c r="FA5" s="311"/>
      <c r="FB5" s="311"/>
      <c r="FC5" s="311"/>
      <c r="FD5" s="311"/>
      <c r="FE5" s="311"/>
      <c r="FF5" s="311"/>
      <c r="FG5" s="311"/>
      <c r="FH5" s="311"/>
      <c r="FI5" s="311"/>
      <c r="FJ5" s="311"/>
      <c r="FK5" s="311"/>
      <c r="FL5" s="311"/>
      <c r="FM5" s="311"/>
      <c r="FN5" s="311"/>
      <c r="FO5" s="311"/>
      <c r="FP5" s="311"/>
      <c r="FQ5" s="311"/>
      <c r="FR5" s="311"/>
      <c r="FS5" s="311"/>
      <c r="FT5" s="311"/>
      <c r="FU5" s="311"/>
      <c r="FV5" s="311"/>
      <c r="FW5" s="311"/>
      <c r="FX5" s="311"/>
      <c r="FY5" s="311"/>
      <c r="FZ5" s="311"/>
      <c r="GA5" s="311"/>
      <c r="GB5" s="311"/>
      <c r="GC5" s="311"/>
      <c r="GD5" s="311"/>
      <c r="GE5" s="311"/>
      <c r="GF5" s="311"/>
      <c r="GG5" s="311"/>
      <c r="GH5" s="311"/>
      <c r="GI5" s="311"/>
      <c r="GJ5" s="311"/>
      <c r="GK5" s="311"/>
      <c r="GL5" s="311"/>
      <c r="GM5" s="311"/>
      <c r="GN5" s="311"/>
      <c r="GO5" s="311"/>
      <c r="GP5" s="311"/>
      <c r="GQ5" s="311"/>
      <c r="GR5" s="311"/>
      <c r="GS5" s="311"/>
      <c r="GT5" s="311"/>
      <c r="GU5" s="311"/>
      <c r="GV5" s="311"/>
      <c r="GW5" s="311"/>
      <c r="GX5" s="311"/>
      <c r="GY5" s="311"/>
      <c r="GZ5" s="311"/>
      <c r="HA5" s="311"/>
      <c r="HB5" s="311"/>
      <c r="HC5" s="311"/>
      <c r="HD5" s="311"/>
      <c r="HE5" s="311"/>
      <c r="HF5" s="311"/>
      <c r="HG5" s="311"/>
      <c r="HH5" s="311"/>
      <c r="HI5" s="311"/>
      <c r="HJ5" s="311"/>
      <c r="HK5" s="311"/>
      <c r="HL5" s="311"/>
      <c r="HM5" s="311"/>
      <c r="HN5" s="311"/>
      <c r="HO5" s="311"/>
      <c r="HP5" s="311"/>
      <c r="HQ5" s="311"/>
      <c r="HR5" s="311"/>
      <c r="HS5" s="311"/>
      <c r="HT5" s="311"/>
      <c r="HU5" s="311"/>
      <c r="HV5" s="311"/>
      <c r="HW5" s="311"/>
      <c r="HX5" s="311"/>
      <c r="HY5" s="311"/>
      <c r="HZ5" s="311"/>
      <c r="IA5" s="311"/>
      <c r="IB5" s="311"/>
      <c r="IC5" s="311"/>
      <c r="ID5" s="311"/>
      <c r="IE5" s="311"/>
      <c r="IF5" s="311"/>
      <c r="IG5" s="311"/>
      <c r="IH5" s="311"/>
      <c r="II5" s="311"/>
      <c r="IJ5" s="311"/>
      <c r="IK5" s="311"/>
      <c r="IL5" s="311"/>
      <c r="IM5" s="311"/>
      <c r="IN5" s="311"/>
      <c r="IO5" s="311"/>
      <c r="IP5" s="311"/>
      <c r="IQ5" s="311"/>
      <c r="IR5" s="311"/>
      <c r="IS5" s="311"/>
      <c r="IT5" s="311"/>
    </row>
    <row r="6" s="311" customFormat="1" ht="24.95" customHeight="1" spans="1:4">
      <c r="A6" s="322" t="s">
        <v>1752</v>
      </c>
      <c r="B6" s="323"/>
      <c r="C6" s="324"/>
      <c r="D6" s="325"/>
    </row>
    <row r="7" s="311" customFormat="1" ht="24.95" customHeight="1" spans="1:4">
      <c r="A7" s="322" t="s">
        <v>1753</v>
      </c>
      <c r="B7" s="323"/>
      <c r="C7" s="323"/>
      <c r="D7" s="325"/>
    </row>
    <row r="8" s="311" customFormat="1" ht="24.95" customHeight="1" spans="1:4">
      <c r="A8" s="322" t="s">
        <v>1754</v>
      </c>
      <c r="B8" s="323"/>
      <c r="C8" s="323"/>
      <c r="D8" s="325"/>
    </row>
    <row r="9" s="311" customFormat="1" ht="24.95" customHeight="1" spans="1:4">
      <c r="A9" s="322" t="s">
        <v>1755</v>
      </c>
      <c r="B9" s="323"/>
      <c r="C9" s="323"/>
      <c r="D9" s="325"/>
    </row>
    <row r="10" s="311" customFormat="1" ht="24.95" customHeight="1" spans="1:4">
      <c r="A10" s="322" t="s">
        <v>1756</v>
      </c>
      <c r="B10" s="323"/>
      <c r="C10" s="323"/>
      <c r="D10" s="325"/>
    </row>
    <row r="11" s="311" customFormat="1" ht="24.95" customHeight="1" spans="1:4">
      <c r="A11" s="322" t="s">
        <v>1757</v>
      </c>
      <c r="B11" s="323"/>
      <c r="C11" s="323"/>
      <c r="D11" s="325"/>
    </row>
    <row r="12" s="311" customFormat="1" ht="24.95" customHeight="1" spans="1:4">
      <c r="A12" s="322" t="s">
        <v>1758</v>
      </c>
      <c r="B12" s="323"/>
      <c r="C12" s="323"/>
      <c r="D12" s="325"/>
    </row>
    <row r="13" s="311" customFormat="1" ht="24.95" customHeight="1" spans="1:4">
      <c r="A13" s="322" t="s">
        <v>1759</v>
      </c>
      <c r="B13" s="323"/>
      <c r="C13" s="323"/>
      <c r="D13" s="325"/>
    </row>
    <row r="14" s="311" customFormat="1" ht="24.95" customHeight="1" spans="1:4">
      <c r="A14" s="326" t="s">
        <v>1760</v>
      </c>
      <c r="B14" s="323"/>
      <c r="C14" s="323"/>
      <c r="D14" s="325"/>
    </row>
    <row r="15" s="311" customFormat="1" ht="24.95" customHeight="1" spans="1:4">
      <c r="A15" s="327" t="s">
        <v>1555</v>
      </c>
      <c r="B15" s="328"/>
      <c r="C15" s="328"/>
      <c r="D15" s="329"/>
    </row>
  </sheetData>
  <sheetProtection formatCells="0" formatColumns="0" formatRows="0"/>
  <mergeCells count="2">
    <mergeCell ref="A2:D2"/>
    <mergeCell ref="A3:C3"/>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9"/>
  <sheetViews>
    <sheetView workbookViewId="0">
      <selection activeCell="D38" sqref="D38"/>
    </sheetView>
  </sheetViews>
  <sheetFormatPr defaultColWidth="9" defaultRowHeight="13.5" outlineLevelCol="2"/>
  <cols>
    <col min="1" max="1" width="9.875" style="289" customWidth="1"/>
    <col min="2" max="2" width="31.125" style="289" customWidth="1"/>
    <col min="3" max="3" width="29.75" style="289" customWidth="1"/>
    <col min="4" max="16384" width="9" style="289"/>
  </cols>
  <sheetData>
    <row r="1" s="289" customFormat="1" ht="18.75" spans="1:3">
      <c r="A1" s="291" t="s">
        <v>1761</v>
      </c>
      <c r="B1" s="291"/>
      <c r="C1" s="291"/>
    </row>
    <row r="2" s="289" customFormat="1" ht="25.5" customHeight="1" spans="1:3">
      <c r="A2" s="292" t="s">
        <v>1762</v>
      </c>
      <c r="B2" s="292"/>
      <c r="C2" s="292"/>
    </row>
    <row r="3" s="289" customFormat="1" ht="20.25" customHeight="1" spans="1:3">
      <c r="A3" s="293" t="s">
        <v>1224</v>
      </c>
      <c r="B3" s="293"/>
      <c r="C3" s="293"/>
    </row>
    <row r="4" s="289" customFormat="1" ht="14.25" customHeight="1" spans="1:3">
      <c r="A4" s="294" t="s">
        <v>1763</v>
      </c>
      <c r="B4" s="294"/>
      <c r="C4" s="295" t="s">
        <v>67</v>
      </c>
    </row>
    <row r="5" s="289" customFormat="1" ht="32.25" customHeight="1" spans="1:3">
      <c r="A5" s="296" t="s">
        <v>1225</v>
      </c>
      <c r="B5" s="297"/>
      <c r="C5" s="298" t="s">
        <v>70</v>
      </c>
    </row>
    <row r="6" s="290" customFormat="1" ht="14.25" customHeight="1" spans="1:3">
      <c r="A6" s="299" t="s">
        <v>1226</v>
      </c>
      <c r="B6" s="300"/>
      <c r="C6" s="301"/>
    </row>
    <row r="7" s="290" customFormat="1" ht="14.25" customHeight="1" spans="1:3">
      <c r="A7" s="302" t="s">
        <v>1227</v>
      </c>
      <c r="B7" s="303"/>
      <c r="C7" s="304"/>
    </row>
    <row r="8" s="290" customFormat="1" ht="14.25" customHeight="1" spans="1:3">
      <c r="A8" s="302" t="s">
        <v>1228</v>
      </c>
      <c r="B8" s="303"/>
      <c r="C8" s="304"/>
    </row>
    <row r="9" s="289" customFormat="1" ht="14.25" customHeight="1" spans="1:3">
      <c r="A9" s="302" t="s">
        <v>1229</v>
      </c>
      <c r="B9" s="303"/>
      <c r="C9" s="304"/>
    </row>
    <row r="10" s="290" customFormat="1" ht="14.25" customHeight="1" spans="1:3">
      <c r="A10" s="302" t="s">
        <v>1230</v>
      </c>
      <c r="B10" s="303"/>
      <c r="C10" s="304"/>
    </row>
    <row r="11" s="289" customFormat="1" ht="14.25" customHeight="1" spans="1:3">
      <c r="A11" s="302" t="s">
        <v>1231</v>
      </c>
      <c r="B11" s="303"/>
      <c r="C11" s="304"/>
    </row>
    <row r="12" s="289" customFormat="1" ht="14.25" customHeight="1" spans="1:3">
      <c r="A12" s="302" t="s">
        <v>1232</v>
      </c>
      <c r="B12" s="303"/>
      <c r="C12" s="304"/>
    </row>
    <row r="13" s="289" customFormat="1" ht="14.25" customHeight="1" spans="1:3">
      <c r="A13" s="302" t="s">
        <v>1233</v>
      </c>
      <c r="B13" s="303"/>
      <c r="C13" s="304"/>
    </row>
    <row r="14" s="289" customFormat="1" ht="14.25" customHeight="1" spans="1:3">
      <c r="A14" s="302" t="s">
        <v>1234</v>
      </c>
      <c r="B14" s="303"/>
      <c r="C14" s="304"/>
    </row>
    <row r="15" s="289" customFormat="1" ht="14.25" customHeight="1" spans="1:3">
      <c r="A15" s="302" t="s">
        <v>1235</v>
      </c>
      <c r="B15" s="303"/>
      <c r="C15" s="304"/>
    </row>
    <row r="16" s="289" customFormat="1" ht="14.25" customHeight="1" spans="1:3">
      <c r="A16" s="302" t="s">
        <v>1236</v>
      </c>
      <c r="B16" s="303"/>
      <c r="C16" s="304"/>
    </row>
    <row r="17" s="289" customFormat="1" ht="14.25" customHeight="1" spans="1:3">
      <c r="A17" s="302" t="s">
        <v>1237</v>
      </c>
      <c r="B17" s="303"/>
      <c r="C17" s="304"/>
    </row>
    <row r="18" s="290" customFormat="1" ht="14.25" customHeight="1" spans="1:3">
      <c r="A18" s="302" t="s">
        <v>1238</v>
      </c>
      <c r="B18" s="303"/>
      <c r="C18" s="304"/>
    </row>
    <row r="19" s="290" customFormat="1" ht="14.25" customHeight="1" spans="1:3">
      <c r="A19" s="302" t="s">
        <v>1239</v>
      </c>
      <c r="B19" s="303"/>
      <c r="C19" s="304"/>
    </row>
    <row r="20" s="290" customFormat="1" ht="14.25" customHeight="1" spans="1:3">
      <c r="A20" s="302" t="s">
        <v>1240</v>
      </c>
      <c r="B20" s="303"/>
      <c r="C20" s="304"/>
    </row>
    <row r="21" s="290" customFormat="1" ht="14.25" customHeight="1" spans="1:3">
      <c r="A21" s="302" t="s">
        <v>1241</v>
      </c>
      <c r="B21" s="303"/>
      <c r="C21" s="304"/>
    </row>
    <row r="22" s="290" customFormat="1" ht="14.25" customHeight="1" spans="1:3">
      <c r="A22" s="302" t="s">
        <v>1242</v>
      </c>
      <c r="B22" s="303"/>
      <c r="C22" s="304"/>
    </row>
    <row r="23" s="290" customFormat="1" ht="14.25" customHeight="1" spans="1:3">
      <c r="A23" s="302" t="s">
        <v>1243</v>
      </c>
      <c r="B23" s="303"/>
      <c r="C23" s="304"/>
    </row>
    <row r="24" s="290" customFormat="1" ht="14.25" customHeight="1" spans="1:3">
      <c r="A24" s="302" t="s">
        <v>1244</v>
      </c>
      <c r="B24" s="303"/>
      <c r="C24" s="304"/>
    </row>
    <row r="25" s="290" customFormat="1" ht="14.25" customHeight="1" spans="1:3">
      <c r="A25" s="302" t="s">
        <v>1245</v>
      </c>
      <c r="B25" s="303"/>
      <c r="C25" s="304"/>
    </row>
    <row r="26" s="290" customFormat="1" ht="14.25" customHeight="1" spans="1:3">
      <c r="A26" s="302" t="s">
        <v>1246</v>
      </c>
      <c r="B26" s="303"/>
      <c r="C26" s="304"/>
    </row>
    <row r="27" s="290" customFormat="1" ht="14.25" customHeight="1" spans="1:3">
      <c r="A27" s="302" t="s">
        <v>1247</v>
      </c>
      <c r="B27" s="303"/>
      <c r="C27" s="304"/>
    </row>
    <row r="28" s="290" customFormat="1" ht="14.25" customHeight="1" spans="1:3">
      <c r="A28" s="302" t="s">
        <v>1248</v>
      </c>
      <c r="B28" s="303"/>
      <c r="C28" s="304"/>
    </row>
    <row r="29" s="290" customFormat="1" ht="14.25" customHeight="1" spans="1:3">
      <c r="A29" s="302" t="s">
        <v>1249</v>
      </c>
      <c r="B29" s="303"/>
      <c r="C29" s="304"/>
    </row>
    <row r="30" s="290" customFormat="1" ht="14.25" customHeight="1" spans="1:3">
      <c r="A30" s="302" t="s">
        <v>1250</v>
      </c>
      <c r="B30" s="303"/>
      <c r="C30" s="304"/>
    </row>
    <row r="31" s="290" customFormat="1" ht="14.25" customHeight="1" spans="1:3">
      <c r="A31" s="302" t="s">
        <v>1251</v>
      </c>
      <c r="B31" s="303"/>
      <c r="C31" s="304"/>
    </row>
    <row r="32" s="290" customFormat="1" ht="14.25" customHeight="1" spans="1:3">
      <c r="A32" s="302" t="s">
        <v>1252</v>
      </c>
      <c r="B32" s="303"/>
      <c r="C32" s="304"/>
    </row>
    <row r="33" s="290" customFormat="1" ht="14.25" customHeight="1" spans="1:3">
      <c r="A33" s="302" t="s">
        <v>1253</v>
      </c>
      <c r="B33" s="303"/>
      <c r="C33" s="304"/>
    </row>
    <row r="34" s="290" customFormat="1" ht="14.25" customHeight="1" spans="1:3">
      <c r="A34" s="302" t="s">
        <v>1254</v>
      </c>
      <c r="B34" s="303"/>
      <c r="C34" s="304"/>
    </row>
    <row r="35" s="290" customFormat="1" ht="14.25" customHeight="1" spans="1:3">
      <c r="A35" s="302" t="s">
        <v>1255</v>
      </c>
      <c r="B35" s="303"/>
      <c r="C35" s="304"/>
    </row>
    <row r="36" s="290" customFormat="1" ht="14.25" customHeight="1" spans="1:3">
      <c r="A36" s="302" t="s">
        <v>1256</v>
      </c>
      <c r="B36" s="303"/>
      <c r="C36" s="304"/>
    </row>
    <row r="37" s="290" customFormat="1" ht="14.25" customHeight="1" spans="1:3">
      <c r="A37" s="302" t="s">
        <v>1257</v>
      </c>
      <c r="B37" s="303"/>
      <c r="C37" s="304"/>
    </row>
    <row r="38" s="290" customFormat="1" ht="14.25" customHeight="1" spans="1:3">
      <c r="A38" s="302" t="s">
        <v>1258</v>
      </c>
      <c r="B38" s="303"/>
      <c r="C38" s="304"/>
    </row>
    <row r="39" s="290" customFormat="1" ht="14.25" customHeight="1" spans="1:3">
      <c r="A39" s="302" t="s">
        <v>1259</v>
      </c>
      <c r="B39" s="303"/>
      <c r="C39" s="304"/>
    </row>
    <row r="40" s="290" customFormat="1" ht="14.25" customHeight="1" spans="1:3">
      <c r="A40" s="302" t="s">
        <v>1260</v>
      </c>
      <c r="B40" s="303"/>
      <c r="C40" s="304"/>
    </row>
    <row r="41" s="290" customFormat="1" ht="14.25" customHeight="1" spans="1:3">
      <c r="A41" s="302" t="s">
        <v>1261</v>
      </c>
      <c r="B41" s="303"/>
      <c r="C41" s="304"/>
    </row>
    <row r="42" s="290" customFormat="1" ht="14.25" customHeight="1" spans="1:3">
      <c r="A42" s="302" t="s">
        <v>1262</v>
      </c>
      <c r="B42" s="303"/>
      <c r="C42" s="304"/>
    </row>
    <row r="43" s="290" customFormat="1" ht="14.25" customHeight="1" spans="1:3">
      <c r="A43" s="302" t="s">
        <v>1263</v>
      </c>
      <c r="B43" s="303"/>
      <c r="C43" s="304"/>
    </row>
    <row r="44" s="290" customFormat="1" ht="14.25" customHeight="1" spans="1:3">
      <c r="A44" s="302" t="s">
        <v>1264</v>
      </c>
      <c r="B44" s="303"/>
      <c r="C44" s="304"/>
    </row>
    <row r="45" s="290" customFormat="1" ht="14.25" customHeight="1" spans="1:3">
      <c r="A45" s="302" t="s">
        <v>1265</v>
      </c>
      <c r="B45" s="303"/>
      <c r="C45" s="304"/>
    </row>
    <row r="46" s="290" customFormat="1" ht="14.25" customHeight="1" spans="1:3">
      <c r="A46" s="302" t="s">
        <v>1266</v>
      </c>
      <c r="B46" s="303"/>
      <c r="C46" s="304"/>
    </row>
    <row r="47" s="290" customFormat="1" ht="14.25" customHeight="1" spans="1:3">
      <c r="A47" s="302" t="s">
        <v>1720</v>
      </c>
      <c r="B47" s="303"/>
      <c r="C47" s="304"/>
    </row>
    <row r="48" s="290" customFormat="1" ht="14.25" customHeight="1" spans="1:3">
      <c r="A48" s="302"/>
      <c r="B48" s="303"/>
      <c r="C48" s="304"/>
    </row>
    <row r="49" s="289" customFormat="1" ht="14.25" customHeight="1" spans="1:3">
      <c r="A49" s="305"/>
      <c r="B49" s="306"/>
      <c r="C49" s="307"/>
    </row>
  </sheetData>
  <mergeCells count="48">
    <mergeCell ref="A1:C1"/>
    <mergeCell ref="A2:C2"/>
    <mergeCell ref="A3:C3"/>
    <mergeCell ref="A4:B4"/>
    <mergeCell ref="A5:B5"/>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s>
  <pageMargins left="0.75" right="0.75" top="1" bottom="1" header="0.5" footer="0.5"/>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A1" sqref="A1:G1"/>
    </sheetView>
  </sheetViews>
  <sheetFormatPr defaultColWidth="12.75" defaultRowHeight="13.5"/>
  <cols>
    <col min="1" max="1" width="33" style="231" customWidth="1"/>
    <col min="2" max="2" width="15.25" style="232" customWidth="1"/>
    <col min="3" max="3" width="14.125" style="232" customWidth="1"/>
    <col min="4" max="4" width="12.625" style="232" customWidth="1"/>
    <col min="5" max="5" width="12.5" style="233" customWidth="1"/>
    <col min="6" max="6" width="13.125" style="233" customWidth="1"/>
    <col min="7" max="7" width="37.375" style="234" customWidth="1"/>
    <col min="8" max="8" width="14" style="235" customWidth="1"/>
    <col min="9" max="9" width="13.75" style="235" customWidth="1"/>
    <col min="10" max="11" width="12.5" style="235" customWidth="1"/>
    <col min="12" max="12" width="11.625" style="231" customWidth="1"/>
    <col min="13" max="258" width="9" style="231" customWidth="1"/>
    <col min="259" max="259" width="29.625" style="231" customWidth="1"/>
    <col min="260" max="260" width="12.75" style="231"/>
    <col min="261" max="261" width="29.75" style="231" customWidth="1"/>
    <col min="262" max="262" width="17" style="231" customWidth="1"/>
    <col min="263" max="263" width="37" style="231" customWidth="1"/>
    <col min="264" max="264" width="17.375" style="231" customWidth="1"/>
    <col min="265" max="514" width="9" style="231" customWidth="1"/>
    <col min="515" max="515" width="29.625" style="231" customWidth="1"/>
    <col min="516" max="516" width="12.75" style="231"/>
    <col min="517" max="517" width="29.75" style="231" customWidth="1"/>
    <col min="518" max="518" width="17" style="231" customWidth="1"/>
    <col min="519" max="519" width="37" style="231" customWidth="1"/>
    <col min="520" max="520" width="17.375" style="231" customWidth="1"/>
    <col min="521" max="770" width="9" style="231" customWidth="1"/>
    <col min="771" max="771" width="29.625" style="231" customWidth="1"/>
    <col min="772" max="772" width="12.75" style="231"/>
    <col min="773" max="773" width="29.75" style="231" customWidth="1"/>
    <col min="774" max="774" width="17" style="231" customWidth="1"/>
    <col min="775" max="775" width="37" style="231" customWidth="1"/>
    <col min="776" max="776" width="17.375" style="231" customWidth="1"/>
    <col min="777" max="1026" width="9" style="231" customWidth="1"/>
    <col min="1027" max="1027" width="29.625" style="231" customWidth="1"/>
    <col min="1028" max="1028" width="12.75" style="231"/>
    <col min="1029" max="1029" width="29.75" style="231" customWidth="1"/>
    <col min="1030" max="1030" width="17" style="231" customWidth="1"/>
    <col min="1031" max="1031" width="37" style="231" customWidth="1"/>
    <col min="1032" max="1032" width="17.375" style="231" customWidth="1"/>
    <col min="1033" max="1282" width="9" style="231" customWidth="1"/>
    <col min="1283" max="1283" width="29.625" style="231" customWidth="1"/>
    <col min="1284" max="1284" width="12.75" style="231"/>
    <col min="1285" max="1285" width="29.75" style="231" customWidth="1"/>
    <col min="1286" max="1286" width="17" style="231" customWidth="1"/>
    <col min="1287" max="1287" width="37" style="231" customWidth="1"/>
    <col min="1288" max="1288" width="17.375" style="231" customWidth="1"/>
    <col min="1289" max="1538" width="9" style="231" customWidth="1"/>
    <col min="1539" max="1539" width="29.625" style="231" customWidth="1"/>
    <col min="1540" max="1540" width="12.75" style="231"/>
    <col min="1541" max="1541" width="29.75" style="231" customWidth="1"/>
    <col min="1542" max="1542" width="17" style="231" customWidth="1"/>
    <col min="1543" max="1543" width="37" style="231" customWidth="1"/>
    <col min="1544" max="1544" width="17.375" style="231" customWidth="1"/>
    <col min="1545" max="1794" width="9" style="231" customWidth="1"/>
    <col min="1795" max="1795" width="29.625" style="231" customWidth="1"/>
    <col min="1796" max="1796" width="12.75" style="231"/>
    <col min="1797" max="1797" width="29.75" style="231" customWidth="1"/>
    <col min="1798" max="1798" width="17" style="231" customWidth="1"/>
    <col min="1799" max="1799" width="37" style="231" customWidth="1"/>
    <col min="1800" max="1800" width="17.375" style="231" customWidth="1"/>
    <col min="1801" max="2050" width="9" style="231" customWidth="1"/>
    <col min="2051" max="2051" width="29.625" style="231" customWidth="1"/>
    <col min="2052" max="2052" width="12.75" style="231"/>
    <col min="2053" max="2053" width="29.75" style="231" customWidth="1"/>
    <col min="2054" max="2054" width="17" style="231" customWidth="1"/>
    <col min="2055" max="2055" width="37" style="231" customWidth="1"/>
    <col min="2056" max="2056" width="17.375" style="231" customWidth="1"/>
    <col min="2057" max="2306" width="9" style="231" customWidth="1"/>
    <col min="2307" max="2307" width="29.625" style="231" customWidth="1"/>
    <col min="2308" max="2308" width="12.75" style="231"/>
    <col min="2309" max="2309" width="29.75" style="231" customWidth="1"/>
    <col min="2310" max="2310" width="17" style="231" customWidth="1"/>
    <col min="2311" max="2311" width="37" style="231" customWidth="1"/>
    <col min="2312" max="2312" width="17.375" style="231" customWidth="1"/>
    <col min="2313" max="2562" width="9" style="231" customWidth="1"/>
    <col min="2563" max="2563" width="29.625" style="231" customWidth="1"/>
    <col min="2564" max="2564" width="12.75" style="231"/>
    <col min="2565" max="2565" width="29.75" style="231" customWidth="1"/>
    <col min="2566" max="2566" width="17" style="231" customWidth="1"/>
    <col min="2567" max="2567" width="37" style="231" customWidth="1"/>
    <col min="2568" max="2568" width="17.375" style="231" customWidth="1"/>
    <col min="2569" max="2818" width="9" style="231" customWidth="1"/>
    <col min="2819" max="2819" width="29.625" style="231" customWidth="1"/>
    <col min="2820" max="2820" width="12.75" style="231"/>
    <col min="2821" max="2821" width="29.75" style="231" customWidth="1"/>
    <col min="2822" max="2822" width="17" style="231" customWidth="1"/>
    <col min="2823" max="2823" width="37" style="231" customWidth="1"/>
    <col min="2824" max="2824" width="17.375" style="231" customWidth="1"/>
    <col min="2825" max="3074" width="9" style="231" customWidth="1"/>
    <col min="3075" max="3075" width="29.625" style="231" customWidth="1"/>
    <col min="3076" max="3076" width="12.75" style="231"/>
    <col min="3077" max="3077" width="29.75" style="231" customWidth="1"/>
    <col min="3078" max="3078" width="17" style="231" customWidth="1"/>
    <col min="3079" max="3079" width="37" style="231" customWidth="1"/>
    <col min="3080" max="3080" width="17.375" style="231" customWidth="1"/>
    <col min="3081" max="3330" width="9" style="231" customWidth="1"/>
    <col min="3331" max="3331" width="29.625" style="231" customWidth="1"/>
    <col min="3332" max="3332" width="12.75" style="231"/>
    <col min="3333" max="3333" width="29.75" style="231" customWidth="1"/>
    <col min="3334" max="3334" width="17" style="231" customWidth="1"/>
    <col min="3335" max="3335" width="37" style="231" customWidth="1"/>
    <col min="3336" max="3336" width="17.375" style="231" customWidth="1"/>
    <col min="3337" max="3586" width="9" style="231" customWidth="1"/>
    <col min="3587" max="3587" width="29.625" style="231" customWidth="1"/>
    <col min="3588" max="3588" width="12.75" style="231"/>
    <col min="3589" max="3589" width="29.75" style="231" customWidth="1"/>
    <col min="3590" max="3590" width="17" style="231" customWidth="1"/>
    <col min="3591" max="3591" width="37" style="231" customWidth="1"/>
    <col min="3592" max="3592" width="17.375" style="231" customWidth="1"/>
    <col min="3593" max="3842" width="9" style="231" customWidth="1"/>
    <col min="3843" max="3843" width="29.625" style="231" customWidth="1"/>
    <col min="3844" max="3844" width="12.75" style="231"/>
    <col min="3845" max="3845" width="29.75" style="231" customWidth="1"/>
    <col min="3846" max="3846" width="17" style="231" customWidth="1"/>
    <col min="3847" max="3847" width="37" style="231" customWidth="1"/>
    <col min="3848" max="3848" width="17.375" style="231" customWidth="1"/>
    <col min="3849" max="4098" width="9" style="231" customWidth="1"/>
    <col min="4099" max="4099" width="29.625" style="231" customWidth="1"/>
    <col min="4100" max="4100" width="12.75" style="231"/>
    <col min="4101" max="4101" width="29.75" style="231" customWidth="1"/>
    <col min="4102" max="4102" width="17" style="231" customWidth="1"/>
    <col min="4103" max="4103" width="37" style="231" customWidth="1"/>
    <col min="4104" max="4104" width="17.375" style="231" customWidth="1"/>
    <col min="4105" max="4354" width="9" style="231" customWidth="1"/>
    <col min="4355" max="4355" width="29.625" style="231" customWidth="1"/>
    <col min="4356" max="4356" width="12.75" style="231"/>
    <col min="4357" max="4357" width="29.75" style="231" customWidth="1"/>
    <col min="4358" max="4358" width="17" style="231" customWidth="1"/>
    <col min="4359" max="4359" width="37" style="231" customWidth="1"/>
    <col min="4360" max="4360" width="17.375" style="231" customWidth="1"/>
    <col min="4361" max="4610" width="9" style="231" customWidth="1"/>
    <col min="4611" max="4611" width="29.625" style="231" customWidth="1"/>
    <col min="4612" max="4612" width="12.75" style="231"/>
    <col min="4613" max="4613" width="29.75" style="231" customWidth="1"/>
    <col min="4614" max="4614" width="17" style="231" customWidth="1"/>
    <col min="4615" max="4615" width="37" style="231" customWidth="1"/>
    <col min="4616" max="4616" width="17.375" style="231" customWidth="1"/>
    <col min="4617" max="4866" width="9" style="231" customWidth="1"/>
    <col min="4867" max="4867" width="29.625" style="231" customWidth="1"/>
    <col min="4868" max="4868" width="12.75" style="231"/>
    <col min="4869" max="4869" width="29.75" style="231" customWidth="1"/>
    <col min="4870" max="4870" width="17" style="231" customWidth="1"/>
    <col min="4871" max="4871" width="37" style="231" customWidth="1"/>
    <col min="4872" max="4872" width="17.375" style="231" customWidth="1"/>
    <col min="4873" max="5122" width="9" style="231" customWidth="1"/>
    <col min="5123" max="5123" width="29.625" style="231" customWidth="1"/>
    <col min="5124" max="5124" width="12.75" style="231"/>
    <col min="5125" max="5125" width="29.75" style="231" customWidth="1"/>
    <col min="5126" max="5126" width="17" style="231" customWidth="1"/>
    <col min="5127" max="5127" width="37" style="231" customWidth="1"/>
    <col min="5128" max="5128" width="17.375" style="231" customWidth="1"/>
    <col min="5129" max="5378" width="9" style="231" customWidth="1"/>
    <col min="5379" max="5379" width="29.625" style="231" customWidth="1"/>
    <col min="5380" max="5380" width="12.75" style="231"/>
    <col min="5381" max="5381" width="29.75" style="231" customWidth="1"/>
    <col min="5382" max="5382" width="17" style="231" customWidth="1"/>
    <col min="5383" max="5383" width="37" style="231" customWidth="1"/>
    <col min="5384" max="5384" width="17.375" style="231" customWidth="1"/>
    <col min="5385" max="5634" width="9" style="231" customWidth="1"/>
    <col min="5635" max="5635" width="29.625" style="231" customWidth="1"/>
    <col min="5636" max="5636" width="12.75" style="231"/>
    <col min="5637" max="5637" width="29.75" style="231" customWidth="1"/>
    <col min="5638" max="5638" width="17" style="231" customWidth="1"/>
    <col min="5639" max="5639" width="37" style="231" customWidth="1"/>
    <col min="5640" max="5640" width="17.375" style="231" customWidth="1"/>
    <col min="5641" max="5890" width="9" style="231" customWidth="1"/>
    <col min="5891" max="5891" width="29.625" style="231" customWidth="1"/>
    <col min="5892" max="5892" width="12.75" style="231"/>
    <col min="5893" max="5893" width="29.75" style="231" customWidth="1"/>
    <col min="5894" max="5894" width="17" style="231" customWidth="1"/>
    <col min="5895" max="5895" width="37" style="231" customWidth="1"/>
    <col min="5896" max="5896" width="17.375" style="231" customWidth="1"/>
    <col min="5897" max="6146" width="9" style="231" customWidth="1"/>
    <col min="6147" max="6147" width="29.625" style="231" customWidth="1"/>
    <col min="6148" max="6148" width="12.75" style="231"/>
    <col min="6149" max="6149" width="29.75" style="231" customWidth="1"/>
    <col min="6150" max="6150" width="17" style="231" customWidth="1"/>
    <col min="6151" max="6151" width="37" style="231" customWidth="1"/>
    <col min="6152" max="6152" width="17.375" style="231" customWidth="1"/>
    <col min="6153" max="6402" width="9" style="231" customWidth="1"/>
    <col min="6403" max="6403" width="29.625" style="231" customWidth="1"/>
    <col min="6404" max="6404" width="12.75" style="231"/>
    <col min="6405" max="6405" width="29.75" style="231" customWidth="1"/>
    <col min="6406" max="6406" width="17" style="231" customWidth="1"/>
    <col min="6407" max="6407" width="37" style="231" customWidth="1"/>
    <col min="6408" max="6408" width="17.375" style="231" customWidth="1"/>
    <col min="6409" max="6658" width="9" style="231" customWidth="1"/>
    <col min="6659" max="6659" width="29.625" style="231" customWidth="1"/>
    <col min="6660" max="6660" width="12.75" style="231"/>
    <col min="6661" max="6661" width="29.75" style="231" customWidth="1"/>
    <col min="6662" max="6662" width="17" style="231" customWidth="1"/>
    <col min="6663" max="6663" width="37" style="231" customWidth="1"/>
    <col min="6664" max="6664" width="17.375" style="231" customWidth="1"/>
    <col min="6665" max="6914" width="9" style="231" customWidth="1"/>
    <col min="6915" max="6915" width="29.625" style="231" customWidth="1"/>
    <col min="6916" max="6916" width="12.75" style="231"/>
    <col min="6917" max="6917" width="29.75" style="231" customWidth="1"/>
    <col min="6918" max="6918" width="17" style="231" customWidth="1"/>
    <col min="6919" max="6919" width="37" style="231" customWidth="1"/>
    <col min="6920" max="6920" width="17.375" style="231" customWidth="1"/>
    <col min="6921" max="7170" width="9" style="231" customWidth="1"/>
    <col min="7171" max="7171" width="29.625" style="231" customWidth="1"/>
    <col min="7172" max="7172" width="12.75" style="231"/>
    <col min="7173" max="7173" width="29.75" style="231" customWidth="1"/>
    <col min="7174" max="7174" width="17" style="231" customWidth="1"/>
    <col min="7175" max="7175" width="37" style="231" customWidth="1"/>
    <col min="7176" max="7176" width="17.375" style="231" customWidth="1"/>
    <col min="7177" max="7426" width="9" style="231" customWidth="1"/>
    <col min="7427" max="7427" width="29.625" style="231" customWidth="1"/>
    <col min="7428" max="7428" width="12.75" style="231"/>
    <col min="7429" max="7429" width="29.75" style="231" customWidth="1"/>
    <col min="7430" max="7430" width="17" style="231" customWidth="1"/>
    <col min="7431" max="7431" width="37" style="231" customWidth="1"/>
    <col min="7432" max="7432" width="17.375" style="231" customWidth="1"/>
    <col min="7433" max="7682" width="9" style="231" customWidth="1"/>
    <col min="7683" max="7683" width="29.625" style="231" customWidth="1"/>
    <col min="7684" max="7684" width="12.75" style="231"/>
    <col min="7685" max="7685" width="29.75" style="231" customWidth="1"/>
    <col min="7686" max="7686" width="17" style="231" customWidth="1"/>
    <col min="7687" max="7687" width="37" style="231" customWidth="1"/>
    <col min="7688" max="7688" width="17.375" style="231" customWidth="1"/>
    <col min="7689" max="7938" width="9" style="231" customWidth="1"/>
    <col min="7939" max="7939" width="29.625" style="231" customWidth="1"/>
    <col min="7940" max="7940" width="12.75" style="231"/>
    <col min="7941" max="7941" width="29.75" style="231" customWidth="1"/>
    <col min="7942" max="7942" width="17" style="231" customWidth="1"/>
    <col min="7943" max="7943" width="37" style="231" customWidth="1"/>
    <col min="7944" max="7944" width="17.375" style="231" customWidth="1"/>
    <col min="7945" max="8194" width="9" style="231" customWidth="1"/>
    <col min="8195" max="8195" width="29.625" style="231" customWidth="1"/>
    <col min="8196" max="8196" width="12.75" style="231"/>
    <col min="8197" max="8197" width="29.75" style="231" customWidth="1"/>
    <col min="8198" max="8198" width="17" style="231" customWidth="1"/>
    <col min="8199" max="8199" width="37" style="231" customWidth="1"/>
    <col min="8200" max="8200" width="17.375" style="231" customWidth="1"/>
    <col min="8201" max="8450" width="9" style="231" customWidth="1"/>
    <col min="8451" max="8451" width="29.625" style="231" customWidth="1"/>
    <col min="8452" max="8452" width="12.75" style="231"/>
    <col min="8453" max="8453" width="29.75" style="231" customWidth="1"/>
    <col min="8454" max="8454" width="17" style="231" customWidth="1"/>
    <col min="8455" max="8455" width="37" style="231" customWidth="1"/>
    <col min="8456" max="8456" width="17.375" style="231" customWidth="1"/>
    <col min="8457" max="8706" width="9" style="231" customWidth="1"/>
    <col min="8707" max="8707" width="29.625" style="231" customWidth="1"/>
    <col min="8708" max="8708" width="12.75" style="231"/>
    <col min="8709" max="8709" width="29.75" style="231" customWidth="1"/>
    <col min="8710" max="8710" width="17" style="231" customWidth="1"/>
    <col min="8711" max="8711" width="37" style="231" customWidth="1"/>
    <col min="8712" max="8712" width="17.375" style="231" customWidth="1"/>
    <col min="8713" max="8962" width="9" style="231" customWidth="1"/>
    <col min="8963" max="8963" width="29.625" style="231" customWidth="1"/>
    <col min="8964" max="8964" width="12.75" style="231"/>
    <col min="8965" max="8965" width="29.75" style="231" customWidth="1"/>
    <col min="8966" max="8966" width="17" style="231" customWidth="1"/>
    <col min="8967" max="8967" width="37" style="231" customWidth="1"/>
    <col min="8968" max="8968" width="17.375" style="231" customWidth="1"/>
    <col min="8969" max="9218" width="9" style="231" customWidth="1"/>
    <col min="9219" max="9219" width="29.625" style="231" customWidth="1"/>
    <col min="9220" max="9220" width="12.75" style="231"/>
    <col min="9221" max="9221" width="29.75" style="231" customWidth="1"/>
    <col min="9222" max="9222" width="17" style="231" customWidth="1"/>
    <col min="9223" max="9223" width="37" style="231" customWidth="1"/>
    <col min="9224" max="9224" width="17.375" style="231" customWidth="1"/>
    <col min="9225" max="9474" width="9" style="231" customWidth="1"/>
    <col min="9475" max="9475" width="29.625" style="231" customWidth="1"/>
    <col min="9476" max="9476" width="12.75" style="231"/>
    <col min="9477" max="9477" width="29.75" style="231" customWidth="1"/>
    <col min="9478" max="9478" width="17" style="231" customWidth="1"/>
    <col min="9479" max="9479" width="37" style="231" customWidth="1"/>
    <col min="9480" max="9480" width="17.375" style="231" customWidth="1"/>
    <col min="9481" max="9730" width="9" style="231" customWidth="1"/>
    <col min="9731" max="9731" width="29.625" style="231" customWidth="1"/>
    <col min="9732" max="9732" width="12.75" style="231"/>
    <col min="9733" max="9733" width="29.75" style="231" customWidth="1"/>
    <col min="9734" max="9734" width="17" style="231" customWidth="1"/>
    <col min="9735" max="9735" width="37" style="231" customWidth="1"/>
    <col min="9736" max="9736" width="17.375" style="231" customWidth="1"/>
    <col min="9737" max="9986" width="9" style="231" customWidth="1"/>
    <col min="9987" max="9987" width="29.625" style="231" customWidth="1"/>
    <col min="9988" max="9988" width="12.75" style="231"/>
    <col min="9989" max="9989" width="29.75" style="231" customWidth="1"/>
    <col min="9990" max="9990" width="17" style="231" customWidth="1"/>
    <col min="9991" max="9991" width="37" style="231" customWidth="1"/>
    <col min="9992" max="9992" width="17.375" style="231" customWidth="1"/>
    <col min="9993" max="10242" width="9" style="231" customWidth="1"/>
    <col min="10243" max="10243" width="29.625" style="231" customWidth="1"/>
    <col min="10244" max="10244" width="12.75" style="231"/>
    <col min="10245" max="10245" width="29.75" style="231" customWidth="1"/>
    <col min="10246" max="10246" width="17" style="231" customWidth="1"/>
    <col min="10247" max="10247" width="37" style="231" customWidth="1"/>
    <col min="10248" max="10248" width="17.375" style="231" customWidth="1"/>
    <col min="10249" max="10498" width="9" style="231" customWidth="1"/>
    <col min="10499" max="10499" width="29.625" style="231" customWidth="1"/>
    <col min="10500" max="10500" width="12.75" style="231"/>
    <col min="10501" max="10501" width="29.75" style="231" customWidth="1"/>
    <col min="10502" max="10502" width="17" style="231" customWidth="1"/>
    <col min="10503" max="10503" width="37" style="231" customWidth="1"/>
    <col min="10504" max="10504" width="17.375" style="231" customWidth="1"/>
    <col min="10505" max="10754" width="9" style="231" customWidth="1"/>
    <col min="10755" max="10755" width="29.625" style="231" customWidth="1"/>
    <col min="10756" max="10756" width="12.75" style="231"/>
    <col min="10757" max="10757" width="29.75" style="231" customWidth="1"/>
    <col min="10758" max="10758" width="17" style="231" customWidth="1"/>
    <col min="10759" max="10759" width="37" style="231" customWidth="1"/>
    <col min="10760" max="10760" width="17.375" style="231" customWidth="1"/>
    <col min="10761" max="11010" width="9" style="231" customWidth="1"/>
    <col min="11011" max="11011" width="29.625" style="231" customWidth="1"/>
    <col min="11012" max="11012" width="12.75" style="231"/>
    <col min="11013" max="11013" width="29.75" style="231" customWidth="1"/>
    <col min="11014" max="11014" width="17" style="231" customWidth="1"/>
    <col min="11015" max="11015" width="37" style="231" customWidth="1"/>
    <col min="11016" max="11016" width="17.375" style="231" customWidth="1"/>
    <col min="11017" max="11266" width="9" style="231" customWidth="1"/>
    <col min="11267" max="11267" width="29.625" style="231" customWidth="1"/>
    <col min="11268" max="11268" width="12.75" style="231"/>
    <col min="11269" max="11269" width="29.75" style="231" customWidth="1"/>
    <col min="11270" max="11270" width="17" style="231" customWidth="1"/>
    <col min="11271" max="11271" width="37" style="231" customWidth="1"/>
    <col min="11272" max="11272" width="17.375" style="231" customWidth="1"/>
    <col min="11273" max="11522" width="9" style="231" customWidth="1"/>
    <col min="11523" max="11523" width="29.625" style="231" customWidth="1"/>
    <col min="11524" max="11524" width="12.75" style="231"/>
    <col min="11525" max="11525" width="29.75" style="231" customWidth="1"/>
    <col min="11526" max="11526" width="17" style="231" customWidth="1"/>
    <col min="11527" max="11527" width="37" style="231" customWidth="1"/>
    <col min="11528" max="11528" width="17.375" style="231" customWidth="1"/>
    <col min="11529" max="11778" width="9" style="231" customWidth="1"/>
    <col min="11779" max="11779" width="29.625" style="231" customWidth="1"/>
    <col min="11780" max="11780" width="12.75" style="231"/>
    <col min="11781" max="11781" width="29.75" style="231" customWidth="1"/>
    <col min="11782" max="11782" width="17" style="231" customWidth="1"/>
    <col min="11783" max="11783" width="37" style="231" customWidth="1"/>
    <col min="11784" max="11784" width="17.375" style="231" customWidth="1"/>
    <col min="11785" max="12034" width="9" style="231" customWidth="1"/>
    <col min="12035" max="12035" width="29.625" style="231" customWidth="1"/>
    <col min="12036" max="12036" width="12.75" style="231"/>
    <col min="12037" max="12037" width="29.75" style="231" customWidth="1"/>
    <col min="12038" max="12038" width="17" style="231" customWidth="1"/>
    <col min="12039" max="12039" width="37" style="231" customWidth="1"/>
    <col min="12040" max="12040" width="17.375" style="231" customWidth="1"/>
    <col min="12041" max="12290" width="9" style="231" customWidth="1"/>
    <col min="12291" max="12291" width="29.625" style="231" customWidth="1"/>
    <col min="12292" max="12292" width="12.75" style="231"/>
    <col min="12293" max="12293" width="29.75" style="231" customWidth="1"/>
    <col min="12294" max="12294" width="17" style="231" customWidth="1"/>
    <col min="12295" max="12295" width="37" style="231" customWidth="1"/>
    <col min="12296" max="12296" width="17.375" style="231" customWidth="1"/>
    <col min="12297" max="12546" width="9" style="231" customWidth="1"/>
    <col min="12547" max="12547" width="29.625" style="231" customWidth="1"/>
    <col min="12548" max="12548" width="12.75" style="231"/>
    <col min="12549" max="12549" width="29.75" style="231" customWidth="1"/>
    <col min="12550" max="12550" width="17" style="231" customWidth="1"/>
    <col min="12551" max="12551" width="37" style="231" customWidth="1"/>
    <col min="12552" max="12552" width="17.375" style="231" customWidth="1"/>
    <col min="12553" max="12802" width="9" style="231" customWidth="1"/>
    <col min="12803" max="12803" width="29.625" style="231" customWidth="1"/>
    <col min="12804" max="12804" width="12.75" style="231"/>
    <col min="12805" max="12805" width="29.75" style="231" customWidth="1"/>
    <col min="12806" max="12806" width="17" style="231" customWidth="1"/>
    <col min="12807" max="12807" width="37" style="231" customWidth="1"/>
    <col min="12808" max="12808" width="17.375" style="231" customWidth="1"/>
    <col min="12809" max="13058" width="9" style="231" customWidth="1"/>
    <col min="13059" max="13059" width="29.625" style="231" customWidth="1"/>
    <col min="13060" max="13060" width="12.75" style="231"/>
    <col min="13061" max="13061" width="29.75" style="231" customWidth="1"/>
    <col min="13062" max="13062" width="17" style="231" customWidth="1"/>
    <col min="13063" max="13063" width="37" style="231" customWidth="1"/>
    <col min="13064" max="13064" width="17.375" style="231" customWidth="1"/>
    <col min="13065" max="13314" width="9" style="231" customWidth="1"/>
    <col min="13315" max="13315" width="29.625" style="231" customWidth="1"/>
    <col min="13316" max="13316" width="12.75" style="231"/>
    <col min="13317" max="13317" width="29.75" style="231" customWidth="1"/>
    <col min="13318" max="13318" width="17" style="231" customWidth="1"/>
    <col min="13319" max="13319" width="37" style="231" customWidth="1"/>
    <col min="13320" max="13320" width="17.375" style="231" customWidth="1"/>
    <col min="13321" max="13570" width="9" style="231" customWidth="1"/>
    <col min="13571" max="13571" width="29.625" style="231" customWidth="1"/>
    <col min="13572" max="13572" width="12.75" style="231"/>
    <col min="13573" max="13573" width="29.75" style="231" customWidth="1"/>
    <col min="13574" max="13574" width="17" style="231" customWidth="1"/>
    <col min="13575" max="13575" width="37" style="231" customWidth="1"/>
    <col min="13576" max="13576" width="17.375" style="231" customWidth="1"/>
    <col min="13577" max="13826" width="9" style="231" customWidth="1"/>
    <col min="13827" max="13827" width="29.625" style="231" customWidth="1"/>
    <col min="13828" max="13828" width="12.75" style="231"/>
    <col min="13829" max="13829" width="29.75" style="231" customWidth="1"/>
    <col min="13830" max="13830" width="17" style="231" customWidth="1"/>
    <col min="13831" max="13831" width="37" style="231" customWidth="1"/>
    <col min="13832" max="13832" width="17.375" style="231" customWidth="1"/>
    <col min="13833" max="14082" width="9" style="231" customWidth="1"/>
    <col min="14083" max="14083" width="29.625" style="231" customWidth="1"/>
    <col min="14084" max="14084" width="12.75" style="231"/>
    <col min="14085" max="14085" width="29.75" style="231" customWidth="1"/>
    <col min="14086" max="14086" width="17" style="231" customWidth="1"/>
    <col min="14087" max="14087" width="37" style="231" customWidth="1"/>
    <col min="14088" max="14088" width="17.375" style="231" customWidth="1"/>
    <col min="14089" max="14338" width="9" style="231" customWidth="1"/>
    <col min="14339" max="14339" width="29.625" style="231" customWidth="1"/>
    <col min="14340" max="14340" width="12.75" style="231"/>
    <col min="14341" max="14341" width="29.75" style="231" customWidth="1"/>
    <col min="14342" max="14342" width="17" style="231" customWidth="1"/>
    <col min="14343" max="14343" width="37" style="231" customWidth="1"/>
    <col min="14344" max="14344" width="17.375" style="231" customWidth="1"/>
    <col min="14345" max="14594" width="9" style="231" customWidth="1"/>
    <col min="14595" max="14595" width="29.625" style="231" customWidth="1"/>
    <col min="14596" max="14596" width="12.75" style="231"/>
    <col min="14597" max="14597" width="29.75" style="231" customWidth="1"/>
    <col min="14598" max="14598" width="17" style="231" customWidth="1"/>
    <col min="14599" max="14599" width="37" style="231" customWidth="1"/>
    <col min="14600" max="14600" width="17.375" style="231" customWidth="1"/>
    <col min="14601" max="14850" width="9" style="231" customWidth="1"/>
    <col min="14851" max="14851" width="29.625" style="231" customWidth="1"/>
    <col min="14852" max="14852" width="12.75" style="231"/>
    <col min="14853" max="14853" width="29.75" style="231" customWidth="1"/>
    <col min="14854" max="14854" width="17" style="231" customWidth="1"/>
    <col min="14855" max="14855" width="37" style="231" customWidth="1"/>
    <col min="14856" max="14856" width="17.375" style="231" customWidth="1"/>
    <col min="14857" max="15106" width="9" style="231" customWidth="1"/>
    <col min="15107" max="15107" width="29.625" style="231" customWidth="1"/>
    <col min="15108" max="15108" width="12.75" style="231"/>
    <col min="15109" max="15109" width="29.75" style="231" customWidth="1"/>
    <col min="15110" max="15110" width="17" style="231" customWidth="1"/>
    <col min="15111" max="15111" width="37" style="231" customWidth="1"/>
    <col min="15112" max="15112" width="17.375" style="231" customWidth="1"/>
    <col min="15113" max="15362" width="9" style="231" customWidth="1"/>
    <col min="15363" max="15363" width="29.625" style="231" customWidth="1"/>
    <col min="15364" max="15364" width="12.75" style="231"/>
    <col min="15365" max="15365" width="29.75" style="231" customWidth="1"/>
    <col min="15366" max="15366" width="17" style="231" customWidth="1"/>
    <col min="15367" max="15367" width="37" style="231" customWidth="1"/>
    <col min="15368" max="15368" width="17.375" style="231" customWidth="1"/>
    <col min="15369" max="15618" width="9" style="231" customWidth="1"/>
    <col min="15619" max="15619" width="29.625" style="231" customWidth="1"/>
    <col min="15620" max="15620" width="12.75" style="231"/>
    <col min="15621" max="15621" width="29.75" style="231" customWidth="1"/>
    <col min="15622" max="15622" width="17" style="231" customWidth="1"/>
    <col min="15623" max="15623" width="37" style="231" customWidth="1"/>
    <col min="15624" max="15624" width="17.375" style="231" customWidth="1"/>
    <col min="15625" max="15874" width="9" style="231" customWidth="1"/>
    <col min="15875" max="15875" width="29.625" style="231" customWidth="1"/>
    <col min="15876" max="15876" width="12.75" style="231"/>
    <col min="15877" max="15877" width="29.75" style="231" customWidth="1"/>
    <col min="15878" max="15878" width="17" style="231" customWidth="1"/>
    <col min="15879" max="15879" width="37" style="231" customWidth="1"/>
    <col min="15880" max="15880" width="17.375" style="231" customWidth="1"/>
    <col min="15881" max="16130" width="9" style="231" customWidth="1"/>
    <col min="16131" max="16131" width="29.625" style="231" customWidth="1"/>
    <col min="16132" max="16132" width="12.75" style="231"/>
    <col min="16133" max="16133" width="29.75" style="231" customWidth="1"/>
    <col min="16134" max="16134" width="17" style="231" customWidth="1"/>
    <col min="16135" max="16135" width="37" style="231" customWidth="1"/>
    <col min="16136" max="16136" width="17.375" style="231" customWidth="1"/>
    <col min="16137" max="16380" width="9" style="231" customWidth="1"/>
  </cols>
  <sheetData>
    <row r="1" ht="18.75" customHeight="1" spans="1:11">
      <c r="A1" s="196" t="s">
        <v>1764</v>
      </c>
      <c r="B1" s="196"/>
      <c r="C1" s="196"/>
      <c r="D1" s="196"/>
      <c r="E1" s="236"/>
      <c r="F1" s="236"/>
      <c r="G1" s="196"/>
      <c r="H1" s="196"/>
      <c r="I1" s="196"/>
      <c r="J1" s="196"/>
      <c r="K1" s="196"/>
    </row>
    <row r="2" ht="27.6" customHeight="1" spans="1:12">
      <c r="A2" s="197" t="s">
        <v>1765</v>
      </c>
      <c r="B2" s="197"/>
      <c r="C2" s="197"/>
      <c r="D2" s="197"/>
      <c r="E2" s="237"/>
      <c r="F2" s="237"/>
      <c r="G2" s="197"/>
      <c r="H2" s="197"/>
      <c r="I2" s="197"/>
      <c r="J2" s="197"/>
      <c r="K2" s="197"/>
      <c r="L2" s="197"/>
    </row>
    <row r="3" ht="23.25" customHeight="1" spans="1:12">
      <c r="A3" s="238"/>
      <c r="B3" s="238"/>
      <c r="C3" s="238"/>
      <c r="D3" s="238"/>
      <c r="E3" s="239"/>
      <c r="F3" s="239"/>
      <c r="G3" s="238"/>
      <c r="H3" s="240" t="s">
        <v>67</v>
      </c>
      <c r="I3" s="240"/>
      <c r="J3" s="240"/>
      <c r="K3" s="240"/>
      <c r="L3" s="240"/>
    </row>
    <row r="4" s="230" customFormat="1" ht="56.25" spans="1:12">
      <c r="A4" s="201" t="s">
        <v>68</v>
      </c>
      <c r="B4" s="202" t="s">
        <v>1632</v>
      </c>
      <c r="C4" s="202" t="s">
        <v>1633</v>
      </c>
      <c r="D4" s="202" t="s">
        <v>70</v>
      </c>
      <c r="E4" s="202" t="s">
        <v>1634</v>
      </c>
      <c r="F4" s="241" t="s">
        <v>1635</v>
      </c>
      <c r="G4" s="242" t="s">
        <v>1563</v>
      </c>
      <c r="H4" s="202" t="s">
        <v>1632</v>
      </c>
      <c r="I4" s="202" t="s">
        <v>1633</v>
      </c>
      <c r="J4" s="202" t="s">
        <v>70</v>
      </c>
      <c r="K4" s="281" t="s">
        <v>1634</v>
      </c>
      <c r="L4" s="282" t="s">
        <v>1635</v>
      </c>
    </row>
    <row r="5" s="230" customFormat="1" ht="24" customHeight="1" spans="1:12">
      <c r="A5" s="243" t="s">
        <v>76</v>
      </c>
      <c r="B5" s="244">
        <v>39000</v>
      </c>
      <c r="C5" s="244">
        <v>6000</v>
      </c>
      <c r="D5" s="244">
        <v>30122</v>
      </c>
      <c r="E5" s="245">
        <f>(D5-B5)/B5*100</f>
        <v>-22.7641025641026</v>
      </c>
      <c r="F5" s="246">
        <f>(D5-C5)/C5*100</f>
        <v>402.033333333333</v>
      </c>
      <c r="G5" s="247" t="s">
        <v>76</v>
      </c>
      <c r="H5" s="248">
        <v>39000</v>
      </c>
      <c r="I5" s="248">
        <v>6000</v>
      </c>
      <c r="J5" s="283">
        <v>30122</v>
      </c>
      <c r="K5" s="284">
        <f>(J5-H5)/H5*100</f>
        <v>-22.7641025641026</v>
      </c>
      <c r="L5" s="284">
        <f>(J5-I5)/I5*100</f>
        <v>402.033333333333</v>
      </c>
    </row>
    <row r="6" s="230" customFormat="1" ht="24" customHeight="1" spans="1:12">
      <c r="A6" s="249" t="s">
        <v>77</v>
      </c>
      <c r="B6" s="250">
        <v>39000</v>
      </c>
      <c r="C6" s="250">
        <v>6000</v>
      </c>
      <c r="D6" s="250">
        <v>30000</v>
      </c>
      <c r="E6" s="245">
        <f>(D6-B6)/B6*100</f>
        <v>-23.0769230769231</v>
      </c>
      <c r="F6" s="246">
        <f>(D6-C6)/C6*100</f>
        <v>400</v>
      </c>
      <c r="G6" s="251" t="s">
        <v>78</v>
      </c>
      <c r="H6" s="248"/>
      <c r="I6" s="248"/>
      <c r="J6" s="248">
        <v>122</v>
      </c>
      <c r="K6" s="284"/>
      <c r="L6" s="284"/>
    </row>
    <row r="7" s="230" customFormat="1" ht="22.5" customHeight="1" spans="1:15">
      <c r="A7" s="252" t="s">
        <v>1564</v>
      </c>
      <c r="B7" s="213"/>
      <c r="C7" s="214"/>
      <c r="D7" s="214"/>
      <c r="E7" s="245"/>
      <c r="F7" s="246"/>
      <c r="G7" s="253" t="s">
        <v>1565</v>
      </c>
      <c r="H7" s="254"/>
      <c r="I7" s="254"/>
      <c r="J7" s="254"/>
      <c r="K7" s="284"/>
      <c r="L7" s="284"/>
      <c r="O7" s="285"/>
    </row>
    <row r="8" s="230" customFormat="1" ht="22.5" customHeight="1" spans="1:15">
      <c r="A8" s="252" t="s">
        <v>1566</v>
      </c>
      <c r="B8" s="213">
        <v>39000</v>
      </c>
      <c r="C8" s="213">
        <v>6000</v>
      </c>
      <c r="D8" s="213">
        <v>30000</v>
      </c>
      <c r="E8" s="245">
        <f>(D8-B8)/B8*100</f>
        <v>-23.0769230769231</v>
      </c>
      <c r="F8" s="246">
        <f>(D8-C8)/C8*100</f>
        <v>400</v>
      </c>
      <c r="G8" s="253" t="s">
        <v>1567</v>
      </c>
      <c r="H8" s="255"/>
      <c r="I8" s="254"/>
      <c r="J8" s="254"/>
      <c r="K8" s="284"/>
      <c r="L8" s="284"/>
      <c r="O8" s="285"/>
    </row>
    <row r="9" s="230" customFormat="1" ht="22.5" customHeight="1" spans="1:15">
      <c r="A9" s="252" t="s">
        <v>1568</v>
      </c>
      <c r="B9" s="214"/>
      <c r="C9" s="214"/>
      <c r="D9" s="214"/>
      <c r="E9" s="256"/>
      <c r="F9" s="257"/>
      <c r="G9" s="253" t="s">
        <v>1569</v>
      </c>
      <c r="H9" s="254"/>
      <c r="I9" s="254"/>
      <c r="J9" s="254"/>
      <c r="K9" s="284"/>
      <c r="L9" s="284"/>
      <c r="O9" s="285"/>
    </row>
    <row r="10" s="230" customFormat="1" ht="22.5" customHeight="1" spans="1:15">
      <c r="A10" s="252" t="s">
        <v>1570</v>
      </c>
      <c r="B10" s="258"/>
      <c r="C10" s="258"/>
      <c r="D10" s="258"/>
      <c r="E10" s="259"/>
      <c r="F10" s="259"/>
      <c r="G10" s="253" t="s">
        <v>1571</v>
      </c>
      <c r="H10" s="254"/>
      <c r="I10" s="254"/>
      <c r="J10" s="254"/>
      <c r="K10" s="284"/>
      <c r="L10" s="284"/>
      <c r="O10" s="285"/>
    </row>
    <row r="11" s="230" customFormat="1" ht="22.5" customHeight="1" spans="1:15">
      <c r="A11" s="252"/>
      <c r="B11" s="260"/>
      <c r="C11" s="260"/>
      <c r="D11" s="260"/>
      <c r="E11" s="261"/>
      <c r="F11" s="261"/>
      <c r="G11" s="253" t="s">
        <v>1572</v>
      </c>
      <c r="H11" s="255"/>
      <c r="I11" s="254"/>
      <c r="J11" s="254"/>
      <c r="K11" s="284"/>
      <c r="L11" s="284"/>
      <c r="O11" s="285"/>
    </row>
    <row r="12" s="230" customFormat="1" ht="22.5" customHeight="1" spans="1:15">
      <c r="A12" s="262"/>
      <c r="B12" s="260"/>
      <c r="C12" s="260"/>
      <c r="D12" s="260"/>
      <c r="E12" s="261"/>
      <c r="F12" s="261"/>
      <c r="G12" s="253" t="s">
        <v>1573</v>
      </c>
      <c r="H12" s="254"/>
      <c r="I12" s="254"/>
      <c r="J12" s="254"/>
      <c r="K12" s="284"/>
      <c r="L12" s="284"/>
      <c r="O12" s="285"/>
    </row>
    <row r="13" s="230" customFormat="1" ht="22.5" customHeight="1" spans="1:15">
      <c r="A13" s="262"/>
      <c r="B13" s="260"/>
      <c r="C13" s="260"/>
      <c r="D13" s="260"/>
      <c r="E13" s="261"/>
      <c r="F13" s="261"/>
      <c r="G13" s="263" t="s">
        <v>1574</v>
      </c>
      <c r="H13" s="255"/>
      <c r="I13" s="254"/>
      <c r="J13" s="254"/>
      <c r="K13" s="284"/>
      <c r="L13" s="284"/>
      <c r="O13" s="285"/>
    </row>
    <row r="14" s="230" customFormat="1" ht="22.5" customHeight="1" spans="1:15">
      <c r="A14" s="264"/>
      <c r="B14" s="260"/>
      <c r="C14" s="260"/>
      <c r="D14" s="260"/>
      <c r="E14" s="261"/>
      <c r="F14" s="261"/>
      <c r="G14" s="253" t="s">
        <v>1575</v>
      </c>
      <c r="H14" s="255"/>
      <c r="I14" s="254"/>
      <c r="J14" s="254"/>
      <c r="K14" s="284"/>
      <c r="L14" s="284"/>
      <c r="O14" s="285"/>
    </row>
    <row r="15" s="230" customFormat="1" ht="22.5" customHeight="1" spans="1:15">
      <c r="A15" s="264"/>
      <c r="B15" s="260"/>
      <c r="C15" s="260"/>
      <c r="D15" s="260"/>
      <c r="E15" s="261"/>
      <c r="F15" s="261"/>
      <c r="G15" s="253" t="s">
        <v>1576</v>
      </c>
      <c r="H15" s="254"/>
      <c r="I15" s="254"/>
      <c r="J15" s="254"/>
      <c r="K15" s="284"/>
      <c r="L15" s="284"/>
      <c r="O15" s="285"/>
    </row>
    <row r="16" s="230" customFormat="1" ht="22.5" customHeight="1" spans="1:15">
      <c r="A16" s="264"/>
      <c r="B16" s="260"/>
      <c r="C16" s="260"/>
      <c r="D16" s="260"/>
      <c r="E16" s="261"/>
      <c r="F16" s="261"/>
      <c r="G16" s="253" t="s">
        <v>1577</v>
      </c>
      <c r="H16" s="254"/>
      <c r="I16" s="254"/>
      <c r="J16" s="254"/>
      <c r="K16" s="284"/>
      <c r="L16" s="284"/>
      <c r="O16" s="285"/>
    </row>
    <row r="17" s="230" customFormat="1" ht="22.5" customHeight="1" spans="1:15">
      <c r="A17" s="264"/>
      <c r="B17" s="260"/>
      <c r="C17" s="260"/>
      <c r="D17" s="260"/>
      <c r="E17" s="261"/>
      <c r="F17" s="261"/>
      <c r="G17" s="253" t="s">
        <v>1578</v>
      </c>
      <c r="H17" s="254"/>
      <c r="I17" s="254"/>
      <c r="J17" s="254">
        <v>122</v>
      </c>
      <c r="K17" s="284"/>
      <c r="L17" s="284"/>
      <c r="O17" s="285"/>
    </row>
    <row r="18" s="230" customFormat="1" ht="22.5" customHeight="1" spans="1:15">
      <c r="A18" s="265"/>
      <c r="B18" s="266"/>
      <c r="C18" s="266"/>
      <c r="D18" s="266"/>
      <c r="E18" s="267"/>
      <c r="F18" s="267"/>
      <c r="G18" s="253" t="s">
        <v>1579</v>
      </c>
      <c r="H18" s="255"/>
      <c r="I18" s="254"/>
      <c r="J18" s="254">
        <v>122</v>
      </c>
      <c r="K18" s="284"/>
      <c r="L18" s="284"/>
      <c r="O18" s="285"/>
    </row>
    <row r="19" s="230" customFormat="1" ht="22.5" customHeight="1" spans="1:12">
      <c r="A19" s="249" t="s">
        <v>125</v>
      </c>
      <c r="B19" s="268"/>
      <c r="C19" s="268"/>
      <c r="D19" s="268">
        <v>122</v>
      </c>
      <c r="E19" s="269"/>
      <c r="F19" s="270"/>
      <c r="G19" s="271" t="s">
        <v>126</v>
      </c>
      <c r="H19" s="248">
        <v>39000</v>
      </c>
      <c r="I19" s="248">
        <v>6000</v>
      </c>
      <c r="J19" s="283">
        <v>30000</v>
      </c>
      <c r="K19" s="284"/>
      <c r="L19" s="284"/>
    </row>
    <row r="20" s="230" customFormat="1" ht="22.5" customHeight="1" spans="1:12">
      <c r="A20" s="272" t="s">
        <v>127</v>
      </c>
      <c r="B20" s="214"/>
      <c r="C20" s="214"/>
      <c r="D20" s="214">
        <v>122</v>
      </c>
      <c r="E20" s="256"/>
      <c r="F20" s="267"/>
      <c r="G20" s="273" t="s">
        <v>1580</v>
      </c>
      <c r="H20" s="254">
        <v>39000</v>
      </c>
      <c r="I20" s="254">
        <v>6000</v>
      </c>
      <c r="J20" s="286">
        <v>30000</v>
      </c>
      <c r="K20" s="284"/>
      <c r="L20" s="284"/>
    </row>
    <row r="21" s="230" customFormat="1" ht="22.5" customHeight="1" spans="1:12">
      <c r="A21" s="272" t="s">
        <v>1581</v>
      </c>
      <c r="B21" s="214"/>
      <c r="C21" s="214"/>
      <c r="D21" s="214"/>
      <c r="E21" s="256"/>
      <c r="F21" s="267"/>
      <c r="G21" s="273" t="s">
        <v>1582</v>
      </c>
      <c r="H21" s="254"/>
      <c r="I21" s="254"/>
      <c r="J21" s="254"/>
      <c r="K21" s="286"/>
      <c r="L21" s="284"/>
    </row>
    <row r="22" s="230" customFormat="1" ht="20.1" customHeight="1" spans="1:12">
      <c r="A22" s="274"/>
      <c r="B22" s="275"/>
      <c r="C22" s="275"/>
      <c r="D22" s="275"/>
      <c r="E22" s="276"/>
      <c r="F22" s="276"/>
      <c r="G22" s="277" t="s">
        <v>1583</v>
      </c>
      <c r="H22" s="278"/>
      <c r="I22" s="278"/>
      <c r="J22" s="278"/>
      <c r="K22" s="287"/>
      <c r="L22" s="288"/>
    </row>
    <row r="23" ht="66" customHeight="1" spans="1:12">
      <c r="A23" s="279" t="s">
        <v>1766</v>
      </c>
      <c r="B23" s="279"/>
      <c r="C23" s="279"/>
      <c r="D23" s="279"/>
      <c r="E23" s="280"/>
      <c r="F23" s="280"/>
      <c r="G23" s="279"/>
      <c r="H23" s="279"/>
      <c r="I23" s="279"/>
      <c r="J23" s="279"/>
      <c r="K23" s="279"/>
      <c r="L23" s="279"/>
    </row>
    <row r="24" ht="20.1" customHeight="1"/>
    <row r="25" ht="20.1" customHeight="1"/>
    <row r="26" ht="20.1" customHeight="1"/>
    <row r="27" ht="20.1" customHeight="1"/>
  </sheetData>
  <mergeCells count="4">
    <mergeCell ref="A1:G1"/>
    <mergeCell ref="A2:L2"/>
    <mergeCell ref="H3:L3"/>
    <mergeCell ref="A23:L23"/>
  </mergeCells>
  <pageMargins left="0.75" right="0.75" top="1" bottom="1" header="0.5" footer="0.5"/>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showGridLines="0" showZeros="0" workbookViewId="0">
      <selection activeCell="A1" sqref="A1:G1"/>
    </sheetView>
  </sheetViews>
  <sheetFormatPr defaultColWidth="12.75" defaultRowHeight="13.5"/>
  <cols>
    <col min="1" max="1" width="33" style="231" customWidth="1"/>
    <col min="2" max="2" width="15.25" style="232" customWidth="1"/>
    <col min="3" max="3" width="14.125" style="232" customWidth="1"/>
    <col min="4" max="4" width="12.625" style="232" customWidth="1"/>
    <col min="5" max="5" width="12.5" style="233" customWidth="1"/>
    <col min="6" max="6" width="13.125" style="233" customWidth="1"/>
    <col min="7" max="7" width="37.375" style="234" customWidth="1"/>
    <col min="8" max="8" width="14" style="235" customWidth="1"/>
    <col min="9" max="9" width="13.75" style="235" customWidth="1"/>
    <col min="10" max="11" width="12.5" style="235" customWidth="1"/>
    <col min="12" max="12" width="11.625" style="231" customWidth="1"/>
    <col min="13" max="258" width="9" style="231" customWidth="1"/>
    <col min="259" max="259" width="29.625" style="231" customWidth="1"/>
    <col min="260" max="260" width="12.75" style="231"/>
    <col min="261" max="261" width="29.75" style="231" customWidth="1"/>
    <col min="262" max="262" width="17" style="231" customWidth="1"/>
    <col min="263" max="263" width="37" style="231" customWidth="1"/>
    <col min="264" max="264" width="17.375" style="231" customWidth="1"/>
    <col min="265" max="514" width="9" style="231" customWidth="1"/>
    <col min="515" max="515" width="29.625" style="231" customWidth="1"/>
    <col min="516" max="516" width="12.75" style="231"/>
    <col min="517" max="517" width="29.75" style="231" customWidth="1"/>
    <col min="518" max="518" width="17" style="231" customWidth="1"/>
    <col min="519" max="519" width="37" style="231" customWidth="1"/>
    <col min="520" max="520" width="17.375" style="231" customWidth="1"/>
    <col min="521" max="770" width="9" style="231" customWidth="1"/>
    <col min="771" max="771" width="29.625" style="231" customWidth="1"/>
    <col min="772" max="772" width="12.75" style="231"/>
    <col min="773" max="773" width="29.75" style="231" customWidth="1"/>
    <col min="774" max="774" width="17" style="231" customWidth="1"/>
    <col min="775" max="775" width="37" style="231" customWidth="1"/>
    <col min="776" max="776" width="17.375" style="231" customWidth="1"/>
    <col min="777" max="1026" width="9" style="231" customWidth="1"/>
    <col min="1027" max="1027" width="29.625" style="231" customWidth="1"/>
    <col min="1028" max="1028" width="12.75" style="231"/>
    <col min="1029" max="1029" width="29.75" style="231" customWidth="1"/>
    <col min="1030" max="1030" width="17" style="231" customWidth="1"/>
    <col min="1031" max="1031" width="37" style="231" customWidth="1"/>
    <col min="1032" max="1032" width="17.375" style="231" customWidth="1"/>
    <col min="1033" max="1282" width="9" style="231" customWidth="1"/>
    <col min="1283" max="1283" width="29.625" style="231" customWidth="1"/>
    <col min="1284" max="1284" width="12.75" style="231"/>
    <col min="1285" max="1285" width="29.75" style="231" customWidth="1"/>
    <col min="1286" max="1286" width="17" style="231" customWidth="1"/>
    <col min="1287" max="1287" width="37" style="231" customWidth="1"/>
    <col min="1288" max="1288" width="17.375" style="231" customWidth="1"/>
    <col min="1289" max="1538" width="9" style="231" customWidth="1"/>
    <col min="1539" max="1539" width="29.625" style="231" customWidth="1"/>
    <col min="1540" max="1540" width="12.75" style="231"/>
    <col min="1541" max="1541" width="29.75" style="231" customWidth="1"/>
    <col min="1542" max="1542" width="17" style="231" customWidth="1"/>
    <col min="1543" max="1543" width="37" style="231" customWidth="1"/>
    <col min="1544" max="1544" width="17.375" style="231" customWidth="1"/>
    <col min="1545" max="1794" width="9" style="231" customWidth="1"/>
    <col min="1795" max="1795" width="29.625" style="231" customWidth="1"/>
    <col min="1796" max="1796" width="12.75" style="231"/>
    <col min="1797" max="1797" width="29.75" style="231" customWidth="1"/>
    <col min="1798" max="1798" width="17" style="231" customWidth="1"/>
    <col min="1799" max="1799" width="37" style="231" customWidth="1"/>
    <col min="1800" max="1800" width="17.375" style="231" customWidth="1"/>
    <col min="1801" max="2050" width="9" style="231" customWidth="1"/>
    <col min="2051" max="2051" width="29.625" style="231" customWidth="1"/>
    <col min="2052" max="2052" width="12.75" style="231"/>
    <col min="2053" max="2053" width="29.75" style="231" customWidth="1"/>
    <col min="2054" max="2054" width="17" style="231" customWidth="1"/>
    <col min="2055" max="2055" width="37" style="231" customWidth="1"/>
    <col min="2056" max="2056" width="17.375" style="231" customWidth="1"/>
    <col min="2057" max="2306" width="9" style="231" customWidth="1"/>
    <col min="2307" max="2307" width="29.625" style="231" customWidth="1"/>
    <col min="2308" max="2308" width="12.75" style="231"/>
    <col min="2309" max="2309" width="29.75" style="231" customWidth="1"/>
    <col min="2310" max="2310" width="17" style="231" customWidth="1"/>
    <col min="2311" max="2311" width="37" style="231" customWidth="1"/>
    <col min="2312" max="2312" width="17.375" style="231" customWidth="1"/>
    <col min="2313" max="2562" width="9" style="231" customWidth="1"/>
    <col min="2563" max="2563" width="29.625" style="231" customWidth="1"/>
    <col min="2564" max="2564" width="12.75" style="231"/>
    <col min="2565" max="2565" width="29.75" style="231" customWidth="1"/>
    <col min="2566" max="2566" width="17" style="231" customWidth="1"/>
    <col min="2567" max="2567" width="37" style="231" customWidth="1"/>
    <col min="2568" max="2568" width="17.375" style="231" customWidth="1"/>
    <col min="2569" max="2818" width="9" style="231" customWidth="1"/>
    <col min="2819" max="2819" width="29.625" style="231" customWidth="1"/>
    <col min="2820" max="2820" width="12.75" style="231"/>
    <col min="2821" max="2821" width="29.75" style="231" customWidth="1"/>
    <col min="2822" max="2822" width="17" style="231" customWidth="1"/>
    <col min="2823" max="2823" width="37" style="231" customWidth="1"/>
    <col min="2824" max="2824" width="17.375" style="231" customWidth="1"/>
    <col min="2825" max="3074" width="9" style="231" customWidth="1"/>
    <col min="3075" max="3075" width="29.625" style="231" customWidth="1"/>
    <col min="3076" max="3076" width="12.75" style="231"/>
    <col min="3077" max="3077" width="29.75" style="231" customWidth="1"/>
    <col min="3078" max="3078" width="17" style="231" customWidth="1"/>
    <col min="3079" max="3079" width="37" style="231" customWidth="1"/>
    <col min="3080" max="3080" width="17.375" style="231" customWidth="1"/>
    <col min="3081" max="3330" width="9" style="231" customWidth="1"/>
    <col min="3331" max="3331" width="29.625" style="231" customWidth="1"/>
    <col min="3332" max="3332" width="12.75" style="231"/>
    <col min="3333" max="3333" width="29.75" style="231" customWidth="1"/>
    <col min="3334" max="3334" width="17" style="231" customWidth="1"/>
    <col min="3335" max="3335" width="37" style="231" customWidth="1"/>
    <col min="3336" max="3336" width="17.375" style="231" customWidth="1"/>
    <col min="3337" max="3586" width="9" style="231" customWidth="1"/>
    <col min="3587" max="3587" width="29.625" style="231" customWidth="1"/>
    <col min="3588" max="3588" width="12.75" style="231"/>
    <col min="3589" max="3589" width="29.75" style="231" customWidth="1"/>
    <col min="3590" max="3590" width="17" style="231" customWidth="1"/>
    <col min="3591" max="3591" width="37" style="231" customWidth="1"/>
    <col min="3592" max="3592" width="17.375" style="231" customWidth="1"/>
    <col min="3593" max="3842" width="9" style="231" customWidth="1"/>
    <col min="3843" max="3843" width="29.625" style="231" customWidth="1"/>
    <col min="3844" max="3844" width="12.75" style="231"/>
    <col min="3845" max="3845" width="29.75" style="231" customWidth="1"/>
    <col min="3846" max="3846" width="17" style="231" customWidth="1"/>
    <col min="3847" max="3847" width="37" style="231" customWidth="1"/>
    <col min="3848" max="3848" width="17.375" style="231" customWidth="1"/>
    <col min="3849" max="4098" width="9" style="231" customWidth="1"/>
    <col min="4099" max="4099" width="29.625" style="231" customWidth="1"/>
    <col min="4100" max="4100" width="12.75" style="231"/>
    <col min="4101" max="4101" width="29.75" style="231" customWidth="1"/>
    <col min="4102" max="4102" width="17" style="231" customWidth="1"/>
    <col min="4103" max="4103" width="37" style="231" customWidth="1"/>
    <col min="4104" max="4104" width="17.375" style="231" customWidth="1"/>
    <col min="4105" max="4354" width="9" style="231" customWidth="1"/>
    <col min="4355" max="4355" width="29.625" style="231" customWidth="1"/>
    <col min="4356" max="4356" width="12.75" style="231"/>
    <col min="4357" max="4357" width="29.75" style="231" customWidth="1"/>
    <col min="4358" max="4358" width="17" style="231" customWidth="1"/>
    <col min="4359" max="4359" width="37" style="231" customWidth="1"/>
    <col min="4360" max="4360" width="17.375" style="231" customWidth="1"/>
    <col min="4361" max="4610" width="9" style="231" customWidth="1"/>
    <col min="4611" max="4611" width="29.625" style="231" customWidth="1"/>
    <col min="4612" max="4612" width="12.75" style="231"/>
    <col min="4613" max="4613" width="29.75" style="231" customWidth="1"/>
    <col min="4614" max="4614" width="17" style="231" customWidth="1"/>
    <col min="4615" max="4615" width="37" style="231" customWidth="1"/>
    <col min="4616" max="4616" width="17.375" style="231" customWidth="1"/>
    <col min="4617" max="4866" width="9" style="231" customWidth="1"/>
    <col min="4867" max="4867" width="29.625" style="231" customWidth="1"/>
    <col min="4868" max="4868" width="12.75" style="231"/>
    <col min="4869" max="4869" width="29.75" style="231" customWidth="1"/>
    <col min="4870" max="4870" width="17" style="231" customWidth="1"/>
    <col min="4871" max="4871" width="37" style="231" customWidth="1"/>
    <col min="4872" max="4872" width="17.375" style="231" customWidth="1"/>
    <col min="4873" max="5122" width="9" style="231" customWidth="1"/>
    <col min="5123" max="5123" width="29.625" style="231" customWidth="1"/>
    <col min="5124" max="5124" width="12.75" style="231"/>
    <col min="5125" max="5125" width="29.75" style="231" customWidth="1"/>
    <col min="5126" max="5126" width="17" style="231" customWidth="1"/>
    <col min="5127" max="5127" width="37" style="231" customWidth="1"/>
    <col min="5128" max="5128" width="17.375" style="231" customWidth="1"/>
    <col min="5129" max="5378" width="9" style="231" customWidth="1"/>
    <col min="5379" max="5379" width="29.625" style="231" customWidth="1"/>
    <col min="5380" max="5380" width="12.75" style="231"/>
    <col min="5381" max="5381" width="29.75" style="231" customWidth="1"/>
    <col min="5382" max="5382" width="17" style="231" customWidth="1"/>
    <col min="5383" max="5383" width="37" style="231" customWidth="1"/>
    <col min="5384" max="5384" width="17.375" style="231" customWidth="1"/>
    <col min="5385" max="5634" width="9" style="231" customWidth="1"/>
    <col min="5635" max="5635" width="29.625" style="231" customWidth="1"/>
    <col min="5636" max="5636" width="12.75" style="231"/>
    <col min="5637" max="5637" width="29.75" style="231" customWidth="1"/>
    <col min="5638" max="5638" width="17" style="231" customWidth="1"/>
    <col min="5639" max="5639" width="37" style="231" customWidth="1"/>
    <col min="5640" max="5640" width="17.375" style="231" customWidth="1"/>
    <col min="5641" max="5890" width="9" style="231" customWidth="1"/>
    <col min="5891" max="5891" width="29.625" style="231" customWidth="1"/>
    <col min="5892" max="5892" width="12.75" style="231"/>
    <col min="5893" max="5893" width="29.75" style="231" customWidth="1"/>
    <col min="5894" max="5894" width="17" style="231" customWidth="1"/>
    <col min="5895" max="5895" width="37" style="231" customWidth="1"/>
    <col min="5896" max="5896" width="17.375" style="231" customWidth="1"/>
    <col min="5897" max="6146" width="9" style="231" customWidth="1"/>
    <col min="6147" max="6147" width="29.625" style="231" customWidth="1"/>
    <col min="6148" max="6148" width="12.75" style="231"/>
    <col min="6149" max="6149" width="29.75" style="231" customWidth="1"/>
    <col min="6150" max="6150" width="17" style="231" customWidth="1"/>
    <col min="6151" max="6151" width="37" style="231" customWidth="1"/>
    <col min="6152" max="6152" width="17.375" style="231" customWidth="1"/>
    <col min="6153" max="6402" width="9" style="231" customWidth="1"/>
    <col min="6403" max="6403" width="29.625" style="231" customWidth="1"/>
    <col min="6404" max="6404" width="12.75" style="231"/>
    <col min="6405" max="6405" width="29.75" style="231" customWidth="1"/>
    <col min="6406" max="6406" width="17" style="231" customWidth="1"/>
    <col min="6407" max="6407" width="37" style="231" customWidth="1"/>
    <col min="6408" max="6408" width="17.375" style="231" customWidth="1"/>
    <col min="6409" max="6658" width="9" style="231" customWidth="1"/>
    <col min="6659" max="6659" width="29.625" style="231" customWidth="1"/>
    <col min="6660" max="6660" width="12.75" style="231"/>
    <col min="6661" max="6661" width="29.75" style="231" customWidth="1"/>
    <col min="6662" max="6662" width="17" style="231" customWidth="1"/>
    <col min="6663" max="6663" width="37" style="231" customWidth="1"/>
    <col min="6664" max="6664" width="17.375" style="231" customWidth="1"/>
    <col min="6665" max="6914" width="9" style="231" customWidth="1"/>
    <col min="6915" max="6915" width="29.625" style="231" customWidth="1"/>
    <col min="6916" max="6916" width="12.75" style="231"/>
    <col min="6917" max="6917" width="29.75" style="231" customWidth="1"/>
    <col min="6918" max="6918" width="17" style="231" customWidth="1"/>
    <col min="6919" max="6919" width="37" style="231" customWidth="1"/>
    <col min="6920" max="6920" width="17.375" style="231" customWidth="1"/>
    <col min="6921" max="7170" width="9" style="231" customWidth="1"/>
    <col min="7171" max="7171" width="29.625" style="231" customWidth="1"/>
    <col min="7172" max="7172" width="12.75" style="231"/>
    <col min="7173" max="7173" width="29.75" style="231" customWidth="1"/>
    <col min="7174" max="7174" width="17" style="231" customWidth="1"/>
    <col min="7175" max="7175" width="37" style="231" customWidth="1"/>
    <col min="7176" max="7176" width="17.375" style="231" customWidth="1"/>
    <col min="7177" max="7426" width="9" style="231" customWidth="1"/>
    <col min="7427" max="7427" width="29.625" style="231" customWidth="1"/>
    <col min="7428" max="7428" width="12.75" style="231"/>
    <col min="7429" max="7429" width="29.75" style="231" customWidth="1"/>
    <col min="7430" max="7430" width="17" style="231" customWidth="1"/>
    <col min="7431" max="7431" width="37" style="231" customWidth="1"/>
    <col min="7432" max="7432" width="17.375" style="231" customWidth="1"/>
    <col min="7433" max="7682" width="9" style="231" customWidth="1"/>
    <col min="7683" max="7683" width="29.625" style="231" customWidth="1"/>
    <col min="7684" max="7684" width="12.75" style="231"/>
    <col min="7685" max="7685" width="29.75" style="231" customWidth="1"/>
    <col min="7686" max="7686" width="17" style="231" customWidth="1"/>
    <col min="7687" max="7687" width="37" style="231" customWidth="1"/>
    <col min="7688" max="7688" width="17.375" style="231" customWidth="1"/>
    <col min="7689" max="7938" width="9" style="231" customWidth="1"/>
    <col min="7939" max="7939" width="29.625" style="231" customWidth="1"/>
    <col min="7940" max="7940" width="12.75" style="231"/>
    <col min="7941" max="7941" width="29.75" style="231" customWidth="1"/>
    <col min="7942" max="7942" width="17" style="231" customWidth="1"/>
    <col min="7943" max="7943" width="37" style="231" customWidth="1"/>
    <col min="7944" max="7944" width="17.375" style="231" customWidth="1"/>
    <col min="7945" max="8194" width="9" style="231" customWidth="1"/>
    <col min="8195" max="8195" width="29.625" style="231" customWidth="1"/>
    <col min="8196" max="8196" width="12.75" style="231"/>
    <col min="8197" max="8197" width="29.75" style="231" customWidth="1"/>
    <col min="8198" max="8198" width="17" style="231" customWidth="1"/>
    <col min="8199" max="8199" width="37" style="231" customWidth="1"/>
    <col min="8200" max="8200" width="17.375" style="231" customWidth="1"/>
    <col min="8201" max="8450" width="9" style="231" customWidth="1"/>
    <col min="8451" max="8451" width="29.625" style="231" customWidth="1"/>
    <col min="8452" max="8452" width="12.75" style="231"/>
    <col min="8453" max="8453" width="29.75" style="231" customWidth="1"/>
    <col min="8454" max="8454" width="17" style="231" customWidth="1"/>
    <col min="8455" max="8455" width="37" style="231" customWidth="1"/>
    <col min="8456" max="8456" width="17.375" style="231" customWidth="1"/>
    <col min="8457" max="8706" width="9" style="231" customWidth="1"/>
    <col min="8707" max="8707" width="29.625" style="231" customWidth="1"/>
    <col min="8708" max="8708" width="12.75" style="231"/>
    <col min="8709" max="8709" width="29.75" style="231" customWidth="1"/>
    <col min="8710" max="8710" width="17" style="231" customWidth="1"/>
    <col min="8711" max="8711" width="37" style="231" customWidth="1"/>
    <col min="8712" max="8712" width="17.375" style="231" customWidth="1"/>
    <col min="8713" max="8962" width="9" style="231" customWidth="1"/>
    <col min="8963" max="8963" width="29.625" style="231" customWidth="1"/>
    <col min="8964" max="8964" width="12.75" style="231"/>
    <col min="8965" max="8965" width="29.75" style="231" customWidth="1"/>
    <col min="8966" max="8966" width="17" style="231" customWidth="1"/>
    <col min="8967" max="8967" width="37" style="231" customWidth="1"/>
    <col min="8968" max="8968" width="17.375" style="231" customWidth="1"/>
    <col min="8969" max="9218" width="9" style="231" customWidth="1"/>
    <col min="9219" max="9219" width="29.625" style="231" customWidth="1"/>
    <col min="9220" max="9220" width="12.75" style="231"/>
    <col min="9221" max="9221" width="29.75" style="231" customWidth="1"/>
    <col min="9222" max="9222" width="17" style="231" customWidth="1"/>
    <col min="9223" max="9223" width="37" style="231" customWidth="1"/>
    <col min="9224" max="9224" width="17.375" style="231" customWidth="1"/>
    <col min="9225" max="9474" width="9" style="231" customWidth="1"/>
    <col min="9475" max="9475" width="29.625" style="231" customWidth="1"/>
    <col min="9476" max="9476" width="12.75" style="231"/>
    <col min="9477" max="9477" width="29.75" style="231" customWidth="1"/>
    <col min="9478" max="9478" width="17" style="231" customWidth="1"/>
    <col min="9479" max="9479" width="37" style="231" customWidth="1"/>
    <col min="9480" max="9480" width="17.375" style="231" customWidth="1"/>
    <col min="9481" max="9730" width="9" style="231" customWidth="1"/>
    <col min="9731" max="9731" width="29.625" style="231" customWidth="1"/>
    <col min="9732" max="9732" width="12.75" style="231"/>
    <col min="9733" max="9733" width="29.75" style="231" customWidth="1"/>
    <col min="9734" max="9734" width="17" style="231" customWidth="1"/>
    <col min="9735" max="9735" width="37" style="231" customWidth="1"/>
    <col min="9736" max="9736" width="17.375" style="231" customWidth="1"/>
    <col min="9737" max="9986" width="9" style="231" customWidth="1"/>
    <col min="9987" max="9987" width="29.625" style="231" customWidth="1"/>
    <col min="9988" max="9988" width="12.75" style="231"/>
    <col min="9989" max="9989" width="29.75" style="231" customWidth="1"/>
    <col min="9990" max="9990" width="17" style="231" customWidth="1"/>
    <col min="9991" max="9991" width="37" style="231" customWidth="1"/>
    <col min="9992" max="9992" width="17.375" style="231" customWidth="1"/>
    <col min="9993" max="10242" width="9" style="231" customWidth="1"/>
    <col min="10243" max="10243" width="29.625" style="231" customWidth="1"/>
    <col min="10244" max="10244" width="12.75" style="231"/>
    <col min="10245" max="10245" width="29.75" style="231" customWidth="1"/>
    <col min="10246" max="10246" width="17" style="231" customWidth="1"/>
    <col min="10247" max="10247" width="37" style="231" customWidth="1"/>
    <col min="10248" max="10248" width="17.375" style="231" customWidth="1"/>
    <col min="10249" max="10498" width="9" style="231" customWidth="1"/>
    <col min="10499" max="10499" width="29.625" style="231" customWidth="1"/>
    <col min="10500" max="10500" width="12.75" style="231"/>
    <col min="10501" max="10501" width="29.75" style="231" customWidth="1"/>
    <col min="10502" max="10502" width="17" style="231" customWidth="1"/>
    <col min="10503" max="10503" width="37" style="231" customWidth="1"/>
    <col min="10504" max="10504" width="17.375" style="231" customWidth="1"/>
    <col min="10505" max="10754" width="9" style="231" customWidth="1"/>
    <col min="10755" max="10755" width="29.625" style="231" customWidth="1"/>
    <col min="10756" max="10756" width="12.75" style="231"/>
    <col min="10757" max="10757" width="29.75" style="231" customWidth="1"/>
    <col min="10758" max="10758" width="17" style="231" customWidth="1"/>
    <col min="10759" max="10759" width="37" style="231" customWidth="1"/>
    <col min="10760" max="10760" width="17.375" style="231" customWidth="1"/>
    <col min="10761" max="11010" width="9" style="231" customWidth="1"/>
    <col min="11011" max="11011" width="29.625" style="231" customWidth="1"/>
    <col min="11012" max="11012" width="12.75" style="231"/>
    <col min="11013" max="11013" width="29.75" style="231" customWidth="1"/>
    <col min="11014" max="11014" width="17" style="231" customWidth="1"/>
    <col min="11015" max="11015" width="37" style="231" customWidth="1"/>
    <col min="11016" max="11016" width="17.375" style="231" customWidth="1"/>
    <col min="11017" max="11266" width="9" style="231" customWidth="1"/>
    <col min="11267" max="11267" width="29.625" style="231" customWidth="1"/>
    <col min="11268" max="11268" width="12.75" style="231"/>
    <col min="11269" max="11269" width="29.75" style="231" customWidth="1"/>
    <col min="11270" max="11270" width="17" style="231" customWidth="1"/>
    <col min="11271" max="11271" width="37" style="231" customWidth="1"/>
    <col min="11272" max="11272" width="17.375" style="231" customWidth="1"/>
    <col min="11273" max="11522" width="9" style="231" customWidth="1"/>
    <col min="11523" max="11523" width="29.625" style="231" customWidth="1"/>
    <col min="11524" max="11524" width="12.75" style="231"/>
    <col min="11525" max="11525" width="29.75" style="231" customWidth="1"/>
    <col min="11526" max="11526" width="17" style="231" customWidth="1"/>
    <col min="11527" max="11527" width="37" style="231" customWidth="1"/>
    <col min="11528" max="11528" width="17.375" style="231" customWidth="1"/>
    <col min="11529" max="11778" width="9" style="231" customWidth="1"/>
    <col min="11779" max="11779" width="29.625" style="231" customWidth="1"/>
    <col min="11780" max="11780" width="12.75" style="231"/>
    <col min="11781" max="11781" width="29.75" style="231" customWidth="1"/>
    <col min="11782" max="11782" width="17" style="231" customWidth="1"/>
    <col min="11783" max="11783" width="37" style="231" customWidth="1"/>
    <col min="11784" max="11784" width="17.375" style="231" customWidth="1"/>
    <col min="11785" max="12034" width="9" style="231" customWidth="1"/>
    <col min="12035" max="12035" width="29.625" style="231" customWidth="1"/>
    <col min="12036" max="12036" width="12.75" style="231"/>
    <col min="12037" max="12037" width="29.75" style="231" customWidth="1"/>
    <col min="12038" max="12038" width="17" style="231" customWidth="1"/>
    <col min="12039" max="12039" width="37" style="231" customWidth="1"/>
    <col min="12040" max="12040" width="17.375" style="231" customWidth="1"/>
    <col min="12041" max="12290" width="9" style="231" customWidth="1"/>
    <col min="12291" max="12291" width="29.625" style="231" customWidth="1"/>
    <col min="12292" max="12292" width="12.75" style="231"/>
    <col min="12293" max="12293" width="29.75" style="231" customWidth="1"/>
    <col min="12294" max="12294" width="17" style="231" customWidth="1"/>
    <col min="12295" max="12295" width="37" style="231" customWidth="1"/>
    <col min="12296" max="12296" width="17.375" style="231" customWidth="1"/>
    <col min="12297" max="12546" width="9" style="231" customWidth="1"/>
    <col min="12547" max="12547" width="29.625" style="231" customWidth="1"/>
    <col min="12548" max="12548" width="12.75" style="231"/>
    <col min="12549" max="12549" width="29.75" style="231" customWidth="1"/>
    <col min="12550" max="12550" width="17" style="231" customWidth="1"/>
    <col min="12551" max="12551" width="37" style="231" customWidth="1"/>
    <col min="12552" max="12552" width="17.375" style="231" customWidth="1"/>
    <col min="12553" max="12802" width="9" style="231" customWidth="1"/>
    <col min="12803" max="12803" width="29.625" style="231" customWidth="1"/>
    <col min="12804" max="12804" width="12.75" style="231"/>
    <col min="12805" max="12805" width="29.75" style="231" customWidth="1"/>
    <col min="12806" max="12806" width="17" style="231" customWidth="1"/>
    <col min="12807" max="12807" width="37" style="231" customWidth="1"/>
    <col min="12808" max="12808" width="17.375" style="231" customWidth="1"/>
    <col min="12809" max="13058" width="9" style="231" customWidth="1"/>
    <col min="13059" max="13059" width="29.625" style="231" customWidth="1"/>
    <col min="13060" max="13060" width="12.75" style="231"/>
    <col min="13061" max="13061" width="29.75" style="231" customWidth="1"/>
    <col min="13062" max="13062" width="17" style="231" customWidth="1"/>
    <col min="13063" max="13063" width="37" style="231" customWidth="1"/>
    <col min="13064" max="13064" width="17.375" style="231" customWidth="1"/>
    <col min="13065" max="13314" width="9" style="231" customWidth="1"/>
    <col min="13315" max="13315" width="29.625" style="231" customWidth="1"/>
    <col min="13316" max="13316" width="12.75" style="231"/>
    <col min="13317" max="13317" width="29.75" style="231" customWidth="1"/>
    <col min="13318" max="13318" width="17" style="231" customWidth="1"/>
    <col min="13319" max="13319" width="37" style="231" customWidth="1"/>
    <col min="13320" max="13320" width="17.375" style="231" customWidth="1"/>
    <col min="13321" max="13570" width="9" style="231" customWidth="1"/>
    <col min="13571" max="13571" width="29.625" style="231" customWidth="1"/>
    <col min="13572" max="13572" width="12.75" style="231"/>
    <col min="13573" max="13573" width="29.75" style="231" customWidth="1"/>
    <col min="13574" max="13574" width="17" style="231" customWidth="1"/>
    <col min="13575" max="13575" width="37" style="231" customWidth="1"/>
    <col min="13576" max="13576" width="17.375" style="231" customWidth="1"/>
    <col min="13577" max="13826" width="9" style="231" customWidth="1"/>
    <col min="13827" max="13827" width="29.625" style="231" customWidth="1"/>
    <col min="13828" max="13828" width="12.75" style="231"/>
    <col min="13829" max="13829" width="29.75" style="231" customWidth="1"/>
    <col min="13830" max="13830" width="17" style="231" customWidth="1"/>
    <col min="13831" max="13831" width="37" style="231" customWidth="1"/>
    <col min="13832" max="13832" width="17.375" style="231" customWidth="1"/>
    <col min="13833" max="14082" width="9" style="231" customWidth="1"/>
    <col min="14083" max="14083" width="29.625" style="231" customWidth="1"/>
    <col min="14084" max="14084" width="12.75" style="231"/>
    <col min="14085" max="14085" width="29.75" style="231" customWidth="1"/>
    <col min="14086" max="14086" width="17" style="231" customWidth="1"/>
    <col min="14087" max="14087" width="37" style="231" customWidth="1"/>
    <col min="14088" max="14088" width="17.375" style="231" customWidth="1"/>
    <col min="14089" max="14338" width="9" style="231" customWidth="1"/>
    <col min="14339" max="14339" width="29.625" style="231" customWidth="1"/>
    <col min="14340" max="14340" width="12.75" style="231"/>
    <col min="14341" max="14341" width="29.75" style="231" customWidth="1"/>
    <col min="14342" max="14342" width="17" style="231" customWidth="1"/>
    <col min="14343" max="14343" width="37" style="231" customWidth="1"/>
    <col min="14344" max="14344" width="17.375" style="231" customWidth="1"/>
    <col min="14345" max="14594" width="9" style="231" customWidth="1"/>
    <col min="14595" max="14595" width="29.625" style="231" customWidth="1"/>
    <col min="14596" max="14596" width="12.75" style="231"/>
    <col min="14597" max="14597" width="29.75" style="231" customWidth="1"/>
    <col min="14598" max="14598" width="17" style="231" customWidth="1"/>
    <col min="14599" max="14599" width="37" style="231" customWidth="1"/>
    <col min="14600" max="14600" width="17.375" style="231" customWidth="1"/>
    <col min="14601" max="14850" width="9" style="231" customWidth="1"/>
    <col min="14851" max="14851" width="29.625" style="231" customWidth="1"/>
    <col min="14852" max="14852" width="12.75" style="231"/>
    <col min="14853" max="14853" width="29.75" style="231" customWidth="1"/>
    <col min="14854" max="14854" width="17" style="231" customWidth="1"/>
    <col min="14855" max="14855" width="37" style="231" customWidth="1"/>
    <col min="14856" max="14856" width="17.375" style="231" customWidth="1"/>
    <col min="14857" max="15106" width="9" style="231" customWidth="1"/>
    <col min="15107" max="15107" width="29.625" style="231" customWidth="1"/>
    <col min="15108" max="15108" width="12.75" style="231"/>
    <col min="15109" max="15109" width="29.75" style="231" customWidth="1"/>
    <col min="15110" max="15110" width="17" style="231" customWidth="1"/>
    <col min="15111" max="15111" width="37" style="231" customWidth="1"/>
    <col min="15112" max="15112" width="17.375" style="231" customWidth="1"/>
    <col min="15113" max="15362" width="9" style="231" customWidth="1"/>
    <col min="15363" max="15363" width="29.625" style="231" customWidth="1"/>
    <col min="15364" max="15364" width="12.75" style="231"/>
    <col min="15365" max="15365" width="29.75" style="231" customWidth="1"/>
    <col min="15366" max="15366" width="17" style="231" customWidth="1"/>
    <col min="15367" max="15367" width="37" style="231" customWidth="1"/>
    <col min="15368" max="15368" width="17.375" style="231" customWidth="1"/>
    <col min="15369" max="15618" width="9" style="231" customWidth="1"/>
    <col min="15619" max="15619" width="29.625" style="231" customWidth="1"/>
    <col min="15620" max="15620" width="12.75" style="231"/>
    <col min="15621" max="15621" width="29.75" style="231" customWidth="1"/>
    <col min="15622" max="15622" width="17" style="231" customWidth="1"/>
    <col min="15623" max="15623" width="37" style="231" customWidth="1"/>
    <col min="15624" max="15624" width="17.375" style="231" customWidth="1"/>
    <col min="15625" max="15874" width="9" style="231" customWidth="1"/>
    <col min="15875" max="15875" width="29.625" style="231" customWidth="1"/>
    <col min="15876" max="15876" width="12.75" style="231"/>
    <col min="15877" max="15877" width="29.75" style="231" customWidth="1"/>
    <col min="15878" max="15878" width="17" style="231" customWidth="1"/>
    <col min="15879" max="15879" width="37" style="231" customWidth="1"/>
    <col min="15880" max="15880" width="17.375" style="231" customWidth="1"/>
    <col min="15881" max="16130" width="9" style="231" customWidth="1"/>
    <col min="16131" max="16131" width="29.625" style="231" customWidth="1"/>
    <col min="16132" max="16132" width="12.75" style="231"/>
    <col min="16133" max="16133" width="29.75" style="231" customWidth="1"/>
    <col min="16134" max="16134" width="17" style="231" customWidth="1"/>
    <col min="16135" max="16135" width="37" style="231" customWidth="1"/>
    <col min="16136" max="16136" width="17.375" style="231" customWidth="1"/>
    <col min="16137" max="16380" width="9" style="231" customWidth="1"/>
  </cols>
  <sheetData>
    <row r="1" ht="18.75" customHeight="1" spans="1:11">
      <c r="A1" s="196" t="s">
        <v>1767</v>
      </c>
      <c r="B1" s="196"/>
      <c r="C1" s="196"/>
      <c r="D1" s="196"/>
      <c r="E1" s="236"/>
      <c r="F1" s="236"/>
      <c r="G1" s="196"/>
      <c r="H1" s="196"/>
      <c r="I1" s="196"/>
      <c r="J1" s="196"/>
      <c r="K1" s="196"/>
    </row>
    <row r="2" ht="27.6" customHeight="1" spans="1:12">
      <c r="A2" s="197" t="s">
        <v>1768</v>
      </c>
      <c r="B2" s="197"/>
      <c r="C2" s="197"/>
      <c r="D2" s="197"/>
      <c r="E2" s="237"/>
      <c r="F2" s="237"/>
      <c r="G2" s="197"/>
      <c r="H2" s="197"/>
      <c r="I2" s="197"/>
      <c r="J2" s="197"/>
      <c r="K2" s="197"/>
      <c r="L2" s="197"/>
    </row>
    <row r="3" ht="23.25" customHeight="1" spans="1:12">
      <c r="A3" s="238"/>
      <c r="B3" s="238"/>
      <c r="C3" s="238"/>
      <c r="D3" s="238"/>
      <c r="E3" s="239"/>
      <c r="F3" s="239"/>
      <c r="G3" s="238"/>
      <c r="H3" s="240" t="s">
        <v>67</v>
      </c>
      <c r="I3" s="240"/>
      <c r="J3" s="240"/>
      <c r="K3" s="240"/>
      <c r="L3" s="240"/>
    </row>
    <row r="4" s="230" customFormat="1" ht="56.25" spans="1:12">
      <c r="A4" s="201" t="s">
        <v>68</v>
      </c>
      <c r="B4" s="202" t="s">
        <v>1632</v>
      </c>
      <c r="C4" s="202" t="s">
        <v>1633</v>
      </c>
      <c r="D4" s="202" t="s">
        <v>70</v>
      </c>
      <c r="E4" s="202" t="s">
        <v>1634</v>
      </c>
      <c r="F4" s="241" t="s">
        <v>1635</v>
      </c>
      <c r="G4" s="242" t="s">
        <v>1563</v>
      </c>
      <c r="H4" s="202" t="s">
        <v>1632</v>
      </c>
      <c r="I4" s="202" t="s">
        <v>1633</v>
      </c>
      <c r="J4" s="202" t="s">
        <v>70</v>
      </c>
      <c r="K4" s="281" t="s">
        <v>1634</v>
      </c>
      <c r="L4" s="282" t="s">
        <v>1635</v>
      </c>
    </row>
    <row r="5" s="230" customFormat="1" ht="24" customHeight="1" spans="1:12">
      <c r="A5" s="243" t="s">
        <v>76</v>
      </c>
      <c r="B5" s="244">
        <v>39000</v>
      </c>
      <c r="C5" s="244">
        <v>6000</v>
      </c>
      <c r="D5" s="244">
        <v>30122</v>
      </c>
      <c r="E5" s="245">
        <f t="shared" ref="E5:E8" si="0">(D5-B5)/B5*100</f>
        <v>-22.7641025641026</v>
      </c>
      <c r="F5" s="246">
        <f t="shared" ref="F5:F8" si="1">(D5-C5)/C5*100</f>
        <v>402.033333333333</v>
      </c>
      <c r="G5" s="247" t="s">
        <v>76</v>
      </c>
      <c r="H5" s="248">
        <v>39000</v>
      </c>
      <c r="I5" s="248">
        <v>6000</v>
      </c>
      <c r="J5" s="283">
        <v>30122</v>
      </c>
      <c r="K5" s="284">
        <f>(J5-H5)/H5*100</f>
        <v>-22.7641025641026</v>
      </c>
      <c r="L5" s="284">
        <f>(J5-I5)/I5*100</f>
        <v>402.033333333333</v>
      </c>
    </row>
    <row r="6" s="230" customFormat="1" ht="24" customHeight="1" spans="1:12">
      <c r="A6" s="249" t="s">
        <v>77</v>
      </c>
      <c r="B6" s="250">
        <v>39000</v>
      </c>
      <c r="C6" s="250">
        <v>6000</v>
      </c>
      <c r="D6" s="250">
        <v>30000</v>
      </c>
      <c r="E6" s="245">
        <f t="shared" si="0"/>
        <v>-23.0769230769231</v>
      </c>
      <c r="F6" s="246">
        <f t="shared" si="1"/>
        <v>400</v>
      </c>
      <c r="G6" s="251" t="s">
        <v>78</v>
      </c>
      <c r="H6" s="248"/>
      <c r="I6" s="248"/>
      <c r="J6" s="248">
        <v>122</v>
      </c>
      <c r="K6" s="284"/>
      <c r="L6" s="284"/>
    </row>
    <row r="7" s="230" customFormat="1" ht="22.5" customHeight="1" spans="1:15">
      <c r="A7" s="252" t="s">
        <v>1564</v>
      </c>
      <c r="B7" s="213"/>
      <c r="C7" s="214"/>
      <c r="D7" s="214"/>
      <c r="E7" s="245"/>
      <c r="F7" s="246"/>
      <c r="G7" s="253" t="s">
        <v>1565</v>
      </c>
      <c r="H7" s="254"/>
      <c r="I7" s="254"/>
      <c r="J7" s="254"/>
      <c r="K7" s="284"/>
      <c r="L7" s="284"/>
      <c r="O7" s="285"/>
    </row>
    <row r="8" s="230" customFormat="1" ht="22.5" customHeight="1" spans="1:15">
      <c r="A8" s="252" t="s">
        <v>1566</v>
      </c>
      <c r="B8" s="213">
        <v>39000</v>
      </c>
      <c r="C8" s="213">
        <v>6000</v>
      </c>
      <c r="D8" s="213">
        <v>30000</v>
      </c>
      <c r="E8" s="245">
        <f t="shared" si="0"/>
        <v>-23.0769230769231</v>
      </c>
      <c r="F8" s="246">
        <f t="shared" si="1"/>
        <v>400</v>
      </c>
      <c r="G8" s="253" t="s">
        <v>1567</v>
      </c>
      <c r="H8" s="255"/>
      <c r="I8" s="254"/>
      <c r="J8" s="254"/>
      <c r="K8" s="284"/>
      <c r="L8" s="284"/>
      <c r="O8" s="285"/>
    </row>
    <row r="9" s="230" customFormat="1" ht="22.5" customHeight="1" spans="1:15">
      <c r="A9" s="252" t="s">
        <v>1568</v>
      </c>
      <c r="B9" s="214"/>
      <c r="C9" s="214"/>
      <c r="D9" s="214"/>
      <c r="E9" s="256"/>
      <c r="F9" s="257"/>
      <c r="G9" s="253" t="s">
        <v>1569</v>
      </c>
      <c r="H9" s="254"/>
      <c r="I9" s="254"/>
      <c r="J9" s="254"/>
      <c r="K9" s="284"/>
      <c r="L9" s="284"/>
      <c r="O9" s="285"/>
    </row>
    <row r="10" s="230" customFormat="1" ht="22.5" customHeight="1" spans="1:15">
      <c r="A10" s="252" t="s">
        <v>1570</v>
      </c>
      <c r="B10" s="258"/>
      <c r="C10" s="258"/>
      <c r="D10" s="258"/>
      <c r="E10" s="259"/>
      <c r="F10" s="259"/>
      <c r="G10" s="253" t="s">
        <v>1571</v>
      </c>
      <c r="H10" s="254"/>
      <c r="I10" s="254"/>
      <c r="J10" s="254"/>
      <c r="K10" s="284"/>
      <c r="L10" s="284"/>
      <c r="O10" s="285"/>
    </row>
    <row r="11" s="230" customFormat="1" ht="22.5" customHeight="1" spans="1:15">
      <c r="A11" s="252"/>
      <c r="B11" s="260"/>
      <c r="C11" s="260"/>
      <c r="D11" s="260"/>
      <c r="E11" s="261"/>
      <c r="F11" s="261"/>
      <c r="G11" s="253" t="s">
        <v>1572</v>
      </c>
      <c r="H11" s="255"/>
      <c r="I11" s="254"/>
      <c r="J11" s="254"/>
      <c r="K11" s="284"/>
      <c r="L11" s="284"/>
      <c r="O11" s="285"/>
    </row>
    <row r="12" s="230" customFormat="1" ht="22.5" customHeight="1" spans="1:15">
      <c r="A12" s="262"/>
      <c r="B12" s="260"/>
      <c r="C12" s="260"/>
      <c r="D12" s="260"/>
      <c r="E12" s="261"/>
      <c r="F12" s="261"/>
      <c r="G12" s="253" t="s">
        <v>1573</v>
      </c>
      <c r="H12" s="254"/>
      <c r="I12" s="254"/>
      <c r="J12" s="254"/>
      <c r="K12" s="284"/>
      <c r="L12" s="284"/>
      <c r="O12" s="285"/>
    </row>
    <row r="13" s="230" customFormat="1" ht="22.5" customHeight="1" spans="1:15">
      <c r="A13" s="262"/>
      <c r="B13" s="260"/>
      <c r="C13" s="260"/>
      <c r="D13" s="260"/>
      <c r="E13" s="261"/>
      <c r="F13" s="261"/>
      <c r="G13" s="263" t="s">
        <v>1574</v>
      </c>
      <c r="H13" s="255"/>
      <c r="I13" s="254"/>
      <c r="J13" s="254"/>
      <c r="K13" s="284"/>
      <c r="L13" s="284"/>
      <c r="O13" s="285"/>
    </row>
    <row r="14" s="230" customFormat="1" ht="22.5" customHeight="1" spans="1:15">
      <c r="A14" s="264"/>
      <c r="B14" s="260"/>
      <c r="C14" s="260"/>
      <c r="D14" s="260"/>
      <c r="E14" s="261"/>
      <c r="F14" s="261"/>
      <c r="G14" s="253" t="s">
        <v>1575</v>
      </c>
      <c r="H14" s="255"/>
      <c r="I14" s="254"/>
      <c r="J14" s="254"/>
      <c r="K14" s="284"/>
      <c r="L14" s="284"/>
      <c r="O14" s="285"/>
    </row>
    <row r="15" s="230" customFormat="1" ht="22.5" customHeight="1" spans="1:15">
      <c r="A15" s="264"/>
      <c r="B15" s="260"/>
      <c r="C15" s="260"/>
      <c r="D15" s="260"/>
      <c r="E15" s="261"/>
      <c r="F15" s="261"/>
      <c r="G15" s="253" t="s">
        <v>1576</v>
      </c>
      <c r="H15" s="254"/>
      <c r="I15" s="254"/>
      <c r="J15" s="254"/>
      <c r="K15" s="284"/>
      <c r="L15" s="284"/>
      <c r="O15" s="285"/>
    </row>
    <row r="16" s="230" customFormat="1" ht="22.5" customHeight="1" spans="1:15">
      <c r="A16" s="264"/>
      <c r="B16" s="260"/>
      <c r="C16" s="260"/>
      <c r="D16" s="260"/>
      <c r="E16" s="261"/>
      <c r="F16" s="261"/>
      <c r="G16" s="253" t="s">
        <v>1577</v>
      </c>
      <c r="H16" s="254"/>
      <c r="I16" s="254"/>
      <c r="J16" s="254"/>
      <c r="K16" s="284"/>
      <c r="L16" s="284"/>
      <c r="O16" s="285"/>
    </row>
    <row r="17" s="230" customFormat="1" ht="22.5" customHeight="1" spans="1:15">
      <c r="A17" s="264"/>
      <c r="B17" s="260"/>
      <c r="C17" s="260"/>
      <c r="D17" s="260"/>
      <c r="E17" s="261"/>
      <c r="F17" s="261"/>
      <c r="G17" s="253" t="s">
        <v>1578</v>
      </c>
      <c r="H17" s="254"/>
      <c r="I17" s="254"/>
      <c r="J17" s="254">
        <v>122</v>
      </c>
      <c r="K17" s="284"/>
      <c r="L17" s="284"/>
      <c r="O17" s="285"/>
    </row>
    <row r="18" s="230" customFormat="1" ht="22.5" customHeight="1" spans="1:15">
      <c r="A18" s="265"/>
      <c r="B18" s="266"/>
      <c r="C18" s="266"/>
      <c r="D18" s="266"/>
      <c r="E18" s="267"/>
      <c r="F18" s="267"/>
      <c r="G18" s="253" t="s">
        <v>1579</v>
      </c>
      <c r="H18" s="255"/>
      <c r="I18" s="254"/>
      <c r="J18" s="254">
        <v>122</v>
      </c>
      <c r="K18" s="284"/>
      <c r="L18" s="284"/>
      <c r="O18" s="285"/>
    </row>
    <row r="19" s="230" customFormat="1" ht="22.5" customHeight="1" spans="1:12">
      <c r="A19" s="249" t="s">
        <v>125</v>
      </c>
      <c r="B19" s="268"/>
      <c r="C19" s="268"/>
      <c r="D19" s="268">
        <v>122</v>
      </c>
      <c r="E19" s="269"/>
      <c r="F19" s="270"/>
      <c r="G19" s="271" t="s">
        <v>126</v>
      </c>
      <c r="H19" s="248">
        <v>39000</v>
      </c>
      <c r="I19" s="248">
        <v>6000</v>
      </c>
      <c r="J19" s="283">
        <v>30000</v>
      </c>
      <c r="K19" s="284"/>
      <c r="L19" s="284"/>
    </row>
    <row r="20" s="230" customFormat="1" ht="22.5" customHeight="1" spans="1:12">
      <c r="A20" s="272" t="s">
        <v>127</v>
      </c>
      <c r="B20" s="214"/>
      <c r="C20" s="214"/>
      <c r="D20" s="214">
        <v>122</v>
      </c>
      <c r="E20" s="256"/>
      <c r="F20" s="267"/>
      <c r="G20" s="273" t="s">
        <v>1580</v>
      </c>
      <c r="H20" s="254">
        <v>39000</v>
      </c>
      <c r="I20" s="254">
        <v>6000</v>
      </c>
      <c r="J20" s="286">
        <v>30000</v>
      </c>
      <c r="K20" s="284"/>
      <c r="L20" s="284"/>
    </row>
    <row r="21" s="230" customFormat="1" ht="22.5" customHeight="1" spans="1:12">
      <c r="A21" s="272" t="s">
        <v>1581</v>
      </c>
      <c r="B21" s="214"/>
      <c r="C21" s="214"/>
      <c r="D21" s="214"/>
      <c r="E21" s="256"/>
      <c r="F21" s="267"/>
      <c r="G21" s="273" t="s">
        <v>1582</v>
      </c>
      <c r="H21" s="254"/>
      <c r="I21" s="254"/>
      <c r="J21" s="254"/>
      <c r="K21" s="286"/>
      <c r="L21" s="284"/>
    </row>
    <row r="22" s="230" customFormat="1" ht="20.1" customHeight="1" spans="1:12">
      <c r="A22" s="274"/>
      <c r="B22" s="275"/>
      <c r="C22" s="275"/>
      <c r="D22" s="275"/>
      <c r="E22" s="276"/>
      <c r="F22" s="276"/>
      <c r="G22" s="277" t="s">
        <v>1583</v>
      </c>
      <c r="H22" s="278"/>
      <c r="I22" s="278"/>
      <c r="J22" s="278"/>
      <c r="K22" s="287"/>
      <c r="L22" s="288"/>
    </row>
    <row r="23" ht="66" customHeight="1" spans="1:12">
      <c r="A23" s="279" t="s">
        <v>1769</v>
      </c>
      <c r="B23" s="279"/>
      <c r="C23" s="279"/>
      <c r="D23" s="279"/>
      <c r="E23" s="280"/>
      <c r="F23" s="280"/>
      <c r="G23" s="279"/>
      <c r="H23" s="279"/>
      <c r="I23" s="279"/>
      <c r="J23" s="279"/>
      <c r="K23" s="279"/>
      <c r="L23" s="279"/>
    </row>
    <row r="24" ht="20.1" customHeight="1"/>
    <row r="25" ht="20.1" customHeight="1"/>
    <row r="26" ht="20.1" customHeight="1"/>
    <row r="27" ht="20.1" customHeight="1"/>
  </sheetData>
  <sheetProtection formatCells="0" formatColumns="0" formatRows="0"/>
  <mergeCells count="4">
    <mergeCell ref="A1:G1"/>
    <mergeCell ref="A2:L2"/>
    <mergeCell ref="H3:L3"/>
    <mergeCell ref="A23:L23"/>
  </mergeCells>
  <printOptions horizontalCentered="1"/>
  <pageMargins left="0.707638888888889" right="0.707638888888889" top="0.55" bottom="0.354166666666667" header="0.313888888888889" footer="0.313888888888889"/>
  <pageSetup paperSize="9" orientation="portrait"/>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6"/>
  <sheetViews>
    <sheetView showZeros="0" workbookViewId="0">
      <selection activeCell="A1" sqref="A1:L1"/>
    </sheetView>
  </sheetViews>
  <sheetFormatPr defaultColWidth="9" defaultRowHeight="14.25"/>
  <cols>
    <col min="1" max="1" width="38.125" style="194" customWidth="1"/>
    <col min="2" max="2" width="10.125" style="195" customWidth="1"/>
    <col min="3" max="4" width="11.625" style="195" customWidth="1"/>
    <col min="5" max="5" width="13.75" style="195" customWidth="1"/>
    <col min="6" max="6" width="13.5" style="195" customWidth="1"/>
    <col min="7" max="7" width="40.375" style="195" customWidth="1"/>
    <col min="8" max="8" width="9.625" style="195" customWidth="1"/>
    <col min="9" max="10" width="11.625" style="195" customWidth="1"/>
    <col min="11" max="11" width="14.75" style="195" customWidth="1"/>
    <col min="12" max="12" width="13.5" style="195" customWidth="1"/>
    <col min="13" max="255" width="9" style="195"/>
    <col min="256" max="256" width="36.75" style="195" customWidth="1"/>
    <col min="257" max="257" width="11.625" style="195" customWidth="1"/>
    <col min="258" max="258" width="8.125" style="195" customWidth="1"/>
    <col min="259" max="259" width="36.5" style="195" customWidth="1"/>
    <col min="260" max="260" width="10.75" style="195" customWidth="1"/>
    <col min="261" max="261" width="8.125" style="195" customWidth="1"/>
    <col min="262" max="262" width="9.125" style="195" customWidth="1"/>
    <col min="263" max="266" width="9" style="195" hidden="1" customWidth="1"/>
    <col min="267" max="511" width="9" style="195"/>
    <col min="512" max="512" width="36.75" style="195" customWidth="1"/>
    <col min="513" max="513" width="11.625" style="195" customWidth="1"/>
    <col min="514" max="514" width="8.125" style="195" customWidth="1"/>
    <col min="515" max="515" width="36.5" style="195" customWidth="1"/>
    <col min="516" max="516" width="10.75" style="195" customWidth="1"/>
    <col min="517" max="517" width="8.125" style="195" customWidth="1"/>
    <col min="518" max="518" width="9.125" style="195" customWidth="1"/>
    <col min="519" max="522" width="9" style="195" hidden="1" customWidth="1"/>
    <col min="523" max="767" width="9" style="195"/>
    <col min="768" max="768" width="36.75" style="195" customWidth="1"/>
    <col min="769" max="769" width="11.625" style="195" customWidth="1"/>
    <col min="770" max="770" width="8.125" style="195" customWidth="1"/>
    <col min="771" max="771" width="36.5" style="195" customWidth="1"/>
    <col min="772" max="772" width="10.75" style="195" customWidth="1"/>
    <col min="773" max="773" width="8.125" style="195" customWidth="1"/>
    <col min="774" max="774" width="9.125" style="195" customWidth="1"/>
    <col min="775" max="778" width="9" style="195" hidden="1" customWidth="1"/>
    <col min="779" max="1023" width="9" style="195"/>
    <col min="1024" max="1024" width="36.75" style="195" customWidth="1"/>
    <col min="1025" max="1025" width="11.625" style="195" customWidth="1"/>
    <col min="1026" max="1026" width="8.125" style="195" customWidth="1"/>
    <col min="1027" max="1027" width="36.5" style="195" customWidth="1"/>
    <col min="1028" max="1028" width="10.75" style="195" customWidth="1"/>
    <col min="1029" max="1029" width="8.125" style="195" customWidth="1"/>
    <col min="1030" max="1030" width="9.125" style="195" customWidth="1"/>
    <col min="1031" max="1034" width="9" style="195" hidden="1" customWidth="1"/>
    <col min="1035" max="1279" width="9" style="195"/>
    <col min="1280" max="1280" width="36.75" style="195" customWidth="1"/>
    <col min="1281" max="1281" width="11.625" style="195" customWidth="1"/>
    <col min="1282" max="1282" width="8.125" style="195" customWidth="1"/>
    <col min="1283" max="1283" width="36.5" style="195" customWidth="1"/>
    <col min="1284" max="1284" width="10.75" style="195" customWidth="1"/>
    <col min="1285" max="1285" width="8.125" style="195" customWidth="1"/>
    <col min="1286" max="1286" width="9.125" style="195" customWidth="1"/>
    <col min="1287" max="1290" width="9" style="195" hidden="1" customWidth="1"/>
    <col min="1291" max="1535" width="9" style="195"/>
    <col min="1536" max="1536" width="36.75" style="195" customWidth="1"/>
    <col min="1537" max="1537" width="11.625" style="195" customWidth="1"/>
    <col min="1538" max="1538" width="8.125" style="195" customWidth="1"/>
    <col min="1539" max="1539" width="36.5" style="195" customWidth="1"/>
    <col min="1540" max="1540" width="10.75" style="195" customWidth="1"/>
    <col min="1541" max="1541" width="8.125" style="195" customWidth="1"/>
    <col min="1542" max="1542" width="9.125" style="195" customWidth="1"/>
    <col min="1543" max="1546" width="9" style="195" hidden="1" customWidth="1"/>
    <col min="1547" max="1791" width="9" style="195"/>
    <col min="1792" max="1792" width="36.75" style="195" customWidth="1"/>
    <col min="1793" max="1793" width="11.625" style="195" customWidth="1"/>
    <col min="1794" max="1794" width="8.125" style="195" customWidth="1"/>
    <col min="1795" max="1795" width="36.5" style="195" customWidth="1"/>
    <col min="1796" max="1796" width="10.75" style="195" customWidth="1"/>
    <col min="1797" max="1797" width="8.125" style="195" customWidth="1"/>
    <col min="1798" max="1798" width="9.125" style="195" customWidth="1"/>
    <col min="1799" max="1802" width="9" style="195" hidden="1" customWidth="1"/>
    <col min="1803" max="2047" width="9" style="195"/>
    <col min="2048" max="2048" width="36.75" style="195" customWidth="1"/>
    <col min="2049" max="2049" width="11.625" style="195" customWidth="1"/>
    <col min="2050" max="2050" width="8.125" style="195" customWidth="1"/>
    <col min="2051" max="2051" width="36.5" style="195" customWidth="1"/>
    <col min="2052" max="2052" width="10.75" style="195" customWidth="1"/>
    <col min="2053" max="2053" width="8.125" style="195" customWidth="1"/>
    <col min="2054" max="2054" width="9.125" style="195" customWidth="1"/>
    <col min="2055" max="2058" width="9" style="195" hidden="1" customWidth="1"/>
    <col min="2059" max="2303" width="9" style="195"/>
    <col min="2304" max="2304" width="36.75" style="195" customWidth="1"/>
    <col min="2305" max="2305" width="11.625" style="195" customWidth="1"/>
    <col min="2306" max="2306" width="8.125" style="195" customWidth="1"/>
    <col min="2307" max="2307" width="36.5" style="195" customWidth="1"/>
    <col min="2308" max="2308" width="10.75" style="195" customWidth="1"/>
    <col min="2309" max="2309" width="8.125" style="195" customWidth="1"/>
    <col min="2310" max="2310" width="9.125" style="195" customWidth="1"/>
    <col min="2311" max="2314" width="9" style="195" hidden="1" customWidth="1"/>
    <col min="2315" max="2559" width="9" style="195"/>
    <col min="2560" max="2560" width="36.75" style="195" customWidth="1"/>
    <col min="2561" max="2561" width="11.625" style="195" customWidth="1"/>
    <col min="2562" max="2562" width="8.125" style="195" customWidth="1"/>
    <col min="2563" max="2563" width="36.5" style="195" customWidth="1"/>
    <col min="2564" max="2564" width="10.75" style="195" customWidth="1"/>
    <col min="2565" max="2565" width="8.125" style="195" customWidth="1"/>
    <col min="2566" max="2566" width="9.125" style="195" customWidth="1"/>
    <col min="2567" max="2570" width="9" style="195" hidden="1" customWidth="1"/>
    <col min="2571" max="2815" width="9" style="195"/>
    <col min="2816" max="2816" width="36.75" style="195" customWidth="1"/>
    <col min="2817" max="2817" width="11.625" style="195" customWidth="1"/>
    <col min="2818" max="2818" width="8.125" style="195" customWidth="1"/>
    <col min="2819" max="2819" width="36.5" style="195" customWidth="1"/>
    <col min="2820" max="2820" width="10.75" style="195" customWidth="1"/>
    <col min="2821" max="2821" width="8.125" style="195" customWidth="1"/>
    <col min="2822" max="2822" width="9.125" style="195" customWidth="1"/>
    <col min="2823" max="2826" width="9" style="195" hidden="1" customWidth="1"/>
    <col min="2827" max="3071" width="9" style="195"/>
    <col min="3072" max="3072" width="36.75" style="195" customWidth="1"/>
    <col min="3073" max="3073" width="11.625" style="195" customWidth="1"/>
    <col min="3074" max="3074" width="8.125" style="195" customWidth="1"/>
    <col min="3075" max="3075" width="36.5" style="195" customWidth="1"/>
    <col min="3076" max="3076" width="10.75" style="195" customWidth="1"/>
    <col min="3077" max="3077" width="8.125" style="195" customWidth="1"/>
    <col min="3078" max="3078" width="9.125" style="195" customWidth="1"/>
    <col min="3079" max="3082" width="9" style="195" hidden="1" customWidth="1"/>
    <col min="3083" max="3327" width="9" style="195"/>
    <col min="3328" max="3328" width="36.75" style="195" customWidth="1"/>
    <col min="3329" max="3329" width="11.625" style="195" customWidth="1"/>
    <col min="3330" max="3330" width="8.125" style="195" customWidth="1"/>
    <col min="3331" max="3331" width="36.5" style="195" customWidth="1"/>
    <col min="3332" max="3332" width="10.75" style="195" customWidth="1"/>
    <col min="3333" max="3333" width="8.125" style="195" customWidth="1"/>
    <col min="3334" max="3334" width="9.125" style="195" customWidth="1"/>
    <col min="3335" max="3338" width="9" style="195" hidden="1" customWidth="1"/>
    <col min="3339" max="3583" width="9" style="195"/>
    <col min="3584" max="3584" width="36.75" style="195" customWidth="1"/>
    <col min="3585" max="3585" width="11.625" style="195" customWidth="1"/>
    <col min="3586" max="3586" width="8.125" style="195" customWidth="1"/>
    <col min="3587" max="3587" width="36.5" style="195" customWidth="1"/>
    <col min="3588" max="3588" width="10.75" style="195" customWidth="1"/>
    <col min="3589" max="3589" width="8.125" style="195" customWidth="1"/>
    <col min="3590" max="3590" width="9.125" style="195" customWidth="1"/>
    <col min="3591" max="3594" width="9" style="195" hidden="1" customWidth="1"/>
    <col min="3595" max="3839" width="9" style="195"/>
    <col min="3840" max="3840" width="36.75" style="195" customWidth="1"/>
    <col min="3841" max="3841" width="11.625" style="195" customWidth="1"/>
    <col min="3842" max="3842" width="8.125" style="195" customWidth="1"/>
    <col min="3843" max="3843" width="36.5" style="195" customWidth="1"/>
    <col min="3844" max="3844" width="10.75" style="195" customWidth="1"/>
    <col min="3845" max="3845" width="8.125" style="195" customWidth="1"/>
    <col min="3846" max="3846" width="9.125" style="195" customWidth="1"/>
    <col min="3847" max="3850" width="9" style="195" hidden="1" customWidth="1"/>
    <col min="3851" max="4095" width="9" style="195"/>
    <col min="4096" max="4096" width="36.75" style="195" customWidth="1"/>
    <col min="4097" max="4097" width="11.625" style="195" customWidth="1"/>
    <col min="4098" max="4098" width="8.125" style="195" customWidth="1"/>
    <col min="4099" max="4099" width="36.5" style="195" customWidth="1"/>
    <col min="4100" max="4100" width="10.75" style="195" customWidth="1"/>
    <col min="4101" max="4101" width="8.125" style="195" customWidth="1"/>
    <col min="4102" max="4102" width="9.125" style="195" customWidth="1"/>
    <col min="4103" max="4106" width="9" style="195" hidden="1" customWidth="1"/>
    <col min="4107" max="4351" width="9" style="195"/>
    <col min="4352" max="4352" width="36.75" style="195" customWidth="1"/>
    <col min="4353" max="4353" width="11.625" style="195" customWidth="1"/>
    <col min="4354" max="4354" width="8.125" style="195" customWidth="1"/>
    <col min="4355" max="4355" width="36.5" style="195" customWidth="1"/>
    <col min="4356" max="4356" width="10.75" style="195" customWidth="1"/>
    <col min="4357" max="4357" width="8.125" style="195" customWidth="1"/>
    <col min="4358" max="4358" width="9.125" style="195" customWidth="1"/>
    <col min="4359" max="4362" width="9" style="195" hidden="1" customWidth="1"/>
    <col min="4363" max="4607" width="9" style="195"/>
    <col min="4608" max="4608" width="36.75" style="195" customWidth="1"/>
    <col min="4609" max="4609" width="11.625" style="195" customWidth="1"/>
    <col min="4610" max="4610" width="8.125" style="195" customWidth="1"/>
    <col min="4611" max="4611" width="36.5" style="195" customWidth="1"/>
    <col min="4612" max="4612" width="10.75" style="195" customWidth="1"/>
    <col min="4613" max="4613" width="8.125" style="195" customWidth="1"/>
    <col min="4614" max="4614" width="9.125" style="195" customWidth="1"/>
    <col min="4615" max="4618" width="9" style="195" hidden="1" customWidth="1"/>
    <col min="4619" max="4863" width="9" style="195"/>
    <col min="4864" max="4864" width="36.75" style="195" customWidth="1"/>
    <col min="4865" max="4865" width="11.625" style="195" customWidth="1"/>
    <col min="4866" max="4866" width="8.125" style="195" customWidth="1"/>
    <col min="4867" max="4867" width="36.5" style="195" customWidth="1"/>
    <col min="4868" max="4868" width="10.75" style="195" customWidth="1"/>
    <col min="4869" max="4869" width="8.125" style="195" customWidth="1"/>
    <col min="4870" max="4870" width="9.125" style="195" customWidth="1"/>
    <col min="4871" max="4874" width="9" style="195" hidden="1" customWidth="1"/>
    <col min="4875" max="5119" width="9" style="195"/>
    <col min="5120" max="5120" width="36.75" style="195" customWidth="1"/>
    <col min="5121" max="5121" width="11.625" style="195" customWidth="1"/>
    <col min="5122" max="5122" width="8.125" style="195" customWidth="1"/>
    <col min="5123" max="5123" width="36.5" style="195" customWidth="1"/>
    <col min="5124" max="5124" width="10.75" style="195" customWidth="1"/>
    <col min="5125" max="5125" width="8.125" style="195" customWidth="1"/>
    <col min="5126" max="5126" width="9.125" style="195" customWidth="1"/>
    <col min="5127" max="5130" width="9" style="195" hidden="1" customWidth="1"/>
    <col min="5131" max="5375" width="9" style="195"/>
    <col min="5376" max="5376" width="36.75" style="195" customWidth="1"/>
    <col min="5377" max="5377" width="11.625" style="195" customWidth="1"/>
    <col min="5378" max="5378" width="8.125" style="195" customWidth="1"/>
    <col min="5379" max="5379" width="36.5" style="195" customWidth="1"/>
    <col min="5380" max="5380" width="10.75" style="195" customWidth="1"/>
    <col min="5381" max="5381" width="8.125" style="195" customWidth="1"/>
    <col min="5382" max="5382" width="9.125" style="195" customWidth="1"/>
    <col min="5383" max="5386" width="9" style="195" hidden="1" customWidth="1"/>
    <col min="5387" max="5631" width="9" style="195"/>
    <col min="5632" max="5632" width="36.75" style="195" customWidth="1"/>
    <col min="5633" max="5633" width="11.625" style="195" customWidth="1"/>
    <col min="5634" max="5634" width="8.125" style="195" customWidth="1"/>
    <col min="5635" max="5635" width="36.5" style="195" customWidth="1"/>
    <col min="5636" max="5636" width="10.75" style="195" customWidth="1"/>
    <col min="5637" max="5637" width="8.125" style="195" customWidth="1"/>
    <col min="5638" max="5638" width="9.125" style="195" customWidth="1"/>
    <col min="5639" max="5642" width="9" style="195" hidden="1" customWidth="1"/>
    <col min="5643" max="5887" width="9" style="195"/>
    <col min="5888" max="5888" width="36.75" style="195" customWidth="1"/>
    <col min="5889" max="5889" width="11.625" style="195" customWidth="1"/>
    <col min="5890" max="5890" width="8.125" style="195" customWidth="1"/>
    <col min="5891" max="5891" width="36.5" style="195" customWidth="1"/>
    <col min="5892" max="5892" width="10.75" style="195" customWidth="1"/>
    <col min="5893" max="5893" width="8.125" style="195" customWidth="1"/>
    <col min="5894" max="5894" width="9.125" style="195" customWidth="1"/>
    <col min="5895" max="5898" width="9" style="195" hidden="1" customWidth="1"/>
    <col min="5899" max="6143" width="9" style="195"/>
    <col min="6144" max="6144" width="36.75" style="195" customWidth="1"/>
    <col min="6145" max="6145" width="11.625" style="195" customWidth="1"/>
    <col min="6146" max="6146" width="8.125" style="195" customWidth="1"/>
    <col min="6147" max="6147" width="36.5" style="195" customWidth="1"/>
    <col min="6148" max="6148" width="10.75" style="195" customWidth="1"/>
    <col min="6149" max="6149" width="8.125" style="195" customWidth="1"/>
    <col min="6150" max="6150" width="9.125" style="195" customWidth="1"/>
    <col min="6151" max="6154" width="9" style="195" hidden="1" customWidth="1"/>
    <col min="6155" max="6399" width="9" style="195"/>
    <col min="6400" max="6400" width="36.75" style="195" customWidth="1"/>
    <col min="6401" max="6401" width="11.625" style="195" customWidth="1"/>
    <col min="6402" max="6402" width="8.125" style="195" customWidth="1"/>
    <col min="6403" max="6403" width="36.5" style="195" customWidth="1"/>
    <col min="6404" max="6404" width="10.75" style="195" customWidth="1"/>
    <col min="6405" max="6405" width="8.125" style="195" customWidth="1"/>
    <col min="6406" max="6406" width="9.125" style="195" customWidth="1"/>
    <col min="6407" max="6410" width="9" style="195" hidden="1" customWidth="1"/>
    <col min="6411" max="6655" width="9" style="195"/>
    <col min="6656" max="6656" width="36.75" style="195" customWidth="1"/>
    <col min="6657" max="6657" width="11.625" style="195" customWidth="1"/>
    <col min="6658" max="6658" width="8.125" style="195" customWidth="1"/>
    <col min="6659" max="6659" width="36.5" style="195" customWidth="1"/>
    <col min="6660" max="6660" width="10.75" style="195" customWidth="1"/>
    <col min="6661" max="6661" width="8.125" style="195" customWidth="1"/>
    <col min="6662" max="6662" width="9.125" style="195" customWidth="1"/>
    <col min="6663" max="6666" width="9" style="195" hidden="1" customWidth="1"/>
    <col min="6667" max="6911" width="9" style="195"/>
    <col min="6912" max="6912" width="36.75" style="195" customWidth="1"/>
    <col min="6913" max="6913" width="11.625" style="195" customWidth="1"/>
    <col min="6914" max="6914" width="8.125" style="195" customWidth="1"/>
    <col min="6915" max="6915" width="36.5" style="195" customWidth="1"/>
    <col min="6916" max="6916" width="10.75" style="195" customWidth="1"/>
    <col min="6917" max="6917" width="8.125" style="195" customWidth="1"/>
    <col min="6918" max="6918" width="9.125" style="195" customWidth="1"/>
    <col min="6919" max="6922" width="9" style="195" hidden="1" customWidth="1"/>
    <col min="6923" max="7167" width="9" style="195"/>
    <col min="7168" max="7168" width="36.75" style="195" customWidth="1"/>
    <col min="7169" max="7169" width="11.625" style="195" customWidth="1"/>
    <col min="7170" max="7170" width="8.125" style="195" customWidth="1"/>
    <col min="7171" max="7171" width="36.5" style="195" customWidth="1"/>
    <col min="7172" max="7172" width="10.75" style="195" customWidth="1"/>
    <col min="7173" max="7173" width="8.125" style="195" customWidth="1"/>
    <col min="7174" max="7174" width="9.125" style="195" customWidth="1"/>
    <col min="7175" max="7178" width="9" style="195" hidden="1" customWidth="1"/>
    <col min="7179" max="7423" width="9" style="195"/>
    <col min="7424" max="7424" width="36.75" style="195" customWidth="1"/>
    <col min="7425" max="7425" width="11.625" style="195" customWidth="1"/>
    <col min="7426" max="7426" width="8.125" style="195" customWidth="1"/>
    <col min="7427" max="7427" width="36.5" style="195" customWidth="1"/>
    <col min="7428" max="7428" width="10.75" style="195" customWidth="1"/>
    <col min="7429" max="7429" width="8.125" style="195" customWidth="1"/>
    <col min="7430" max="7430" width="9.125" style="195" customWidth="1"/>
    <col min="7431" max="7434" width="9" style="195" hidden="1" customWidth="1"/>
    <col min="7435" max="7679" width="9" style="195"/>
    <col min="7680" max="7680" width="36.75" style="195" customWidth="1"/>
    <col min="7681" max="7681" width="11.625" style="195" customWidth="1"/>
    <col min="7682" max="7682" width="8.125" style="195" customWidth="1"/>
    <col min="7683" max="7683" width="36.5" style="195" customWidth="1"/>
    <col min="7684" max="7684" width="10.75" style="195" customWidth="1"/>
    <col min="7685" max="7685" width="8.125" style="195" customWidth="1"/>
    <col min="7686" max="7686" width="9.125" style="195" customWidth="1"/>
    <col min="7687" max="7690" width="9" style="195" hidden="1" customWidth="1"/>
    <col min="7691" max="7935" width="9" style="195"/>
    <col min="7936" max="7936" width="36.75" style="195" customWidth="1"/>
    <col min="7937" max="7937" width="11.625" style="195" customWidth="1"/>
    <col min="7938" max="7938" width="8.125" style="195" customWidth="1"/>
    <col min="7939" max="7939" width="36.5" style="195" customWidth="1"/>
    <col min="7940" max="7940" width="10.75" style="195" customWidth="1"/>
    <col min="7941" max="7941" width="8.125" style="195" customWidth="1"/>
    <col min="7942" max="7942" width="9.125" style="195" customWidth="1"/>
    <col min="7943" max="7946" width="9" style="195" hidden="1" customWidth="1"/>
    <col min="7947" max="8191" width="9" style="195"/>
    <col min="8192" max="8192" width="36.75" style="195" customWidth="1"/>
    <col min="8193" max="8193" width="11.625" style="195" customWidth="1"/>
    <col min="8194" max="8194" width="8.125" style="195" customWidth="1"/>
    <col min="8195" max="8195" width="36.5" style="195" customWidth="1"/>
    <col min="8196" max="8196" width="10.75" style="195" customWidth="1"/>
    <col min="8197" max="8197" width="8.125" style="195" customWidth="1"/>
    <col min="8198" max="8198" width="9.125" style="195" customWidth="1"/>
    <col min="8199" max="8202" width="9" style="195" hidden="1" customWidth="1"/>
    <col min="8203" max="8447" width="9" style="195"/>
    <col min="8448" max="8448" width="36.75" style="195" customWidth="1"/>
    <col min="8449" max="8449" width="11.625" style="195" customWidth="1"/>
    <col min="8450" max="8450" width="8.125" style="195" customWidth="1"/>
    <col min="8451" max="8451" width="36.5" style="195" customWidth="1"/>
    <col min="8452" max="8452" width="10.75" style="195" customWidth="1"/>
    <col min="8453" max="8453" width="8.125" style="195" customWidth="1"/>
    <col min="8454" max="8454" width="9.125" style="195" customWidth="1"/>
    <col min="8455" max="8458" width="9" style="195" hidden="1" customWidth="1"/>
    <col min="8459" max="8703" width="9" style="195"/>
    <col min="8704" max="8704" width="36.75" style="195" customWidth="1"/>
    <col min="8705" max="8705" width="11.625" style="195" customWidth="1"/>
    <col min="8706" max="8706" width="8.125" style="195" customWidth="1"/>
    <col min="8707" max="8707" width="36.5" style="195" customWidth="1"/>
    <col min="8708" max="8708" width="10.75" style="195" customWidth="1"/>
    <col min="8709" max="8709" width="8.125" style="195" customWidth="1"/>
    <col min="8710" max="8710" width="9.125" style="195" customWidth="1"/>
    <col min="8711" max="8714" width="9" style="195" hidden="1" customWidth="1"/>
    <col min="8715" max="8959" width="9" style="195"/>
    <col min="8960" max="8960" width="36.75" style="195" customWidth="1"/>
    <col min="8961" max="8961" width="11.625" style="195" customWidth="1"/>
    <col min="8962" max="8962" width="8.125" style="195" customWidth="1"/>
    <col min="8963" max="8963" width="36.5" style="195" customWidth="1"/>
    <col min="8964" max="8964" width="10.75" style="195" customWidth="1"/>
    <col min="8965" max="8965" width="8.125" style="195" customWidth="1"/>
    <col min="8966" max="8966" width="9.125" style="195" customWidth="1"/>
    <col min="8967" max="8970" width="9" style="195" hidden="1" customWidth="1"/>
    <col min="8971" max="9215" width="9" style="195"/>
    <col min="9216" max="9216" width="36.75" style="195" customWidth="1"/>
    <col min="9217" max="9217" width="11.625" style="195" customWidth="1"/>
    <col min="9218" max="9218" width="8.125" style="195" customWidth="1"/>
    <col min="9219" max="9219" width="36.5" style="195" customWidth="1"/>
    <col min="9220" max="9220" width="10.75" style="195" customWidth="1"/>
    <col min="9221" max="9221" width="8.125" style="195" customWidth="1"/>
    <col min="9222" max="9222" width="9.125" style="195" customWidth="1"/>
    <col min="9223" max="9226" width="9" style="195" hidden="1" customWidth="1"/>
    <col min="9227" max="9471" width="9" style="195"/>
    <col min="9472" max="9472" width="36.75" style="195" customWidth="1"/>
    <col min="9473" max="9473" width="11.625" style="195" customWidth="1"/>
    <col min="9474" max="9474" width="8.125" style="195" customWidth="1"/>
    <col min="9475" max="9475" width="36.5" style="195" customWidth="1"/>
    <col min="9476" max="9476" width="10.75" style="195" customWidth="1"/>
    <col min="9477" max="9477" width="8.125" style="195" customWidth="1"/>
    <col min="9478" max="9478" width="9.125" style="195" customWidth="1"/>
    <col min="9479" max="9482" width="9" style="195" hidden="1" customWidth="1"/>
    <col min="9483" max="9727" width="9" style="195"/>
    <col min="9728" max="9728" width="36.75" style="195" customWidth="1"/>
    <col min="9729" max="9729" width="11.625" style="195" customWidth="1"/>
    <col min="9730" max="9730" width="8.125" style="195" customWidth="1"/>
    <col min="9731" max="9731" width="36.5" style="195" customWidth="1"/>
    <col min="9732" max="9732" width="10.75" style="195" customWidth="1"/>
    <col min="9733" max="9733" width="8.125" style="195" customWidth="1"/>
    <col min="9734" max="9734" width="9.125" style="195" customWidth="1"/>
    <col min="9735" max="9738" width="9" style="195" hidden="1" customWidth="1"/>
    <col min="9739" max="9983" width="9" style="195"/>
    <col min="9984" max="9984" width="36.75" style="195" customWidth="1"/>
    <col min="9985" max="9985" width="11.625" style="195" customWidth="1"/>
    <col min="9986" max="9986" width="8.125" style="195" customWidth="1"/>
    <col min="9987" max="9987" width="36.5" style="195" customWidth="1"/>
    <col min="9988" max="9988" width="10.75" style="195" customWidth="1"/>
    <col min="9989" max="9989" width="8.125" style="195" customWidth="1"/>
    <col min="9990" max="9990" width="9.125" style="195" customWidth="1"/>
    <col min="9991" max="9994" width="9" style="195" hidden="1" customWidth="1"/>
    <col min="9995" max="10239" width="9" style="195"/>
    <col min="10240" max="10240" width="36.75" style="195" customWidth="1"/>
    <col min="10241" max="10241" width="11.625" style="195" customWidth="1"/>
    <col min="10242" max="10242" width="8.125" style="195" customWidth="1"/>
    <col min="10243" max="10243" width="36.5" style="195" customWidth="1"/>
    <col min="10244" max="10244" width="10.75" style="195" customWidth="1"/>
    <col min="10245" max="10245" width="8.125" style="195" customWidth="1"/>
    <col min="10246" max="10246" width="9.125" style="195" customWidth="1"/>
    <col min="10247" max="10250" width="9" style="195" hidden="1" customWidth="1"/>
    <col min="10251" max="10495" width="9" style="195"/>
    <col min="10496" max="10496" width="36.75" style="195" customWidth="1"/>
    <col min="10497" max="10497" width="11.625" style="195" customWidth="1"/>
    <col min="10498" max="10498" width="8.125" style="195" customWidth="1"/>
    <col min="10499" max="10499" width="36.5" style="195" customWidth="1"/>
    <col min="10500" max="10500" width="10.75" style="195" customWidth="1"/>
    <col min="10501" max="10501" width="8.125" style="195" customWidth="1"/>
    <col min="10502" max="10502" width="9.125" style="195" customWidth="1"/>
    <col min="10503" max="10506" width="9" style="195" hidden="1" customWidth="1"/>
    <col min="10507" max="10751" width="9" style="195"/>
    <col min="10752" max="10752" width="36.75" style="195" customWidth="1"/>
    <col min="10753" max="10753" width="11.625" style="195" customWidth="1"/>
    <col min="10754" max="10754" width="8.125" style="195" customWidth="1"/>
    <col min="10755" max="10755" width="36.5" style="195" customWidth="1"/>
    <col min="10756" max="10756" width="10.75" style="195" customWidth="1"/>
    <col min="10757" max="10757" width="8.125" style="195" customWidth="1"/>
    <col min="10758" max="10758" width="9.125" style="195" customWidth="1"/>
    <col min="10759" max="10762" width="9" style="195" hidden="1" customWidth="1"/>
    <col min="10763" max="11007" width="9" style="195"/>
    <col min="11008" max="11008" width="36.75" style="195" customWidth="1"/>
    <col min="11009" max="11009" width="11.625" style="195" customWidth="1"/>
    <col min="11010" max="11010" width="8.125" style="195" customWidth="1"/>
    <col min="11011" max="11011" width="36.5" style="195" customWidth="1"/>
    <col min="11012" max="11012" width="10.75" style="195" customWidth="1"/>
    <col min="11013" max="11013" width="8.125" style="195" customWidth="1"/>
    <col min="11014" max="11014" width="9.125" style="195" customWidth="1"/>
    <col min="11015" max="11018" width="9" style="195" hidden="1" customWidth="1"/>
    <col min="11019" max="11263" width="9" style="195"/>
    <col min="11264" max="11264" width="36.75" style="195" customWidth="1"/>
    <col min="11265" max="11265" width="11.625" style="195" customWidth="1"/>
    <col min="11266" max="11266" width="8.125" style="195" customWidth="1"/>
    <col min="11267" max="11267" width="36.5" style="195" customWidth="1"/>
    <col min="11268" max="11268" width="10.75" style="195" customWidth="1"/>
    <col min="11269" max="11269" width="8.125" style="195" customWidth="1"/>
    <col min="11270" max="11270" width="9.125" style="195" customWidth="1"/>
    <col min="11271" max="11274" width="9" style="195" hidden="1" customWidth="1"/>
    <col min="11275" max="11519" width="9" style="195"/>
    <col min="11520" max="11520" width="36.75" style="195" customWidth="1"/>
    <col min="11521" max="11521" width="11.625" style="195" customWidth="1"/>
    <col min="11522" max="11522" width="8.125" style="195" customWidth="1"/>
    <col min="11523" max="11523" width="36.5" style="195" customWidth="1"/>
    <col min="11524" max="11524" width="10.75" style="195" customWidth="1"/>
    <col min="11525" max="11525" width="8.125" style="195" customWidth="1"/>
    <col min="11526" max="11526" width="9.125" style="195" customWidth="1"/>
    <col min="11527" max="11530" width="9" style="195" hidden="1" customWidth="1"/>
    <col min="11531" max="11775" width="9" style="195"/>
    <col min="11776" max="11776" width="36.75" style="195" customWidth="1"/>
    <col min="11777" max="11777" width="11.625" style="195" customWidth="1"/>
    <col min="11778" max="11778" width="8.125" style="195" customWidth="1"/>
    <col min="11779" max="11779" width="36.5" style="195" customWidth="1"/>
    <col min="11780" max="11780" width="10.75" style="195" customWidth="1"/>
    <col min="11781" max="11781" width="8.125" style="195" customWidth="1"/>
    <col min="11782" max="11782" width="9.125" style="195" customWidth="1"/>
    <col min="11783" max="11786" width="9" style="195" hidden="1" customWidth="1"/>
    <col min="11787" max="12031" width="9" style="195"/>
    <col min="12032" max="12032" width="36.75" style="195" customWidth="1"/>
    <col min="12033" max="12033" width="11.625" style="195" customWidth="1"/>
    <col min="12034" max="12034" width="8.125" style="195" customWidth="1"/>
    <col min="12035" max="12035" width="36.5" style="195" customWidth="1"/>
    <col min="12036" max="12036" width="10.75" style="195" customWidth="1"/>
    <col min="12037" max="12037" width="8.125" style="195" customWidth="1"/>
    <col min="12038" max="12038" width="9.125" style="195" customWidth="1"/>
    <col min="12039" max="12042" width="9" style="195" hidden="1" customWidth="1"/>
    <col min="12043" max="12287" width="9" style="195"/>
    <col min="12288" max="12288" width="36.75" style="195" customWidth="1"/>
    <col min="12289" max="12289" width="11.625" style="195" customWidth="1"/>
    <col min="12290" max="12290" width="8.125" style="195" customWidth="1"/>
    <col min="12291" max="12291" width="36.5" style="195" customWidth="1"/>
    <col min="12292" max="12292" width="10.75" style="195" customWidth="1"/>
    <col min="12293" max="12293" width="8.125" style="195" customWidth="1"/>
    <col min="12294" max="12294" width="9.125" style="195" customWidth="1"/>
    <col min="12295" max="12298" width="9" style="195" hidden="1" customWidth="1"/>
    <col min="12299" max="12543" width="9" style="195"/>
    <col min="12544" max="12544" width="36.75" style="195" customWidth="1"/>
    <col min="12545" max="12545" width="11.625" style="195" customWidth="1"/>
    <col min="12546" max="12546" width="8.125" style="195" customWidth="1"/>
    <col min="12547" max="12547" width="36.5" style="195" customWidth="1"/>
    <col min="12548" max="12548" width="10.75" style="195" customWidth="1"/>
    <col min="12549" max="12549" width="8.125" style="195" customWidth="1"/>
    <col min="12550" max="12550" width="9.125" style="195" customWidth="1"/>
    <col min="12551" max="12554" width="9" style="195" hidden="1" customWidth="1"/>
    <col min="12555" max="12799" width="9" style="195"/>
    <col min="12800" max="12800" width="36.75" style="195" customWidth="1"/>
    <col min="12801" max="12801" width="11.625" style="195" customWidth="1"/>
    <col min="12802" max="12802" width="8.125" style="195" customWidth="1"/>
    <col min="12803" max="12803" width="36.5" style="195" customWidth="1"/>
    <col min="12804" max="12804" width="10.75" style="195" customWidth="1"/>
    <col min="12805" max="12805" width="8.125" style="195" customWidth="1"/>
    <col min="12806" max="12806" width="9.125" style="195" customWidth="1"/>
    <col min="12807" max="12810" width="9" style="195" hidden="1" customWidth="1"/>
    <col min="12811" max="13055" width="9" style="195"/>
    <col min="13056" max="13056" width="36.75" style="195" customWidth="1"/>
    <col min="13057" max="13057" width="11.625" style="195" customWidth="1"/>
    <col min="13058" max="13058" width="8.125" style="195" customWidth="1"/>
    <col min="13059" max="13059" width="36.5" style="195" customWidth="1"/>
    <col min="13060" max="13060" width="10.75" style="195" customWidth="1"/>
    <col min="13061" max="13061" width="8.125" style="195" customWidth="1"/>
    <col min="13062" max="13062" width="9.125" style="195" customWidth="1"/>
    <col min="13063" max="13066" width="9" style="195" hidden="1" customWidth="1"/>
    <col min="13067" max="13311" width="9" style="195"/>
    <col min="13312" max="13312" width="36.75" style="195" customWidth="1"/>
    <col min="13313" max="13313" width="11.625" style="195" customWidth="1"/>
    <col min="13314" max="13314" width="8.125" style="195" customWidth="1"/>
    <col min="13315" max="13315" width="36.5" style="195" customWidth="1"/>
    <col min="13316" max="13316" width="10.75" style="195" customWidth="1"/>
    <col min="13317" max="13317" width="8.125" style="195" customWidth="1"/>
    <col min="13318" max="13318" width="9.125" style="195" customWidth="1"/>
    <col min="13319" max="13322" width="9" style="195" hidden="1" customWidth="1"/>
    <col min="13323" max="13567" width="9" style="195"/>
    <col min="13568" max="13568" width="36.75" style="195" customWidth="1"/>
    <col min="13569" max="13569" width="11.625" style="195" customWidth="1"/>
    <col min="13570" max="13570" width="8.125" style="195" customWidth="1"/>
    <col min="13571" max="13571" width="36.5" style="195" customWidth="1"/>
    <col min="13572" max="13572" width="10.75" style="195" customWidth="1"/>
    <col min="13573" max="13573" width="8.125" style="195" customWidth="1"/>
    <col min="13574" max="13574" width="9.125" style="195" customWidth="1"/>
    <col min="13575" max="13578" width="9" style="195" hidden="1" customWidth="1"/>
    <col min="13579" max="13823" width="9" style="195"/>
    <col min="13824" max="13824" width="36.75" style="195" customWidth="1"/>
    <col min="13825" max="13825" width="11.625" style="195" customWidth="1"/>
    <col min="13826" max="13826" width="8.125" style="195" customWidth="1"/>
    <col min="13827" max="13827" width="36.5" style="195" customWidth="1"/>
    <col min="13828" max="13828" width="10.75" style="195" customWidth="1"/>
    <col min="13829" max="13829" width="8.125" style="195" customWidth="1"/>
    <col min="13830" max="13830" width="9.125" style="195" customWidth="1"/>
    <col min="13831" max="13834" width="9" style="195" hidden="1" customWidth="1"/>
    <col min="13835" max="14079" width="9" style="195"/>
    <col min="14080" max="14080" width="36.75" style="195" customWidth="1"/>
    <col min="14081" max="14081" width="11.625" style="195" customWidth="1"/>
    <col min="14082" max="14082" width="8.125" style="195" customWidth="1"/>
    <col min="14083" max="14083" width="36.5" style="195" customWidth="1"/>
    <col min="14084" max="14084" width="10.75" style="195" customWidth="1"/>
    <col min="14085" max="14085" width="8.125" style="195" customWidth="1"/>
    <col min="14086" max="14086" width="9.125" style="195" customWidth="1"/>
    <col min="14087" max="14090" width="9" style="195" hidden="1" customWidth="1"/>
    <col min="14091" max="14335" width="9" style="195"/>
    <col min="14336" max="14336" width="36.75" style="195" customWidth="1"/>
    <col min="14337" max="14337" width="11.625" style="195" customWidth="1"/>
    <col min="14338" max="14338" width="8.125" style="195" customWidth="1"/>
    <col min="14339" max="14339" width="36.5" style="195" customWidth="1"/>
    <col min="14340" max="14340" width="10.75" style="195" customWidth="1"/>
    <col min="14341" max="14341" width="8.125" style="195" customWidth="1"/>
    <col min="14342" max="14342" width="9.125" style="195" customWidth="1"/>
    <col min="14343" max="14346" width="9" style="195" hidden="1" customWidth="1"/>
    <col min="14347" max="14591" width="9" style="195"/>
    <col min="14592" max="14592" width="36.75" style="195" customWidth="1"/>
    <col min="14593" max="14593" width="11.625" style="195" customWidth="1"/>
    <col min="14594" max="14594" width="8.125" style="195" customWidth="1"/>
    <col min="14595" max="14595" width="36.5" style="195" customWidth="1"/>
    <col min="14596" max="14596" width="10.75" style="195" customWidth="1"/>
    <col min="14597" max="14597" width="8.125" style="195" customWidth="1"/>
    <col min="14598" max="14598" width="9.125" style="195" customWidth="1"/>
    <col min="14599" max="14602" width="9" style="195" hidden="1" customWidth="1"/>
    <col min="14603" max="14847" width="9" style="195"/>
    <col min="14848" max="14848" width="36.75" style="195" customWidth="1"/>
    <col min="14849" max="14849" width="11.625" style="195" customWidth="1"/>
    <col min="14850" max="14850" width="8.125" style="195" customWidth="1"/>
    <col min="14851" max="14851" width="36.5" style="195" customWidth="1"/>
    <col min="14852" max="14852" width="10.75" style="195" customWidth="1"/>
    <col min="14853" max="14853" width="8.125" style="195" customWidth="1"/>
    <col min="14854" max="14854" width="9.125" style="195" customWidth="1"/>
    <col min="14855" max="14858" width="9" style="195" hidden="1" customWidth="1"/>
    <col min="14859" max="15103" width="9" style="195"/>
    <col min="15104" max="15104" width="36.75" style="195" customWidth="1"/>
    <col min="15105" max="15105" width="11.625" style="195" customWidth="1"/>
    <col min="15106" max="15106" width="8.125" style="195" customWidth="1"/>
    <col min="15107" max="15107" width="36.5" style="195" customWidth="1"/>
    <col min="15108" max="15108" width="10.75" style="195" customWidth="1"/>
    <col min="15109" max="15109" width="8.125" style="195" customWidth="1"/>
    <col min="15110" max="15110" width="9.125" style="195" customWidth="1"/>
    <col min="15111" max="15114" width="9" style="195" hidden="1" customWidth="1"/>
    <col min="15115" max="15359" width="9" style="195"/>
    <col min="15360" max="15360" width="36.75" style="195" customWidth="1"/>
    <col min="15361" max="15361" width="11.625" style="195" customWidth="1"/>
    <col min="15362" max="15362" width="8.125" style="195" customWidth="1"/>
    <col min="15363" max="15363" width="36.5" style="195" customWidth="1"/>
    <col min="15364" max="15364" width="10.75" style="195" customWidth="1"/>
    <col min="15365" max="15365" width="8.125" style="195" customWidth="1"/>
    <col min="15366" max="15366" width="9.125" style="195" customWidth="1"/>
    <col min="15367" max="15370" width="9" style="195" hidden="1" customWidth="1"/>
    <col min="15371" max="15615" width="9" style="195"/>
    <col min="15616" max="15616" width="36.75" style="195" customWidth="1"/>
    <col min="15617" max="15617" width="11.625" style="195" customWidth="1"/>
    <col min="15618" max="15618" width="8.125" style="195" customWidth="1"/>
    <col min="15619" max="15619" width="36.5" style="195" customWidth="1"/>
    <col min="15620" max="15620" width="10.75" style="195" customWidth="1"/>
    <col min="15621" max="15621" width="8.125" style="195" customWidth="1"/>
    <col min="15622" max="15622" width="9.125" style="195" customWidth="1"/>
    <col min="15623" max="15626" width="9" style="195" hidden="1" customWidth="1"/>
    <col min="15627" max="15871" width="9" style="195"/>
    <col min="15872" max="15872" width="36.75" style="195" customWidth="1"/>
    <col min="15873" max="15873" width="11.625" style="195" customWidth="1"/>
    <col min="15874" max="15874" width="8.125" style="195" customWidth="1"/>
    <col min="15875" max="15875" width="36.5" style="195" customWidth="1"/>
    <col min="15876" max="15876" width="10.75" style="195" customWidth="1"/>
    <col min="15877" max="15877" width="8.125" style="195" customWidth="1"/>
    <col min="15878" max="15878" width="9.125" style="195" customWidth="1"/>
    <col min="15879" max="15882" width="9" style="195" hidden="1" customWidth="1"/>
    <col min="15883" max="16127" width="9" style="195"/>
    <col min="16128" max="16128" width="36.75" style="195" customWidth="1"/>
    <col min="16129" max="16129" width="11.625" style="195" customWidth="1"/>
    <col min="16130" max="16130" width="8.125" style="195" customWidth="1"/>
    <col min="16131" max="16131" width="36.5" style="195" customWidth="1"/>
    <col min="16132" max="16132" width="10.75" style="195" customWidth="1"/>
    <col min="16133" max="16133" width="8.125" style="195" customWidth="1"/>
    <col min="16134" max="16134" width="9.125" style="195" customWidth="1"/>
    <col min="16135" max="16138" width="9" style="195" hidden="1" customWidth="1"/>
    <col min="16139" max="16384" width="9" style="195"/>
  </cols>
  <sheetData>
    <row r="1" ht="18.75" spans="1:12">
      <c r="A1" s="196" t="s">
        <v>1770</v>
      </c>
      <c r="B1" s="196"/>
      <c r="C1" s="196"/>
      <c r="D1" s="196"/>
      <c r="E1" s="196"/>
      <c r="F1" s="196"/>
      <c r="G1" s="196"/>
      <c r="H1" s="196"/>
      <c r="I1" s="196"/>
      <c r="J1" s="196"/>
      <c r="K1" s="196"/>
      <c r="L1" s="196"/>
    </row>
    <row r="2" ht="24.75" customHeight="1" spans="1:12">
      <c r="A2" s="197" t="s">
        <v>1771</v>
      </c>
      <c r="B2" s="197"/>
      <c r="C2" s="197"/>
      <c r="D2" s="197"/>
      <c r="E2" s="197"/>
      <c r="F2" s="197"/>
      <c r="G2" s="197"/>
      <c r="H2" s="197"/>
      <c r="I2" s="197"/>
      <c r="J2" s="197"/>
      <c r="K2" s="197"/>
      <c r="L2" s="197"/>
    </row>
    <row r="3" ht="19.5" spans="1:12">
      <c r="A3" s="198" t="s">
        <v>1589</v>
      </c>
      <c r="B3" s="199"/>
      <c r="C3" s="199"/>
      <c r="D3" s="199"/>
      <c r="E3" s="199"/>
      <c r="F3" s="199"/>
      <c r="G3" s="200"/>
      <c r="I3" s="199"/>
      <c r="J3" s="199"/>
      <c r="K3" s="199"/>
      <c r="L3" s="225" t="s">
        <v>67</v>
      </c>
    </row>
    <row r="4" ht="56.25" spans="1:12">
      <c r="A4" s="201" t="s">
        <v>68</v>
      </c>
      <c r="B4" s="202" t="s">
        <v>70</v>
      </c>
      <c r="C4" s="202" t="s">
        <v>71</v>
      </c>
      <c r="D4" s="202" t="s">
        <v>72</v>
      </c>
      <c r="E4" s="202" t="s">
        <v>73</v>
      </c>
      <c r="F4" s="203" t="s">
        <v>1590</v>
      </c>
      <c r="G4" s="204" t="s">
        <v>1563</v>
      </c>
      <c r="H4" s="202" t="s">
        <v>70</v>
      </c>
      <c r="I4" s="202" t="s">
        <v>71</v>
      </c>
      <c r="J4" s="202" t="s">
        <v>72</v>
      </c>
      <c r="K4" s="202" t="s">
        <v>73</v>
      </c>
      <c r="L4" s="226" t="s">
        <v>1590</v>
      </c>
    </row>
    <row r="5" ht="37.5" customHeight="1" spans="1:12">
      <c r="A5" s="205" t="s">
        <v>76</v>
      </c>
      <c r="B5" s="206"/>
      <c r="C5" s="207"/>
      <c r="D5" s="207"/>
      <c r="E5" s="207"/>
      <c r="F5" s="208"/>
      <c r="G5" s="209" t="s">
        <v>76</v>
      </c>
      <c r="H5" s="206"/>
      <c r="I5" s="207"/>
      <c r="J5" s="207"/>
      <c r="K5" s="207"/>
      <c r="L5" s="227"/>
    </row>
    <row r="6" ht="30.75" customHeight="1" spans="1:12">
      <c r="A6" s="210" t="s">
        <v>1591</v>
      </c>
      <c r="B6" s="206"/>
      <c r="C6" s="207"/>
      <c r="D6" s="207"/>
      <c r="E6" s="207"/>
      <c r="F6" s="208"/>
      <c r="G6" s="211" t="s">
        <v>1592</v>
      </c>
      <c r="H6" s="206"/>
      <c r="I6" s="207"/>
      <c r="J6" s="207"/>
      <c r="K6" s="207"/>
      <c r="L6" s="227"/>
    </row>
    <row r="7" ht="36.75" customHeight="1" spans="1:12">
      <c r="A7" s="212" t="s">
        <v>1593</v>
      </c>
      <c r="B7" s="213"/>
      <c r="C7" s="214"/>
      <c r="D7" s="214"/>
      <c r="E7" s="214"/>
      <c r="F7" s="215"/>
      <c r="G7" s="216" t="s">
        <v>1594</v>
      </c>
      <c r="H7" s="213">
        <f>SUM(H8:H10)</f>
        <v>0</v>
      </c>
      <c r="I7" s="214"/>
      <c r="J7" s="214"/>
      <c r="K7" s="214"/>
      <c r="L7" s="228"/>
    </row>
    <row r="8" ht="36.75" customHeight="1" spans="1:12">
      <c r="A8" s="217" t="s">
        <v>1595</v>
      </c>
      <c r="B8" s="213"/>
      <c r="C8" s="214"/>
      <c r="D8" s="214"/>
      <c r="E8" s="214"/>
      <c r="F8" s="215"/>
      <c r="G8" s="218" t="s">
        <v>1595</v>
      </c>
      <c r="H8" s="213"/>
      <c r="I8" s="214"/>
      <c r="J8" s="214"/>
      <c r="K8" s="214"/>
      <c r="L8" s="228"/>
    </row>
    <row r="9" ht="36.75" customHeight="1" spans="1:12">
      <c r="A9" s="217" t="s">
        <v>1596</v>
      </c>
      <c r="B9" s="213"/>
      <c r="C9" s="214"/>
      <c r="D9" s="214"/>
      <c r="E9" s="214"/>
      <c r="F9" s="215"/>
      <c r="G9" s="218" t="s">
        <v>1596</v>
      </c>
      <c r="H9" s="213"/>
      <c r="I9" s="214"/>
      <c r="J9" s="214"/>
      <c r="K9" s="214"/>
      <c r="L9" s="228"/>
    </row>
    <row r="10" ht="36.75" customHeight="1" spans="1:12">
      <c r="A10" s="217" t="s">
        <v>1597</v>
      </c>
      <c r="B10" s="213"/>
      <c r="C10" s="214"/>
      <c r="D10" s="214"/>
      <c r="E10" s="214"/>
      <c r="F10" s="215"/>
      <c r="G10" s="218" t="s">
        <v>1597</v>
      </c>
      <c r="H10" s="213"/>
      <c r="I10" s="214"/>
      <c r="J10" s="214"/>
      <c r="K10" s="214"/>
      <c r="L10" s="228"/>
    </row>
    <row r="11" ht="36.75" customHeight="1" spans="1:12">
      <c r="A11" s="212" t="s">
        <v>1598</v>
      </c>
      <c r="B11" s="213">
        <f>B12+B13</f>
        <v>0</v>
      </c>
      <c r="C11" s="214"/>
      <c r="D11" s="214"/>
      <c r="E11" s="214"/>
      <c r="F11" s="215"/>
      <c r="G11" s="216" t="s">
        <v>1599</v>
      </c>
      <c r="H11" s="213">
        <f>H12+H13</f>
        <v>0</v>
      </c>
      <c r="I11" s="214"/>
      <c r="J11" s="214"/>
      <c r="K11" s="214"/>
      <c r="L11" s="228"/>
    </row>
    <row r="12" ht="36.75" customHeight="1" spans="1:12">
      <c r="A12" s="219" t="s">
        <v>1600</v>
      </c>
      <c r="B12" s="213"/>
      <c r="C12" s="214"/>
      <c r="D12" s="214"/>
      <c r="E12" s="214"/>
      <c r="F12" s="215"/>
      <c r="G12" s="218" t="s">
        <v>1601</v>
      </c>
      <c r="H12" s="213"/>
      <c r="I12" s="214"/>
      <c r="J12" s="214"/>
      <c r="K12" s="214"/>
      <c r="L12" s="228"/>
    </row>
    <row r="13" ht="36.75" customHeight="1" spans="1:12">
      <c r="A13" s="217" t="s">
        <v>1602</v>
      </c>
      <c r="B13" s="213"/>
      <c r="C13" s="214"/>
      <c r="D13" s="214"/>
      <c r="E13" s="214"/>
      <c r="F13" s="215"/>
      <c r="G13" s="218" t="s">
        <v>1602</v>
      </c>
      <c r="H13" s="213"/>
      <c r="I13" s="214"/>
      <c r="J13" s="214"/>
      <c r="K13" s="214"/>
      <c r="L13" s="228"/>
    </row>
    <row r="14" ht="36.75" customHeight="1" spans="1:12">
      <c r="A14" s="212" t="s">
        <v>1603</v>
      </c>
      <c r="B14" s="213"/>
      <c r="C14" s="214"/>
      <c r="D14" s="214"/>
      <c r="E14" s="214"/>
      <c r="F14" s="215"/>
      <c r="G14" s="216" t="s">
        <v>1604</v>
      </c>
      <c r="H14" s="213"/>
      <c r="I14" s="214"/>
      <c r="J14" s="214"/>
      <c r="K14" s="214"/>
      <c r="L14" s="228"/>
    </row>
    <row r="15" ht="36.75" customHeight="1" spans="1:12">
      <c r="A15" s="212" t="s">
        <v>1605</v>
      </c>
      <c r="B15" s="213"/>
      <c r="C15" s="214"/>
      <c r="D15" s="214"/>
      <c r="E15" s="214"/>
      <c r="F15" s="215"/>
      <c r="G15" s="216" t="s">
        <v>1606</v>
      </c>
      <c r="H15" s="213"/>
      <c r="I15" s="214"/>
      <c r="J15" s="214"/>
      <c r="K15" s="214"/>
      <c r="L15" s="228"/>
    </row>
    <row r="16" ht="36.75" customHeight="1" spans="1:12">
      <c r="A16" s="220"/>
      <c r="B16" s="221"/>
      <c r="C16" s="221"/>
      <c r="D16" s="221"/>
      <c r="E16" s="221"/>
      <c r="F16" s="221"/>
      <c r="G16" s="222" t="s">
        <v>1607</v>
      </c>
      <c r="H16" s="221"/>
      <c r="I16" s="221"/>
      <c r="J16" s="221"/>
      <c r="K16" s="221"/>
      <c r="L16" s="229"/>
    </row>
    <row r="17" ht="38.25" customHeight="1" spans="1:11">
      <c r="A17" s="223"/>
      <c r="B17" s="223"/>
      <c r="C17" s="223"/>
      <c r="D17" s="223"/>
      <c r="E17" s="223"/>
      <c r="F17" s="223"/>
      <c r="G17" s="223"/>
      <c r="H17" s="223"/>
      <c r="I17" s="223"/>
      <c r="J17" s="223"/>
      <c r="K17" s="223"/>
    </row>
    <row r="18" ht="13.5" spans="1:11">
      <c r="A18" s="223" t="s">
        <v>1608</v>
      </c>
      <c r="B18" s="223"/>
      <c r="C18" s="223"/>
      <c r="D18" s="223"/>
      <c r="E18" s="223"/>
      <c r="F18" s="223"/>
      <c r="G18" s="223"/>
      <c r="H18" s="223"/>
      <c r="I18" s="223"/>
      <c r="J18" s="223"/>
      <c r="K18" s="223"/>
    </row>
    <row r="19" spans="1:11">
      <c r="A19" s="195"/>
      <c r="B19" s="224"/>
      <c r="C19" s="224"/>
      <c r="D19" s="224"/>
      <c r="E19" s="224"/>
      <c r="H19" s="224"/>
      <c r="I19" s="224"/>
      <c r="J19" s="224"/>
      <c r="K19" s="224"/>
    </row>
    <row r="20" spans="1:1">
      <c r="A20" s="195"/>
    </row>
    <row r="21" spans="1:1">
      <c r="A21" s="195"/>
    </row>
    <row r="22" spans="1:1">
      <c r="A22" s="195"/>
    </row>
    <row r="23" spans="1:1">
      <c r="A23" s="195"/>
    </row>
    <row r="24" spans="1:1">
      <c r="A24" s="195"/>
    </row>
    <row r="25" spans="1:1">
      <c r="A25" s="195"/>
    </row>
    <row r="26" spans="1:1">
      <c r="A26" s="195"/>
    </row>
    <row r="27" spans="1:1">
      <c r="A27" s="195"/>
    </row>
    <row r="28" spans="1:1">
      <c r="A28" s="195"/>
    </row>
    <row r="29" spans="1:1">
      <c r="A29" s="195"/>
    </row>
    <row r="30" spans="1:1">
      <c r="A30" s="195"/>
    </row>
    <row r="31" spans="1:1">
      <c r="A31" s="195"/>
    </row>
    <row r="32" spans="1:1">
      <c r="A32" s="195"/>
    </row>
    <row r="33" spans="1:1">
      <c r="A33" s="195"/>
    </row>
    <row r="34" spans="1:1">
      <c r="A34" s="195"/>
    </row>
    <row r="35" spans="1:1">
      <c r="A35" s="195"/>
    </row>
    <row r="36" spans="1:1">
      <c r="A36" s="195"/>
    </row>
  </sheetData>
  <mergeCells count="5">
    <mergeCell ref="A1:L1"/>
    <mergeCell ref="A2:L2"/>
    <mergeCell ref="A3:B3"/>
    <mergeCell ref="A17:K17"/>
    <mergeCell ref="A18:K18"/>
  </mergeCells>
  <printOptions horizontalCentered="1"/>
  <pageMargins left="0.236111111111111" right="0.236111111111111" top="0.5" bottom="0.314583333333333" header="0.314583333333333" footer="0.314583333333333"/>
  <pageSetup paperSize="9" orientation="portrait" blackAndWhite="1" errors="blank"/>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XFC1322"/>
  <sheetViews>
    <sheetView showZeros="0" topLeftCell="B1298" workbookViewId="0">
      <selection activeCell="B1322" sqref="B1322"/>
    </sheetView>
  </sheetViews>
  <sheetFormatPr defaultColWidth="21.5" defaultRowHeight="21.95" customHeight="1"/>
  <cols>
    <col min="1" max="1" width="11" style="459" hidden="1" customWidth="1"/>
    <col min="2" max="2" width="56.625" style="459" customWidth="1"/>
    <col min="3" max="3" width="26.25" style="706" customWidth="1"/>
    <col min="4" max="7" width="21.5" style="1"/>
    <col min="8" max="16380" width="21.5" style="459"/>
    <col min="16381" max="16384" width="21.5" style="752"/>
  </cols>
  <sheetData>
    <row r="1" customHeight="1" spans="2:3">
      <c r="B1" s="291" t="s">
        <v>142</v>
      </c>
      <c r="C1" s="707"/>
    </row>
    <row r="2" s="458" customFormat="1" customHeight="1" spans="1:7">
      <c r="A2" s="292" t="s">
        <v>143</v>
      </c>
      <c r="B2" s="292"/>
      <c r="C2" s="345"/>
      <c r="D2" s="708"/>
      <c r="E2" s="708"/>
      <c r="F2" s="708"/>
      <c r="G2" s="708"/>
    </row>
    <row r="3" s="458" customFormat="1" ht="18.75" customHeight="1" spans="2:7">
      <c r="B3" s="753"/>
      <c r="C3" s="710"/>
      <c r="D3" s="708"/>
      <c r="E3" s="708"/>
      <c r="F3" s="708"/>
      <c r="G3" s="708"/>
    </row>
    <row r="4" ht="24" customHeight="1" spans="2:3">
      <c r="B4" s="754" t="s">
        <v>67</v>
      </c>
      <c r="C4" s="711"/>
    </row>
    <row r="5" ht="20.1" customHeight="1" spans="1:3">
      <c r="A5" s="712"/>
      <c r="B5" s="713" t="s">
        <v>144</v>
      </c>
      <c r="C5" s="713" t="s">
        <v>72</v>
      </c>
    </row>
    <row r="6" ht="20.1" customHeight="1" spans="1:4">
      <c r="A6" s="755">
        <v>1</v>
      </c>
      <c r="B6" s="756" t="s">
        <v>145</v>
      </c>
      <c r="C6" s="716">
        <v>998525</v>
      </c>
      <c r="D6" s="752"/>
    </row>
    <row r="7" ht="16.5" customHeight="1" spans="1:3">
      <c r="A7" s="755">
        <v>201</v>
      </c>
      <c r="B7" s="757" t="s">
        <v>146</v>
      </c>
      <c r="C7" s="716">
        <v>76981</v>
      </c>
    </row>
    <row r="8" ht="16.5" customHeight="1" spans="1:3">
      <c r="A8" s="755">
        <v>20101</v>
      </c>
      <c r="B8" s="757" t="s">
        <v>147</v>
      </c>
      <c r="C8" s="716">
        <v>1470</v>
      </c>
    </row>
    <row r="9" ht="16.5" customHeight="1" spans="1:3">
      <c r="A9" s="755">
        <v>2010101</v>
      </c>
      <c r="B9" s="758" t="s">
        <v>148</v>
      </c>
      <c r="C9" s="716">
        <v>1123</v>
      </c>
    </row>
    <row r="10" ht="16.5" customHeight="1" spans="1:3">
      <c r="A10" s="755">
        <v>2010102</v>
      </c>
      <c r="B10" s="758" t="s">
        <v>149</v>
      </c>
      <c r="C10" s="716">
        <v>10</v>
      </c>
    </row>
    <row r="11" ht="16.5" hidden="1" customHeight="1" spans="1:3">
      <c r="A11" s="755">
        <v>2010103</v>
      </c>
      <c r="B11" s="758" t="s">
        <v>150</v>
      </c>
      <c r="C11" s="716">
        <v>0</v>
      </c>
    </row>
    <row r="12" ht="16.5" customHeight="1" spans="1:3">
      <c r="A12" s="755">
        <v>2010104</v>
      </c>
      <c r="B12" s="758" t="s">
        <v>151</v>
      </c>
      <c r="C12" s="716">
        <v>44</v>
      </c>
    </row>
    <row r="13" ht="16.5" customHeight="1" spans="1:3">
      <c r="A13" s="755">
        <v>2010105</v>
      </c>
      <c r="B13" s="758" t="s">
        <v>152</v>
      </c>
      <c r="C13" s="716">
        <v>10</v>
      </c>
    </row>
    <row r="14" ht="16.5" customHeight="1" spans="1:3">
      <c r="A14" s="755">
        <v>2010106</v>
      </c>
      <c r="B14" s="758" t="s">
        <v>153</v>
      </c>
      <c r="C14" s="716">
        <v>27</v>
      </c>
    </row>
    <row r="15" ht="16.5" customHeight="1" spans="1:3">
      <c r="A15" s="755">
        <v>2010107</v>
      </c>
      <c r="B15" s="758" t="s">
        <v>154</v>
      </c>
      <c r="C15" s="716">
        <v>199</v>
      </c>
    </row>
    <row r="16" ht="16.5" customHeight="1" spans="1:3">
      <c r="A16" s="755">
        <v>2010108</v>
      </c>
      <c r="B16" s="758" t="s">
        <v>155</v>
      </c>
      <c r="C16" s="716">
        <v>13</v>
      </c>
    </row>
    <row r="17" ht="16.5" hidden="1" customHeight="1" spans="1:3">
      <c r="A17" s="755">
        <v>2010109</v>
      </c>
      <c r="B17" s="758" t="s">
        <v>156</v>
      </c>
      <c r="C17" s="716">
        <v>0</v>
      </c>
    </row>
    <row r="18" ht="16.5" customHeight="1" spans="1:3">
      <c r="A18" s="755">
        <v>2010150</v>
      </c>
      <c r="B18" s="758" t="s">
        <v>157</v>
      </c>
      <c r="C18" s="716">
        <v>44</v>
      </c>
    </row>
    <row r="19" ht="16.5" hidden="1" customHeight="1" spans="1:3">
      <c r="A19" s="755">
        <v>2010199</v>
      </c>
      <c r="B19" s="758" t="s">
        <v>158</v>
      </c>
      <c r="C19" s="716">
        <v>0</v>
      </c>
    </row>
    <row r="20" ht="16.5" customHeight="1" spans="1:3">
      <c r="A20" s="755">
        <v>20102</v>
      </c>
      <c r="B20" s="757" t="s">
        <v>159</v>
      </c>
      <c r="C20" s="716">
        <v>1426</v>
      </c>
    </row>
    <row r="21" ht="16.5" customHeight="1" spans="1:3">
      <c r="A21" s="755">
        <v>2010201</v>
      </c>
      <c r="B21" s="758" t="s">
        <v>148</v>
      </c>
      <c r="C21" s="716">
        <v>1088</v>
      </c>
    </row>
    <row r="22" ht="16.5" customHeight="1" spans="1:3">
      <c r="A22" s="755">
        <v>2010202</v>
      </c>
      <c r="B22" s="758" t="s">
        <v>149</v>
      </c>
      <c r="C22" s="716">
        <v>59</v>
      </c>
    </row>
    <row r="23" ht="16.5" hidden="1" customHeight="1" spans="1:3">
      <c r="A23" s="755">
        <v>2010203</v>
      </c>
      <c r="B23" s="758" t="s">
        <v>150</v>
      </c>
      <c r="C23" s="716">
        <v>0</v>
      </c>
    </row>
    <row r="24" ht="16.5" customHeight="1" spans="1:3">
      <c r="A24" s="755">
        <v>2010204</v>
      </c>
      <c r="B24" s="758" t="s">
        <v>160</v>
      </c>
      <c r="C24" s="716">
        <v>40</v>
      </c>
    </row>
    <row r="25" ht="16.5" customHeight="1" spans="1:3">
      <c r="A25" s="755">
        <v>2010205</v>
      </c>
      <c r="B25" s="758" t="s">
        <v>161</v>
      </c>
      <c r="C25" s="716">
        <v>123</v>
      </c>
    </row>
    <row r="26" ht="16.5" customHeight="1" spans="1:3">
      <c r="A26" s="755">
        <v>2010206</v>
      </c>
      <c r="B26" s="758" t="s">
        <v>162</v>
      </c>
      <c r="C26" s="716">
        <v>40</v>
      </c>
    </row>
    <row r="27" ht="16.5" customHeight="1" spans="1:3">
      <c r="A27" s="755">
        <v>2010250</v>
      </c>
      <c r="B27" s="758" t="s">
        <v>157</v>
      </c>
      <c r="C27" s="716">
        <v>76</v>
      </c>
    </row>
    <row r="28" ht="16.5" hidden="1" customHeight="1" spans="1:3">
      <c r="A28" s="755">
        <v>2010299</v>
      </c>
      <c r="B28" s="758" t="s">
        <v>163</v>
      </c>
      <c r="C28" s="716">
        <v>0</v>
      </c>
    </row>
    <row r="29" ht="16.5" customHeight="1" spans="1:3">
      <c r="A29" s="755">
        <v>20103</v>
      </c>
      <c r="B29" s="757" t="s">
        <v>164</v>
      </c>
      <c r="C29" s="716">
        <v>31177</v>
      </c>
    </row>
    <row r="30" ht="16.5" customHeight="1" spans="1:3">
      <c r="A30" s="755">
        <v>2010301</v>
      </c>
      <c r="B30" s="758" t="s">
        <v>148</v>
      </c>
      <c r="C30" s="716">
        <v>28157</v>
      </c>
    </row>
    <row r="31" ht="16.5" customHeight="1" spans="1:3">
      <c r="A31" s="755">
        <v>2010302</v>
      </c>
      <c r="B31" s="758" t="s">
        <v>149</v>
      </c>
      <c r="C31" s="716">
        <v>792</v>
      </c>
    </row>
    <row r="32" ht="16.5" hidden="1" customHeight="1" spans="1:3">
      <c r="A32" s="755">
        <v>2010303</v>
      </c>
      <c r="B32" s="758" t="s">
        <v>150</v>
      </c>
      <c r="C32" s="716">
        <v>0</v>
      </c>
    </row>
    <row r="33" ht="16.5" hidden="1" customHeight="1" spans="1:3">
      <c r="A33" s="755">
        <v>2010304</v>
      </c>
      <c r="B33" s="758" t="s">
        <v>165</v>
      </c>
      <c r="C33" s="716">
        <v>0</v>
      </c>
    </row>
    <row r="34" ht="16.5" hidden="1" customHeight="1" spans="1:3">
      <c r="A34" s="755">
        <v>2010305</v>
      </c>
      <c r="B34" s="758" t="s">
        <v>166</v>
      </c>
      <c r="C34" s="716">
        <v>0</v>
      </c>
    </row>
    <row r="35" ht="16.5" customHeight="1" spans="1:3">
      <c r="A35" s="755">
        <v>2010306</v>
      </c>
      <c r="B35" s="758" t="s">
        <v>167</v>
      </c>
      <c r="C35" s="716">
        <v>346</v>
      </c>
    </row>
    <row r="36" ht="16.5" customHeight="1" spans="1:3">
      <c r="A36" s="755">
        <v>2010308</v>
      </c>
      <c r="B36" s="758" t="s">
        <v>168</v>
      </c>
      <c r="C36" s="716">
        <v>10</v>
      </c>
    </row>
    <row r="37" ht="16.5" hidden="1" customHeight="1" spans="1:3">
      <c r="A37" s="755">
        <v>2010309</v>
      </c>
      <c r="B37" s="758" t="s">
        <v>169</v>
      </c>
      <c r="C37" s="716">
        <v>0</v>
      </c>
    </row>
    <row r="38" ht="16.5" customHeight="1" spans="1:3">
      <c r="A38" s="755">
        <v>2010350</v>
      </c>
      <c r="B38" s="758" t="s">
        <v>157</v>
      </c>
      <c r="C38" s="716">
        <v>1188</v>
      </c>
    </row>
    <row r="39" ht="16.5" customHeight="1" spans="1:3">
      <c r="A39" s="755">
        <v>2010399</v>
      </c>
      <c r="B39" s="758" t="s">
        <v>170</v>
      </c>
      <c r="C39" s="716">
        <v>684</v>
      </c>
    </row>
    <row r="40" ht="16.5" customHeight="1" spans="1:3">
      <c r="A40" s="755">
        <v>20104</v>
      </c>
      <c r="B40" s="757" t="s">
        <v>171</v>
      </c>
      <c r="C40" s="716">
        <v>902</v>
      </c>
    </row>
    <row r="41" ht="16.5" customHeight="1" spans="1:3">
      <c r="A41" s="755">
        <v>2010401</v>
      </c>
      <c r="B41" s="758" t="s">
        <v>148</v>
      </c>
      <c r="C41" s="716">
        <v>484</v>
      </c>
    </row>
    <row r="42" ht="16.5" hidden="1" customHeight="1" spans="1:3">
      <c r="A42" s="755">
        <v>2010402</v>
      </c>
      <c r="B42" s="758" t="s">
        <v>149</v>
      </c>
      <c r="C42" s="716">
        <v>0</v>
      </c>
    </row>
    <row r="43" ht="16.5" hidden="1" customHeight="1" spans="1:3">
      <c r="A43" s="755">
        <v>2010403</v>
      </c>
      <c r="B43" s="758" t="s">
        <v>150</v>
      </c>
      <c r="C43" s="716">
        <v>0</v>
      </c>
    </row>
    <row r="44" ht="16.5" hidden="1" customHeight="1" spans="1:3">
      <c r="A44" s="755">
        <v>2010404</v>
      </c>
      <c r="B44" s="758" t="s">
        <v>172</v>
      </c>
      <c r="C44" s="716">
        <v>0</v>
      </c>
    </row>
    <row r="45" ht="16.5" hidden="1" customHeight="1" spans="1:3">
      <c r="A45" s="755">
        <v>2010405</v>
      </c>
      <c r="B45" s="758" t="s">
        <v>173</v>
      </c>
      <c r="C45" s="716">
        <v>0</v>
      </c>
    </row>
    <row r="46" ht="16.5" customHeight="1" spans="1:3">
      <c r="A46" s="755">
        <v>2010406</v>
      </c>
      <c r="B46" s="758" t="s">
        <v>174</v>
      </c>
      <c r="C46" s="716">
        <v>80</v>
      </c>
    </row>
    <row r="47" ht="16.5" hidden="1" customHeight="1" spans="1:3">
      <c r="A47" s="755">
        <v>2010407</v>
      </c>
      <c r="B47" s="758" t="s">
        <v>175</v>
      </c>
      <c r="C47" s="716">
        <v>0</v>
      </c>
    </row>
    <row r="48" ht="16.5" customHeight="1" spans="1:3">
      <c r="A48" s="755">
        <v>2010408</v>
      </c>
      <c r="B48" s="758" t="s">
        <v>176</v>
      </c>
      <c r="C48" s="716">
        <v>11</v>
      </c>
    </row>
    <row r="49" ht="16.5" customHeight="1" spans="1:3">
      <c r="A49" s="755">
        <v>2010450</v>
      </c>
      <c r="B49" s="758" t="s">
        <v>157</v>
      </c>
      <c r="C49" s="716">
        <v>327</v>
      </c>
    </row>
    <row r="50" ht="16.5" hidden="1" customHeight="1" spans="1:3">
      <c r="A50" s="755">
        <v>2010499</v>
      </c>
      <c r="B50" s="758" t="s">
        <v>177</v>
      </c>
      <c r="C50" s="716">
        <v>0</v>
      </c>
    </row>
    <row r="51" ht="16.5" customHeight="1" spans="1:3">
      <c r="A51" s="755">
        <v>20105</v>
      </c>
      <c r="B51" s="757" t="s">
        <v>178</v>
      </c>
      <c r="C51" s="716">
        <v>553</v>
      </c>
    </row>
    <row r="52" ht="16.5" customHeight="1" spans="1:3">
      <c r="A52" s="755">
        <v>2010501</v>
      </c>
      <c r="B52" s="758" t="s">
        <v>148</v>
      </c>
      <c r="C52" s="716">
        <v>318</v>
      </c>
    </row>
    <row r="53" ht="16.5" hidden="1" customHeight="1" spans="1:3">
      <c r="A53" s="755">
        <v>2010502</v>
      </c>
      <c r="B53" s="758" t="s">
        <v>149</v>
      </c>
      <c r="C53" s="716">
        <v>0</v>
      </c>
    </row>
    <row r="54" ht="16.5" hidden="1" customHeight="1" spans="1:3">
      <c r="A54" s="755">
        <v>2010503</v>
      </c>
      <c r="B54" s="758" t="s">
        <v>150</v>
      </c>
      <c r="C54" s="716">
        <v>0</v>
      </c>
    </row>
    <row r="55" ht="16.5" hidden="1" customHeight="1" spans="1:3">
      <c r="A55" s="755">
        <v>2010504</v>
      </c>
      <c r="B55" s="758" t="s">
        <v>179</v>
      </c>
      <c r="C55" s="716">
        <v>0</v>
      </c>
    </row>
    <row r="56" ht="16.5" hidden="1" customHeight="1" spans="1:3">
      <c r="A56" s="755">
        <v>2010505</v>
      </c>
      <c r="B56" s="758" t="s">
        <v>180</v>
      </c>
      <c r="C56" s="716">
        <v>0</v>
      </c>
    </row>
    <row r="57" ht="16.5" hidden="1" customHeight="1" spans="1:3">
      <c r="A57" s="755">
        <v>2010506</v>
      </c>
      <c r="B57" s="758" t="s">
        <v>181</v>
      </c>
      <c r="C57" s="716">
        <v>0</v>
      </c>
    </row>
    <row r="58" ht="16.5" hidden="1" customHeight="1" spans="1:3">
      <c r="A58" s="755">
        <v>2010507</v>
      </c>
      <c r="B58" s="758" t="s">
        <v>182</v>
      </c>
      <c r="C58" s="716">
        <v>0</v>
      </c>
    </row>
    <row r="59" ht="16.5" customHeight="1" spans="1:3">
      <c r="A59" s="755">
        <v>2010508</v>
      </c>
      <c r="B59" s="758" t="s">
        <v>183</v>
      </c>
      <c r="C59" s="716">
        <v>211</v>
      </c>
    </row>
    <row r="60" ht="16.5" customHeight="1" spans="1:3">
      <c r="A60" s="755">
        <v>2010550</v>
      </c>
      <c r="B60" s="758" t="s">
        <v>157</v>
      </c>
      <c r="C60" s="716">
        <v>24</v>
      </c>
    </row>
    <row r="61" ht="16.5" hidden="1" customHeight="1" spans="1:3">
      <c r="A61" s="755">
        <v>2010599</v>
      </c>
      <c r="B61" s="758" t="s">
        <v>184</v>
      </c>
      <c r="C61" s="716">
        <v>0</v>
      </c>
    </row>
    <row r="62" ht="16.5" customHeight="1" spans="1:3">
      <c r="A62" s="755">
        <v>20106</v>
      </c>
      <c r="B62" s="757" t="s">
        <v>185</v>
      </c>
      <c r="C62" s="716">
        <v>1520</v>
      </c>
    </row>
    <row r="63" ht="16.5" customHeight="1" spans="1:3">
      <c r="A63" s="755">
        <v>2010601</v>
      </c>
      <c r="B63" s="758" t="s">
        <v>148</v>
      </c>
      <c r="C63" s="716">
        <v>983</v>
      </c>
    </row>
    <row r="64" ht="16.5" customHeight="1" spans="1:3">
      <c r="A64" s="755">
        <v>2010602</v>
      </c>
      <c r="B64" s="758" t="s">
        <v>149</v>
      </c>
      <c r="C64" s="716">
        <v>217</v>
      </c>
    </row>
    <row r="65" ht="16.5" hidden="1" customHeight="1" spans="1:3">
      <c r="A65" s="755">
        <v>2010603</v>
      </c>
      <c r="B65" s="758" t="s">
        <v>150</v>
      </c>
      <c r="C65" s="716">
        <v>0</v>
      </c>
    </row>
    <row r="66" ht="16.5" hidden="1" customHeight="1" spans="1:3">
      <c r="A66" s="755">
        <v>2010604</v>
      </c>
      <c r="B66" s="758" t="s">
        <v>186</v>
      </c>
      <c r="C66" s="716">
        <v>0</v>
      </c>
    </row>
    <row r="67" ht="16.5" hidden="1" customHeight="1" spans="1:3">
      <c r="A67" s="755">
        <v>2010605</v>
      </c>
      <c r="B67" s="758" t="s">
        <v>187</v>
      </c>
      <c r="C67" s="716">
        <v>0</v>
      </c>
    </row>
    <row r="68" ht="16.5" hidden="1" customHeight="1" spans="1:3">
      <c r="A68" s="755">
        <v>2010606</v>
      </c>
      <c r="B68" s="758" t="s">
        <v>188</v>
      </c>
      <c r="C68" s="716">
        <v>0</v>
      </c>
    </row>
    <row r="69" ht="16.5" hidden="1" customHeight="1" spans="1:3">
      <c r="A69" s="755">
        <v>2010607</v>
      </c>
      <c r="B69" s="758" t="s">
        <v>189</v>
      </c>
      <c r="C69" s="716">
        <v>0</v>
      </c>
    </row>
    <row r="70" ht="16.5" hidden="1" customHeight="1" spans="1:3">
      <c r="A70" s="755">
        <v>2010608</v>
      </c>
      <c r="B70" s="758" t="s">
        <v>190</v>
      </c>
      <c r="C70" s="716">
        <v>0</v>
      </c>
    </row>
    <row r="71" ht="16.5" customHeight="1" spans="1:3">
      <c r="A71" s="755">
        <v>2010650</v>
      </c>
      <c r="B71" s="758" t="s">
        <v>157</v>
      </c>
      <c r="C71" s="716">
        <v>318</v>
      </c>
    </row>
    <row r="72" ht="16.5" customHeight="1" spans="1:3">
      <c r="A72" s="755">
        <v>2010699</v>
      </c>
      <c r="B72" s="758" t="s">
        <v>191</v>
      </c>
      <c r="C72" s="716">
        <v>2</v>
      </c>
    </row>
    <row r="73" ht="16.5" customHeight="1" spans="1:3">
      <c r="A73" s="755">
        <v>20107</v>
      </c>
      <c r="B73" s="757" t="s">
        <v>192</v>
      </c>
      <c r="C73" s="716">
        <v>1549</v>
      </c>
    </row>
    <row r="74" ht="16.5" customHeight="1" spans="1:3">
      <c r="A74" s="755">
        <v>2010701</v>
      </c>
      <c r="B74" s="758" t="s">
        <v>148</v>
      </c>
      <c r="C74" s="716">
        <v>1202</v>
      </c>
    </row>
    <row r="75" ht="16.5" hidden="1" customHeight="1" spans="1:3">
      <c r="A75" s="755">
        <v>2010702</v>
      </c>
      <c r="B75" s="758" t="s">
        <v>149</v>
      </c>
      <c r="C75" s="716">
        <v>0</v>
      </c>
    </row>
    <row r="76" ht="16.5" hidden="1" customHeight="1" spans="1:3">
      <c r="A76" s="755">
        <v>2010703</v>
      </c>
      <c r="B76" s="758" t="s">
        <v>150</v>
      </c>
      <c r="C76" s="716">
        <v>0</v>
      </c>
    </row>
    <row r="77" ht="16.5" hidden="1" customHeight="1" spans="1:3">
      <c r="A77" s="755">
        <v>2010709</v>
      </c>
      <c r="B77" s="758" t="s">
        <v>189</v>
      </c>
      <c r="C77" s="716">
        <v>0</v>
      </c>
    </row>
    <row r="78" ht="16.5" customHeight="1" spans="1:3">
      <c r="A78" s="755">
        <v>2010710</v>
      </c>
      <c r="B78" s="758" t="s">
        <v>193</v>
      </c>
      <c r="C78" s="716">
        <v>200</v>
      </c>
    </row>
    <row r="79" ht="16.5" customHeight="1" spans="1:3">
      <c r="A79" s="755">
        <v>2010750</v>
      </c>
      <c r="B79" s="758" t="s">
        <v>157</v>
      </c>
      <c r="C79" s="716">
        <v>9</v>
      </c>
    </row>
    <row r="80" ht="16.5" customHeight="1" spans="1:3">
      <c r="A80" s="755">
        <v>2010799</v>
      </c>
      <c r="B80" s="758" t="s">
        <v>194</v>
      </c>
      <c r="C80" s="716">
        <v>138</v>
      </c>
    </row>
    <row r="81" ht="16.5" hidden="1" customHeight="1" spans="1:3">
      <c r="A81" s="755">
        <v>20108</v>
      </c>
      <c r="B81" s="757" t="s">
        <v>195</v>
      </c>
      <c r="C81" s="716">
        <v>0</v>
      </c>
    </row>
    <row r="82" ht="16.5" hidden="1" customHeight="1" spans="1:3">
      <c r="A82" s="755">
        <v>2010801</v>
      </c>
      <c r="B82" s="758" t="s">
        <v>148</v>
      </c>
      <c r="C82" s="716">
        <v>0</v>
      </c>
    </row>
    <row r="83" ht="16.5" hidden="1" customHeight="1" spans="1:3">
      <c r="A83" s="755">
        <v>2010802</v>
      </c>
      <c r="B83" s="758" t="s">
        <v>149</v>
      </c>
      <c r="C83" s="716">
        <v>0</v>
      </c>
    </row>
    <row r="84" ht="16.5" hidden="1" customHeight="1" spans="1:3">
      <c r="A84" s="755">
        <v>2010803</v>
      </c>
      <c r="B84" s="758" t="s">
        <v>150</v>
      </c>
      <c r="C84" s="716">
        <v>0</v>
      </c>
    </row>
    <row r="85" ht="16.5" hidden="1" customHeight="1" spans="1:3">
      <c r="A85" s="755">
        <v>2010804</v>
      </c>
      <c r="B85" s="758" t="s">
        <v>196</v>
      </c>
      <c r="C85" s="716">
        <v>0</v>
      </c>
    </row>
    <row r="86" ht="16.5" hidden="1" customHeight="1" spans="1:3">
      <c r="A86" s="755">
        <v>2010805</v>
      </c>
      <c r="B86" s="758" t="s">
        <v>197</v>
      </c>
      <c r="C86" s="716">
        <v>0</v>
      </c>
    </row>
    <row r="87" ht="16.5" hidden="1" customHeight="1" spans="1:3">
      <c r="A87" s="755">
        <v>2010806</v>
      </c>
      <c r="B87" s="758" t="s">
        <v>189</v>
      </c>
      <c r="C87" s="716">
        <v>0</v>
      </c>
    </row>
    <row r="88" ht="16.5" hidden="1" customHeight="1" spans="1:3">
      <c r="A88" s="755">
        <v>2010850</v>
      </c>
      <c r="B88" s="758" t="s">
        <v>157</v>
      </c>
      <c r="C88" s="716">
        <v>0</v>
      </c>
    </row>
    <row r="89" ht="16.5" hidden="1" customHeight="1" spans="1:3">
      <c r="A89" s="755">
        <v>2010899</v>
      </c>
      <c r="B89" s="758" t="s">
        <v>198</v>
      </c>
      <c r="C89" s="716">
        <v>0</v>
      </c>
    </row>
    <row r="90" ht="16.5" hidden="1" customHeight="1" spans="1:3">
      <c r="A90" s="755">
        <v>20109</v>
      </c>
      <c r="B90" s="757" t="s">
        <v>199</v>
      </c>
      <c r="C90" s="716">
        <v>0</v>
      </c>
    </row>
    <row r="91" ht="16.5" hidden="1" customHeight="1" spans="1:3">
      <c r="A91" s="755">
        <v>2010901</v>
      </c>
      <c r="B91" s="758" t="s">
        <v>148</v>
      </c>
      <c r="C91" s="716">
        <v>0</v>
      </c>
    </row>
    <row r="92" ht="16.5" hidden="1" customHeight="1" spans="1:3">
      <c r="A92" s="755">
        <v>2010902</v>
      </c>
      <c r="B92" s="758" t="s">
        <v>149</v>
      </c>
      <c r="C92" s="716">
        <v>0</v>
      </c>
    </row>
    <row r="93" ht="16.5" hidden="1" customHeight="1" spans="1:3">
      <c r="A93" s="755">
        <v>2010903</v>
      </c>
      <c r="B93" s="758" t="s">
        <v>150</v>
      </c>
      <c r="C93" s="716">
        <v>0</v>
      </c>
    </row>
    <row r="94" ht="16.5" hidden="1" customHeight="1" spans="1:3">
      <c r="A94" s="755">
        <v>2010905</v>
      </c>
      <c r="B94" s="758" t="s">
        <v>200</v>
      </c>
      <c r="C94" s="716">
        <v>0</v>
      </c>
    </row>
    <row r="95" ht="16.5" hidden="1" customHeight="1" spans="1:3">
      <c r="A95" s="755">
        <v>2010907</v>
      </c>
      <c r="B95" s="758" t="s">
        <v>201</v>
      </c>
      <c r="C95" s="716">
        <v>0</v>
      </c>
    </row>
    <row r="96" ht="16.5" hidden="1" customHeight="1" spans="1:3">
      <c r="A96" s="755">
        <v>2010908</v>
      </c>
      <c r="B96" s="758" t="s">
        <v>189</v>
      </c>
      <c r="C96" s="716">
        <v>0</v>
      </c>
    </row>
    <row r="97" ht="16.5" hidden="1" customHeight="1" spans="1:3">
      <c r="A97" s="755">
        <v>2010909</v>
      </c>
      <c r="B97" s="758" t="s">
        <v>202</v>
      </c>
      <c r="C97" s="716">
        <v>0</v>
      </c>
    </row>
    <row r="98" ht="16.5" hidden="1" customHeight="1" spans="1:3">
      <c r="A98" s="755">
        <v>2010910</v>
      </c>
      <c r="B98" s="758" t="s">
        <v>203</v>
      </c>
      <c r="C98" s="716">
        <v>0</v>
      </c>
    </row>
    <row r="99" ht="16.5" hidden="1" customHeight="1" spans="1:3">
      <c r="A99" s="755">
        <v>2010911</v>
      </c>
      <c r="B99" s="758" t="s">
        <v>204</v>
      </c>
      <c r="C99" s="716">
        <v>0</v>
      </c>
    </row>
    <row r="100" ht="16.5" hidden="1" customHeight="1" spans="1:3">
      <c r="A100" s="755">
        <v>2010912</v>
      </c>
      <c r="B100" s="758" t="s">
        <v>205</v>
      </c>
      <c r="C100" s="716">
        <v>0</v>
      </c>
    </row>
    <row r="101" ht="16.5" hidden="1" customHeight="1" spans="1:3">
      <c r="A101" s="755">
        <v>2010950</v>
      </c>
      <c r="B101" s="758" t="s">
        <v>157</v>
      </c>
      <c r="C101" s="716">
        <v>0</v>
      </c>
    </row>
    <row r="102" ht="16.5" hidden="1" customHeight="1" spans="1:3">
      <c r="A102" s="755">
        <v>2010999</v>
      </c>
      <c r="B102" s="758" t="s">
        <v>206</v>
      </c>
      <c r="C102" s="716">
        <v>0</v>
      </c>
    </row>
    <row r="103" ht="16.5" customHeight="1" spans="1:3">
      <c r="A103" s="755">
        <v>20111</v>
      </c>
      <c r="B103" s="757" t="s">
        <v>207</v>
      </c>
      <c r="C103" s="716">
        <v>3780</v>
      </c>
    </row>
    <row r="104" ht="16.5" customHeight="1" spans="1:3">
      <c r="A104" s="755">
        <v>2011101</v>
      </c>
      <c r="B104" s="758" t="s">
        <v>148</v>
      </c>
      <c r="C104" s="716">
        <v>3088</v>
      </c>
    </row>
    <row r="105" ht="16.5" customHeight="1" spans="1:3">
      <c r="A105" s="755">
        <v>2011102</v>
      </c>
      <c r="B105" s="758" t="s">
        <v>149</v>
      </c>
      <c r="C105" s="716">
        <v>111</v>
      </c>
    </row>
    <row r="106" ht="16.5" hidden="1" customHeight="1" spans="1:3">
      <c r="A106" s="755">
        <v>2011103</v>
      </c>
      <c r="B106" s="758" t="s">
        <v>150</v>
      </c>
      <c r="C106" s="716">
        <v>0</v>
      </c>
    </row>
    <row r="107" ht="16.5" customHeight="1" spans="1:3">
      <c r="A107" s="755">
        <v>2011104</v>
      </c>
      <c r="B107" s="758" t="s">
        <v>208</v>
      </c>
      <c r="C107" s="716">
        <v>151</v>
      </c>
    </row>
    <row r="108" ht="16.5" hidden="1" customHeight="1" spans="1:3">
      <c r="A108" s="755">
        <v>2011105</v>
      </c>
      <c r="B108" s="758" t="s">
        <v>209</v>
      </c>
      <c r="C108" s="716">
        <v>0</v>
      </c>
    </row>
    <row r="109" ht="16.5" hidden="1" customHeight="1" spans="1:3">
      <c r="A109" s="755">
        <v>2011106</v>
      </c>
      <c r="B109" s="758" t="s">
        <v>210</v>
      </c>
      <c r="C109" s="716">
        <v>0</v>
      </c>
    </row>
    <row r="110" ht="16.5" customHeight="1" spans="1:3">
      <c r="A110" s="755">
        <v>2011150</v>
      </c>
      <c r="B110" s="758" t="s">
        <v>157</v>
      </c>
      <c r="C110" s="716">
        <v>187</v>
      </c>
    </row>
    <row r="111" ht="16.5" customHeight="1" spans="1:3">
      <c r="A111" s="755">
        <v>2011199</v>
      </c>
      <c r="B111" s="758" t="s">
        <v>211</v>
      </c>
      <c r="C111" s="716">
        <v>243</v>
      </c>
    </row>
    <row r="112" ht="16.5" customHeight="1" spans="1:3">
      <c r="A112" s="755">
        <v>20113</v>
      </c>
      <c r="B112" s="757" t="s">
        <v>212</v>
      </c>
      <c r="C112" s="716">
        <v>975</v>
      </c>
    </row>
    <row r="113" ht="16.5" customHeight="1" spans="1:3">
      <c r="A113" s="755">
        <v>2011301</v>
      </c>
      <c r="B113" s="758" t="s">
        <v>148</v>
      </c>
      <c r="C113" s="716">
        <v>466</v>
      </c>
    </row>
    <row r="114" ht="16.5" hidden="1" customHeight="1" spans="1:3">
      <c r="A114" s="755">
        <v>2011302</v>
      </c>
      <c r="B114" s="758" t="s">
        <v>149</v>
      </c>
      <c r="C114" s="716">
        <v>0</v>
      </c>
    </row>
    <row r="115" ht="16.5" hidden="1" customHeight="1" spans="1:3">
      <c r="A115" s="755">
        <v>2011303</v>
      </c>
      <c r="B115" s="758" t="s">
        <v>150</v>
      </c>
      <c r="C115" s="716">
        <v>0</v>
      </c>
    </row>
    <row r="116" ht="16.5" hidden="1" customHeight="1" spans="1:3">
      <c r="A116" s="755">
        <v>2011304</v>
      </c>
      <c r="B116" s="758" t="s">
        <v>213</v>
      </c>
      <c r="C116" s="716">
        <v>0</v>
      </c>
    </row>
    <row r="117" ht="16.5" hidden="1" customHeight="1" spans="1:3">
      <c r="A117" s="755">
        <v>2011305</v>
      </c>
      <c r="B117" s="758" t="s">
        <v>214</v>
      </c>
      <c r="C117" s="716">
        <v>0</v>
      </c>
    </row>
    <row r="118" ht="16.5" hidden="1" customHeight="1" spans="1:3">
      <c r="A118" s="755">
        <v>2011306</v>
      </c>
      <c r="B118" s="758" t="s">
        <v>215</v>
      </c>
      <c r="C118" s="716">
        <v>0</v>
      </c>
    </row>
    <row r="119" ht="16.5" hidden="1" customHeight="1" spans="1:3">
      <c r="A119" s="755">
        <v>2011307</v>
      </c>
      <c r="B119" s="758" t="s">
        <v>216</v>
      </c>
      <c r="C119" s="716">
        <v>0</v>
      </c>
    </row>
    <row r="120" ht="16.5" hidden="1" customHeight="1" spans="1:3">
      <c r="A120" s="755">
        <v>2011308</v>
      </c>
      <c r="B120" s="758" t="s">
        <v>217</v>
      </c>
      <c r="C120" s="716">
        <v>0</v>
      </c>
    </row>
    <row r="121" ht="16.5" customHeight="1" spans="1:3">
      <c r="A121" s="755">
        <v>2011350</v>
      </c>
      <c r="B121" s="758" t="s">
        <v>157</v>
      </c>
      <c r="C121" s="716">
        <v>509</v>
      </c>
    </row>
    <row r="122" ht="16.5" hidden="1" customHeight="1" spans="1:3">
      <c r="A122" s="755">
        <v>2011399</v>
      </c>
      <c r="B122" s="758" t="s">
        <v>218</v>
      </c>
      <c r="C122" s="716">
        <v>0</v>
      </c>
    </row>
    <row r="123" ht="16.5" hidden="1" customHeight="1" spans="1:3">
      <c r="A123" s="755">
        <v>20114</v>
      </c>
      <c r="B123" s="757" t="s">
        <v>219</v>
      </c>
      <c r="C123" s="716">
        <v>0</v>
      </c>
    </row>
    <row r="124" ht="16.5" hidden="1" customHeight="1" spans="1:3">
      <c r="A124" s="755">
        <v>2011401</v>
      </c>
      <c r="B124" s="758" t="s">
        <v>148</v>
      </c>
      <c r="C124" s="716">
        <v>0</v>
      </c>
    </row>
    <row r="125" ht="16.5" hidden="1" customHeight="1" spans="1:3">
      <c r="A125" s="755">
        <v>2011402</v>
      </c>
      <c r="B125" s="758" t="s">
        <v>149</v>
      </c>
      <c r="C125" s="716">
        <v>0</v>
      </c>
    </row>
    <row r="126" ht="16.5" hidden="1" customHeight="1" spans="1:3">
      <c r="A126" s="755">
        <v>2011403</v>
      </c>
      <c r="B126" s="758" t="s">
        <v>150</v>
      </c>
      <c r="C126" s="716">
        <v>0</v>
      </c>
    </row>
    <row r="127" ht="16.5" hidden="1" customHeight="1" spans="1:3">
      <c r="A127" s="755">
        <v>2011404</v>
      </c>
      <c r="B127" s="758" t="s">
        <v>220</v>
      </c>
      <c r="C127" s="716">
        <v>0</v>
      </c>
    </row>
    <row r="128" ht="16.5" hidden="1" customHeight="1" spans="1:3">
      <c r="A128" s="755">
        <v>2011405</v>
      </c>
      <c r="B128" s="758" t="s">
        <v>221</v>
      </c>
      <c r="C128" s="716">
        <v>0</v>
      </c>
    </row>
    <row r="129" ht="16.5" hidden="1" customHeight="1" spans="1:3">
      <c r="A129" s="755">
        <v>2011408</v>
      </c>
      <c r="B129" s="758" t="s">
        <v>222</v>
      </c>
      <c r="C129" s="716">
        <v>0</v>
      </c>
    </row>
    <row r="130" ht="16.5" hidden="1" customHeight="1" spans="1:3">
      <c r="A130" s="755">
        <v>2011409</v>
      </c>
      <c r="B130" s="758" t="s">
        <v>223</v>
      </c>
      <c r="C130" s="716">
        <v>0</v>
      </c>
    </row>
    <row r="131" ht="16.5" hidden="1" customHeight="1" spans="1:3">
      <c r="A131" s="755">
        <v>2011410</v>
      </c>
      <c r="B131" s="758" t="s">
        <v>224</v>
      </c>
      <c r="C131" s="716">
        <v>0</v>
      </c>
    </row>
    <row r="132" ht="16.5" hidden="1" customHeight="1" spans="1:3">
      <c r="A132" s="755">
        <v>2011411</v>
      </c>
      <c r="B132" s="758" t="s">
        <v>225</v>
      </c>
      <c r="C132" s="716">
        <v>0</v>
      </c>
    </row>
    <row r="133" ht="16.5" hidden="1" customHeight="1" spans="1:3">
      <c r="A133" s="755">
        <v>2011450</v>
      </c>
      <c r="B133" s="758" t="s">
        <v>157</v>
      </c>
      <c r="C133" s="716">
        <v>0</v>
      </c>
    </row>
    <row r="134" ht="16.5" hidden="1" customHeight="1" spans="1:3">
      <c r="A134" s="755">
        <v>2011499</v>
      </c>
      <c r="B134" s="758" t="s">
        <v>226</v>
      </c>
      <c r="C134" s="716">
        <v>0</v>
      </c>
    </row>
    <row r="135" ht="16.5" hidden="1" customHeight="1" spans="1:3">
      <c r="A135" s="755">
        <v>20123</v>
      </c>
      <c r="B135" s="757" t="s">
        <v>227</v>
      </c>
      <c r="C135" s="716">
        <v>0</v>
      </c>
    </row>
    <row r="136" ht="16.5" hidden="1" customHeight="1" spans="1:3">
      <c r="A136" s="755">
        <v>2012301</v>
      </c>
      <c r="B136" s="758" t="s">
        <v>148</v>
      </c>
      <c r="C136" s="716">
        <v>0</v>
      </c>
    </row>
    <row r="137" ht="16.5" hidden="1" customHeight="1" spans="1:3">
      <c r="A137" s="755">
        <v>2012302</v>
      </c>
      <c r="B137" s="758" t="s">
        <v>149</v>
      </c>
      <c r="C137" s="716">
        <v>0</v>
      </c>
    </row>
    <row r="138" ht="16.5" hidden="1" customHeight="1" spans="1:3">
      <c r="A138" s="755">
        <v>2012303</v>
      </c>
      <c r="B138" s="758" t="s">
        <v>150</v>
      </c>
      <c r="C138" s="716">
        <v>0</v>
      </c>
    </row>
    <row r="139" ht="16.5" hidden="1" customHeight="1" spans="1:3">
      <c r="A139" s="755">
        <v>2012304</v>
      </c>
      <c r="B139" s="758" t="s">
        <v>228</v>
      </c>
      <c r="C139" s="716">
        <v>0</v>
      </c>
    </row>
    <row r="140" ht="16.5" hidden="1" customHeight="1" spans="1:3">
      <c r="A140" s="755">
        <v>2012350</v>
      </c>
      <c r="B140" s="758" t="s">
        <v>157</v>
      </c>
      <c r="C140" s="716">
        <v>0</v>
      </c>
    </row>
    <row r="141" ht="16.5" hidden="1" customHeight="1" spans="1:3">
      <c r="A141" s="755">
        <v>2012399</v>
      </c>
      <c r="B141" s="758" t="s">
        <v>229</v>
      </c>
      <c r="C141" s="716">
        <v>0</v>
      </c>
    </row>
    <row r="142" ht="16.5" hidden="1" customHeight="1" spans="1:3">
      <c r="A142" s="755">
        <v>20125</v>
      </c>
      <c r="B142" s="757" t="s">
        <v>230</v>
      </c>
      <c r="C142" s="716">
        <v>0</v>
      </c>
    </row>
    <row r="143" ht="16.5" hidden="1" customHeight="1" spans="1:3">
      <c r="A143" s="755">
        <v>2012501</v>
      </c>
      <c r="B143" s="758" t="s">
        <v>148</v>
      </c>
      <c r="C143" s="716">
        <v>0</v>
      </c>
    </row>
    <row r="144" ht="16.5" hidden="1" customHeight="1" spans="1:3">
      <c r="A144" s="755">
        <v>2012502</v>
      </c>
      <c r="B144" s="758" t="s">
        <v>149</v>
      </c>
      <c r="C144" s="716">
        <v>0</v>
      </c>
    </row>
    <row r="145" ht="16.5" hidden="1" customHeight="1" spans="1:3">
      <c r="A145" s="755">
        <v>2012503</v>
      </c>
      <c r="B145" s="758" t="s">
        <v>150</v>
      </c>
      <c r="C145" s="716">
        <v>0</v>
      </c>
    </row>
    <row r="146" ht="16.5" hidden="1" customHeight="1" spans="1:3">
      <c r="A146" s="755">
        <v>2012504</v>
      </c>
      <c r="B146" s="758" t="s">
        <v>231</v>
      </c>
      <c r="C146" s="716">
        <v>0</v>
      </c>
    </row>
    <row r="147" ht="16.5" hidden="1" customHeight="1" spans="1:3">
      <c r="A147" s="755">
        <v>2012505</v>
      </c>
      <c r="B147" s="758" t="s">
        <v>232</v>
      </c>
      <c r="C147" s="716">
        <v>0</v>
      </c>
    </row>
    <row r="148" ht="16.5" hidden="1" customHeight="1" spans="1:3">
      <c r="A148" s="755">
        <v>2012550</v>
      </c>
      <c r="B148" s="758" t="s">
        <v>157</v>
      </c>
      <c r="C148" s="716">
        <v>0</v>
      </c>
    </row>
    <row r="149" ht="16.5" hidden="1" customHeight="1" spans="1:3">
      <c r="A149" s="755">
        <v>2012599</v>
      </c>
      <c r="B149" s="758" t="s">
        <v>233</v>
      </c>
      <c r="C149" s="716">
        <v>0</v>
      </c>
    </row>
    <row r="150" ht="16.5" customHeight="1" spans="1:3">
      <c r="A150" s="755">
        <v>20126</v>
      </c>
      <c r="B150" s="757" t="s">
        <v>234</v>
      </c>
      <c r="C150" s="716">
        <v>274</v>
      </c>
    </row>
    <row r="151" ht="16.5" customHeight="1" spans="1:3">
      <c r="A151" s="755">
        <v>2012601</v>
      </c>
      <c r="B151" s="758" t="s">
        <v>148</v>
      </c>
      <c r="C151" s="716">
        <v>274</v>
      </c>
    </row>
    <row r="152" ht="16.5" hidden="1" customHeight="1" spans="1:3">
      <c r="A152" s="755">
        <v>2012602</v>
      </c>
      <c r="B152" s="758" t="s">
        <v>149</v>
      </c>
      <c r="C152" s="716">
        <v>0</v>
      </c>
    </row>
    <row r="153" ht="16.5" hidden="1" customHeight="1" spans="1:3">
      <c r="A153" s="755">
        <v>2012603</v>
      </c>
      <c r="B153" s="758" t="s">
        <v>150</v>
      </c>
      <c r="C153" s="716">
        <v>0</v>
      </c>
    </row>
    <row r="154" ht="16.5" hidden="1" customHeight="1" spans="1:3">
      <c r="A154" s="755">
        <v>2012604</v>
      </c>
      <c r="B154" s="758" t="s">
        <v>235</v>
      </c>
      <c r="C154" s="716">
        <v>0</v>
      </c>
    </row>
    <row r="155" ht="16.5" hidden="1" customHeight="1" spans="1:3">
      <c r="A155" s="755">
        <v>2012699</v>
      </c>
      <c r="B155" s="758" t="s">
        <v>236</v>
      </c>
      <c r="C155" s="716">
        <v>0</v>
      </c>
    </row>
    <row r="156" ht="16.5" customHeight="1" spans="1:3">
      <c r="A156" s="755">
        <v>20128</v>
      </c>
      <c r="B156" s="757" t="s">
        <v>237</v>
      </c>
      <c r="C156" s="716">
        <v>124</v>
      </c>
    </row>
    <row r="157" ht="16.5" customHeight="1" spans="1:3">
      <c r="A157" s="755">
        <v>2012801</v>
      </c>
      <c r="B157" s="758" t="s">
        <v>148</v>
      </c>
      <c r="C157" s="716">
        <v>124</v>
      </c>
    </row>
    <row r="158" ht="16.5" hidden="1" customHeight="1" spans="1:3">
      <c r="A158" s="755">
        <v>2012802</v>
      </c>
      <c r="B158" s="758" t="s">
        <v>149</v>
      </c>
      <c r="C158" s="716">
        <v>0</v>
      </c>
    </row>
    <row r="159" ht="16.5" hidden="1" customHeight="1" spans="1:3">
      <c r="A159" s="755">
        <v>2012803</v>
      </c>
      <c r="B159" s="758" t="s">
        <v>150</v>
      </c>
      <c r="C159" s="716">
        <v>0</v>
      </c>
    </row>
    <row r="160" ht="16.5" hidden="1" customHeight="1" spans="1:3">
      <c r="A160" s="755">
        <v>2012804</v>
      </c>
      <c r="B160" s="758" t="s">
        <v>162</v>
      </c>
      <c r="C160" s="716">
        <v>0</v>
      </c>
    </row>
    <row r="161" ht="16.5" hidden="1" customHeight="1" spans="1:3">
      <c r="A161" s="755">
        <v>2012850</v>
      </c>
      <c r="B161" s="758" t="s">
        <v>157</v>
      </c>
      <c r="C161" s="716">
        <v>0</v>
      </c>
    </row>
    <row r="162" ht="16.5" hidden="1" customHeight="1" spans="1:3">
      <c r="A162" s="755">
        <v>2012899</v>
      </c>
      <c r="B162" s="758" t="s">
        <v>238</v>
      </c>
      <c r="C162" s="716">
        <v>0</v>
      </c>
    </row>
    <row r="163" ht="16.5" customHeight="1" spans="1:3">
      <c r="A163" s="755">
        <v>20129</v>
      </c>
      <c r="B163" s="757" t="s">
        <v>239</v>
      </c>
      <c r="C163" s="716">
        <v>1006</v>
      </c>
    </row>
    <row r="164" ht="16.5" customHeight="1" spans="1:3">
      <c r="A164" s="755">
        <v>2012901</v>
      </c>
      <c r="B164" s="758" t="s">
        <v>148</v>
      </c>
      <c r="C164" s="716">
        <v>380</v>
      </c>
    </row>
    <row r="165" ht="16.5" customHeight="1" spans="1:3">
      <c r="A165" s="755">
        <v>2012902</v>
      </c>
      <c r="B165" s="758" t="s">
        <v>149</v>
      </c>
      <c r="C165" s="716">
        <v>63</v>
      </c>
    </row>
    <row r="166" ht="16.5" hidden="1" customHeight="1" spans="1:3">
      <c r="A166" s="755">
        <v>2012903</v>
      </c>
      <c r="B166" s="758" t="s">
        <v>150</v>
      </c>
      <c r="C166" s="716">
        <v>0</v>
      </c>
    </row>
    <row r="167" ht="16.5" hidden="1" customHeight="1" spans="1:3">
      <c r="A167" s="755">
        <v>2012906</v>
      </c>
      <c r="B167" s="758" t="s">
        <v>240</v>
      </c>
      <c r="C167" s="716">
        <v>0</v>
      </c>
    </row>
    <row r="168" ht="16.5" customHeight="1" spans="1:3">
      <c r="A168" s="755">
        <v>2012950</v>
      </c>
      <c r="B168" s="758" t="s">
        <v>157</v>
      </c>
      <c r="C168" s="716">
        <v>230</v>
      </c>
    </row>
    <row r="169" ht="16.5" customHeight="1" spans="1:3">
      <c r="A169" s="755">
        <v>2012999</v>
      </c>
      <c r="B169" s="758" t="s">
        <v>241</v>
      </c>
      <c r="C169" s="716">
        <v>333</v>
      </c>
    </row>
    <row r="170" ht="16.5" customHeight="1" spans="1:3">
      <c r="A170" s="755">
        <v>20131</v>
      </c>
      <c r="B170" s="757" t="s">
        <v>242</v>
      </c>
      <c r="C170" s="716">
        <v>2148</v>
      </c>
    </row>
    <row r="171" ht="16.5" customHeight="1" spans="1:3">
      <c r="A171" s="755">
        <v>2013101</v>
      </c>
      <c r="B171" s="758" t="s">
        <v>148</v>
      </c>
      <c r="C171" s="716">
        <v>896</v>
      </c>
    </row>
    <row r="172" ht="16.5" customHeight="1" spans="1:3">
      <c r="A172" s="755">
        <v>2013102</v>
      </c>
      <c r="B172" s="758" t="s">
        <v>149</v>
      </c>
      <c r="C172" s="716">
        <v>281</v>
      </c>
    </row>
    <row r="173" ht="16.5" customHeight="1" spans="1:3">
      <c r="A173" s="755">
        <v>2013103</v>
      </c>
      <c r="B173" s="758" t="s">
        <v>150</v>
      </c>
      <c r="C173" s="716">
        <v>626</v>
      </c>
    </row>
    <row r="174" ht="16.5" hidden="1" customHeight="1" spans="1:3">
      <c r="A174" s="755">
        <v>2013105</v>
      </c>
      <c r="B174" s="758" t="s">
        <v>243</v>
      </c>
      <c r="C174" s="716">
        <v>0</v>
      </c>
    </row>
    <row r="175" ht="16.5" customHeight="1" spans="1:3">
      <c r="A175" s="755">
        <v>2013150</v>
      </c>
      <c r="B175" s="758" t="s">
        <v>157</v>
      </c>
      <c r="C175" s="716">
        <v>345</v>
      </c>
    </row>
    <row r="176" ht="16.5" hidden="1" customHeight="1" spans="1:3">
      <c r="A176" s="755">
        <v>2013199</v>
      </c>
      <c r="B176" s="758" t="s">
        <v>244</v>
      </c>
      <c r="C176" s="716">
        <v>0</v>
      </c>
    </row>
    <row r="177" ht="16.5" customHeight="1" spans="1:3">
      <c r="A177" s="755">
        <v>20132</v>
      </c>
      <c r="B177" s="757" t="s">
        <v>245</v>
      </c>
      <c r="C177" s="716">
        <v>1835</v>
      </c>
    </row>
    <row r="178" ht="16.5" customHeight="1" spans="1:3">
      <c r="A178" s="755">
        <v>2013201</v>
      </c>
      <c r="B178" s="758" t="s">
        <v>148</v>
      </c>
      <c r="C178" s="716">
        <v>641</v>
      </c>
    </row>
    <row r="179" ht="16.5" customHeight="1" spans="1:3">
      <c r="A179" s="755">
        <v>2013202</v>
      </c>
      <c r="B179" s="758" t="s">
        <v>149</v>
      </c>
      <c r="C179" s="716">
        <v>1044</v>
      </c>
    </row>
    <row r="180" ht="16.5" hidden="1" customHeight="1" spans="1:3">
      <c r="A180" s="755">
        <v>2013203</v>
      </c>
      <c r="B180" s="758" t="s">
        <v>150</v>
      </c>
      <c r="C180" s="716">
        <v>0</v>
      </c>
    </row>
    <row r="181" ht="16.5" hidden="1" customHeight="1" spans="1:3">
      <c r="A181" s="755">
        <v>2013204</v>
      </c>
      <c r="B181" s="758" t="s">
        <v>246</v>
      </c>
      <c r="C181" s="716">
        <v>0</v>
      </c>
    </row>
    <row r="182" ht="16.5" customHeight="1" spans="1:3">
      <c r="A182" s="755">
        <v>2013250</v>
      </c>
      <c r="B182" s="758" t="s">
        <v>157</v>
      </c>
      <c r="C182" s="716">
        <v>150</v>
      </c>
    </row>
    <row r="183" ht="16.5" hidden="1" customHeight="1" spans="1:3">
      <c r="A183" s="755">
        <v>2013299</v>
      </c>
      <c r="B183" s="758" t="s">
        <v>247</v>
      </c>
      <c r="C183" s="716">
        <v>0</v>
      </c>
    </row>
    <row r="184" ht="16.5" customHeight="1" spans="1:3">
      <c r="A184" s="755">
        <v>20133</v>
      </c>
      <c r="B184" s="757" t="s">
        <v>248</v>
      </c>
      <c r="C184" s="716">
        <v>1454</v>
      </c>
    </row>
    <row r="185" ht="16.5" customHeight="1" spans="1:3">
      <c r="A185" s="755">
        <v>2013301</v>
      </c>
      <c r="B185" s="758" t="s">
        <v>148</v>
      </c>
      <c r="C185" s="716">
        <v>549</v>
      </c>
    </row>
    <row r="186" ht="16.5" customHeight="1" spans="1:3">
      <c r="A186" s="755">
        <v>2013302</v>
      </c>
      <c r="B186" s="758" t="s">
        <v>149</v>
      </c>
      <c r="C186" s="716">
        <v>780</v>
      </c>
    </row>
    <row r="187" ht="16.5" hidden="1" customHeight="1" spans="1:3">
      <c r="A187" s="755">
        <v>2013303</v>
      </c>
      <c r="B187" s="758" t="s">
        <v>150</v>
      </c>
      <c r="C187" s="716">
        <v>0</v>
      </c>
    </row>
    <row r="188" ht="16.5" hidden="1" customHeight="1" spans="1:3">
      <c r="A188" s="755">
        <v>2013304</v>
      </c>
      <c r="B188" s="758" t="s">
        <v>249</v>
      </c>
      <c r="C188" s="716">
        <v>0</v>
      </c>
    </row>
    <row r="189" ht="16.5" customHeight="1" spans="1:3">
      <c r="A189" s="755">
        <v>2013350</v>
      </c>
      <c r="B189" s="758" t="s">
        <v>157</v>
      </c>
      <c r="C189" s="716">
        <v>125</v>
      </c>
    </row>
    <row r="190" ht="16.5" hidden="1" customHeight="1" spans="1:3">
      <c r="A190" s="755">
        <v>2013399</v>
      </c>
      <c r="B190" s="758" t="s">
        <v>250</v>
      </c>
      <c r="C190" s="716">
        <v>0</v>
      </c>
    </row>
    <row r="191" ht="16.5" customHeight="1" spans="1:3">
      <c r="A191" s="755">
        <v>20134</v>
      </c>
      <c r="B191" s="757" t="s">
        <v>251</v>
      </c>
      <c r="C191" s="716">
        <v>728</v>
      </c>
    </row>
    <row r="192" ht="16.5" customHeight="1" spans="1:3">
      <c r="A192" s="755">
        <v>2013401</v>
      </c>
      <c r="B192" s="758" t="s">
        <v>148</v>
      </c>
      <c r="C192" s="716">
        <v>352</v>
      </c>
    </row>
    <row r="193" ht="16.5" customHeight="1" spans="1:3">
      <c r="A193" s="755">
        <v>2013402</v>
      </c>
      <c r="B193" s="758" t="s">
        <v>149</v>
      </c>
      <c r="C193" s="716">
        <v>141</v>
      </c>
    </row>
    <row r="194" ht="16.5" hidden="1" customHeight="1" spans="1:3">
      <c r="A194" s="755">
        <v>2013403</v>
      </c>
      <c r="B194" s="758" t="s">
        <v>150</v>
      </c>
      <c r="C194" s="716">
        <v>0</v>
      </c>
    </row>
    <row r="195" ht="16.5" customHeight="1" spans="1:3">
      <c r="A195" s="755">
        <v>2013404</v>
      </c>
      <c r="B195" s="758" t="s">
        <v>252</v>
      </c>
      <c r="C195" s="716">
        <v>118</v>
      </c>
    </row>
    <row r="196" ht="16.5" customHeight="1" spans="1:3">
      <c r="A196" s="755">
        <v>2013405</v>
      </c>
      <c r="B196" s="758" t="s">
        <v>253</v>
      </c>
      <c r="C196" s="716">
        <v>14</v>
      </c>
    </row>
    <row r="197" ht="16.5" customHeight="1" spans="1:3">
      <c r="A197" s="755">
        <v>2013450</v>
      </c>
      <c r="B197" s="758" t="s">
        <v>157</v>
      </c>
      <c r="C197" s="716">
        <v>103</v>
      </c>
    </row>
    <row r="198" ht="16.5" hidden="1" customHeight="1" spans="1:3">
      <c r="A198" s="755">
        <v>2013499</v>
      </c>
      <c r="B198" s="758" t="s">
        <v>254</v>
      </c>
      <c r="C198" s="716">
        <v>0</v>
      </c>
    </row>
    <row r="199" ht="16.5" hidden="1" customHeight="1" spans="1:3">
      <c r="A199" s="755">
        <v>20135</v>
      </c>
      <c r="B199" s="757" t="s">
        <v>255</v>
      </c>
      <c r="C199" s="716">
        <v>0</v>
      </c>
    </row>
    <row r="200" ht="16.5" hidden="1" customHeight="1" spans="1:3">
      <c r="A200" s="755">
        <v>2013501</v>
      </c>
      <c r="B200" s="758" t="s">
        <v>148</v>
      </c>
      <c r="C200" s="716">
        <v>0</v>
      </c>
    </row>
    <row r="201" ht="16.5" hidden="1" customHeight="1" spans="1:3">
      <c r="A201" s="755">
        <v>2013502</v>
      </c>
      <c r="B201" s="758" t="s">
        <v>149</v>
      </c>
      <c r="C201" s="716">
        <v>0</v>
      </c>
    </row>
    <row r="202" ht="16.5" hidden="1" customHeight="1" spans="1:3">
      <c r="A202" s="755">
        <v>2013503</v>
      </c>
      <c r="B202" s="758" t="s">
        <v>150</v>
      </c>
      <c r="C202" s="716">
        <v>0</v>
      </c>
    </row>
    <row r="203" ht="16.5" hidden="1" customHeight="1" spans="1:3">
      <c r="A203" s="755">
        <v>2013550</v>
      </c>
      <c r="B203" s="758" t="s">
        <v>157</v>
      </c>
      <c r="C203" s="716">
        <v>0</v>
      </c>
    </row>
    <row r="204" ht="16.5" hidden="1" customHeight="1" spans="1:3">
      <c r="A204" s="755">
        <v>2013599</v>
      </c>
      <c r="B204" s="758" t="s">
        <v>256</v>
      </c>
      <c r="C204" s="716">
        <v>0</v>
      </c>
    </row>
    <row r="205" ht="16.5" customHeight="1" spans="1:3">
      <c r="A205" s="755">
        <v>20136</v>
      </c>
      <c r="B205" s="757" t="s">
        <v>257</v>
      </c>
      <c r="C205" s="716">
        <v>2237</v>
      </c>
    </row>
    <row r="206" ht="16.5" customHeight="1" spans="1:3">
      <c r="A206" s="755">
        <v>2013601</v>
      </c>
      <c r="B206" s="758" t="s">
        <v>148</v>
      </c>
      <c r="C206" s="716">
        <v>750</v>
      </c>
    </row>
    <row r="207" ht="16.5" customHeight="1" spans="1:3">
      <c r="A207" s="755">
        <v>2013602</v>
      </c>
      <c r="B207" s="758" t="s">
        <v>149</v>
      </c>
      <c r="C207" s="716">
        <v>556</v>
      </c>
    </row>
    <row r="208" ht="16.5" hidden="1" customHeight="1" spans="1:3">
      <c r="A208" s="755">
        <v>2013603</v>
      </c>
      <c r="B208" s="758" t="s">
        <v>150</v>
      </c>
      <c r="C208" s="716">
        <v>0</v>
      </c>
    </row>
    <row r="209" ht="16.5" customHeight="1" spans="1:3">
      <c r="A209" s="755">
        <v>2013650</v>
      </c>
      <c r="B209" s="758" t="s">
        <v>157</v>
      </c>
      <c r="C209" s="716">
        <v>206</v>
      </c>
    </row>
    <row r="210" ht="16.5" customHeight="1" spans="1:3">
      <c r="A210" s="755">
        <v>2013699</v>
      </c>
      <c r="B210" s="758" t="s">
        <v>258</v>
      </c>
      <c r="C210" s="716">
        <v>725</v>
      </c>
    </row>
    <row r="211" ht="16.5" customHeight="1" spans="1:3">
      <c r="A211" s="755">
        <v>20137</v>
      </c>
      <c r="B211" s="757" t="s">
        <v>259</v>
      </c>
      <c r="C211" s="716">
        <v>308</v>
      </c>
    </row>
    <row r="212" ht="16.5" customHeight="1" spans="1:3">
      <c r="A212" s="755">
        <v>2013701</v>
      </c>
      <c r="B212" s="758" t="s">
        <v>148</v>
      </c>
      <c r="C212" s="716">
        <v>149</v>
      </c>
    </row>
    <row r="213" ht="16.5" customHeight="1" spans="1:3">
      <c r="A213" s="755">
        <v>2013702</v>
      </c>
      <c r="B213" s="758" t="s">
        <v>149</v>
      </c>
      <c r="C213" s="716">
        <v>68</v>
      </c>
    </row>
    <row r="214" ht="16.5" hidden="1" customHeight="1" spans="1:3">
      <c r="A214" s="755">
        <v>2013703</v>
      </c>
      <c r="B214" s="758" t="s">
        <v>150</v>
      </c>
      <c r="C214" s="716">
        <v>0</v>
      </c>
    </row>
    <row r="215" ht="16.5" hidden="1" customHeight="1" spans="1:3">
      <c r="A215" s="755">
        <v>2013704</v>
      </c>
      <c r="B215" s="758" t="s">
        <v>260</v>
      </c>
      <c r="C215" s="716">
        <v>0</v>
      </c>
    </row>
    <row r="216" ht="16.5" customHeight="1" spans="1:3">
      <c r="A216" s="755">
        <v>2013750</v>
      </c>
      <c r="B216" s="758" t="s">
        <v>157</v>
      </c>
      <c r="C216" s="716">
        <v>91</v>
      </c>
    </row>
    <row r="217" ht="16.5" hidden="1" customHeight="1" spans="1:3">
      <c r="A217" s="755">
        <v>2013799</v>
      </c>
      <c r="B217" s="758" t="s">
        <v>261</v>
      </c>
      <c r="C217" s="716">
        <v>0</v>
      </c>
    </row>
    <row r="218" ht="16.5" customHeight="1" spans="1:3">
      <c r="A218" s="755">
        <v>20138</v>
      </c>
      <c r="B218" s="757" t="s">
        <v>262</v>
      </c>
      <c r="C218" s="716">
        <v>4224</v>
      </c>
    </row>
    <row r="219" ht="16.5" customHeight="1" spans="1:3">
      <c r="A219" s="755">
        <v>2013801</v>
      </c>
      <c r="B219" s="758" t="s">
        <v>148</v>
      </c>
      <c r="C219" s="716">
        <v>3697</v>
      </c>
    </row>
    <row r="220" ht="16.5" hidden="1" customHeight="1" spans="1:3">
      <c r="A220" s="755">
        <v>2013802</v>
      </c>
      <c r="B220" s="758" t="s">
        <v>149</v>
      </c>
      <c r="C220" s="716">
        <v>0</v>
      </c>
    </row>
    <row r="221" ht="16.5" hidden="1" customHeight="1" spans="1:3">
      <c r="A221" s="755">
        <v>2013803</v>
      </c>
      <c r="B221" s="758" t="s">
        <v>150</v>
      </c>
      <c r="C221" s="716">
        <v>0</v>
      </c>
    </row>
    <row r="222" ht="16.5" hidden="1" customHeight="1" spans="1:3">
      <c r="A222" s="755">
        <v>2013804</v>
      </c>
      <c r="B222" s="758" t="s">
        <v>263</v>
      </c>
      <c r="C222" s="716">
        <v>0</v>
      </c>
    </row>
    <row r="223" ht="16.5" customHeight="1" spans="1:3">
      <c r="A223" s="755">
        <v>2013805</v>
      </c>
      <c r="B223" s="758" t="s">
        <v>264</v>
      </c>
      <c r="C223" s="716">
        <v>5</v>
      </c>
    </row>
    <row r="224" ht="16.5" hidden="1" customHeight="1" spans="1:3">
      <c r="A224" s="755">
        <v>2013808</v>
      </c>
      <c r="B224" s="758" t="s">
        <v>189</v>
      </c>
      <c r="C224" s="716">
        <v>0</v>
      </c>
    </row>
    <row r="225" ht="16.5" customHeight="1" spans="1:3">
      <c r="A225" s="755">
        <v>2013810</v>
      </c>
      <c r="B225" s="758" t="s">
        <v>265</v>
      </c>
      <c r="C225" s="716">
        <v>10</v>
      </c>
    </row>
    <row r="226" ht="16.5" customHeight="1" spans="1:3">
      <c r="A226" s="755">
        <v>2013812</v>
      </c>
      <c r="B226" s="758" t="s">
        <v>266</v>
      </c>
      <c r="C226" s="716">
        <v>45</v>
      </c>
    </row>
    <row r="227" ht="16.5" hidden="1" customHeight="1" spans="1:3">
      <c r="A227" s="755">
        <v>2013813</v>
      </c>
      <c r="B227" s="758" t="s">
        <v>267</v>
      </c>
      <c r="C227" s="716">
        <v>0</v>
      </c>
    </row>
    <row r="228" ht="16.5" customHeight="1" spans="1:3">
      <c r="A228" s="755">
        <v>2013814</v>
      </c>
      <c r="B228" s="758" t="s">
        <v>268</v>
      </c>
      <c r="C228" s="716">
        <v>4</v>
      </c>
    </row>
    <row r="229" ht="16.5" customHeight="1" spans="1:3">
      <c r="A229" s="755">
        <v>2013815</v>
      </c>
      <c r="B229" s="758" t="s">
        <v>269</v>
      </c>
      <c r="C229" s="716">
        <v>4</v>
      </c>
    </row>
    <row r="230" ht="16.5" customHeight="1" spans="1:3">
      <c r="A230" s="755">
        <v>2013816</v>
      </c>
      <c r="B230" s="758" t="s">
        <v>270</v>
      </c>
      <c r="C230" s="716">
        <v>243</v>
      </c>
    </row>
    <row r="231" ht="16.5" customHeight="1" spans="1:3">
      <c r="A231" s="755">
        <v>2013850</v>
      </c>
      <c r="B231" s="758" t="s">
        <v>157</v>
      </c>
      <c r="C231" s="716">
        <v>212</v>
      </c>
    </row>
    <row r="232" ht="16.5" customHeight="1" spans="1:3">
      <c r="A232" s="755">
        <v>2013899</v>
      </c>
      <c r="B232" s="758" t="s">
        <v>271</v>
      </c>
      <c r="C232" s="716">
        <v>4</v>
      </c>
    </row>
    <row r="233" ht="16.5" customHeight="1" spans="1:3">
      <c r="A233" s="755">
        <v>20199</v>
      </c>
      <c r="B233" s="757" t="s">
        <v>272</v>
      </c>
      <c r="C233" s="716">
        <v>19291</v>
      </c>
    </row>
    <row r="234" ht="16.5" hidden="1" customHeight="1" spans="1:3">
      <c r="A234" s="755">
        <v>2019901</v>
      </c>
      <c r="B234" s="758" t="s">
        <v>273</v>
      </c>
      <c r="C234" s="716">
        <v>0</v>
      </c>
    </row>
    <row r="235" ht="16.5" customHeight="1" spans="1:3">
      <c r="A235" s="755">
        <v>2019999</v>
      </c>
      <c r="B235" s="758" t="s">
        <v>274</v>
      </c>
      <c r="C235" s="716">
        <v>19291</v>
      </c>
    </row>
    <row r="236" ht="16.5" hidden="1" customHeight="1" spans="1:3">
      <c r="A236" s="755">
        <v>202</v>
      </c>
      <c r="B236" s="757" t="s">
        <v>275</v>
      </c>
      <c r="C236" s="716">
        <v>0</v>
      </c>
    </row>
    <row r="237" ht="16.5" hidden="1" customHeight="1" spans="1:3">
      <c r="A237" s="755">
        <v>20201</v>
      </c>
      <c r="B237" s="757" t="s">
        <v>276</v>
      </c>
      <c r="C237" s="716">
        <v>0</v>
      </c>
    </row>
    <row r="238" ht="16.5" hidden="1" customHeight="1" spans="1:3">
      <c r="A238" s="755">
        <v>2020101</v>
      </c>
      <c r="B238" s="758" t="s">
        <v>148</v>
      </c>
      <c r="C238" s="716">
        <v>0</v>
      </c>
    </row>
    <row r="239" ht="16.5" hidden="1" customHeight="1" spans="1:3">
      <c r="A239" s="755">
        <v>2020102</v>
      </c>
      <c r="B239" s="758" t="s">
        <v>149</v>
      </c>
      <c r="C239" s="716">
        <v>0</v>
      </c>
    </row>
    <row r="240" ht="16.5" hidden="1" customHeight="1" spans="1:3">
      <c r="A240" s="755">
        <v>2020103</v>
      </c>
      <c r="B240" s="758" t="s">
        <v>150</v>
      </c>
      <c r="C240" s="716">
        <v>0</v>
      </c>
    </row>
    <row r="241" ht="16.5" hidden="1" customHeight="1" spans="1:3">
      <c r="A241" s="755">
        <v>2020104</v>
      </c>
      <c r="B241" s="758" t="s">
        <v>243</v>
      </c>
      <c r="C241" s="716">
        <v>0</v>
      </c>
    </row>
    <row r="242" ht="16.5" hidden="1" customHeight="1" spans="1:3">
      <c r="A242" s="755">
        <v>2020150</v>
      </c>
      <c r="B242" s="758" t="s">
        <v>157</v>
      </c>
      <c r="C242" s="716">
        <v>0</v>
      </c>
    </row>
    <row r="243" ht="16.5" hidden="1" customHeight="1" spans="1:3">
      <c r="A243" s="755">
        <v>2020199</v>
      </c>
      <c r="B243" s="758" t="s">
        <v>277</v>
      </c>
      <c r="C243" s="716">
        <v>0</v>
      </c>
    </row>
    <row r="244" ht="16.5" hidden="1" customHeight="1" spans="1:3">
      <c r="A244" s="755">
        <v>20202</v>
      </c>
      <c r="B244" s="757" t="s">
        <v>278</v>
      </c>
      <c r="C244" s="716">
        <v>0</v>
      </c>
    </row>
    <row r="245" ht="16.5" hidden="1" customHeight="1" spans="1:3">
      <c r="A245" s="755">
        <v>2020201</v>
      </c>
      <c r="B245" s="758" t="s">
        <v>279</v>
      </c>
      <c r="C245" s="716">
        <v>0</v>
      </c>
    </row>
    <row r="246" ht="16.5" hidden="1" customHeight="1" spans="1:3">
      <c r="A246" s="755">
        <v>2020202</v>
      </c>
      <c r="B246" s="758" t="s">
        <v>280</v>
      </c>
      <c r="C246" s="716">
        <v>0</v>
      </c>
    </row>
    <row r="247" ht="16.5" hidden="1" customHeight="1" spans="1:3">
      <c r="A247" s="755">
        <v>20203</v>
      </c>
      <c r="B247" s="757" t="s">
        <v>281</v>
      </c>
      <c r="C247" s="716">
        <v>0</v>
      </c>
    </row>
    <row r="248" ht="16.5" hidden="1" customHeight="1" spans="1:3">
      <c r="A248" s="755">
        <v>2020304</v>
      </c>
      <c r="B248" s="758" t="s">
        <v>282</v>
      </c>
      <c r="C248" s="716">
        <v>0</v>
      </c>
    </row>
    <row r="249" ht="16.5" hidden="1" customHeight="1" spans="1:3">
      <c r="A249" s="755">
        <v>2020306</v>
      </c>
      <c r="B249" s="758" t="s">
        <v>283</v>
      </c>
      <c r="C249" s="716">
        <v>0</v>
      </c>
    </row>
    <row r="250" ht="16.5" hidden="1" customHeight="1" spans="1:3">
      <c r="A250" s="755">
        <v>20204</v>
      </c>
      <c r="B250" s="757" t="s">
        <v>284</v>
      </c>
      <c r="C250" s="716">
        <v>0</v>
      </c>
    </row>
    <row r="251" ht="16.5" hidden="1" customHeight="1" spans="1:3">
      <c r="A251" s="755">
        <v>2020401</v>
      </c>
      <c r="B251" s="758" t="s">
        <v>285</v>
      </c>
      <c r="C251" s="716">
        <v>0</v>
      </c>
    </row>
    <row r="252" ht="16.5" hidden="1" customHeight="1" spans="1:3">
      <c r="A252" s="755">
        <v>2020402</v>
      </c>
      <c r="B252" s="758" t="s">
        <v>286</v>
      </c>
      <c r="C252" s="716">
        <v>0</v>
      </c>
    </row>
    <row r="253" ht="16.5" hidden="1" customHeight="1" spans="1:3">
      <c r="A253" s="755">
        <v>2020403</v>
      </c>
      <c r="B253" s="758" t="s">
        <v>287</v>
      </c>
      <c r="C253" s="716">
        <v>0</v>
      </c>
    </row>
    <row r="254" ht="16.5" hidden="1" customHeight="1" spans="1:3">
      <c r="A254" s="755">
        <v>2020404</v>
      </c>
      <c r="B254" s="758" t="s">
        <v>288</v>
      </c>
      <c r="C254" s="716">
        <v>0</v>
      </c>
    </row>
    <row r="255" ht="16.5" hidden="1" customHeight="1" spans="1:3">
      <c r="A255" s="755">
        <v>2020499</v>
      </c>
      <c r="B255" s="758" t="s">
        <v>289</v>
      </c>
      <c r="C255" s="716">
        <v>0</v>
      </c>
    </row>
    <row r="256" ht="16.5" hidden="1" customHeight="1" spans="1:3">
      <c r="A256" s="755">
        <v>20205</v>
      </c>
      <c r="B256" s="757" t="s">
        <v>290</v>
      </c>
      <c r="C256" s="716">
        <v>0</v>
      </c>
    </row>
    <row r="257" ht="16.5" hidden="1" customHeight="1" spans="1:3">
      <c r="A257" s="755">
        <v>2020503</v>
      </c>
      <c r="B257" s="758" t="s">
        <v>291</v>
      </c>
      <c r="C257" s="716">
        <v>0</v>
      </c>
    </row>
    <row r="258" ht="16.5" hidden="1" customHeight="1" spans="1:3">
      <c r="A258" s="755">
        <v>2020504</v>
      </c>
      <c r="B258" s="758" t="s">
        <v>292</v>
      </c>
      <c r="C258" s="716">
        <v>0</v>
      </c>
    </row>
    <row r="259" ht="16.5" hidden="1" customHeight="1" spans="1:3">
      <c r="A259" s="755">
        <v>2020505</v>
      </c>
      <c r="B259" s="758" t="s">
        <v>293</v>
      </c>
      <c r="C259" s="716">
        <v>0</v>
      </c>
    </row>
    <row r="260" ht="16.5" hidden="1" customHeight="1" spans="1:3">
      <c r="A260" s="755">
        <v>2020599</v>
      </c>
      <c r="B260" s="758" t="s">
        <v>294</v>
      </c>
      <c r="C260" s="716">
        <v>0</v>
      </c>
    </row>
    <row r="261" ht="16.5" hidden="1" customHeight="1" spans="1:3">
      <c r="A261" s="755">
        <v>20206</v>
      </c>
      <c r="B261" s="757" t="s">
        <v>295</v>
      </c>
      <c r="C261" s="716">
        <v>0</v>
      </c>
    </row>
    <row r="262" ht="16.5" hidden="1" customHeight="1" spans="1:3">
      <c r="A262" s="755">
        <v>2020601</v>
      </c>
      <c r="B262" s="758" t="s">
        <v>296</v>
      </c>
      <c r="C262" s="716">
        <v>0</v>
      </c>
    </row>
    <row r="263" ht="16.5" hidden="1" customHeight="1" spans="1:3">
      <c r="A263" s="755">
        <v>20207</v>
      </c>
      <c r="B263" s="757" t="s">
        <v>297</v>
      </c>
      <c r="C263" s="716">
        <v>0</v>
      </c>
    </row>
    <row r="264" ht="16.5" hidden="1" customHeight="1" spans="1:3">
      <c r="A264" s="755">
        <v>2020701</v>
      </c>
      <c r="B264" s="758" t="s">
        <v>298</v>
      </c>
      <c r="C264" s="716">
        <v>0</v>
      </c>
    </row>
    <row r="265" ht="16.5" hidden="1" customHeight="1" spans="1:3">
      <c r="A265" s="755">
        <v>2020702</v>
      </c>
      <c r="B265" s="758" t="s">
        <v>299</v>
      </c>
      <c r="C265" s="716">
        <v>0</v>
      </c>
    </row>
    <row r="266" ht="16.5" hidden="1" customHeight="1" spans="1:3">
      <c r="A266" s="755">
        <v>2020703</v>
      </c>
      <c r="B266" s="758" t="s">
        <v>300</v>
      </c>
      <c r="C266" s="716">
        <v>0</v>
      </c>
    </row>
    <row r="267" ht="16.5" hidden="1" customHeight="1" spans="1:3">
      <c r="A267" s="755">
        <v>2020799</v>
      </c>
      <c r="B267" s="758" t="s">
        <v>301</v>
      </c>
      <c r="C267" s="716">
        <v>0</v>
      </c>
    </row>
    <row r="268" ht="16.5" hidden="1" customHeight="1" spans="1:3">
      <c r="A268" s="755">
        <v>20208</v>
      </c>
      <c r="B268" s="757" t="s">
        <v>302</v>
      </c>
      <c r="C268" s="716">
        <v>0</v>
      </c>
    </row>
    <row r="269" ht="16.5" hidden="1" customHeight="1" spans="1:3">
      <c r="A269" s="755">
        <v>2020801</v>
      </c>
      <c r="B269" s="758" t="s">
        <v>148</v>
      </c>
      <c r="C269" s="716">
        <v>0</v>
      </c>
    </row>
    <row r="270" ht="16.5" hidden="1" customHeight="1" spans="1:3">
      <c r="A270" s="755">
        <v>2020802</v>
      </c>
      <c r="B270" s="758" t="s">
        <v>149</v>
      </c>
      <c r="C270" s="716">
        <v>0</v>
      </c>
    </row>
    <row r="271" ht="16.5" hidden="1" customHeight="1" spans="1:3">
      <c r="A271" s="755">
        <v>2020803</v>
      </c>
      <c r="B271" s="758" t="s">
        <v>150</v>
      </c>
      <c r="C271" s="716">
        <v>0</v>
      </c>
    </row>
    <row r="272" ht="16.5" hidden="1" customHeight="1" spans="1:3">
      <c r="A272" s="755">
        <v>2020850</v>
      </c>
      <c r="B272" s="758" t="s">
        <v>157</v>
      </c>
      <c r="C272" s="716">
        <v>0</v>
      </c>
    </row>
    <row r="273" ht="16.5" hidden="1" customHeight="1" spans="1:3">
      <c r="A273" s="755">
        <v>2020899</v>
      </c>
      <c r="B273" s="758" t="s">
        <v>303</v>
      </c>
      <c r="C273" s="716">
        <v>0</v>
      </c>
    </row>
    <row r="274" ht="16.5" hidden="1" customHeight="1" spans="1:3">
      <c r="A274" s="755">
        <v>20299</v>
      </c>
      <c r="B274" s="757" t="s">
        <v>304</v>
      </c>
      <c r="C274" s="716">
        <v>0</v>
      </c>
    </row>
    <row r="275" ht="16.5" hidden="1" customHeight="1" spans="1:3">
      <c r="A275" s="755">
        <v>2029999</v>
      </c>
      <c r="B275" s="758" t="s">
        <v>305</v>
      </c>
      <c r="C275" s="716">
        <v>0</v>
      </c>
    </row>
    <row r="276" ht="16.5" customHeight="1" spans="1:3">
      <c r="A276" s="755">
        <v>203</v>
      </c>
      <c r="B276" s="757" t="s">
        <v>306</v>
      </c>
      <c r="C276" s="716">
        <v>517</v>
      </c>
    </row>
    <row r="277" ht="16.5" hidden="1" customHeight="1" spans="1:3">
      <c r="A277" s="755">
        <v>20301</v>
      </c>
      <c r="B277" s="757" t="s">
        <v>307</v>
      </c>
      <c r="C277" s="716">
        <v>0</v>
      </c>
    </row>
    <row r="278" ht="16.5" hidden="1" customHeight="1" spans="1:3">
      <c r="A278" s="755">
        <v>2030101</v>
      </c>
      <c r="B278" s="758" t="s">
        <v>308</v>
      </c>
      <c r="C278" s="716">
        <v>0</v>
      </c>
    </row>
    <row r="279" ht="16.5" hidden="1" customHeight="1" spans="1:3">
      <c r="A279" s="755">
        <v>2030102</v>
      </c>
      <c r="B279" s="758" t="s">
        <v>309</v>
      </c>
      <c r="C279" s="716">
        <v>0</v>
      </c>
    </row>
    <row r="280" ht="16.5" hidden="1" customHeight="1" spans="1:3">
      <c r="A280" s="755">
        <v>2030199</v>
      </c>
      <c r="B280" s="758" t="s">
        <v>310</v>
      </c>
      <c r="C280" s="716">
        <v>0</v>
      </c>
    </row>
    <row r="281" ht="16.5" hidden="1" customHeight="1" spans="1:3">
      <c r="A281" s="755">
        <v>20304</v>
      </c>
      <c r="B281" s="757" t="s">
        <v>311</v>
      </c>
      <c r="C281" s="716">
        <v>0</v>
      </c>
    </row>
    <row r="282" ht="16.5" hidden="1" customHeight="1" spans="1:3">
      <c r="A282" s="755">
        <v>2030401</v>
      </c>
      <c r="B282" s="758" t="s">
        <v>312</v>
      </c>
      <c r="C282" s="716">
        <v>0</v>
      </c>
    </row>
    <row r="283" ht="16.5" hidden="1" customHeight="1" spans="1:3">
      <c r="A283" s="755">
        <v>20305</v>
      </c>
      <c r="B283" s="757" t="s">
        <v>313</v>
      </c>
      <c r="C283" s="716">
        <v>0</v>
      </c>
    </row>
    <row r="284" ht="16.5" hidden="1" customHeight="1" spans="1:3">
      <c r="A284" s="755">
        <v>2030501</v>
      </c>
      <c r="B284" s="758" t="s">
        <v>314</v>
      </c>
      <c r="C284" s="716">
        <v>0</v>
      </c>
    </row>
    <row r="285" ht="16.5" customHeight="1" spans="1:3">
      <c r="A285" s="755">
        <v>20306</v>
      </c>
      <c r="B285" s="757" t="s">
        <v>315</v>
      </c>
      <c r="C285" s="716">
        <v>517</v>
      </c>
    </row>
    <row r="286" ht="16.5" customHeight="1" spans="1:3">
      <c r="A286" s="755">
        <v>2030601</v>
      </c>
      <c r="B286" s="758" t="s">
        <v>316</v>
      </c>
      <c r="C286" s="716">
        <v>240</v>
      </c>
    </row>
    <row r="287" ht="16.5" hidden="1" customHeight="1" spans="1:3">
      <c r="A287" s="755">
        <v>2030602</v>
      </c>
      <c r="B287" s="758" t="s">
        <v>317</v>
      </c>
      <c r="C287" s="716">
        <v>0</v>
      </c>
    </row>
    <row r="288" ht="16.5" hidden="1" customHeight="1" spans="1:3">
      <c r="A288" s="755">
        <v>2030603</v>
      </c>
      <c r="B288" s="758" t="s">
        <v>318</v>
      </c>
      <c r="C288" s="716">
        <v>0</v>
      </c>
    </row>
    <row r="289" ht="16.5" hidden="1" customHeight="1" spans="1:3">
      <c r="A289" s="755">
        <v>2030604</v>
      </c>
      <c r="B289" s="758" t="s">
        <v>319</v>
      </c>
      <c r="C289" s="716">
        <v>0</v>
      </c>
    </row>
    <row r="290" ht="16.5" customHeight="1" spans="1:3">
      <c r="A290" s="755">
        <v>2030607</v>
      </c>
      <c r="B290" s="758" t="s">
        <v>320</v>
      </c>
      <c r="C290" s="716">
        <v>272</v>
      </c>
    </row>
    <row r="291" ht="16.5" hidden="1" customHeight="1" spans="1:3">
      <c r="A291" s="755">
        <v>2030608</v>
      </c>
      <c r="B291" s="758" t="s">
        <v>321</v>
      </c>
      <c r="C291" s="716">
        <v>0</v>
      </c>
    </row>
    <row r="292" ht="16.5" customHeight="1" spans="1:3">
      <c r="A292" s="755">
        <v>2030699</v>
      </c>
      <c r="B292" s="758" t="s">
        <v>322</v>
      </c>
      <c r="C292" s="716">
        <v>5</v>
      </c>
    </row>
    <row r="293" ht="16.5" hidden="1" customHeight="1" spans="1:3">
      <c r="A293" s="755">
        <v>20399</v>
      </c>
      <c r="B293" s="757" t="s">
        <v>323</v>
      </c>
      <c r="C293" s="716">
        <v>0</v>
      </c>
    </row>
    <row r="294" ht="16.5" hidden="1" customHeight="1" spans="1:3">
      <c r="A294" s="755">
        <v>2039999</v>
      </c>
      <c r="B294" s="758" t="s">
        <v>324</v>
      </c>
      <c r="C294" s="716">
        <v>0</v>
      </c>
    </row>
    <row r="295" ht="16.5" customHeight="1" spans="1:3">
      <c r="A295" s="755">
        <v>204</v>
      </c>
      <c r="B295" s="757" t="s">
        <v>325</v>
      </c>
      <c r="C295" s="716">
        <v>29620</v>
      </c>
    </row>
    <row r="296" ht="16.5" hidden="1" customHeight="1" spans="1:3">
      <c r="A296" s="755">
        <v>20401</v>
      </c>
      <c r="B296" s="757" t="s">
        <v>326</v>
      </c>
      <c r="C296" s="716">
        <v>0</v>
      </c>
    </row>
    <row r="297" ht="16.5" hidden="1" customHeight="1" spans="1:3">
      <c r="A297" s="755">
        <v>2040101</v>
      </c>
      <c r="B297" s="758" t="s">
        <v>327</v>
      </c>
      <c r="C297" s="716">
        <v>0</v>
      </c>
    </row>
    <row r="298" ht="16.5" hidden="1" customHeight="1" spans="1:3">
      <c r="A298" s="755">
        <v>2040199</v>
      </c>
      <c r="B298" s="758" t="s">
        <v>328</v>
      </c>
      <c r="C298" s="716">
        <v>0</v>
      </c>
    </row>
    <row r="299" ht="16.5" customHeight="1" spans="1:3">
      <c r="A299" s="755">
        <v>20402</v>
      </c>
      <c r="B299" s="757" t="s">
        <v>329</v>
      </c>
      <c r="C299" s="716">
        <v>26748</v>
      </c>
    </row>
    <row r="300" ht="16.5" customHeight="1" spans="1:3">
      <c r="A300" s="755">
        <v>2040201</v>
      </c>
      <c r="B300" s="758" t="s">
        <v>148</v>
      </c>
      <c r="C300" s="716">
        <v>18128</v>
      </c>
    </row>
    <row r="301" ht="16.5" hidden="1" customHeight="1" spans="1:3">
      <c r="A301" s="755">
        <v>2040202</v>
      </c>
      <c r="B301" s="758" t="s">
        <v>149</v>
      </c>
      <c r="C301" s="716">
        <v>0</v>
      </c>
    </row>
    <row r="302" ht="16.5" hidden="1" customHeight="1" spans="1:3">
      <c r="A302" s="755">
        <v>2040203</v>
      </c>
      <c r="B302" s="758" t="s">
        <v>150</v>
      </c>
      <c r="C302" s="716">
        <v>0</v>
      </c>
    </row>
    <row r="303" ht="16.5" hidden="1" customHeight="1" spans="1:3">
      <c r="A303" s="755">
        <v>2040219</v>
      </c>
      <c r="B303" s="758" t="s">
        <v>189</v>
      </c>
      <c r="C303" s="716">
        <v>0</v>
      </c>
    </row>
    <row r="304" ht="16.5" customHeight="1" spans="1:3">
      <c r="A304" s="755">
        <v>2040220</v>
      </c>
      <c r="B304" s="758" t="s">
        <v>330</v>
      </c>
      <c r="C304" s="716">
        <v>5888</v>
      </c>
    </row>
    <row r="305" ht="16.5" hidden="1" customHeight="1" spans="1:3">
      <c r="A305" s="755">
        <v>2040221</v>
      </c>
      <c r="B305" s="758" t="s">
        <v>331</v>
      </c>
      <c r="C305" s="716">
        <v>0</v>
      </c>
    </row>
    <row r="306" ht="16.5" hidden="1" customHeight="1" spans="1:3">
      <c r="A306" s="755">
        <v>2040222</v>
      </c>
      <c r="B306" s="758" t="s">
        <v>332</v>
      </c>
      <c r="C306" s="716">
        <v>0</v>
      </c>
    </row>
    <row r="307" ht="16.5" hidden="1" customHeight="1" spans="1:3">
      <c r="A307" s="755">
        <v>2040223</v>
      </c>
      <c r="B307" s="758" t="s">
        <v>333</v>
      </c>
      <c r="C307" s="716">
        <v>0</v>
      </c>
    </row>
    <row r="308" ht="16.5" customHeight="1" spans="1:3">
      <c r="A308" s="755">
        <v>2040250</v>
      </c>
      <c r="B308" s="758" t="s">
        <v>157</v>
      </c>
      <c r="C308" s="716">
        <v>2620</v>
      </c>
    </row>
    <row r="309" ht="16.5" customHeight="1" spans="1:3">
      <c r="A309" s="755">
        <v>2040299</v>
      </c>
      <c r="B309" s="758" t="s">
        <v>334</v>
      </c>
      <c r="C309" s="716">
        <v>112</v>
      </c>
    </row>
    <row r="310" ht="16.5" hidden="1" customHeight="1" spans="1:3">
      <c r="A310" s="755">
        <v>20403</v>
      </c>
      <c r="B310" s="757" t="s">
        <v>335</v>
      </c>
      <c r="C310" s="716">
        <v>0</v>
      </c>
    </row>
    <row r="311" ht="16.5" hidden="1" customHeight="1" spans="1:3">
      <c r="A311" s="755">
        <v>2040301</v>
      </c>
      <c r="B311" s="758" t="s">
        <v>148</v>
      </c>
      <c r="C311" s="716">
        <v>0</v>
      </c>
    </row>
    <row r="312" ht="16.5" hidden="1" customHeight="1" spans="1:3">
      <c r="A312" s="755">
        <v>2040302</v>
      </c>
      <c r="B312" s="758" t="s">
        <v>149</v>
      </c>
      <c r="C312" s="716">
        <v>0</v>
      </c>
    </row>
    <row r="313" ht="16.5" hidden="1" customHeight="1" spans="1:3">
      <c r="A313" s="755">
        <v>2040303</v>
      </c>
      <c r="B313" s="758" t="s">
        <v>150</v>
      </c>
      <c r="C313" s="716">
        <v>0</v>
      </c>
    </row>
    <row r="314" ht="16.5" hidden="1" customHeight="1" spans="1:3">
      <c r="A314" s="755">
        <v>2040304</v>
      </c>
      <c r="B314" s="758" t="s">
        <v>336</v>
      </c>
      <c r="C314" s="716">
        <v>0</v>
      </c>
    </row>
    <row r="315" ht="16.5" hidden="1" customHeight="1" spans="1:3">
      <c r="A315" s="755">
        <v>2040350</v>
      </c>
      <c r="B315" s="758" t="s">
        <v>157</v>
      </c>
      <c r="C315" s="716">
        <v>0</v>
      </c>
    </row>
    <row r="316" ht="16.5" hidden="1" customHeight="1" spans="1:3">
      <c r="A316" s="755">
        <v>2040399</v>
      </c>
      <c r="B316" s="758" t="s">
        <v>337</v>
      </c>
      <c r="C316" s="716">
        <v>0</v>
      </c>
    </row>
    <row r="317" ht="16.5" hidden="1" customHeight="1" spans="1:3">
      <c r="A317" s="755">
        <v>20404</v>
      </c>
      <c r="B317" s="757" t="s">
        <v>338</v>
      </c>
      <c r="C317" s="716">
        <v>0</v>
      </c>
    </row>
    <row r="318" ht="16.5" hidden="1" customHeight="1" spans="1:3">
      <c r="A318" s="755">
        <v>2040401</v>
      </c>
      <c r="B318" s="758" t="s">
        <v>148</v>
      </c>
      <c r="C318" s="716">
        <v>0</v>
      </c>
    </row>
    <row r="319" ht="16.5" hidden="1" customHeight="1" spans="1:3">
      <c r="A319" s="755">
        <v>2040402</v>
      </c>
      <c r="B319" s="758" t="s">
        <v>149</v>
      </c>
      <c r="C319" s="716">
        <v>0</v>
      </c>
    </row>
    <row r="320" ht="16.5" hidden="1" customHeight="1" spans="1:3">
      <c r="A320" s="755">
        <v>2040403</v>
      </c>
      <c r="B320" s="758" t="s">
        <v>150</v>
      </c>
      <c r="C320" s="716">
        <v>0</v>
      </c>
    </row>
    <row r="321" ht="16.5" hidden="1" customHeight="1" spans="1:3">
      <c r="A321" s="755">
        <v>2040409</v>
      </c>
      <c r="B321" s="758" t="s">
        <v>339</v>
      </c>
      <c r="C321" s="716">
        <v>0</v>
      </c>
    </row>
    <row r="322" ht="16.5" hidden="1" customHeight="1" spans="1:3">
      <c r="A322" s="755">
        <v>2040410</v>
      </c>
      <c r="B322" s="758" t="s">
        <v>340</v>
      </c>
      <c r="C322" s="716">
        <v>0</v>
      </c>
    </row>
    <row r="323" ht="16.5" hidden="1" customHeight="1" spans="1:3">
      <c r="A323" s="755">
        <v>2040450</v>
      </c>
      <c r="B323" s="758" t="s">
        <v>157</v>
      </c>
      <c r="C323" s="716">
        <v>0</v>
      </c>
    </row>
    <row r="324" ht="16.5" hidden="1" customHeight="1" spans="1:3">
      <c r="A324" s="755">
        <v>2040499</v>
      </c>
      <c r="B324" s="758" t="s">
        <v>341</v>
      </c>
      <c r="C324" s="716">
        <v>0</v>
      </c>
    </row>
    <row r="325" ht="16.5" hidden="1" customHeight="1" spans="1:3">
      <c r="A325" s="755">
        <v>20405</v>
      </c>
      <c r="B325" s="757" t="s">
        <v>342</v>
      </c>
      <c r="C325" s="716">
        <v>0</v>
      </c>
    </row>
    <row r="326" ht="16.5" hidden="1" customHeight="1" spans="1:3">
      <c r="A326" s="755">
        <v>2040501</v>
      </c>
      <c r="B326" s="758" t="s">
        <v>148</v>
      </c>
      <c r="C326" s="716">
        <v>0</v>
      </c>
    </row>
    <row r="327" ht="16.5" hidden="1" customHeight="1" spans="1:3">
      <c r="A327" s="755">
        <v>2040502</v>
      </c>
      <c r="B327" s="758" t="s">
        <v>149</v>
      </c>
      <c r="C327" s="716">
        <v>0</v>
      </c>
    </row>
    <row r="328" ht="16.5" hidden="1" customHeight="1" spans="1:3">
      <c r="A328" s="755">
        <v>2040503</v>
      </c>
      <c r="B328" s="758" t="s">
        <v>150</v>
      </c>
      <c r="C328" s="716">
        <v>0</v>
      </c>
    </row>
    <row r="329" ht="16.5" hidden="1" customHeight="1" spans="1:3">
      <c r="A329" s="755">
        <v>2040504</v>
      </c>
      <c r="B329" s="758" t="s">
        <v>343</v>
      </c>
      <c r="C329" s="716">
        <v>0</v>
      </c>
    </row>
    <row r="330" ht="16.5" hidden="1" customHeight="1" spans="1:3">
      <c r="A330" s="755">
        <v>2040505</v>
      </c>
      <c r="B330" s="758" t="s">
        <v>344</v>
      </c>
      <c r="C330" s="716">
        <v>0</v>
      </c>
    </row>
    <row r="331" ht="16.5" hidden="1" customHeight="1" spans="1:3">
      <c r="A331" s="755">
        <v>2040506</v>
      </c>
      <c r="B331" s="758" t="s">
        <v>345</v>
      </c>
      <c r="C331" s="716">
        <v>0</v>
      </c>
    </row>
    <row r="332" ht="16.5" hidden="1" customHeight="1" spans="1:3">
      <c r="A332" s="755">
        <v>2040550</v>
      </c>
      <c r="B332" s="758" t="s">
        <v>157</v>
      </c>
      <c r="C332" s="716">
        <v>0</v>
      </c>
    </row>
    <row r="333" ht="16.5" hidden="1" customHeight="1" spans="1:3">
      <c r="A333" s="755">
        <v>2040599</v>
      </c>
      <c r="B333" s="758" t="s">
        <v>346</v>
      </c>
      <c r="C333" s="716">
        <v>0</v>
      </c>
    </row>
    <row r="334" ht="16.5" customHeight="1" spans="1:3">
      <c r="A334" s="755">
        <v>20406</v>
      </c>
      <c r="B334" s="757" t="s">
        <v>347</v>
      </c>
      <c r="C334" s="716">
        <v>2521</v>
      </c>
    </row>
    <row r="335" ht="16.5" customHeight="1" spans="1:3">
      <c r="A335" s="755">
        <v>2040601</v>
      </c>
      <c r="B335" s="758" t="s">
        <v>148</v>
      </c>
      <c r="C335" s="716">
        <v>1375</v>
      </c>
    </row>
    <row r="336" ht="16.5" hidden="1" customHeight="1" spans="1:3">
      <c r="A336" s="755">
        <v>2040602</v>
      </c>
      <c r="B336" s="758" t="s">
        <v>149</v>
      </c>
      <c r="C336" s="716">
        <v>0</v>
      </c>
    </row>
    <row r="337" ht="16.5" hidden="1" customHeight="1" spans="1:3">
      <c r="A337" s="755">
        <v>2040603</v>
      </c>
      <c r="B337" s="758" t="s">
        <v>150</v>
      </c>
      <c r="C337" s="716">
        <v>0</v>
      </c>
    </row>
    <row r="338" ht="16.5" customHeight="1" spans="1:3">
      <c r="A338" s="755">
        <v>2040604</v>
      </c>
      <c r="B338" s="758" t="s">
        <v>348</v>
      </c>
      <c r="C338" s="716">
        <v>815</v>
      </c>
    </row>
    <row r="339" ht="16.5" customHeight="1" spans="1:3">
      <c r="A339" s="755">
        <v>2040605</v>
      </c>
      <c r="B339" s="758" t="s">
        <v>349</v>
      </c>
      <c r="C339" s="716">
        <v>13</v>
      </c>
    </row>
    <row r="340" ht="16.5" customHeight="1" spans="1:3">
      <c r="A340" s="755">
        <v>2040606</v>
      </c>
      <c r="B340" s="758" t="s">
        <v>350</v>
      </c>
      <c r="C340" s="716">
        <v>6</v>
      </c>
    </row>
    <row r="341" ht="16.5" customHeight="1" spans="1:3">
      <c r="A341" s="755">
        <v>2040607</v>
      </c>
      <c r="B341" s="758" t="s">
        <v>351</v>
      </c>
      <c r="C341" s="716">
        <v>3</v>
      </c>
    </row>
    <row r="342" ht="16.5" hidden="1" customHeight="1" spans="1:3">
      <c r="A342" s="755">
        <v>2040608</v>
      </c>
      <c r="B342" s="758" t="s">
        <v>352</v>
      </c>
      <c r="C342" s="716">
        <v>0</v>
      </c>
    </row>
    <row r="343" ht="16.5" hidden="1" customHeight="1" spans="1:3">
      <c r="A343" s="755">
        <v>2040610</v>
      </c>
      <c r="B343" s="758" t="s">
        <v>353</v>
      </c>
      <c r="C343" s="716">
        <v>0</v>
      </c>
    </row>
    <row r="344" ht="16.5" hidden="1" customHeight="1" spans="1:3">
      <c r="A344" s="755">
        <v>2040612</v>
      </c>
      <c r="B344" s="758" t="s">
        <v>354</v>
      </c>
      <c r="C344" s="716">
        <v>0</v>
      </c>
    </row>
    <row r="345" ht="16.5" hidden="1" customHeight="1" spans="1:3">
      <c r="A345" s="755">
        <v>2040613</v>
      </c>
      <c r="B345" s="758" t="s">
        <v>189</v>
      </c>
      <c r="C345" s="716">
        <v>0</v>
      </c>
    </row>
    <row r="346" ht="16.5" customHeight="1" spans="1:3">
      <c r="A346" s="755">
        <v>2040650</v>
      </c>
      <c r="B346" s="758" t="s">
        <v>157</v>
      </c>
      <c r="C346" s="716">
        <v>309</v>
      </c>
    </row>
    <row r="347" ht="16.5" hidden="1" customHeight="1" spans="1:3">
      <c r="A347" s="755">
        <v>2040699</v>
      </c>
      <c r="B347" s="758" t="s">
        <v>355</v>
      </c>
      <c r="C347" s="716">
        <v>0</v>
      </c>
    </row>
    <row r="348" ht="16.5" hidden="1" customHeight="1" spans="1:3">
      <c r="A348" s="755">
        <v>20407</v>
      </c>
      <c r="B348" s="757" t="s">
        <v>356</v>
      </c>
      <c r="C348" s="716">
        <v>0</v>
      </c>
    </row>
    <row r="349" ht="16.5" hidden="1" customHeight="1" spans="1:3">
      <c r="A349" s="755">
        <v>2040701</v>
      </c>
      <c r="B349" s="758" t="s">
        <v>148</v>
      </c>
      <c r="C349" s="716">
        <v>0</v>
      </c>
    </row>
    <row r="350" ht="16.5" hidden="1" customHeight="1" spans="1:3">
      <c r="A350" s="755">
        <v>2040702</v>
      </c>
      <c r="B350" s="758" t="s">
        <v>149</v>
      </c>
      <c r="C350" s="716">
        <v>0</v>
      </c>
    </row>
    <row r="351" ht="16.5" hidden="1" customHeight="1" spans="1:3">
      <c r="A351" s="755">
        <v>2040703</v>
      </c>
      <c r="B351" s="758" t="s">
        <v>150</v>
      </c>
      <c r="C351" s="716">
        <v>0</v>
      </c>
    </row>
    <row r="352" ht="16.5" hidden="1" customHeight="1" spans="1:3">
      <c r="A352" s="755">
        <v>2040704</v>
      </c>
      <c r="B352" s="758" t="s">
        <v>357</v>
      </c>
      <c r="C352" s="716">
        <v>0</v>
      </c>
    </row>
    <row r="353" ht="16.5" hidden="1" customHeight="1" spans="1:3">
      <c r="A353" s="755">
        <v>2040705</v>
      </c>
      <c r="B353" s="758" t="s">
        <v>358</v>
      </c>
      <c r="C353" s="716">
        <v>0</v>
      </c>
    </row>
    <row r="354" ht="16.5" hidden="1" customHeight="1" spans="1:3">
      <c r="A354" s="755">
        <v>2040706</v>
      </c>
      <c r="B354" s="758" t="s">
        <v>359</v>
      </c>
      <c r="C354" s="716">
        <v>0</v>
      </c>
    </row>
    <row r="355" ht="16.5" hidden="1" customHeight="1" spans="1:3">
      <c r="A355" s="755">
        <v>2040707</v>
      </c>
      <c r="B355" s="758" t="s">
        <v>189</v>
      </c>
      <c r="C355" s="716">
        <v>0</v>
      </c>
    </row>
    <row r="356" ht="16.5" hidden="1" customHeight="1" spans="1:3">
      <c r="A356" s="755">
        <v>2040750</v>
      </c>
      <c r="B356" s="758" t="s">
        <v>157</v>
      </c>
      <c r="C356" s="716">
        <v>0</v>
      </c>
    </row>
    <row r="357" ht="16.5" hidden="1" customHeight="1" spans="1:3">
      <c r="A357" s="755">
        <v>2040799</v>
      </c>
      <c r="B357" s="758" t="s">
        <v>360</v>
      </c>
      <c r="C357" s="716">
        <v>0</v>
      </c>
    </row>
    <row r="358" ht="16.5" hidden="1" customHeight="1" spans="1:3">
      <c r="A358" s="755">
        <v>20408</v>
      </c>
      <c r="B358" s="757" t="s">
        <v>361</v>
      </c>
      <c r="C358" s="716">
        <v>0</v>
      </c>
    </row>
    <row r="359" ht="16.5" hidden="1" customHeight="1" spans="1:3">
      <c r="A359" s="755">
        <v>2040801</v>
      </c>
      <c r="B359" s="758" t="s">
        <v>148</v>
      </c>
      <c r="C359" s="716">
        <v>0</v>
      </c>
    </row>
    <row r="360" ht="16.5" hidden="1" customHeight="1" spans="1:3">
      <c r="A360" s="755">
        <v>2040802</v>
      </c>
      <c r="B360" s="758" t="s">
        <v>149</v>
      </c>
      <c r="C360" s="716">
        <v>0</v>
      </c>
    </row>
    <row r="361" ht="16.5" hidden="1" customHeight="1" spans="1:3">
      <c r="A361" s="755">
        <v>2040803</v>
      </c>
      <c r="B361" s="758" t="s">
        <v>150</v>
      </c>
      <c r="C361" s="716">
        <v>0</v>
      </c>
    </row>
    <row r="362" ht="16.5" hidden="1" customHeight="1" spans="1:3">
      <c r="A362" s="755">
        <v>2040804</v>
      </c>
      <c r="B362" s="758" t="s">
        <v>362</v>
      </c>
      <c r="C362" s="716">
        <v>0</v>
      </c>
    </row>
    <row r="363" ht="16.5" hidden="1" customHeight="1" spans="1:3">
      <c r="A363" s="755">
        <v>2040805</v>
      </c>
      <c r="B363" s="758" t="s">
        <v>363</v>
      </c>
      <c r="C363" s="716">
        <v>0</v>
      </c>
    </row>
    <row r="364" ht="16.5" hidden="1" customHeight="1" spans="1:3">
      <c r="A364" s="755">
        <v>2040806</v>
      </c>
      <c r="B364" s="758" t="s">
        <v>364</v>
      </c>
      <c r="C364" s="716">
        <v>0</v>
      </c>
    </row>
    <row r="365" ht="16.5" hidden="1" customHeight="1" spans="1:3">
      <c r="A365" s="755">
        <v>2040807</v>
      </c>
      <c r="B365" s="758" t="s">
        <v>189</v>
      </c>
      <c r="C365" s="716">
        <v>0</v>
      </c>
    </row>
    <row r="366" ht="16.5" hidden="1" customHeight="1" spans="1:3">
      <c r="A366" s="755">
        <v>2040850</v>
      </c>
      <c r="B366" s="758" t="s">
        <v>157</v>
      </c>
      <c r="C366" s="716">
        <v>0</v>
      </c>
    </row>
    <row r="367" ht="16.5" hidden="1" customHeight="1" spans="1:3">
      <c r="A367" s="755">
        <v>2040899</v>
      </c>
      <c r="B367" s="758" t="s">
        <v>365</v>
      </c>
      <c r="C367" s="716">
        <v>0</v>
      </c>
    </row>
    <row r="368" ht="16.5" hidden="1" customHeight="1" spans="1:3">
      <c r="A368" s="755">
        <v>20409</v>
      </c>
      <c r="B368" s="757" t="s">
        <v>366</v>
      </c>
      <c r="C368" s="716">
        <v>0</v>
      </c>
    </row>
    <row r="369" ht="16.5" hidden="1" customHeight="1" spans="1:3">
      <c r="A369" s="755">
        <v>2040901</v>
      </c>
      <c r="B369" s="758" t="s">
        <v>148</v>
      </c>
      <c r="C369" s="716">
        <v>0</v>
      </c>
    </row>
    <row r="370" ht="16.5" hidden="1" customHeight="1" spans="1:3">
      <c r="A370" s="755">
        <v>2040902</v>
      </c>
      <c r="B370" s="758" t="s">
        <v>149</v>
      </c>
      <c r="C370" s="716">
        <v>0</v>
      </c>
    </row>
    <row r="371" ht="16.5" hidden="1" customHeight="1" spans="1:3">
      <c r="A371" s="755">
        <v>2040903</v>
      </c>
      <c r="B371" s="758" t="s">
        <v>150</v>
      </c>
      <c r="C371" s="716">
        <v>0</v>
      </c>
    </row>
    <row r="372" ht="16.5" hidden="1" customHeight="1" spans="1:3">
      <c r="A372" s="755">
        <v>2040904</v>
      </c>
      <c r="B372" s="758" t="s">
        <v>367</v>
      </c>
      <c r="C372" s="716">
        <v>0</v>
      </c>
    </row>
    <row r="373" ht="16.5" hidden="1" customHeight="1" spans="1:3">
      <c r="A373" s="755">
        <v>2040905</v>
      </c>
      <c r="B373" s="758" t="s">
        <v>368</v>
      </c>
      <c r="C373" s="716">
        <v>0</v>
      </c>
    </row>
    <row r="374" ht="16.5" hidden="1" customHeight="1" spans="1:3">
      <c r="A374" s="755">
        <v>2040950</v>
      </c>
      <c r="B374" s="758" t="s">
        <v>157</v>
      </c>
      <c r="C374" s="716">
        <v>0</v>
      </c>
    </row>
    <row r="375" ht="16.5" hidden="1" customHeight="1" spans="1:3">
      <c r="A375" s="755">
        <v>2040999</v>
      </c>
      <c r="B375" s="758" t="s">
        <v>369</v>
      </c>
      <c r="C375" s="716">
        <v>0</v>
      </c>
    </row>
    <row r="376" ht="16.5" hidden="1" customHeight="1" spans="1:3">
      <c r="A376" s="755">
        <v>20410</v>
      </c>
      <c r="B376" s="757" t="s">
        <v>370</v>
      </c>
      <c r="C376" s="716">
        <v>0</v>
      </c>
    </row>
    <row r="377" ht="16.5" hidden="1" customHeight="1" spans="1:3">
      <c r="A377" s="755">
        <v>2041001</v>
      </c>
      <c r="B377" s="758" t="s">
        <v>148</v>
      </c>
      <c r="C377" s="716">
        <v>0</v>
      </c>
    </row>
    <row r="378" ht="16.5" hidden="1" customHeight="1" spans="1:3">
      <c r="A378" s="755">
        <v>2041002</v>
      </c>
      <c r="B378" s="758" t="s">
        <v>149</v>
      </c>
      <c r="C378" s="716">
        <v>0</v>
      </c>
    </row>
    <row r="379" ht="16.5" hidden="1" customHeight="1" spans="1:3">
      <c r="A379" s="755">
        <v>2041006</v>
      </c>
      <c r="B379" s="758" t="s">
        <v>189</v>
      </c>
      <c r="C379" s="716">
        <v>0</v>
      </c>
    </row>
    <row r="380" ht="16.5" hidden="1" customHeight="1" spans="1:3">
      <c r="A380" s="755">
        <v>2041007</v>
      </c>
      <c r="B380" s="758" t="s">
        <v>371</v>
      </c>
      <c r="C380" s="716">
        <v>0</v>
      </c>
    </row>
    <row r="381" ht="16.5" hidden="1" customHeight="1" spans="1:3">
      <c r="A381" s="755">
        <v>2041099</v>
      </c>
      <c r="B381" s="758" t="s">
        <v>372</v>
      </c>
      <c r="C381" s="716">
        <v>0</v>
      </c>
    </row>
    <row r="382" ht="16.5" customHeight="1" spans="1:3">
      <c r="A382" s="755">
        <v>20499</v>
      </c>
      <c r="B382" s="757" t="s">
        <v>373</v>
      </c>
      <c r="C382" s="716">
        <v>351</v>
      </c>
    </row>
    <row r="383" ht="16.5" hidden="1" customHeight="1" spans="1:3">
      <c r="A383" s="755">
        <v>2049902</v>
      </c>
      <c r="B383" s="758" t="s">
        <v>374</v>
      </c>
      <c r="C383" s="716">
        <v>0</v>
      </c>
    </row>
    <row r="384" ht="16.5" customHeight="1" spans="1:3">
      <c r="A384" s="755">
        <v>2049999</v>
      </c>
      <c r="B384" s="758" t="s">
        <v>375</v>
      </c>
      <c r="C384" s="716">
        <v>351</v>
      </c>
    </row>
    <row r="385" ht="16.5" customHeight="1" spans="1:3">
      <c r="A385" s="755">
        <v>205</v>
      </c>
      <c r="B385" s="757" t="s">
        <v>376</v>
      </c>
      <c r="C385" s="716">
        <v>240126</v>
      </c>
    </row>
    <row r="386" ht="16.5" customHeight="1" spans="1:3">
      <c r="A386" s="755">
        <v>20501</v>
      </c>
      <c r="B386" s="757" t="s">
        <v>377</v>
      </c>
      <c r="C386" s="716">
        <v>689</v>
      </c>
    </row>
    <row r="387" ht="16.5" customHeight="1" spans="1:3">
      <c r="A387" s="755">
        <v>2050101</v>
      </c>
      <c r="B387" s="758" t="s">
        <v>148</v>
      </c>
      <c r="C387" s="716">
        <v>452</v>
      </c>
    </row>
    <row r="388" ht="16.5" hidden="1" customHeight="1" spans="1:3">
      <c r="A388" s="755">
        <v>2050102</v>
      </c>
      <c r="B388" s="758" t="s">
        <v>149</v>
      </c>
      <c r="C388" s="716">
        <v>0</v>
      </c>
    </row>
    <row r="389" ht="16.5" hidden="1" customHeight="1" spans="1:3">
      <c r="A389" s="755">
        <v>2050103</v>
      </c>
      <c r="B389" s="758" t="s">
        <v>150</v>
      </c>
      <c r="C389" s="716">
        <v>0</v>
      </c>
    </row>
    <row r="390" ht="16.5" customHeight="1" spans="1:3">
      <c r="A390" s="755">
        <v>2050199</v>
      </c>
      <c r="B390" s="758" t="s">
        <v>378</v>
      </c>
      <c r="C390" s="716">
        <v>237</v>
      </c>
    </row>
    <row r="391" ht="16.5" customHeight="1" spans="1:3">
      <c r="A391" s="755">
        <v>20502</v>
      </c>
      <c r="B391" s="757" t="s">
        <v>379</v>
      </c>
      <c r="C391" s="716">
        <v>227839</v>
      </c>
    </row>
    <row r="392" ht="16.5" customHeight="1" spans="1:3">
      <c r="A392" s="755">
        <v>2050201</v>
      </c>
      <c r="B392" s="758" t="s">
        <v>380</v>
      </c>
      <c r="C392" s="716">
        <v>12154</v>
      </c>
    </row>
    <row r="393" ht="16.5" customHeight="1" spans="1:3">
      <c r="A393" s="755">
        <v>2050202</v>
      </c>
      <c r="B393" s="758" t="s">
        <v>381</v>
      </c>
      <c r="C393" s="716">
        <v>103393</v>
      </c>
    </row>
    <row r="394" ht="16.5" customHeight="1" spans="1:3">
      <c r="A394" s="755">
        <v>2050203</v>
      </c>
      <c r="B394" s="758" t="s">
        <v>382</v>
      </c>
      <c r="C394" s="716">
        <v>71927</v>
      </c>
    </row>
    <row r="395" ht="16.5" customHeight="1" spans="1:3">
      <c r="A395" s="755">
        <v>2050204</v>
      </c>
      <c r="B395" s="758" t="s">
        <v>383</v>
      </c>
      <c r="C395" s="716">
        <v>40330</v>
      </c>
    </row>
    <row r="396" ht="16.5" hidden="1" customHeight="1" spans="1:3">
      <c r="A396" s="755">
        <v>2050205</v>
      </c>
      <c r="B396" s="758" t="s">
        <v>384</v>
      </c>
      <c r="C396" s="716">
        <v>0</v>
      </c>
    </row>
    <row r="397" ht="16.5" customHeight="1" spans="1:3">
      <c r="A397" s="755">
        <v>2050299</v>
      </c>
      <c r="B397" s="758" t="s">
        <v>385</v>
      </c>
      <c r="C397" s="716">
        <v>35</v>
      </c>
    </row>
    <row r="398" ht="16.5" customHeight="1" spans="1:3">
      <c r="A398" s="755">
        <v>20503</v>
      </c>
      <c r="B398" s="757" t="s">
        <v>386</v>
      </c>
      <c r="C398" s="716">
        <v>8365</v>
      </c>
    </row>
    <row r="399" ht="16.5" hidden="1" customHeight="1" spans="1:3">
      <c r="A399" s="755">
        <v>2050301</v>
      </c>
      <c r="B399" s="758" t="s">
        <v>387</v>
      </c>
      <c r="C399" s="716">
        <v>0</v>
      </c>
    </row>
    <row r="400" ht="16.5" customHeight="1" spans="1:3">
      <c r="A400" s="755">
        <v>2050302</v>
      </c>
      <c r="B400" s="758" t="s">
        <v>388</v>
      </c>
      <c r="C400" s="716">
        <v>8357</v>
      </c>
    </row>
    <row r="401" ht="16.5" customHeight="1" spans="1:3">
      <c r="A401" s="755">
        <v>2050303</v>
      </c>
      <c r="B401" s="758" t="s">
        <v>389</v>
      </c>
      <c r="C401" s="716">
        <v>8</v>
      </c>
    </row>
    <row r="402" ht="16.5" hidden="1" customHeight="1" spans="1:3">
      <c r="A402" s="755">
        <v>2050305</v>
      </c>
      <c r="B402" s="758" t="s">
        <v>390</v>
      </c>
      <c r="C402" s="716">
        <v>0</v>
      </c>
    </row>
    <row r="403" ht="16.5" hidden="1" customHeight="1" spans="1:3">
      <c r="A403" s="755">
        <v>2050399</v>
      </c>
      <c r="B403" s="758" t="s">
        <v>391</v>
      </c>
      <c r="C403" s="716">
        <v>0</v>
      </c>
    </row>
    <row r="404" ht="16.5" hidden="1" customHeight="1" spans="1:3">
      <c r="A404" s="755">
        <v>20504</v>
      </c>
      <c r="B404" s="757" t="s">
        <v>392</v>
      </c>
      <c r="C404" s="716">
        <v>0</v>
      </c>
    </row>
    <row r="405" ht="16.5" hidden="1" customHeight="1" spans="1:3">
      <c r="A405" s="755">
        <v>2050401</v>
      </c>
      <c r="B405" s="758" t="s">
        <v>393</v>
      </c>
      <c r="C405" s="716">
        <v>0</v>
      </c>
    </row>
    <row r="406" ht="16.5" hidden="1" customHeight="1" spans="1:3">
      <c r="A406" s="755">
        <v>2050402</v>
      </c>
      <c r="B406" s="758" t="s">
        <v>394</v>
      </c>
      <c r="C406" s="716">
        <v>0</v>
      </c>
    </row>
    <row r="407" ht="16.5" hidden="1" customHeight="1" spans="1:3">
      <c r="A407" s="755">
        <v>2050403</v>
      </c>
      <c r="B407" s="758" t="s">
        <v>395</v>
      </c>
      <c r="C407" s="716">
        <v>0</v>
      </c>
    </row>
    <row r="408" ht="16.5" hidden="1" customHeight="1" spans="1:3">
      <c r="A408" s="755">
        <v>2050404</v>
      </c>
      <c r="B408" s="758" t="s">
        <v>396</v>
      </c>
      <c r="C408" s="716">
        <v>0</v>
      </c>
    </row>
    <row r="409" ht="16.5" hidden="1" customHeight="1" spans="1:3">
      <c r="A409" s="755">
        <v>2050499</v>
      </c>
      <c r="B409" s="758" t="s">
        <v>397</v>
      </c>
      <c r="C409" s="716">
        <v>0</v>
      </c>
    </row>
    <row r="410" ht="16.5" hidden="1" customHeight="1" spans="1:3">
      <c r="A410" s="755">
        <v>20505</v>
      </c>
      <c r="B410" s="757" t="s">
        <v>398</v>
      </c>
      <c r="C410" s="716">
        <v>0</v>
      </c>
    </row>
    <row r="411" ht="16.5" hidden="1" customHeight="1" spans="1:3">
      <c r="A411" s="755">
        <v>2050501</v>
      </c>
      <c r="B411" s="758" t="s">
        <v>399</v>
      </c>
      <c r="C411" s="716">
        <v>0</v>
      </c>
    </row>
    <row r="412" ht="16.5" hidden="1" customHeight="1" spans="1:3">
      <c r="A412" s="755">
        <v>2050502</v>
      </c>
      <c r="B412" s="758" t="s">
        <v>400</v>
      </c>
      <c r="C412" s="716">
        <v>0</v>
      </c>
    </row>
    <row r="413" ht="16.5" hidden="1" customHeight="1" spans="1:3">
      <c r="A413" s="755">
        <v>2050599</v>
      </c>
      <c r="B413" s="758" t="s">
        <v>401</v>
      </c>
      <c r="C413" s="716">
        <v>0</v>
      </c>
    </row>
    <row r="414" ht="16.5" hidden="1" customHeight="1" spans="1:3">
      <c r="A414" s="755">
        <v>20506</v>
      </c>
      <c r="B414" s="757" t="s">
        <v>402</v>
      </c>
      <c r="C414" s="716">
        <v>0</v>
      </c>
    </row>
    <row r="415" ht="16.5" hidden="1" customHeight="1" spans="1:3">
      <c r="A415" s="755">
        <v>2050601</v>
      </c>
      <c r="B415" s="758" t="s">
        <v>403</v>
      </c>
      <c r="C415" s="716">
        <v>0</v>
      </c>
    </row>
    <row r="416" ht="16.5" hidden="1" customHeight="1" spans="1:3">
      <c r="A416" s="755">
        <v>2050602</v>
      </c>
      <c r="B416" s="758" t="s">
        <v>404</v>
      </c>
      <c r="C416" s="716">
        <v>0</v>
      </c>
    </row>
    <row r="417" ht="16.5" hidden="1" customHeight="1" spans="1:3">
      <c r="A417" s="755">
        <v>2050699</v>
      </c>
      <c r="B417" s="758" t="s">
        <v>405</v>
      </c>
      <c r="C417" s="716">
        <v>0</v>
      </c>
    </row>
    <row r="418" ht="16.5" customHeight="1" spans="1:3">
      <c r="A418" s="755">
        <v>20507</v>
      </c>
      <c r="B418" s="757" t="s">
        <v>406</v>
      </c>
      <c r="C418" s="716">
        <v>806</v>
      </c>
    </row>
    <row r="419" ht="16.5" customHeight="1" spans="1:3">
      <c r="A419" s="755">
        <v>2050701</v>
      </c>
      <c r="B419" s="758" t="s">
        <v>407</v>
      </c>
      <c r="C419" s="716">
        <v>806</v>
      </c>
    </row>
    <row r="420" ht="16.5" hidden="1" customHeight="1" spans="1:3">
      <c r="A420" s="755">
        <v>2050702</v>
      </c>
      <c r="B420" s="758" t="s">
        <v>408</v>
      </c>
      <c r="C420" s="716">
        <v>0</v>
      </c>
    </row>
    <row r="421" ht="16.5" hidden="1" customHeight="1" spans="1:3">
      <c r="A421" s="755">
        <v>2050799</v>
      </c>
      <c r="B421" s="758" t="s">
        <v>409</v>
      </c>
      <c r="C421" s="716">
        <v>0</v>
      </c>
    </row>
    <row r="422" ht="16.5" customHeight="1" spans="1:3">
      <c r="A422" s="755">
        <v>20508</v>
      </c>
      <c r="B422" s="757" t="s">
        <v>410</v>
      </c>
      <c r="C422" s="716">
        <v>1848</v>
      </c>
    </row>
    <row r="423" ht="16.5" customHeight="1" spans="1:3">
      <c r="A423" s="755">
        <v>2050801</v>
      </c>
      <c r="B423" s="758" t="s">
        <v>411</v>
      </c>
      <c r="C423" s="716">
        <v>1295</v>
      </c>
    </row>
    <row r="424" ht="16.5" customHeight="1" spans="1:3">
      <c r="A424" s="755">
        <v>2050802</v>
      </c>
      <c r="B424" s="758" t="s">
        <v>412</v>
      </c>
      <c r="C424" s="716">
        <v>514</v>
      </c>
    </row>
    <row r="425" ht="16.5" customHeight="1" spans="1:3">
      <c r="A425" s="755">
        <v>2050803</v>
      </c>
      <c r="B425" s="758" t="s">
        <v>413</v>
      </c>
      <c r="C425" s="716">
        <v>39</v>
      </c>
    </row>
    <row r="426" ht="16.5" hidden="1" customHeight="1" spans="1:3">
      <c r="A426" s="755">
        <v>2050804</v>
      </c>
      <c r="B426" s="758" t="s">
        <v>414</v>
      </c>
      <c r="C426" s="716">
        <v>0</v>
      </c>
    </row>
    <row r="427" ht="16.5" hidden="1" customHeight="1" spans="1:3">
      <c r="A427" s="755">
        <v>2050899</v>
      </c>
      <c r="B427" s="758" t="s">
        <v>415</v>
      </c>
      <c r="C427" s="716">
        <v>0</v>
      </c>
    </row>
    <row r="428" ht="16.5" hidden="1" customHeight="1" spans="1:3">
      <c r="A428" s="755">
        <v>20509</v>
      </c>
      <c r="B428" s="757" t="s">
        <v>416</v>
      </c>
      <c r="C428" s="716">
        <v>0</v>
      </c>
    </row>
    <row r="429" ht="16.5" hidden="1" customHeight="1" spans="1:3">
      <c r="A429" s="755">
        <v>2050901</v>
      </c>
      <c r="B429" s="758" t="s">
        <v>417</v>
      </c>
      <c r="C429" s="716">
        <v>0</v>
      </c>
    </row>
    <row r="430" ht="16.5" hidden="1" customHeight="1" spans="1:3">
      <c r="A430" s="755">
        <v>2050902</v>
      </c>
      <c r="B430" s="758" t="s">
        <v>418</v>
      </c>
      <c r="C430" s="716">
        <v>0</v>
      </c>
    </row>
    <row r="431" ht="16.5" hidden="1" customHeight="1" spans="1:3">
      <c r="A431" s="755">
        <v>2050903</v>
      </c>
      <c r="B431" s="758" t="s">
        <v>419</v>
      </c>
      <c r="C431" s="716">
        <v>0</v>
      </c>
    </row>
    <row r="432" ht="16.5" hidden="1" customHeight="1" spans="1:3">
      <c r="A432" s="755">
        <v>2050904</v>
      </c>
      <c r="B432" s="758" t="s">
        <v>420</v>
      </c>
      <c r="C432" s="716">
        <v>0</v>
      </c>
    </row>
    <row r="433" ht="16.5" hidden="1" customHeight="1" spans="1:3">
      <c r="A433" s="755">
        <v>2050905</v>
      </c>
      <c r="B433" s="758" t="s">
        <v>421</v>
      </c>
      <c r="C433" s="716">
        <v>0</v>
      </c>
    </row>
    <row r="434" ht="16.5" hidden="1" customHeight="1" spans="1:3">
      <c r="A434" s="755">
        <v>2050999</v>
      </c>
      <c r="B434" s="758" t="s">
        <v>422</v>
      </c>
      <c r="C434" s="716">
        <v>0</v>
      </c>
    </row>
    <row r="435" ht="16.5" customHeight="1" spans="1:3">
      <c r="A435" s="755">
        <v>20599</v>
      </c>
      <c r="B435" s="757" t="s">
        <v>423</v>
      </c>
      <c r="C435" s="716">
        <v>579</v>
      </c>
    </row>
    <row r="436" ht="16.5" customHeight="1" spans="1:3">
      <c r="A436" s="755">
        <v>2059999</v>
      </c>
      <c r="B436" s="758" t="s">
        <v>424</v>
      </c>
      <c r="C436" s="716">
        <v>579</v>
      </c>
    </row>
    <row r="437" ht="16.5" customHeight="1" spans="1:3">
      <c r="A437" s="755">
        <v>206</v>
      </c>
      <c r="B437" s="757" t="s">
        <v>425</v>
      </c>
      <c r="C437" s="716">
        <v>3597</v>
      </c>
    </row>
    <row r="438" ht="16.5" customHeight="1" spans="1:3">
      <c r="A438" s="755">
        <v>20601</v>
      </c>
      <c r="B438" s="757" t="s">
        <v>426</v>
      </c>
      <c r="C438" s="716">
        <v>323</v>
      </c>
    </row>
    <row r="439" ht="16.5" customHeight="1" spans="1:3">
      <c r="A439" s="755">
        <v>2060101</v>
      </c>
      <c r="B439" s="758" t="s">
        <v>148</v>
      </c>
      <c r="C439" s="716">
        <v>323</v>
      </c>
    </row>
    <row r="440" ht="16.5" hidden="1" customHeight="1" spans="1:3">
      <c r="A440" s="755">
        <v>2060102</v>
      </c>
      <c r="B440" s="758" t="s">
        <v>149</v>
      </c>
      <c r="C440" s="716">
        <v>0</v>
      </c>
    </row>
    <row r="441" ht="16.5" hidden="1" customHeight="1" spans="1:3">
      <c r="A441" s="755">
        <v>2060103</v>
      </c>
      <c r="B441" s="758" t="s">
        <v>150</v>
      </c>
      <c r="C441" s="716">
        <v>0</v>
      </c>
    </row>
    <row r="442" ht="16.5" hidden="1" customHeight="1" spans="1:3">
      <c r="A442" s="755">
        <v>2060199</v>
      </c>
      <c r="B442" s="758" t="s">
        <v>427</v>
      </c>
      <c r="C442" s="716">
        <v>0</v>
      </c>
    </row>
    <row r="443" ht="16.5" hidden="1" customHeight="1" spans="1:3">
      <c r="A443" s="755">
        <v>20602</v>
      </c>
      <c r="B443" s="757" t="s">
        <v>428</v>
      </c>
      <c r="C443" s="716">
        <v>0</v>
      </c>
    </row>
    <row r="444" ht="16.5" hidden="1" customHeight="1" spans="1:3">
      <c r="A444" s="755">
        <v>2060201</v>
      </c>
      <c r="B444" s="758" t="s">
        <v>429</v>
      </c>
      <c r="C444" s="716">
        <v>0</v>
      </c>
    </row>
    <row r="445" ht="16.5" hidden="1" customHeight="1" spans="1:3">
      <c r="A445" s="755">
        <v>2060203</v>
      </c>
      <c r="B445" s="758" t="s">
        <v>430</v>
      </c>
      <c r="C445" s="716">
        <v>0</v>
      </c>
    </row>
    <row r="446" ht="16.5" hidden="1" customHeight="1" spans="1:3">
      <c r="A446" s="755">
        <v>2060204</v>
      </c>
      <c r="B446" s="758" t="s">
        <v>431</v>
      </c>
      <c r="C446" s="716">
        <v>0</v>
      </c>
    </row>
    <row r="447" ht="16.5" hidden="1" customHeight="1" spans="1:3">
      <c r="A447" s="755">
        <v>2060205</v>
      </c>
      <c r="B447" s="758" t="s">
        <v>432</v>
      </c>
      <c r="C447" s="716">
        <v>0</v>
      </c>
    </row>
    <row r="448" ht="16.5" hidden="1" customHeight="1" spans="1:3">
      <c r="A448" s="755">
        <v>2060206</v>
      </c>
      <c r="B448" s="758" t="s">
        <v>433</v>
      </c>
      <c r="C448" s="716">
        <v>0</v>
      </c>
    </row>
    <row r="449" ht="16.5" hidden="1" customHeight="1" spans="1:3">
      <c r="A449" s="755">
        <v>2060207</v>
      </c>
      <c r="B449" s="758" t="s">
        <v>434</v>
      </c>
      <c r="C449" s="716">
        <v>0</v>
      </c>
    </row>
    <row r="450" ht="16.5" hidden="1" customHeight="1" spans="1:3">
      <c r="A450" s="755">
        <v>2060208</v>
      </c>
      <c r="B450" s="758" t="s">
        <v>435</v>
      </c>
      <c r="C450" s="716">
        <v>0</v>
      </c>
    </row>
    <row r="451" ht="16.5" hidden="1" customHeight="1" spans="1:3">
      <c r="A451" s="755">
        <v>2060299</v>
      </c>
      <c r="B451" s="758" t="s">
        <v>436</v>
      </c>
      <c r="C451" s="716">
        <v>0</v>
      </c>
    </row>
    <row r="452" ht="16.5" hidden="1" customHeight="1" spans="1:3">
      <c r="A452" s="755">
        <v>20603</v>
      </c>
      <c r="B452" s="757" t="s">
        <v>437</v>
      </c>
      <c r="C452" s="716">
        <v>0</v>
      </c>
    </row>
    <row r="453" ht="16.5" hidden="1" customHeight="1" spans="1:3">
      <c r="A453" s="755">
        <v>2060301</v>
      </c>
      <c r="B453" s="758" t="s">
        <v>429</v>
      </c>
      <c r="C453" s="716">
        <v>0</v>
      </c>
    </row>
    <row r="454" ht="16.5" hidden="1" customHeight="1" spans="1:3">
      <c r="A454" s="755">
        <v>2060302</v>
      </c>
      <c r="B454" s="758" t="s">
        <v>438</v>
      </c>
      <c r="C454" s="716">
        <v>0</v>
      </c>
    </row>
    <row r="455" ht="16.5" hidden="1" customHeight="1" spans="1:3">
      <c r="A455" s="755">
        <v>2060303</v>
      </c>
      <c r="B455" s="758" t="s">
        <v>439</v>
      </c>
      <c r="C455" s="716">
        <v>0</v>
      </c>
    </row>
    <row r="456" ht="16.5" hidden="1" customHeight="1" spans="1:3">
      <c r="A456" s="755">
        <v>2060304</v>
      </c>
      <c r="B456" s="758" t="s">
        <v>440</v>
      </c>
      <c r="C456" s="716">
        <v>0</v>
      </c>
    </row>
    <row r="457" ht="16.5" hidden="1" customHeight="1" spans="1:3">
      <c r="A457" s="755">
        <v>2060399</v>
      </c>
      <c r="B457" s="758" t="s">
        <v>441</v>
      </c>
      <c r="C457" s="716">
        <v>0</v>
      </c>
    </row>
    <row r="458" ht="16.5" customHeight="1" spans="1:3">
      <c r="A458" s="755">
        <v>20604</v>
      </c>
      <c r="B458" s="757" t="s">
        <v>442</v>
      </c>
      <c r="C458" s="716">
        <v>1053</v>
      </c>
    </row>
    <row r="459" ht="16.5" hidden="1" customHeight="1" spans="1:3">
      <c r="A459" s="755">
        <v>2060401</v>
      </c>
      <c r="B459" s="758" t="s">
        <v>429</v>
      </c>
      <c r="C459" s="716">
        <v>0</v>
      </c>
    </row>
    <row r="460" ht="16.5" customHeight="1" spans="1:3">
      <c r="A460" s="755">
        <v>2060404</v>
      </c>
      <c r="B460" s="758" t="s">
        <v>443</v>
      </c>
      <c r="C460" s="716">
        <v>1053</v>
      </c>
    </row>
    <row r="461" ht="16.5" hidden="1" customHeight="1" spans="1:3">
      <c r="A461" s="755">
        <v>2060405</v>
      </c>
      <c r="B461" s="758" t="s">
        <v>444</v>
      </c>
      <c r="C461" s="716">
        <v>0</v>
      </c>
    </row>
    <row r="462" ht="16.5" hidden="1" customHeight="1" spans="1:3">
      <c r="A462" s="755">
        <v>2060499</v>
      </c>
      <c r="B462" s="758" t="s">
        <v>445</v>
      </c>
      <c r="C462" s="716">
        <v>0</v>
      </c>
    </row>
    <row r="463" ht="16.5" customHeight="1" spans="1:3">
      <c r="A463" s="755">
        <v>20605</v>
      </c>
      <c r="B463" s="757" t="s">
        <v>446</v>
      </c>
      <c r="C463" s="716">
        <v>533</v>
      </c>
    </row>
    <row r="464" ht="16.5" customHeight="1" spans="1:3">
      <c r="A464" s="755">
        <v>2060501</v>
      </c>
      <c r="B464" s="758" t="s">
        <v>429</v>
      </c>
      <c r="C464" s="716">
        <v>86</v>
      </c>
    </row>
    <row r="465" ht="16.5" customHeight="1" spans="1:3">
      <c r="A465" s="755">
        <v>2060502</v>
      </c>
      <c r="B465" s="758" t="s">
        <v>447</v>
      </c>
      <c r="C465" s="716">
        <v>447</v>
      </c>
    </row>
    <row r="466" ht="16.5" hidden="1" customHeight="1" spans="1:3">
      <c r="A466" s="755">
        <v>2060503</v>
      </c>
      <c r="B466" s="758" t="s">
        <v>448</v>
      </c>
      <c r="C466" s="716">
        <v>0</v>
      </c>
    </row>
    <row r="467" ht="16.5" hidden="1" customHeight="1" spans="1:3">
      <c r="A467" s="755">
        <v>2060599</v>
      </c>
      <c r="B467" s="758" t="s">
        <v>449</v>
      </c>
      <c r="C467" s="716">
        <v>0</v>
      </c>
    </row>
    <row r="468" ht="16.5" hidden="1" customHeight="1" spans="1:3">
      <c r="A468" s="755">
        <v>20606</v>
      </c>
      <c r="B468" s="757" t="s">
        <v>450</v>
      </c>
      <c r="C468" s="716">
        <v>0</v>
      </c>
    </row>
    <row r="469" ht="16.5" hidden="1" customHeight="1" spans="1:3">
      <c r="A469" s="755">
        <v>2060601</v>
      </c>
      <c r="B469" s="758" t="s">
        <v>451</v>
      </c>
      <c r="C469" s="716">
        <v>0</v>
      </c>
    </row>
    <row r="470" ht="16.5" hidden="1" customHeight="1" spans="1:3">
      <c r="A470" s="755">
        <v>2060602</v>
      </c>
      <c r="B470" s="758" t="s">
        <v>452</v>
      </c>
      <c r="C470" s="716">
        <v>0</v>
      </c>
    </row>
    <row r="471" ht="16.5" hidden="1" customHeight="1" spans="1:3">
      <c r="A471" s="755">
        <v>2060603</v>
      </c>
      <c r="B471" s="758" t="s">
        <v>453</v>
      </c>
      <c r="C471" s="716">
        <v>0</v>
      </c>
    </row>
    <row r="472" ht="16.5" hidden="1" customHeight="1" spans="1:3">
      <c r="A472" s="755">
        <v>2060699</v>
      </c>
      <c r="B472" s="758" t="s">
        <v>454</v>
      </c>
      <c r="C472" s="716">
        <v>0</v>
      </c>
    </row>
    <row r="473" ht="16.5" customHeight="1" spans="1:3">
      <c r="A473" s="755">
        <v>20607</v>
      </c>
      <c r="B473" s="757" t="s">
        <v>455</v>
      </c>
      <c r="C473" s="716">
        <v>563</v>
      </c>
    </row>
    <row r="474" ht="16.5" hidden="1" customHeight="1" spans="1:3">
      <c r="A474" s="755">
        <v>2060701</v>
      </c>
      <c r="B474" s="758" t="s">
        <v>429</v>
      </c>
      <c r="C474" s="716">
        <v>0</v>
      </c>
    </row>
    <row r="475" ht="16.5" customHeight="1" spans="1:3">
      <c r="A475" s="755">
        <v>2060702</v>
      </c>
      <c r="B475" s="758" t="s">
        <v>456</v>
      </c>
      <c r="C475" s="716">
        <v>263</v>
      </c>
    </row>
    <row r="476" ht="16.5" customHeight="1" spans="1:3">
      <c r="A476" s="755">
        <v>2060703</v>
      </c>
      <c r="B476" s="758" t="s">
        <v>457</v>
      </c>
      <c r="C476" s="716">
        <v>300</v>
      </c>
    </row>
    <row r="477" ht="16.5" hidden="1" customHeight="1" spans="1:3">
      <c r="A477" s="755">
        <v>2060704</v>
      </c>
      <c r="B477" s="758" t="s">
        <v>458</v>
      </c>
      <c r="C477" s="716">
        <v>0</v>
      </c>
    </row>
    <row r="478" ht="16.5" hidden="1" customHeight="1" spans="1:3">
      <c r="A478" s="755">
        <v>2060705</v>
      </c>
      <c r="B478" s="758" t="s">
        <v>459</v>
      </c>
      <c r="C478" s="716">
        <v>0</v>
      </c>
    </row>
    <row r="479" ht="16.5" hidden="1" customHeight="1" spans="1:3">
      <c r="A479" s="755">
        <v>2060799</v>
      </c>
      <c r="B479" s="758" t="s">
        <v>460</v>
      </c>
      <c r="C479" s="716">
        <v>0</v>
      </c>
    </row>
    <row r="480" ht="16.5" hidden="1" customHeight="1" spans="1:3">
      <c r="A480" s="755">
        <v>20608</v>
      </c>
      <c r="B480" s="757" t="s">
        <v>461</v>
      </c>
      <c r="C480" s="716">
        <v>0</v>
      </c>
    </row>
    <row r="481" ht="16.5" hidden="1" customHeight="1" spans="1:3">
      <c r="A481" s="755">
        <v>2060801</v>
      </c>
      <c r="B481" s="758" t="s">
        <v>462</v>
      </c>
      <c r="C481" s="716">
        <v>0</v>
      </c>
    </row>
    <row r="482" ht="16.5" hidden="1" customHeight="1" spans="1:3">
      <c r="A482" s="755">
        <v>2060802</v>
      </c>
      <c r="B482" s="758" t="s">
        <v>463</v>
      </c>
      <c r="C482" s="716">
        <v>0</v>
      </c>
    </row>
    <row r="483" ht="16.5" hidden="1" customHeight="1" spans="1:3">
      <c r="A483" s="755">
        <v>2060899</v>
      </c>
      <c r="B483" s="758" t="s">
        <v>464</v>
      </c>
      <c r="C483" s="716">
        <v>0</v>
      </c>
    </row>
    <row r="484" ht="16.5" hidden="1" customHeight="1" spans="1:3">
      <c r="A484" s="755">
        <v>20609</v>
      </c>
      <c r="B484" s="757" t="s">
        <v>465</v>
      </c>
      <c r="C484" s="716">
        <v>0</v>
      </c>
    </row>
    <row r="485" ht="16.5" hidden="1" customHeight="1" spans="1:3">
      <c r="A485" s="755">
        <v>2060901</v>
      </c>
      <c r="B485" s="758" t="s">
        <v>466</v>
      </c>
      <c r="C485" s="716">
        <v>0</v>
      </c>
    </row>
    <row r="486" ht="16.5" hidden="1" customHeight="1" spans="1:3">
      <c r="A486" s="755">
        <v>2060902</v>
      </c>
      <c r="B486" s="758" t="s">
        <v>467</v>
      </c>
      <c r="C486" s="716">
        <v>0</v>
      </c>
    </row>
    <row r="487" ht="16.5" hidden="1" customHeight="1" spans="1:3">
      <c r="A487" s="755">
        <v>2060999</v>
      </c>
      <c r="B487" s="758" t="s">
        <v>468</v>
      </c>
      <c r="C487" s="716">
        <v>0</v>
      </c>
    </row>
    <row r="488" ht="16.5" customHeight="1" spans="1:3">
      <c r="A488" s="755">
        <v>20699</v>
      </c>
      <c r="B488" s="757" t="s">
        <v>469</v>
      </c>
      <c r="C488" s="716">
        <v>1125</v>
      </c>
    </row>
    <row r="489" ht="16.5" hidden="1" customHeight="1" spans="1:3">
      <c r="A489" s="755">
        <v>2069901</v>
      </c>
      <c r="B489" s="758" t="s">
        <v>470</v>
      </c>
      <c r="C489" s="716">
        <v>0</v>
      </c>
    </row>
    <row r="490" ht="16.5" hidden="1" customHeight="1" spans="1:3">
      <c r="A490" s="755">
        <v>2069902</v>
      </c>
      <c r="B490" s="758" t="s">
        <v>471</v>
      </c>
      <c r="C490" s="716">
        <v>0</v>
      </c>
    </row>
    <row r="491" ht="16.5" hidden="1" customHeight="1" spans="1:3">
      <c r="A491" s="755">
        <v>2069903</v>
      </c>
      <c r="B491" s="758" t="s">
        <v>472</v>
      </c>
      <c r="C491" s="716">
        <v>0</v>
      </c>
    </row>
    <row r="492" ht="16.5" customHeight="1" spans="1:3">
      <c r="A492" s="755">
        <v>2069999</v>
      </c>
      <c r="B492" s="758" t="s">
        <v>473</v>
      </c>
      <c r="C492" s="716">
        <v>1125</v>
      </c>
    </row>
    <row r="493" ht="16.5" customHeight="1" spans="1:3">
      <c r="A493" s="755">
        <v>207</v>
      </c>
      <c r="B493" s="757" t="s">
        <v>474</v>
      </c>
      <c r="C493" s="716">
        <v>7089</v>
      </c>
    </row>
    <row r="494" ht="16.5" customHeight="1" spans="1:3">
      <c r="A494" s="755">
        <v>20701</v>
      </c>
      <c r="B494" s="757" t="s">
        <v>475</v>
      </c>
      <c r="C494" s="716">
        <v>3706</v>
      </c>
    </row>
    <row r="495" ht="16.5" customHeight="1" spans="1:3">
      <c r="A495" s="755">
        <v>2070101</v>
      </c>
      <c r="B495" s="758" t="s">
        <v>148</v>
      </c>
      <c r="C495" s="716">
        <v>761</v>
      </c>
    </row>
    <row r="496" ht="16.5" hidden="1" customHeight="1" spans="1:3">
      <c r="A496" s="755">
        <v>2070102</v>
      </c>
      <c r="B496" s="758" t="s">
        <v>149</v>
      </c>
      <c r="C496" s="716">
        <v>0</v>
      </c>
    </row>
    <row r="497" ht="16.5" hidden="1" customHeight="1" spans="1:3">
      <c r="A497" s="755">
        <v>2070103</v>
      </c>
      <c r="B497" s="758" t="s">
        <v>150</v>
      </c>
      <c r="C497" s="716">
        <v>0</v>
      </c>
    </row>
    <row r="498" ht="16.5" customHeight="1" spans="1:3">
      <c r="A498" s="755">
        <v>2070104</v>
      </c>
      <c r="B498" s="758" t="s">
        <v>476</v>
      </c>
      <c r="C498" s="716">
        <v>325</v>
      </c>
    </row>
    <row r="499" ht="16.5" hidden="1" customHeight="1" spans="1:3">
      <c r="A499" s="755">
        <v>2070105</v>
      </c>
      <c r="B499" s="758" t="s">
        <v>477</v>
      </c>
      <c r="C499" s="716">
        <v>0</v>
      </c>
    </row>
    <row r="500" ht="16.5" hidden="1" customHeight="1" spans="1:3">
      <c r="A500" s="755">
        <v>2070106</v>
      </c>
      <c r="B500" s="758" t="s">
        <v>478</v>
      </c>
      <c r="C500" s="716">
        <v>0</v>
      </c>
    </row>
    <row r="501" ht="16.5" hidden="1" customHeight="1" spans="1:3">
      <c r="A501" s="755">
        <v>2070107</v>
      </c>
      <c r="B501" s="758" t="s">
        <v>479</v>
      </c>
      <c r="C501" s="716">
        <v>0</v>
      </c>
    </row>
    <row r="502" ht="16.5" hidden="1" customHeight="1" spans="1:3">
      <c r="A502" s="755">
        <v>2070108</v>
      </c>
      <c r="B502" s="758" t="s">
        <v>480</v>
      </c>
      <c r="C502" s="716">
        <v>0</v>
      </c>
    </row>
    <row r="503" ht="16.5" customHeight="1" spans="1:3">
      <c r="A503" s="755">
        <v>2070109</v>
      </c>
      <c r="B503" s="758" t="s">
        <v>481</v>
      </c>
      <c r="C503" s="716">
        <v>799</v>
      </c>
    </row>
    <row r="504" ht="16.5" hidden="1" customHeight="1" spans="1:3">
      <c r="A504" s="755">
        <v>2070110</v>
      </c>
      <c r="B504" s="758" t="s">
        <v>482</v>
      </c>
      <c r="C504" s="716">
        <v>0</v>
      </c>
    </row>
    <row r="505" ht="16.5" hidden="1" customHeight="1" spans="1:3">
      <c r="A505" s="755">
        <v>2070111</v>
      </c>
      <c r="B505" s="758" t="s">
        <v>483</v>
      </c>
      <c r="C505" s="716">
        <v>0</v>
      </c>
    </row>
    <row r="506" ht="16.5" hidden="1" customHeight="1" spans="1:3">
      <c r="A506" s="755">
        <v>2070112</v>
      </c>
      <c r="B506" s="758" t="s">
        <v>484</v>
      </c>
      <c r="C506" s="716">
        <v>0</v>
      </c>
    </row>
    <row r="507" ht="16.5" customHeight="1" spans="1:3">
      <c r="A507" s="755">
        <v>2070113</v>
      </c>
      <c r="B507" s="758" t="s">
        <v>485</v>
      </c>
      <c r="C507" s="716">
        <v>139</v>
      </c>
    </row>
    <row r="508" ht="16.5" customHeight="1" spans="1:3">
      <c r="A508" s="755">
        <v>2070114</v>
      </c>
      <c r="B508" s="758" t="s">
        <v>486</v>
      </c>
      <c r="C508" s="716">
        <v>160</v>
      </c>
    </row>
    <row r="509" ht="16.5" customHeight="1" spans="1:3">
      <c r="A509" s="755">
        <v>2070199</v>
      </c>
      <c r="B509" s="758" t="s">
        <v>487</v>
      </c>
      <c r="C509" s="716">
        <v>1522</v>
      </c>
    </row>
    <row r="510" ht="16.5" customHeight="1" spans="1:3">
      <c r="A510" s="755">
        <v>20702</v>
      </c>
      <c r="B510" s="757" t="s">
        <v>488</v>
      </c>
      <c r="C510" s="716">
        <v>1272</v>
      </c>
    </row>
    <row r="511" ht="16.5" hidden="1" customHeight="1" spans="1:3">
      <c r="A511" s="755">
        <v>2070201</v>
      </c>
      <c r="B511" s="758" t="s">
        <v>148</v>
      </c>
      <c r="C511" s="716">
        <v>0</v>
      </c>
    </row>
    <row r="512" ht="16.5" hidden="1" customHeight="1" spans="1:3">
      <c r="A512" s="755">
        <v>2070202</v>
      </c>
      <c r="B512" s="758" t="s">
        <v>149</v>
      </c>
      <c r="C512" s="716">
        <v>0</v>
      </c>
    </row>
    <row r="513" ht="16.5" hidden="1" customHeight="1" spans="1:3">
      <c r="A513" s="755">
        <v>2070203</v>
      </c>
      <c r="B513" s="758" t="s">
        <v>150</v>
      </c>
      <c r="C513" s="716">
        <v>0</v>
      </c>
    </row>
    <row r="514" ht="16.5" customHeight="1" spans="1:3">
      <c r="A514" s="755">
        <v>2070204</v>
      </c>
      <c r="B514" s="758" t="s">
        <v>489</v>
      </c>
      <c r="C514" s="716">
        <v>477</v>
      </c>
    </row>
    <row r="515" ht="16.5" customHeight="1" spans="1:3">
      <c r="A515" s="755">
        <v>2070205</v>
      </c>
      <c r="B515" s="758" t="s">
        <v>490</v>
      </c>
      <c r="C515" s="716">
        <v>795</v>
      </c>
    </row>
    <row r="516" ht="16.5" hidden="1" customHeight="1" spans="1:3">
      <c r="A516" s="755">
        <v>2070206</v>
      </c>
      <c r="B516" s="758" t="s">
        <v>491</v>
      </c>
      <c r="C516" s="716">
        <v>0</v>
      </c>
    </row>
    <row r="517" ht="16.5" hidden="1" customHeight="1" spans="1:3">
      <c r="A517" s="755">
        <v>2070299</v>
      </c>
      <c r="B517" s="758" t="s">
        <v>492</v>
      </c>
      <c r="C517" s="716">
        <v>0</v>
      </c>
    </row>
    <row r="518" ht="16.5" customHeight="1" spans="1:3">
      <c r="A518" s="755">
        <v>20703</v>
      </c>
      <c r="B518" s="757" t="s">
        <v>493</v>
      </c>
      <c r="C518" s="716">
        <v>562</v>
      </c>
    </row>
    <row r="519" ht="16.5" hidden="1" customHeight="1" spans="1:3">
      <c r="A519" s="755">
        <v>2070301</v>
      </c>
      <c r="B519" s="758" t="s">
        <v>148</v>
      </c>
      <c r="C519" s="716">
        <v>0</v>
      </c>
    </row>
    <row r="520" ht="16.5" hidden="1" customHeight="1" spans="1:3">
      <c r="A520" s="755">
        <v>2070302</v>
      </c>
      <c r="B520" s="758" t="s">
        <v>149</v>
      </c>
      <c r="C520" s="716">
        <v>0</v>
      </c>
    </row>
    <row r="521" ht="16.5" hidden="1" customHeight="1" spans="1:3">
      <c r="A521" s="755">
        <v>2070303</v>
      </c>
      <c r="B521" s="758" t="s">
        <v>150</v>
      </c>
      <c r="C521" s="716">
        <v>0</v>
      </c>
    </row>
    <row r="522" ht="16.5" customHeight="1" spans="1:3">
      <c r="A522" s="755">
        <v>2070304</v>
      </c>
      <c r="B522" s="758" t="s">
        <v>494</v>
      </c>
      <c r="C522" s="716">
        <v>365</v>
      </c>
    </row>
    <row r="523" ht="16.5" hidden="1" customHeight="1" spans="1:3">
      <c r="A523" s="755">
        <v>2070305</v>
      </c>
      <c r="B523" s="758" t="s">
        <v>495</v>
      </c>
      <c r="C523" s="716">
        <v>0</v>
      </c>
    </row>
    <row r="524" ht="16.5" customHeight="1" spans="1:3">
      <c r="A524" s="755">
        <v>2070306</v>
      </c>
      <c r="B524" s="758" t="s">
        <v>496</v>
      </c>
      <c r="C524" s="716">
        <v>80</v>
      </c>
    </row>
    <row r="525" ht="16.5" customHeight="1" spans="1:3">
      <c r="A525" s="755">
        <v>2070307</v>
      </c>
      <c r="B525" s="758" t="s">
        <v>497</v>
      </c>
      <c r="C525" s="716">
        <v>95</v>
      </c>
    </row>
    <row r="526" ht="16.5" customHeight="1" spans="1:3">
      <c r="A526" s="755">
        <v>2070308</v>
      </c>
      <c r="B526" s="758" t="s">
        <v>498</v>
      </c>
      <c r="C526" s="716">
        <v>22</v>
      </c>
    </row>
    <row r="527" ht="16.5" hidden="1" customHeight="1" spans="1:3">
      <c r="A527" s="755">
        <v>2070309</v>
      </c>
      <c r="B527" s="758" t="s">
        <v>499</v>
      </c>
      <c r="C527" s="716">
        <v>0</v>
      </c>
    </row>
    <row r="528" ht="16.5" hidden="1" customHeight="1" spans="1:3">
      <c r="A528" s="755">
        <v>2070399</v>
      </c>
      <c r="B528" s="758" t="s">
        <v>500</v>
      </c>
      <c r="C528" s="716">
        <v>0</v>
      </c>
    </row>
    <row r="529" ht="16.5" customHeight="1" spans="1:3">
      <c r="A529" s="755">
        <v>20706</v>
      </c>
      <c r="B529" s="757" t="s">
        <v>501</v>
      </c>
      <c r="C529" s="716">
        <v>150</v>
      </c>
    </row>
    <row r="530" ht="16.5" hidden="1" customHeight="1" spans="1:3">
      <c r="A530" s="755">
        <v>2070601</v>
      </c>
      <c r="B530" s="758" t="s">
        <v>148</v>
      </c>
      <c r="C530" s="716">
        <v>0</v>
      </c>
    </row>
    <row r="531" ht="16.5" hidden="1" customHeight="1" spans="1:3">
      <c r="A531" s="755">
        <v>2070602</v>
      </c>
      <c r="B531" s="758" t="s">
        <v>149</v>
      </c>
      <c r="C531" s="716">
        <v>0</v>
      </c>
    </row>
    <row r="532" ht="16.5" hidden="1" customHeight="1" spans="1:3">
      <c r="A532" s="755">
        <v>2070603</v>
      </c>
      <c r="B532" s="758" t="s">
        <v>150</v>
      </c>
      <c r="C532" s="716">
        <v>0</v>
      </c>
    </row>
    <row r="533" ht="16.5" hidden="1" customHeight="1" spans="1:3">
      <c r="A533" s="755">
        <v>2070604</v>
      </c>
      <c r="B533" s="758" t="s">
        <v>502</v>
      </c>
      <c r="C533" s="716">
        <v>0</v>
      </c>
    </row>
    <row r="534" ht="16.5" customHeight="1" spans="1:3">
      <c r="A534" s="755">
        <v>2070605</v>
      </c>
      <c r="B534" s="758" t="s">
        <v>503</v>
      </c>
      <c r="C534" s="716">
        <v>68</v>
      </c>
    </row>
    <row r="535" ht="16.5" hidden="1" customHeight="1" spans="1:3">
      <c r="A535" s="755">
        <v>2070606</v>
      </c>
      <c r="B535" s="758" t="s">
        <v>504</v>
      </c>
      <c r="C535" s="716">
        <v>0</v>
      </c>
    </row>
    <row r="536" ht="16.5" customHeight="1" spans="1:3">
      <c r="A536" s="755">
        <v>2070607</v>
      </c>
      <c r="B536" s="758" t="s">
        <v>505</v>
      </c>
      <c r="C536" s="716">
        <v>82</v>
      </c>
    </row>
    <row r="537" ht="16.5" hidden="1" customHeight="1" spans="1:3">
      <c r="A537" s="755">
        <v>2070699</v>
      </c>
      <c r="B537" s="758" t="s">
        <v>506</v>
      </c>
      <c r="C537" s="716">
        <v>0</v>
      </c>
    </row>
    <row r="538" ht="16.5" customHeight="1" spans="1:3">
      <c r="A538" s="755">
        <v>20708</v>
      </c>
      <c r="B538" s="757" t="s">
        <v>507</v>
      </c>
      <c r="C538" s="716">
        <v>1372</v>
      </c>
    </row>
    <row r="539" ht="16.5" hidden="1" customHeight="1" spans="1:3">
      <c r="A539" s="755">
        <v>2070801</v>
      </c>
      <c r="B539" s="758" t="s">
        <v>148</v>
      </c>
      <c r="C539" s="716">
        <v>0</v>
      </c>
    </row>
    <row r="540" ht="16.5" hidden="1" customHeight="1" spans="1:3">
      <c r="A540" s="755">
        <v>2070802</v>
      </c>
      <c r="B540" s="758" t="s">
        <v>149</v>
      </c>
      <c r="C540" s="716">
        <v>0</v>
      </c>
    </row>
    <row r="541" ht="16.5" hidden="1" customHeight="1" spans="1:3">
      <c r="A541" s="755">
        <v>2070803</v>
      </c>
      <c r="B541" s="758" t="s">
        <v>150</v>
      </c>
      <c r="C541" s="716">
        <v>0</v>
      </c>
    </row>
    <row r="542" ht="16.5" hidden="1" customHeight="1" spans="1:3">
      <c r="A542" s="755">
        <v>2070806</v>
      </c>
      <c r="B542" s="758" t="s">
        <v>508</v>
      </c>
      <c r="C542" s="716">
        <v>0</v>
      </c>
    </row>
    <row r="543" ht="16.5" customHeight="1" spans="1:3">
      <c r="A543" s="755">
        <v>2070807</v>
      </c>
      <c r="B543" s="758" t="s">
        <v>509</v>
      </c>
      <c r="C543" s="716">
        <v>23</v>
      </c>
    </row>
    <row r="544" ht="16.5" customHeight="1" spans="1:3">
      <c r="A544" s="755">
        <v>2070808</v>
      </c>
      <c r="B544" s="758" t="s">
        <v>510</v>
      </c>
      <c r="C544" s="716">
        <v>1349</v>
      </c>
    </row>
    <row r="545" ht="16.5" hidden="1" customHeight="1" spans="1:3">
      <c r="A545" s="755">
        <v>2070899</v>
      </c>
      <c r="B545" s="758" t="s">
        <v>511</v>
      </c>
      <c r="C545" s="716">
        <v>0</v>
      </c>
    </row>
    <row r="546" ht="16.5" customHeight="1" spans="1:3">
      <c r="A546" s="755">
        <v>20799</v>
      </c>
      <c r="B546" s="757" t="s">
        <v>512</v>
      </c>
      <c r="C546" s="716">
        <v>27</v>
      </c>
    </row>
    <row r="547" ht="16.5" customHeight="1" spans="1:3">
      <c r="A547" s="755">
        <v>2079902</v>
      </c>
      <c r="B547" s="758" t="s">
        <v>513</v>
      </c>
      <c r="C547" s="716">
        <v>25</v>
      </c>
    </row>
    <row r="548" ht="16.5" hidden="1" customHeight="1" spans="1:3">
      <c r="A548" s="755">
        <v>2079903</v>
      </c>
      <c r="B548" s="758" t="s">
        <v>514</v>
      </c>
      <c r="C548" s="716">
        <v>0</v>
      </c>
    </row>
    <row r="549" ht="16.5" customHeight="1" spans="1:3">
      <c r="A549" s="755">
        <v>2079999</v>
      </c>
      <c r="B549" s="758" t="s">
        <v>515</v>
      </c>
      <c r="C549" s="716">
        <v>2</v>
      </c>
    </row>
    <row r="550" ht="16.5" customHeight="1" spans="1:3">
      <c r="A550" s="755">
        <v>208</v>
      </c>
      <c r="B550" s="757" t="s">
        <v>516</v>
      </c>
      <c r="C550" s="716">
        <v>200055</v>
      </c>
    </row>
    <row r="551" ht="16.5" customHeight="1" spans="1:3">
      <c r="A551" s="755">
        <v>20801</v>
      </c>
      <c r="B551" s="757" t="s">
        <v>517</v>
      </c>
      <c r="C551" s="716">
        <v>5807</v>
      </c>
    </row>
    <row r="552" ht="16.5" customHeight="1" spans="1:3">
      <c r="A552" s="755">
        <v>2080101</v>
      </c>
      <c r="B552" s="758" t="s">
        <v>148</v>
      </c>
      <c r="C552" s="716">
        <v>668</v>
      </c>
    </row>
    <row r="553" ht="16.5" customHeight="1" spans="1:3">
      <c r="A553" s="755">
        <v>2080102</v>
      </c>
      <c r="B553" s="758" t="s">
        <v>149</v>
      </c>
      <c r="C553" s="716">
        <v>101</v>
      </c>
    </row>
    <row r="554" ht="16.5" hidden="1" customHeight="1" spans="1:3">
      <c r="A554" s="755">
        <v>2080103</v>
      </c>
      <c r="B554" s="758" t="s">
        <v>150</v>
      </c>
      <c r="C554" s="716">
        <v>0</v>
      </c>
    </row>
    <row r="555" ht="16.5" hidden="1" customHeight="1" spans="1:3">
      <c r="A555" s="755">
        <v>2080104</v>
      </c>
      <c r="B555" s="758" t="s">
        <v>518</v>
      </c>
      <c r="C555" s="716">
        <v>0</v>
      </c>
    </row>
    <row r="556" ht="16.5" hidden="1" customHeight="1" spans="1:3">
      <c r="A556" s="755">
        <v>2080105</v>
      </c>
      <c r="B556" s="758" t="s">
        <v>519</v>
      </c>
      <c r="C556" s="716">
        <v>0</v>
      </c>
    </row>
    <row r="557" ht="16.5" hidden="1" customHeight="1" spans="1:3">
      <c r="A557" s="755">
        <v>2080106</v>
      </c>
      <c r="B557" s="758" t="s">
        <v>520</v>
      </c>
      <c r="C557" s="716">
        <v>0</v>
      </c>
    </row>
    <row r="558" ht="16.5" customHeight="1" spans="1:3">
      <c r="A558" s="755">
        <v>2080107</v>
      </c>
      <c r="B558" s="758" t="s">
        <v>521</v>
      </c>
      <c r="C558" s="716">
        <v>23</v>
      </c>
    </row>
    <row r="559" ht="16.5" hidden="1" customHeight="1" spans="1:3">
      <c r="A559" s="755">
        <v>2080108</v>
      </c>
      <c r="B559" s="758" t="s">
        <v>189</v>
      </c>
      <c r="C559" s="716">
        <v>0</v>
      </c>
    </row>
    <row r="560" ht="16.5" customHeight="1" spans="1:3">
      <c r="A560" s="755">
        <v>2080109</v>
      </c>
      <c r="B560" s="758" t="s">
        <v>522</v>
      </c>
      <c r="C560" s="716">
        <v>4463</v>
      </c>
    </row>
    <row r="561" ht="16.5" hidden="1" customHeight="1" spans="1:3">
      <c r="A561" s="755">
        <v>2080110</v>
      </c>
      <c r="B561" s="758" t="s">
        <v>523</v>
      </c>
      <c r="C561" s="716">
        <v>0</v>
      </c>
    </row>
    <row r="562" ht="16.5" hidden="1" customHeight="1" spans="1:3">
      <c r="A562" s="755">
        <v>2080111</v>
      </c>
      <c r="B562" s="758" t="s">
        <v>524</v>
      </c>
      <c r="C562" s="716">
        <v>0</v>
      </c>
    </row>
    <row r="563" ht="16.5" hidden="1" customHeight="1" spans="1:3">
      <c r="A563" s="755">
        <v>2080112</v>
      </c>
      <c r="B563" s="758" t="s">
        <v>525</v>
      </c>
      <c r="C563" s="716">
        <v>0</v>
      </c>
    </row>
    <row r="564" ht="16.5" hidden="1" customHeight="1" spans="1:3">
      <c r="A564" s="755">
        <v>2080113</v>
      </c>
      <c r="B564" s="758" t="s">
        <v>526</v>
      </c>
      <c r="C564" s="716">
        <v>0</v>
      </c>
    </row>
    <row r="565" ht="16.5" hidden="1" customHeight="1" spans="1:3">
      <c r="A565" s="755">
        <v>2080114</v>
      </c>
      <c r="B565" s="758" t="s">
        <v>527</v>
      </c>
      <c r="C565" s="716">
        <v>0</v>
      </c>
    </row>
    <row r="566" ht="16.5" hidden="1" customHeight="1" spans="1:3">
      <c r="A566" s="755">
        <v>2080115</v>
      </c>
      <c r="B566" s="758" t="s">
        <v>528</v>
      </c>
      <c r="C566" s="716">
        <v>0</v>
      </c>
    </row>
    <row r="567" ht="16.5" hidden="1" customHeight="1" spans="1:3">
      <c r="A567" s="755">
        <v>2080116</v>
      </c>
      <c r="B567" s="758" t="s">
        <v>529</v>
      </c>
      <c r="C567" s="716">
        <v>0</v>
      </c>
    </row>
    <row r="568" ht="16.5" customHeight="1" spans="1:3">
      <c r="A568" s="755">
        <v>2080150</v>
      </c>
      <c r="B568" s="758" t="s">
        <v>157</v>
      </c>
      <c r="C568" s="716">
        <v>287</v>
      </c>
    </row>
    <row r="569" ht="16.5" customHeight="1" spans="1:3">
      <c r="A569" s="755">
        <v>2080199</v>
      </c>
      <c r="B569" s="758" t="s">
        <v>530</v>
      </c>
      <c r="C569" s="716">
        <v>265</v>
      </c>
    </row>
    <row r="570" ht="16.5" customHeight="1" spans="1:3">
      <c r="A570" s="755">
        <v>20802</v>
      </c>
      <c r="B570" s="757" t="s">
        <v>531</v>
      </c>
      <c r="C570" s="716">
        <v>5001</v>
      </c>
    </row>
    <row r="571" ht="16.5" customHeight="1" spans="1:3">
      <c r="A571" s="755">
        <v>2080201</v>
      </c>
      <c r="B571" s="758" t="s">
        <v>148</v>
      </c>
      <c r="C571" s="716">
        <v>547</v>
      </c>
    </row>
    <row r="572" ht="16.5" hidden="1" customHeight="1" spans="1:3">
      <c r="A572" s="755">
        <v>2080202</v>
      </c>
      <c r="B572" s="758" t="s">
        <v>149</v>
      </c>
      <c r="C572" s="716">
        <v>0</v>
      </c>
    </row>
    <row r="573" ht="16.5" hidden="1" customHeight="1" spans="1:3">
      <c r="A573" s="755">
        <v>2080203</v>
      </c>
      <c r="B573" s="758" t="s">
        <v>150</v>
      </c>
      <c r="C573" s="716">
        <v>0</v>
      </c>
    </row>
    <row r="574" ht="16.5" hidden="1" customHeight="1" spans="1:3">
      <c r="A574" s="755">
        <v>2080206</v>
      </c>
      <c r="B574" s="758" t="s">
        <v>532</v>
      </c>
      <c r="C574" s="716">
        <v>0</v>
      </c>
    </row>
    <row r="575" ht="16.5" hidden="1" customHeight="1" spans="1:3">
      <c r="A575" s="755">
        <v>2080207</v>
      </c>
      <c r="B575" s="758" t="s">
        <v>533</v>
      </c>
      <c r="C575" s="716">
        <v>0</v>
      </c>
    </row>
    <row r="576" ht="16.5" customHeight="1" spans="1:3">
      <c r="A576" s="755">
        <v>2080208</v>
      </c>
      <c r="B576" s="758" t="s">
        <v>534</v>
      </c>
      <c r="C576" s="716">
        <v>4407</v>
      </c>
    </row>
    <row r="577" ht="16.5" customHeight="1" spans="1:3">
      <c r="A577" s="755">
        <v>2080299</v>
      </c>
      <c r="B577" s="758" t="s">
        <v>535</v>
      </c>
      <c r="C577" s="716">
        <v>47</v>
      </c>
    </row>
    <row r="578" ht="16.5" hidden="1" customHeight="1" spans="1:3">
      <c r="A578" s="755">
        <v>20804</v>
      </c>
      <c r="B578" s="757" t="s">
        <v>536</v>
      </c>
      <c r="C578" s="716">
        <v>0</v>
      </c>
    </row>
    <row r="579" ht="16.5" hidden="1" customHeight="1" spans="1:3">
      <c r="A579" s="755">
        <v>2080402</v>
      </c>
      <c r="B579" s="758" t="s">
        <v>537</v>
      </c>
      <c r="C579" s="716">
        <v>0</v>
      </c>
    </row>
    <row r="580" ht="16.5" customHeight="1" spans="1:3">
      <c r="A580" s="755">
        <v>20805</v>
      </c>
      <c r="B580" s="757" t="s">
        <v>538</v>
      </c>
      <c r="C580" s="716">
        <v>93539</v>
      </c>
    </row>
    <row r="581" ht="16.5" customHeight="1" spans="1:3">
      <c r="A581" s="755">
        <v>2080501</v>
      </c>
      <c r="B581" s="758" t="s">
        <v>539</v>
      </c>
      <c r="C581" s="716">
        <v>1</v>
      </c>
    </row>
    <row r="582" ht="16.5" hidden="1" customHeight="1" spans="1:3">
      <c r="A582" s="755">
        <v>2080502</v>
      </c>
      <c r="B582" s="758" t="s">
        <v>540</v>
      </c>
      <c r="C582" s="716">
        <v>0</v>
      </c>
    </row>
    <row r="583" ht="16.5" hidden="1" customHeight="1" spans="1:3">
      <c r="A583" s="755">
        <v>2080503</v>
      </c>
      <c r="B583" s="758" t="s">
        <v>541</v>
      </c>
      <c r="C583" s="716">
        <v>0</v>
      </c>
    </row>
    <row r="584" ht="16.5" customHeight="1" spans="1:3">
      <c r="A584" s="755">
        <v>2080505</v>
      </c>
      <c r="B584" s="758" t="s">
        <v>542</v>
      </c>
      <c r="C584" s="716">
        <v>34939</v>
      </c>
    </row>
    <row r="585" ht="16.5" customHeight="1" spans="1:3">
      <c r="A585" s="755">
        <v>2080506</v>
      </c>
      <c r="B585" s="758" t="s">
        <v>543</v>
      </c>
      <c r="C585" s="716">
        <v>26383</v>
      </c>
    </row>
    <row r="586" ht="16.5" hidden="1" customHeight="1" spans="1:3">
      <c r="A586" s="755">
        <v>2080507</v>
      </c>
      <c r="B586" s="758" t="s">
        <v>544</v>
      </c>
      <c r="C586" s="716">
        <v>0</v>
      </c>
    </row>
    <row r="587" ht="16.5" hidden="1" customHeight="1" spans="1:3">
      <c r="A587" s="755">
        <v>2080508</v>
      </c>
      <c r="B587" s="758" t="s">
        <v>545</v>
      </c>
      <c r="C587" s="716">
        <v>0</v>
      </c>
    </row>
    <row r="588" ht="16.5" customHeight="1" spans="1:3">
      <c r="A588" s="755">
        <v>2080599</v>
      </c>
      <c r="B588" s="758" t="s">
        <v>546</v>
      </c>
      <c r="C588" s="716">
        <v>32216</v>
      </c>
    </row>
    <row r="589" ht="16.5" hidden="1" customHeight="1" spans="1:3">
      <c r="A589" s="755">
        <v>20806</v>
      </c>
      <c r="B589" s="757" t="s">
        <v>547</v>
      </c>
      <c r="C589" s="716">
        <v>0</v>
      </c>
    </row>
    <row r="590" ht="16.5" hidden="1" customHeight="1" spans="1:3">
      <c r="A590" s="755">
        <v>2080601</v>
      </c>
      <c r="B590" s="758" t="s">
        <v>548</v>
      </c>
      <c r="C590" s="716">
        <v>0</v>
      </c>
    </row>
    <row r="591" ht="16.5" hidden="1" customHeight="1" spans="1:3">
      <c r="A591" s="755">
        <v>2080602</v>
      </c>
      <c r="B591" s="758" t="s">
        <v>549</v>
      </c>
      <c r="C591" s="716">
        <v>0</v>
      </c>
    </row>
    <row r="592" ht="16.5" hidden="1" customHeight="1" spans="1:3">
      <c r="A592" s="755">
        <v>2080699</v>
      </c>
      <c r="B592" s="758" t="s">
        <v>550</v>
      </c>
      <c r="C592" s="716">
        <v>0</v>
      </c>
    </row>
    <row r="593" ht="16.5" customHeight="1" spans="1:3">
      <c r="A593" s="755">
        <v>20807</v>
      </c>
      <c r="B593" s="757" t="s">
        <v>551</v>
      </c>
      <c r="C593" s="716">
        <v>9719</v>
      </c>
    </row>
    <row r="594" ht="16.5" customHeight="1" spans="1:3">
      <c r="A594" s="755">
        <v>2080701</v>
      </c>
      <c r="B594" s="758" t="s">
        <v>552</v>
      </c>
      <c r="C594" s="716">
        <v>196</v>
      </c>
    </row>
    <row r="595" ht="16.5" hidden="1" customHeight="1" spans="1:3">
      <c r="A595" s="755">
        <v>2080702</v>
      </c>
      <c r="B595" s="758" t="s">
        <v>553</v>
      </c>
      <c r="C595" s="716">
        <v>0</v>
      </c>
    </row>
    <row r="596" ht="16.5" customHeight="1" spans="1:3">
      <c r="A596" s="755">
        <v>2080704</v>
      </c>
      <c r="B596" s="758" t="s">
        <v>554</v>
      </c>
      <c r="C596" s="716">
        <v>2700</v>
      </c>
    </row>
    <row r="597" ht="16.5" customHeight="1" spans="1:3">
      <c r="A597" s="755">
        <v>2080705</v>
      </c>
      <c r="B597" s="758" t="s">
        <v>555</v>
      </c>
      <c r="C597" s="716">
        <v>3828</v>
      </c>
    </row>
    <row r="598" ht="16.5" hidden="1" customHeight="1" spans="1:3">
      <c r="A598" s="755">
        <v>2080709</v>
      </c>
      <c r="B598" s="758" t="s">
        <v>556</v>
      </c>
      <c r="C598" s="716">
        <v>0</v>
      </c>
    </row>
    <row r="599" ht="16.5" hidden="1" customHeight="1" spans="1:3">
      <c r="A599" s="755">
        <v>2080711</v>
      </c>
      <c r="B599" s="758" t="s">
        <v>557</v>
      </c>
      <c r="C599" s="716">
        <v>0</v>
      </c>
    </row>
    <row r="600" ht="16.5" hidden="1" customHeight="1" spans="1:3">
      <c r="A600" s="755">
        <v>2080712</v>
      </c>
      <c r="B600" s="758" t="s">
        <v>558</v>
      </c>
      <c r="C600" s="716">
        <v>0</v>
      </c>
    </row>
    <row r="601" ht="16.5" hidden="1" customHeight="1" spans="1:3">
      <c r="A601" s="755">
        <v>2080713</v>
      </c>
      <c r="B601" s="758" t="s">
        <v>559</v>
      </c>
      <c r="C601" s="716">
        <v>0</v>
      </c>
    </row>
    <row r="602" ht="16.5" customHeight="1" spans="1:3">
      <c r="A602" s="755">
        <v>2080799</v>
      </c>
      <c r="B602" s="758" t="s">
        <v>560</v>
      </c>
      <c r="C602" s="716">
        <v>2995</v>
      </c>
    </row>
    <row r="603" ht="16.5" customHeight="1" spans="1:3">
      <c r="A603" s="755">
        <v>20808</v>
      </c>
      <c r="B603" s="757" t="s">
        <v>561</v>
      </c>
      <c r="C603" s="716">
        <v>15509</v>
      </c>
    </row>
    <row r="604" ht="16.5" customHeight="1" spans="1:3">
      <c r="A604" s="755">
        <v>2080801</v>
      </c>
      <c r="B604" s="758" t="s">
        <v>562</v>
      </c>
      <c r="C604" s="716">
        <v>3849</v>
      </c>
    </row>
    <row r="605" ht="16.5" customHeight="1" spans="1:3">
      <c r="A605" s="755">
        <v>2080802</v>
      </c>
      <c r="B605" s="758" t="s">
        <v>563</v>
      </c>
      <c r="C605" s="716">
        <v>2810</v>
      </c>
    </row>
    <row r="606" ht="16.5" customHeight="1" spans="1:3">
      <c r="A606" s="755">
        <v>2080803</v>
      </c>
      <c r="B606" s="758" t="s">
        <v>564</v>
      </c>
      <c r="C606" s="716">
        <v>6273</v>
      </c>
    </row>
    <row r="607" ht="16.5" customHeight="1" spans="1:3">
      <c r="A607" s="755">
        <v>2080805</v>
      </c>
      <c r="B607" s="758" t="s">
        <v>565</v>
      </c>
      <c r="C607" s="716">
        <v>1484</v>
      </c>
    </row>
    <row r="608" ht="16.5" hidden="1" customHeight="1" spans="1:3">
      <c r="A608" s="755">
        <v>2080806</v>
      </c>
      <c r="B608" s="758" t="s">
        <v>566</v>
      </c>
      <c r="C608" s="716">
        <v>0</v>
      </c>
    </row>
    <row r="609" ht="16.5" customHeight="1" spans="1:3">
      <c r="A609" s="755">
        <v>2080807</v>
      </c>
      <c r="B609" s="758" t="s">
        <v>567</v>
      </c>
      <c r="C609" s="716">
        <v>1</v>
      </c>
    </row>
    <row r="610" ht="16.5" customHeight="1" spans="1:3">
      <c r="A610" s="755">
        <v>2080808</v>
      </c>
      <c r="B610" s="758" t="s">
        <v>568</v>
      </c>
      <c r="C610" s="716">
        <v>112</v>
      </c>
    </row>
    <row r="611" ht="16.5" customHeight="1" spans="1:3">
      <c r="A611" s="755">
        <v>2080899</v>
      </c>
      <c r="B611" s="758" t="s">
        <v>569</v>
      </c>
      <c r="C611" s="716">
        <v>980</v>
      </c>
    </row>
    <row r="612" ht="16.5" customHeight="1" spans="1:3">
      <c r="A612" s="755">
        <v>20809</v>
      </c>
      <c r="B612" s="757" t="s">
        <v>570</v>
      </c>
      <c r="C612" s="716">
        <v>3468</v>
      </c>
    </row>
    <row r="613" ht="16.5" customHeight="1" spans="1:3">
      <c r="A613" s="755">
        <v>2080901</v>
      </c>
      <c r="B613" s="758" t="s">
        <v>571</v>
      </c>
      <c r="C613" s="716">
        <v>1951</v>
      </c>
    </row>
    <row r="614" ht="16.5" customHeight="1" spans="1:3">
      <c r="A614" s="755">
        <v>2080902</v>
      </c>
      <c r="B614" s="758" t="s">
        <v>572</v>
      </c>
      <c r="C614" s="716">
        <v>584</v>
      </c>
    </row>
    <row r="615" ht="16.5" customHeight="1" spans="1:3">
      <c r="A615" s="755">
        <v>2080903</v>
      </c>
      <c r="B615" s="758" t="s">
        <v>573</v>
      </c>
      <c r="C615" s="716">
        <v>28</v>
      </c>
    </row>
    <row r="616" ht="16.5" customHeight="1" spans="1:3">
      <c r="A616" s="755">
        <v>2080904</v>
      </c>
      <c r="B616" s="758" t="s">
        <v>574</v>
      </c>
      <c r="C616" s="716">
        <v>20</v>
      </c>
    </row>
    <row r="617" ht="16.5" customHeight="1" spans="1:3">
      <c r="A617" s="755">
        <v>2080905</v>
      </c>
      <c r="B617" s="758" t="s">
        <v>575</v>
      </c>
      <c r="C617" s="716">
        <v>875</v>
      </c>
    </row>
    <row r="618" ht="16.5" customHeight="1" spans="1:3">
      <c r="A618" s="755">
        <v>2080999</v>
      </c>
      <c r="B618" s="758" t="s">
        <v>576</v>
      </c>
      <c r="C618" s="716">
        <v>10</v>
      </c>
    </row>
    <row r="619" ht="16.5" customHeight="1" spans="1:3">
      <c r="A619" s="755">
        <v>20810</v>
      </c>
      <c r="B619" s="757" t="s">
        <v>577</v>
      </c>
      <c r="C619" s="716">
        <v>4296</v>
      </c>
    </row>
    <row r="620" ht="16.5" customHeight="1" spans="1:3">
      <c r="A620" s="755">
        <v>2081001</v>
      </c>
      <c r="B620" s="758" t="s">
        <v>578</v>
      </c>
      <c r="C620" s="716">
        <v>886</v>
      </c>
    </row>
    <row r="621" ht="16.5" customHeight="1" spans="1:3">
      <c r="A621" s="755">
        <v>2081002</v>
      </c>
      <c r="B621" s="758" t="s">
        <v>579</v>
      </c>
      <c r="C621" s="716">
        <v>1903</v>
      </c>
    </row>
    <row r="622" ht="16.5" hidden="1" customHeight="1" spans="1:3">
      <c r="A622" s="755">
        <v>2081003</v>
      </c>
      <c r="B622" s="758" t="s">
        <v>580</v>
      </c>
      <c r="C622" s="716">
        <v>0</v>
      </c>
    </row>
    <row r="623" ht="16.5" customHeight="1" spans="1:3">
      <c r="A623" s="755">
        <v>2081004</v>
      </c>
      <c r="B623" s="758" t="s">
        <v>581</v>
      </c>
      <c r="C623" s="716">
        <v>40</v>
      </c>
    </row>
    <row r="624" ht="16.5" customHeight="1" spans="1:3">
      <c r="A624" s="755">
        <v>2081005</v>
      </c>
      <c r="B624" s="758" t="s">
        <v>582</v>
      </c>
      <c r="C624" s="716">
        <v>878</v>
      </c>
    </row>
    <row r="625" ht="16.5" customHeight="1" spans="1:3">
      <c r="A625" s="755">
        <v>2081006</v>
      </c>
      <c r="B625" s="758" t="s">
        <v>583</v>
      </c>
      <c r="C625" s="716">
        <v>579</v>
      </c>
    </row>
    <row r="626" ht="16.5" customHeight="1" spans="1:3">
      <c r="A626" s="755">
        <v>2081099</v>
      </c>
      <c r="B626" s="758" t="s">
        <v>584</v>
      </c>
      <c r="C626" s="716">
        <v>10</v>
      </c>
    </row>
    <row r="627" ht="16.5" customHeight="1" spans="1:3">
      <c r="A627" s="755">
        <v>20811</v>
      </c>
      <c r="B627" s="757" t="s">
        <v>585</v>
      </c>
      <c r="C627" s="716">
        <v>4707</v>
      </c>
    </row>
    <row r="628" ht="16.5" customHeight="1" spans="1:3">
      <c r="A628" s="755">
        <v>2081101</v>
      </c>
      <c r="B628" s="758" t="s">
        <v>148</v>
      </c>
      <c r="C628" s="716">
        <v>125</v>
      </c>
    </row>
    <row r="629" ht="16.5" hidden="1" customHeight="1" spans="1:3">
      <c r="A629" s="755">
        <v>2081102</v>
      </c>
      <c r="B629" s="758" t="s">
        <v>149</v>
      </c>
      <c r="C629" s="716">
        <v>0</v>
      </c>
    </row>
    <row r="630" ht="16.5" hidden="1" customHeight="1" spans="1:3">
      <c r="A630" s="755">
        <v>2081103</v>
      </c>
      <c r="B630" s="758" t="s">
        <v>150</v>
      </c>
      <c r="C630" s="716">
        <v>0</v>
      </c>
    </row>
    <row r="631" ht="16.5" customHeight="1" spans="1:3">
      <c r="A631" s="755">
        <v>2081104</v>
      </c>
      <c r="B631" s="758" t="s">
        <v>586</v>
      </c>
      <c r="C631" s="716">
        <v>386</v>
      </c>
    </row>
    <row r="632" ht="16.5" customHeight="1" spans="1:3">
      <c r="A632" s="755">
        <v>2081105</v>
      </c>
      <c r="B632" s="758" t="s">
        <v>587</v>
      </c>
      <c r="C632" s="716">
        <v>264</v>
      </c>
    </row>
    <row r="633" ht="16.5" customHeight="1" spans="1:3">
      <c r="A633" s="755">
        <v>2081106</v>
      </c>
      <c r="B633" s="758" t="s">
        <v>588</v>
      </c>
      <c r="C633" s="716">
        <v>6</v>
      </c>
    </row>
    <row r="634" ht="16.5" customHeight="1" spans="1:3">
      <c r="A634" s="755">
        <v>2081107</v>
      </c>
      <c r="B634" s="758" t="s">
        <v>589</v>
      </c>
      <c r="C634" s="716">
        <v>2896</v>
      </c>
    </row>
    <row r="635" ht="16.5" customHeight="1" spans="1:3">
      <c r="A635" s="755">
        <v>2081199</v>
      </c>
      <c r="B635" s="758" t="s">
        <v>590</v>
      </c>
      <c r="C635" s="716">
        <v>1030</v>
      </c>
    </row>
    <row r="636" ht="16.5" hidden="1" customHeight="1" spans="1:3">
      <c r="A636" s="755">
        <v>20816</v>
      </c>
      <c r="B636" s="757" t="s">
        <v>591</v>
      </c>
      <c r="C636" s="716">
        <v>0</v>
      </c>
    </row>
    <row r="637" ht="16.5" hidden="1" customHeight="1" spans="1:3">
      <c r="A637" s="755">
        <v>2081601</v>
      </c>
      <c r="B637" s="758" t="s">
        <v>148</v>
      </c>
      <c r="C637" s="716">
        <v>0</v>
      </c>
    </row>
    <row r="638" ht="16.5" hidden="1" customHeight="1" spans="1:3">
      <c r="A638" s="755">
        <v>2081602</v>
      </c>
      <c r="B638" s="758" t="s">
        <v>149</v>
      </c>
      <c r="C638" s="716">
        <v>0</v>
      </c>
    </row>
    <row r="639" ht="16.5" hidden="1" customHeight="1" spans="1:3">
      <c r="A639" s="755">
        <v>2081603</v>
      </c>
      <c r="B639" s="758" t="s">
        <v>150</v>
      </c>
      <c r="C639" s="716">
        <v>0</v>
      </c>
    </row>
    <row r="640" ht="16.5" hidden="1" customHeight="1" spans="1:3">
      <c r="A640" s="755">
        <v>2081650</v>
      </c>
      <c r="B640" s="758" t="s">
        <v>157</v>
      </c>
      <c r="C640" s="716">
        <v>0</v>
      </c>
    </row>
    <row r="641" ht="16.5" hidden="1" customHeight="1" spans="1:3">
      <c r="A641" s="755">
        <v>2081699</v>
      </c>
      <c r="B641" s="757" t="s">
        <v>592</v>
      </c>
      <c r="C641" s="716">
        <v>0</v>
      </c>
    </row>
    <row r="642" ht="16.5" customHeight="1" spans="1:3">
      <c r="A642" s="755">
        <v>20819</v>
      </c>
      <c r="B642" s="758" t="s">
        <v>593</v>
      </c>
      <c r="C642" s="716">
        <v>33874</v>
      </c>
    </row>
    <row r="643" ht="16.5" customHeight="1" spans="1:3">
      <c r="A643" s="755">
        <v>2081901</v>
      </c>
      <c r="B643" s="758" t="s">
        <v>594</v>
      </c>
      <c r="C643" s="716">
        <v>11257</v>
      </c>
    </row>
    <row r="644" ht="16.5" customHeight="1" spans="1:3">
      <c r="A644" s="755">
        <v>2081902</v>
      </c>
      <c r="B644" s="757" t="s">
        <v>595</v>
      </c>
      <c r="C644" s="716">
        <v>22617</v>
      </c>
    </row>
    <row r="645" ht="16.5" customHeight="1" spans="1:3">
      <c r="A645" s="755">
        <v>20820</v>
      </c>
      <c r="B645" s="758" t="s">
        <v>596</v>
      </c>
      <c r="C645" s="716">
        <v>2198</v>
      </c>
    </row>
    <row r="646" ht="16.5" customHeight="1" spans="1:3">
      <c r="A646" s="755">
        <v>2082001</v>
      </c>
      <c r="B646" s="758" t="s">
        <v>597</v>
      </c>
      <c r="C646" s="716">
        <v>2134</v>
      </c>
    </row>
    <row r="647" ht="16.5" customHeight="1" spans="1:3">
      <c r="A647" s="755">
        <v>2082002</v>
      </c>
      <c r="B647" s="757" t="s">
        <v>598</v>
      </c>
      <c r="C647" s="716">
        <v>64</v>
      </c>
    </row>
    <row r="648" ht="16.5" customHeight="1" spans="1:3">
      <c r="A648" s="755">
        <v>20821</v>
      </c>
      <c r="B648" s="758" t="s">
        <v>599</v>
      </c>
      <c r="C648" s="716">
        <v>13724</v>
      </c>
    </row>
    <row r="649" ht="16.5" customHeight="1" spans="1:3">
      <c r="A649" s="755">
        <v>2082101</v>
      </c>
      <c r="B649" s="758" t="s">
        <v>600</v>
      </c>
      <c r="C649" s="716">
        <v>8549</v>
      </c>
    </row>
    <row r="650" ht="16.5" customHeight="1" spans="1:3">
      <c r="A650" s="755">
        <v>2082102</v>
      </c>
      <c r="B650" s="757" t="s">
        <v>601</v>
      </c>
      <c r="C650" s="716">
        <v>5175</v>
      </c>
    </row>
    <row r="651" ht="16.5" hidden="1" customHeight="1" spans="1:3">
      <c r="A651" s="755">
        <v>20824</v>
      </c>
      <c r="B651" s="758" t="s">
        <v>602</v>
      </c>
      <c r="C651" s="716">
        <v>0</v>
      </c>
    </row>
    <row r="652" ht="16.5" hidden="1" customHeight="1" spans="1:3">
      <c r="A652" s="755">
        <v>2082401</v>
      </c>
      <c r="B652" s="758" t="s">
        <v>603</v>
      </c>
      <c r="C652" s="716">
        <v>0</v>
      </c>
    </row>
    <row r="653" ht="16.5" hidden="1" customHeight="1" spans="1:3">
      <c r="A653" s="755">
        <v>2082402</v>
      </c>
      <c r="B653" s="757" t="s">
        <v>604</v>
      </c>
      <c r="C653" s="716">
        <v>0</v>
      </c>
    </row>
    <row r="654" ht="16.5" customHeight="1" spans="1:3">
      <c r="A654" s="755">
        <v>20825</v>
      </c>
      <c r="B654" s="758" t="s">
        <v>605</v>
      </c>
      <c r="C654" s="716">
        <v>968</v>
      </c>
    </row>
    <row r="655" ht="16.5" customHeight="1" spans="1:3">
      <c r="A655" s="755">
        <v>2082501</v>
      </c>
      <c r="B655" s="758" t="s">
        <v>606</v>
      </c>
      <c r="C655" s="716">
        <v>532</v>
      </c>
    </row>
    <row r="656" ht="16.5" customHeight="1" spans="1:3">
      <c r="A656" s="755">
        <v>2082502</v>
      </c>
      <c r="B656" s="757" t="s">
        <v>607</v>
      </c>
      <c r="C656" s="716">
        <v>436</v>
      </c>
    </row>
    <row r="657" ht="16.5" hidden="1" customHeight="1" spans="1:3">
      <c r="A657" s="755">
        <v>20826</v>
      </c>
      <c r="B657" s="758" t="s">
        <v>608</v>
      </c>
      <c r="C657" s="716">
        <v>0</v>
      </c>
    </row>
    <row r="658" ht="16.5" hidden="1" customHeight="1" spans="1:3">
      <c r="A658" s="755">
        <v>2082601</v>
      </c>
      <c r="B658" s="758" t="s">
        <v>609</v>
      </c>
      <c r="C658" s="716">
        <v>0</v>
      </c>
    </row>
    <row r="659" ht="16.5" hidden="1" customHeight="1" spans="1:3">
      <c r="A659" s="755">
        <v>2082602</v>
      </c>
      <c r="B659" s="758" t="s">
        <v>610</v>
      </c>
      <c r="C659" s="716">
        <v>0</v>
      </c>
    </row>
    <row r="660" ht="16.5" hidden="1" customHeight="1" spans="1:3">
      <c r="A660" s="755">
        <v>2082699</v>
      </c>
      <c r="B660" s="757" t="s">
        <v>611</v>
      </c>
      <c r="C660" s="716">
        <v>0</v>
      </c>
    </row>
    <row r="661" ht="16.5" hidden="1" customHeight="1" spans="1:3">
      <c r="A661" s="755">
        <v>20827</v>
      </c>
      <c r="B661" s="758" t="s">
        <v>612</v>
      </c>
      <c r="C661" s="716">
        <v>0</v>
      </c>
    </row>
    <row r="662" ht="16.5" hidden="1" customHeight="1" spans="1:3">
      <c r="A662" s="755">
        <v>2082701</v>
      </c>
      <c r="B662" s="758" t="s">
        <v>613</v>
      </c>
      <c r="C662" s="716">
        <v>0</v>
      </c>
    </row>
    <row r="663" ht="16.5" hidden="1" customHeight="1" spans="1:3">
      <c r="A663" s="755">
        <v>2082702</v>
      </c>
      <c r="B663" s="758" t="s">
        <v>614</v>
      </c>
      <c r="C663" s="716">
        <v>0</v>
      </c>
    </row>
    <row r="664" ht="16.5" hidden="1" customHeight="1" spans="1:3">
      <c r="A664" s="755">
        <v>2082799</v>
      </c>
      <c r="B664" s="757" t="s">
        <v>615</v>
      </c>
      <c r="C664" s="716">
        <v>0</v>
      </c>
    </row>
    <row r="665" ht="16.5" customHeight="1" spans="1:3">
      <c r="A665" s="755">
        <v>20828</v>
      </c>
      <c r="B665" s="758" t="s">
        <v>616</v>
      </c>
      <c r="C665" s="716">
        <v>2546</v>
      </c>
    </row>
    <row r="666" ht="16.5" customHeight="1" spans="1:3">
      <c r="A666" s="755">
        <v>2082801</v>
      </c>
      <c r="B666" s="758" t="s">
        <v>148</v>
      </c>
      <c r="C666" s="716">
        <v>213</v>
      </c>
    </row>
    <row r="667" ht="16.5" hidden="1" customHeight="1" spans="1:3">
      <c r="A667" s="755">
        <v>2082802</v>
      </c>
      <c r="B667" s="758" t="s">
        <v>149</v>
      </c>
      <c r="C667" s="716">
        <v>0</v>
      </c>
    </row>
    <row r="668" ht="16.5" hidden="1" customHeight="1" spans="1:3">
      <c r="A668" s="755">
        <v>2082803</v>
      </c>
      <c r="B668" s="758" t="s">
        <v>150</v>
      </c>
      <c r="C668" s="716">
        <v>0</v>
      </c>
    </row>
    <row r="669" ht="16.5" hidden="1" customHeight="1" spans="1:3">
      <c r="A669" s="755">
        <v>2082804</v>
      </c>
      <c r="B669" s="758" t="s">
        <v>617</v>
      </c>
      <c r="C669" s="716">
        <v>0</v>
      </c>
    </row>
    <row r="670" ht="16.5" hidden="1" customHeight="1" spans="1:3">
      <c r="A670" s="755">
        <v>2082805</v>
      </c>
      <c r="B670" s="758" t="s">
        <v>618</v>
      </c>
      <c r="C670" s="716">
        <v>0</v>
      </c>
    </row>
    <row r="671" ht="16.5" customHeight="1" spans="1:3">
      <c r="A671" s="755">
        <v>2082850</v>
      </c>
      <c r="B671" s="758" t="s">
        <v>157</v>
      </c>
      <c r="C671" s="716">
        <v>2247</v>
      </c>
    </row>
    <row r="672" ht="16.5" customHeight="1" spans="1:3">
      <c r="A672" s="755">
        <v>2082899</v>
      </c>
      <c r="B672" s="757" t="s">
        <v>619</v>
      </c>
      <c r="C672" s="716">
        <v>86</v>
      </c>
    </row>
    <row r="673" ht="16.5" hidden="1" customHeight="1" spans="1:3">
      <c r="A673" s="755">
        <v>20830</v>
      </c>
      <c r="B673" s="758" t="s">
        <v>620</v>
      </c>
      <c r="C673" s="716">
        <v>0</v>
      </c>
    </row>
    <row r="674" ht="16.5" hidden="1" customHeight="1" spans="1:3">
      <c r="A674" s="755">
        <v>2083001</v>
      </c>
      <c r="B674" s="758" t="s">
        <v>621</v>
      </c>
      <c r="C674" s="716">
        <v>0</v>
      </c>
    </row>
    <row r="675" ht="16.5" hidden="1" customHeight="1" spans="1:3">
      <c r="A675" s="755">
        <v>2083099</v>
      </c>
      <c r="B675" s="757" t="s">
        <v>622</v>
      </c>
      <c r="C675" s="716">
        <v>0</v>
      </c>
    </row>
    <row r="676" ht="16.5" customHeight="1" spans="1:3">
      <c r="A676" s="755">
        <v>20899</v>
      </c>
      <c r="B676" s="758" t="s">
        <v>623</v>
      </c>
      <c r="C676" s="716">
        <v>4699</v>
      </c>
    </row>
    <row r="677" ht="16.5" customHeight="1" spans="1:3">
      <c r="A677" s="755">
        <v>2089999</v>
      </c>
      <c r="B677" s="757" t="s">
        <v>624</v>
      </c>
      <c r="C677" s="716">
        <v>4699</v>
      </c>
    </row>
    <row r="678" ht="16.5" customHeight="1" spans="1:3">
      <c r="A678" s="755">
        <v>210</v>
      </c>
      <c r="B678" s="757" t="s">
        <v>625</v>
      </c>
      <c r="C678" s="716">
        <v>94792</v>
      </c>
    </row>
    <row r="679" ht="16.5" customHeight="1" spans="1:3">
      <c r="A679" s="755">
        <v>21001</v>
      </c>
      <c r="B679" s="758" t="s">
        <v>626</v>
      </c>
      <c r="C679" s="716">
        <v>4156</v>
      </c>
    </row>
    <row r="680" ht="16.5" customHeight="1" spans="1:3">
      <c r="A680" s="755">
        <v>2100101</v>
      </c>
      <c r="B680" s="758" t="s">
        <v>148</v>
      </c>
      <c r="C680" s="716">
        <v>699</v>
      </c>
    </row>
    <row r="681" ht="16.5" hidden="1" customHeight="1" spans="1:3">
      <c r="A681" s="755">
        <v>2100102</v>
      </c>
      <c r="B681" s="758" t="s">
        <v>149</v>
      </c>
      <c r="C681" s="716">
        <v>0</v>
      </c>
    </row>
    <row r="682" ht="16.5" hidden="1" customHeight="1" spans="1:3">
      <c r="A682" s="755">
        <v>2100103</v>
      </c>
      <c r="B682" s="758" t="s">
        <v>150</v>
      </c>
      <c r="C682" s="716">
        <v>0</v>
      </c>
    </row>
    <row r="683" ht="16.5" customHeight="1" spans="1:3">
      <c r="A683" s="755">
        <v>2100199</v>
      </c>
      <c r="B683" s="757" t="s">
        <v>627</v>
      </c>
      <c r="C683" s="716">
        <v>3457</v>
      </c>
    </row>
    <row r="684" ht="16.5" customHeight="1" spans="1:3">
      <c r="A684" s="755">
        <v>21002</v>
      </c>
      <c r="B684" s="758" t="s">
        <v>628</v>
      </c>
      <c r="C684" s="716">
        <v>1452</v>
      </c>
    </row>
    <row r="685" ht="16.5" customHeight="1" spans="1:3">
      <c r="A685" s="755">
        <v>2100201</v>
      </c>
      <c r="B685" s="758" t="s">
        <v>629</v>
      </c>
      <c r="C685" s="716">
        <v>50</v>
      </c>
    </row>
    <row r="686" ht="16.5" customHeight="1" spans="1:3">
      <c r="A686" s="755">
        <v>2100202</v>
      </c>
      <c r="B686" s="758" t="s">
        <v>630</v>
      </c>
      <c r="C686" s="716">
        <v>4</v>
      </c>
    </row>
    <row r="687" ht="16.5" hidden="1" customHeight="1" spans="1:3">
      <c r="A687" s="755">
        <v>2100203</v>
      </c>
      <c r="B687" s="758" t="s">
        <v>631</v>
      </c>
      <c r="C687" s="716">
        <v>0</v>
      </c>
    </row>
    <row r="688" ht="16.5" hidden="1" customHeight="1" spans="1:3">
      <c r="A688" s="755">
        <v>2100204</v>
      </c>
      <c r="B688" s="758" t="s">
        <v>632</v>
      </c>
      <c r="C688" s="716">
        <v>0</v>
      </c>
    </row>
    <row r="689" ht="16.5" hidden="1" customHeight="1" spans="1:3">
      <c r="A689" s="755">
        <v>2100205</v>
      </c>
      <c r="B689" s="758" t="s">
        <v>633</v>
      </c>
      <c r="C689" s="716">
        <v>0</v>
      </c>
    </row>
    <row r="690" ht="16.5" hidden="1" customHeight="1" spans="1:3">
      <c r="A690" s="755">
        <v>2100206</v>
      </c>
      <c r="B690" s="758" t="s">
        <v>634</v>
      </c>
      <c r="C690" s="716">
        <v>0</v>
      </c>
    </row>
    <row r="691" ht="16.5" hidden="1" customHeight="1" spans="1:3">
      <c r="A691" s="755">
        <v>2100207</v>
      </c>
      <c r="B691" s="758" t="s">
        <v>635</v>
      </c>
      <c r="C691" s="716">
        <v>0</v>
      </c>
    </row>
    <row r="692" ht="16.5" hidden="1" customHeight="1" spans="1:3">
      <c r="A692" s="755">
        <v>2100208</v>
      </c>
      <c r="B692" s="758" t="s">
        <v>636</v>
      </c>
      <c r="C692" s="716">
        <v>0</v>
      </c>
    </row>
    <row r="693" ht="16.5" hidden="1" customHeight="1" spans="1:3">
      <c r="A693" s="755">
        <v>2100209</v>
      </c>
      <c r="B693" s="758" t="s">
        <v>637</v>
      </c>
      <c r="C693" s="716">
        <v>0</v>
      </c>
    </row>
    <row r="694" ht="16.5" hidden="1" customHeight="1" spans="1:3">
      <c r="A694" s="755">
        <v>2100210</v>
      </c>
      <c r="B694" s="758" t="s">
        <v>638</v>
      </c>
      <c r="C694" s="716">
        <v>0</v>
      </c>
    </row>
    <row r="695" ht="16.5" hidden="1" customHeight="1" spans="1:3">
      <c r="A695" s="755">
        <v>2100211</v>
      </c>
      <c r="B695" s="758" t="s">
        <v>639</v>
      </c>
      <c r="C695" s="716">
        <v>0</v>
      </c>
    </row>
    <row r="696" ht="16.5" hidden="1" customHeight="1" spans="1:3">
      <c r="A696" s="755">
        <v>2100212</v>
      </c>
      <c r="B696" s="758" t="s">
        <v>640</v>
      </c>
      <c r="C696" s="716">
        <v>0</v>
      </c>
    </row>
    <row r="697" ht="16.5" hidden="1" customHeight="1" spans="1:3">
      <c r="A697" s="755">
        <v>2100213</v>
      </c>
      <c r="B697" s="758" t="s">
        <v>641</v>
      </c>
      <c r="C697" s="716">
        <v>0</v>
      </c>
    </row>
    <row r="698" ht="16.5" customHeight="1" spans="1:3">
      <c r="A698" s="755">
        <v>2100299</v>
      </c>
      <c r="B698" s="757" t="s">
        <v>642</v>
      </c>
      <c r="C698" s="716">
        <v>1398</v>
      </c>
    </row>
    <row r="699" ht="16.5" customHeight="1" spans="1:3">
      <c r="A699" s="755">
        <v>21003</v>
      </c>
      <c r="B699" s="758" t="s">
        <v>643</v>
      </c>
      <c r="C699" s="716">
        <v>13470</v>
      </c>
    </row>
    <row r="700" ht="16.5" customHeight="1" spans="1:3">
      <c r="A700" s="755">
        <v>2100301</v>
      </c>
      <c r="B700" s="758" t="s">
        <v>644</v>
      </c>
      <c r="C700" s="716">
        <v>2438</v>
      </c>
    </row>
    <row r="701" ht="16.5" customHeight="1" spans="1:3">
      <c r="A701" s="755">
        <v>2100302</v>
      </c>
      <c r="B701" s="758" t="s">
        <v>645</v>
      </c>
      <c r="C701" s="716">
        <v>8735</v>
      </c>
    </row>
    <row r="702" ht="16.5" customHeight="1" spans="1:3">
      <c r="A702" s="755">
        <v>2100399</v>
      </c>
      <c r="B702" s="757" t="s">
        <v>646</v>
      </c>
      <c r="C702" s="716">
        <v>2297</v>
      </c>
    </row>
    <row r="703" ht="16.5" customHeight="1" spans="1:3">
      <c r="A703" s="755">
        <v>21004</v>
      </c>
      <c r="B703" s="758" t="s">
        <v>647</v>
      </c>
      <c r="C703" s="716">
        <v>26745</v>
      </c>
    </row>
    <row r="704" ht="16.5" customHeight="1" spans="1:3">
      <c r="A704" s="755">
        <v>2100401</v>
      </c>
      <c r="B704" s="758" t="s">
        <v>648</v>
      </c>
      <c r="C704" s="716">
        <v>2746</v>
      </c>
    </row>
    <row r="705" ht="16.5" customHeight="1" spans="1:3">
      <c r="A705" s="755">
        <v>2100402</v>
      </c>
      <c r="B705" s="758" t="s">
        <v>649</v>
      </c>
      <c r="C705" s="716">
        <v>725</v>
      </c>
    </row>
    <row r="706" ht="16.5" customHeight="1" spans="1:3">
      <c r="A706" s="755">
        <v>2100403</v>
      </c>
      <c r="B706" s="758" t="s">
        <v>650</v>
      </c>
      <c r="C706" s="716">
        <v>1643</v>
      </c>
    </row>
    <row r="707" ht="16.5" customHeight="1" spans="1:3">
      <c r="A707" s="755">
        <v>2100404</v>
      </c>
      <c r="B707" s="758" t="s">
        <v>651</v>
      </c>
      <c r="C707" s="716">
        <v>1153</v>
      </c>
    </row>
    <row r="708" ht="16.5" hidden="1" customHeight="1" spans="1:3">
      <c r="A708" s="755">
        <v>2100405</v>
      </c>
      <c r="B708" s="758" t="s">
        <v>652</v>
      </c>
      <c r="C708" s="716">
        <v>0</v>
      </c>
    </row>
    <row r="709" ht="16.5" hidden="1" customHeight="1" spans="1:3">
      <c r="A709" s="755">
        <v>2100406</v>
      </c>
      <c r="B709" s="758" t="s">
        <v>653</v>
      </c>
      <c r="C709" s="716">
        <v>0</v>
      </c>
    </row>
    <row r="710" ht="16.5" hidden="1" customHeight="1" spans="1:3">
      <c r="A710" s="755">
        <v>2100407</v>
      </c>
      <c r="B710" s="758" t="s">
        <v>654</v>
      </c>
      <c r="C710" s="716">
        <v>0</v>
      </c>
    </row>
    <row r="711" ht="16.5" customHeight="1" spans="1:3">
      <c r="A711" s="755">
        <v>2100408</v>
      </c>
      <c r="B711" s="758" t="s">
        <v>655</v>
      </c>
      <c r="C711" s="716">
        <v>10746</v>
      </c>
    </row>
    <row r="712" ht="16.5" customHeight="1" spans="1:3">
      <c r="A712" s="755">
        <v>2100409</v>
      </c>
      <c r="B712" s="758" t="s">
        <v>656</v>
      </c>
      <c r="C712" s="716">
        <v>1200</v>
      </c>
    </row>
    <row r="713" ht="16.5" customHeight="1" spans="1:3">
      <c r="A713" s="755">
        <v>2100410</v>
      </c>
      <c r="B713" s="758" t="s">
        <v>657</v>
      </c>
      <c r="C713" s="716">
        <v>7477</v>
      </c>
    </row>
    <row r="714" ht="16.5" customHeight="1" spans="1:3">
      <c r="A714" s="755">
        <v>2100499</v>
      </c>
      <c r="B714" s="757" t="s">
        <v>658</v>
      </c>
      <c r="C714" s="716">
        <v>1055</v>
      </c>
    </row>
    <row r="715" ht="16.5" customHeight="1" spans="1:3">
      <c r="A715" s="755">
        <v>21006</v>
      </c>
      <c r="B715" s="758" t="s">
        <v>659</v>
      </c>
      <c r="C715" s="716">
        <v>81</v>
      </c>
    </row>
    <row r="716" ht="16.5" customHeight="1" spans="1:3">
      <c r="A716" s="755">
        <v>2100601</v>
      </c>
      <c r="B716" s="758" t="s">
        <v>660</v>
      </c>
      <c r="C716" s="716">
        <v>1</v>
      </c>
    </row>
    <row r="717" ht="16.5" customHeight="1" spans="1:3">
      <c r="A717" s="755">
        <v>2100699</v>
      </c>
      <c r="B717" s="757" t="s">
        <v>661</v>
      </c>
      <c r="C717" s="716">
        <v>80</v>
      </c>
    </row>
    <row r="718" ht="16.5" customHeight="1" spans="1:3">
      <c r="A718" s="755">
        <v>21007</v>
      </c>
      <c r="B718" s="758" t="s">
        <v>662</v>
      </c>
      <c r="C718" s="716">
        <v>5337</v>
      </c>
    </row>
    <row r="719" ht="16.5" customHeight="1" spans="1:3">
      <c r="A719" s="755">
        <v>2100716</v>
      </c>
      <c r="B719" s="758" t="s">
        <v>663</v>
      </c>
      <c r="C719" s="716">
        <v>134</v>
      </c>
    </row>
    <row r="720" ht="16.5" customHeight="1" spans="1:3">
      <c r="A720" s="755">
        <v>2100717</v>
      </c>
      <c r="B720" s="758" t="s">
        <v>664</v>
      </c>
      <c r="C720" s="716">
        <v>4529</v>
      </c>
    </row>
    <row r="721" ht="16.5" customHeight="1" spans="1:3">
      <c r="A721" s="755">
        <v>2100799</v>
      </c>
      <c r="B721" s="757" t="s">
        <v>665</v>
      </c>
      <c r="C721" s="716">
        <v>674</v>
      </c>
    </row>
    <row r="722" ht="16.5" customHeight="1" spans="1:3">
      <c r="A722" s="755">
        <v>21011</v>
      </c>
      <c r="B722" s="758" t="s">
        <v>666</v>
      </c>
      <c r="C722" s="716">
        <v>26655</v>
      </c>
    </row>
    <row r="723" ht="16.5" customHeight="1" spans="1:3">
      <c r="A723" s="755">
        <v>2101101</v>
      </c>
      <c r="B723" s="758" t="s">
        <v>667</v>
      </c>
      <c r="C723" s="716">
        <v>5048</v>
      </c>
    </row>
    <row r="724" ht="16.5" customHeight="1" spans="1:3">
      <c r="A724" s="755">
        <v>2101102</v>
      </c>
      <c r="B724" s="758" t="s">
        <v>668</v>
      </c>
      <c r="C724" s="716">
        <v>20678</v>
      </c>
    </row>
    <row r="725" ht="16.5" hidden="1" customHeight="1" spans="1:3">
      <c r="A725" s="755">
        <v>2101103</v>
      </c>
      <c r="B725" s="758" t="s">
        <v>669</v>
      </c>
      <c r="C725" s="716">
        <v>0</v>
      </c>
    </row>
    <row r="726" ht="16.5" customHeight="1" spans="1:3">
      <c r="A726" s="755">
        <v>2101199</v>
      </c>
      <c r="B726" s="757" t="s">
        <v>670</v>
      </c>
      <c r="C726" s="716">
        <v>929</v>
      </c>
    </row>
    <row r="727" ht="16.5" customHeight="1" spans="1:3">
      <c r="A727" s="755">
        <v>21012</v>
      </c>
      <c r="B727" s="758" t="s">
        <v>671</v>
      </c>
      <c r="C727" s="716">
        <v>3353</v>
      </c>
    </row>
    <row r="728" ht="16.5" hidden="1" customHeight="1" spans="1:3">
      <c r="A728" s="755">
        <v>2101201</v>
      </c>
      <c r="B728" s="758" t="s">
        <v>672</v>
      </c>
      <c r="C728" s="716">
        <v>0</v>
      </c>
    </row>
    <row r="729" ht="16.5" customHeight="1" spans="1:3">
      <c r="A729" s="755">
        <v>2101202</v>
      </c>
      <c r="B729" s="758" t="s">
        <v>673</v>
      </c>
      <c r="C729" s="716">
        <v>3353</v>
      </c>
    </row>
    <row r="730" ht="16.5" hidden="1" customHeight="1" spans="1:3">
      <c r="A730" s="755">
        <v>2101299</v>
      </c>
      <c r="B730" s="757" t="s">
        <v>674</v>
      </c>
      <c r="C730" s="716">
        <v>0</v>
      </c>
    </row>
    <row r="731" ht="16.5" customHeight="1" spans="1:3">
      <c r="A731" s="755">
        <v>21013</v>
      </c>
      <c r="B731" s="758" t="s">
        <v>675</v>
      </c>
      <c r="C731" s="716">
        <v>10219</v>
      </c>
    </row>
    <row r="732" ht="16.5" customHeight="1" spans="1:3">
      <c r="A732" s="755">
        <v>2101301</v>
      </c>
      <c r="B732" s="758" t="s">
        <v>676</v>
      </c>
      <c r="C732" s="716">
        <v>10099</v>
      </c>
    </row>
    <row r="733" ht="16.5" hidden="1" customHeight="1" spans="1:3">
      <c r="A733" s="755">
        <v>2101302</v>
      </c>
      <c r="B733" s="758" t="s">
        <v>677</v>
      </c>
      <c r="C733" s="716">
        <v>0</v>
      </c>
    </row>
    <row r="734" ht="16.5" customHeight="1" spans="1:3">
      <c r="A734" s="755">
        <v>2101399</v>
      </c>
      <c r="B734" s="757" t="s">
        <v>678</v>
      </c>
      <c r="C734" s="716">
        <v>120</v>
      </c>
    </row>
    <row r="735" ht="16.5" customHeight="1" spans="1:3">
      <c r="A735" s="755">
        <v>21014</v>
      </c>
      <c r="B735" s="758" t="s">
        <v>679</v>
      </c>
      <c r="C735" s="716">
        <v>1066</v>
      </c>
    </row>
    <row r="736" ht="16.5" customHeight="1" spans="1:3">
      <c r="A736" s="755">
        <v>2101401</v>
      </c>
      <c r="B736" s="758" t="s">
        <v>680</v>
      </c>
      <c r="C736" s="716">
        <v>1066</v>
      </c>
    </row>
    <row r="737" ht="16.5" hidden="1" customHeight="1" spans="1:3">
      <c r="A737" s="755">
        <v>2101499</v>
      </c>
      <c r="B737" s="757" t="s">
        <v>681</v>
      </c>
      <c r="C737" s="716">
        <v>0</v>
      </c>
    </row>
    <row r="738" ht="16.5" customHeight="1" spans="1:3">
      <c r="A738" s="755">
        <v>21015</v>
      </c>
      <c r="B738" s="758" t="s">
        <v>682</v>
      </c>
      <c r="C738" s="716">
        <v>1457</v>
      </c>
    </row>
    <row r="739" ht="16.5" customHeight="1" spans="1:3">
      <c r="A739" s="755">
        <v>2101501</v>
      </c>
      <c r="B739" s="758" t="s">
        <v>148</v>
      </c>
      <c r="C739" s="716">
        <v>552</v>
      </c>
    </row>
    <row r="740" ht="16.5" hidden="1" customHeight="1" spans="1:3">
      <c r="A740" s="755">
        <v>2101502</v>
      </c>
      <c r="B740" s="758" t="s">
        <v>149</v>
      </c>
      <c r="C740" s="716">
        <v>0</v>
      </c>
    </row>
    <row r="741" ht="16.5" hidden="1" customHeight="1" spans="1:3">
      <c r="A741" s="755">
        <v>2101503</v>
      </c>
      <c r="B741" s="758" t="s">
        <v>150</v>
      </c>
      <c r="C741" s="716">
        <v>0</v>
      </c>
    </row>
    <row r="742" ht="16.5" customHeight="1" spans="1:3">
      <c r="A742" s="755">
        <v>2101504</v>
      </c>
      <c r="B742" s="758" t="s">
        <v>189</v>
      </c>
      <c r="C742" s="716">
        <v>300</v>
      </c>
    </row>
    <row r="743" ht="16.5" hidden="1" customHeight="1" spans="1:3">
      <c r="A743" s="755">
        <v>2101505</v>
      </c>
      <c r="B743" s="758" t="s">
        <v>683</v>
      </c>
      <c r="C743" s="716">
        <v>0</v>
      </c>
    </row>
    <row r="744" ht="16.5" customHeight="1" spans="1:3">
      <c r="A744" s="755">
        <v>2101506</v>
      </c>
      <c r="B744" s="758" t="s">
        <v>684</v>
      </c>
      <c r="C744" s="716">
        <v>127</v>
      </c>
    </row>
    <row r="745" ht="16.5" customHeight="1" spans="1:3">
      <c r="A745" s="755">
        <v>2101550</v>
      </c>
      <c r="B745" s="758" t="s">
        <v>157</v>
      </c>
      <c r="C745" s="716">
        <v>179</v>
      </c>
    </row>
    <row r="746" ht="16.5" customHeight="1" spans="1:3">
      <c r="A746" s="755">
        <v>2101599</v>
      </c>
      <c r="B746" s="757" t="s">
        <v>685</v>
      </c>
      <c r="C746" s="716">
        <v>299</v>
      </c>
    </row>
    <row r="747" ht="16.5" hidden="1" customHeight="1" spans="1:3">
      <c r="A747" s="755">
        <v>21016</v>
      </c>
      <c r="B747" s="758" t="s">
        <v>686</v>
      </c>
      <c r="C747" s="716">
        <v>0</v>
      </c>
    </row>
    <row r="748" ht="16.5" hidden="1" customHeight="1" spans="1:3">
      <c r="A748" s="755">
        <v>2101601</v>
      </c>
      <c r="B748" s="757" t="s">
        <v>687</v>
      </c>
      <c r="C748" s="716">
        <v>0</v>
      </c>
    </row>
    <row r="749" ht="16.5" customHeight="1" spans="1:3">
      <c r="A749" s="755">
        <v>21099</v>
      </c>
      <c r="B749" s="758" t="s">
        <v>688</v>
      </c>
      <c r="C749" s="716">
        <v>801</v>
      </c>
    </row>
    <row r="750" ht="16.5" customHeight="1" spans="1:3">
      <c r="A750" s="755">
        <v>2109999</v>
      </c>
      <c r="B750" s="757" t="s">
        <v>689</v>
      </c>
      <c r="C750" s="716">
        <v>801</v>
      </c>
    </row>
    <row r="751" ht="16.5" customHeight="1" spans="1:3">
      <c r="A751" s="755">
        <v>211</v>
      </c>
      <c r="B751" s="757" t="s">
        <v>690</v>
      </c>
      <c r="C751" s="716">
        <v>29980</v>
      </c>
    </row>
    <row r="752" ht="16.5" customHeight="1" spans="1:3">
      <c r="A752" s="755">
        <v>21101</v>
      </c>
      <c r="B752" s="758" t="s">
        <v>691</v>
      </c>
      <c r="C752" s="716">
        <v>2422</v>
      </c>
    </row>
    <row r="753" ht="16.5" customHeight="1" spans="1:3">
      <c r="A753" s="755">
        <v>2110101</v>
      </c>
      <c r="B753" s="758" t="s">
        <v>148</v>
      </c>
      <c r="C753" s="716">
        <v>1742</v>
      </c>
    </row>
    <row r="754" ht="16.5" hidden="1" customHeight="1" spans="1:3">
      <c r="A754" s="755">
        <v>2110102</v>
      </c>
      <c r="B754" s="758" t="s">
        <v>149</v>
      </c>
      <c r="C754" s="716">
        <v>0</v>
      </c>
    </row>
    <row r="755" ht="16.5" hidden="1" customHeight="1" spans="1:3">
      <c r="A755" s="755">
        <v>2110103</v>
      </c>
      <c r="B755" s="758" t="s">
        <v>150</v>
      </c>
      <c r="C755" s="716">
        <v>0</v>
      </c>
    </row>
    <row r="756" ht="16.5" hidden="1" customHeight="1" spans="1:3">
      <c r="A756" s="755">
        <v>2110104</v>
      </c>
      <c r="B756" s="758" t="s">
        <v>692</v>
      </c>
      <c r="C756" s="716">
        <v>0</v>
      </c>
    </row>
    <row r="757" ht="16.5" hidden="1" customHeight="1" spans="1:3">
      <c r="A757" s="755">
        <v>2110105</v>
      </c>
      <c r="B757" s="758" t="s">
        <v>693</v>
      </c>
      <c r="C757" s="716">
        <v>0</v>
      </c>
    </row>
    <row r="758" ht="16.5" hidden="1" customHeight="1" spans="1:3">
      <c r="A758" s="755">
        <v>2110106</v>
      </c>
      <c r="B758" s="758" t="s">
        <v>694</v>
      </c>
      <c r="C758" s="716">
        <v>0</v>
      </c>
    </row>
    <row r="759" ht="16.5" hidden="1" customHeight="1" spans="1:3">
      <c r="A759" s="755">
        <v>2110107</v>
      </c>
      <c r="B759" s="758" t="s">
        <v>695</v>
      </c>
      <c r="C759" s="716">
        <v>0</v>
      </c>
    </row>
    <row r="760" ht="16.5" hidden="1" customHeight="1" spans="1:3">
      <c r="A760" s="755">
        <v>2110108</v>
      </c>
      <c r="B760" s="758" t="s">
        <v>696</v>
      </c>
      <c r="C760" s="716">
        <v>0</v>
      </c>
    </row>
    <row r="761" ht="16.5" customHeight="1" spans="1:3">
      <c r="A761" s="755">
        <v>2110199</v>
      </c>
      <c r="B761" s="757" t="s">
        <v>697</v>
      </c>
      <c r="C761" s="716">
        <v>680</v>
      </c>
    </row>
    <row r="762" ht="16.5" hidden="1" customHeight="1" spans="1:3">
      <c r="A762" s="755">
        <v>21102</v>
      </c>
      <c r="B762" s="758" t="s">
        <v>698</v>
      </c>
      <c r="C762" s="716">
        <v>0</v>
      </c>
    </row>
    <row r="763" ht="16.5" hidden="1" customHeight="1" spans="1:3">
      <c r="A763" s="755">
        <v>2110203</v>
      </c>
      <c r="B763" s="758" t="s">
        <v>699</v>
      </c>
      <c r="C763" s="716">
        <v>0</v>
      </c>
    </row>
    <row r="764" ht="16.5" hidden="1" customHeight="1" spans="1:3">
      <c r="A764" s="755">
        <v>2110204</v>
      </c>
      <c r="B764" s="758" t="s">
        <v>700</v>
      </c>
      <c r="C764" s="716">
        <v>0</v>
      </c>
    </row>
    <row r="765" ht="16.5" hidden="1" customHeight="1" spans="1:3">
      <c r="A765" s="755">
        <v>2110299</v>
      </c>
      <c r="B765" s="757" t="s">
        <v>701</v>
      </c>
      <c r="C765" s="716">
        <v>0</v>
      </c>
    </row>
    <row r="766" ht="16.5" customHeight="1" spans="1:3">
      <c r="A766" s="755">
        <v>21103</v>
      </c>
      <c r="B766" s="758" t="s">
        <v>702</v>
      </c>
      <c r="C766" s="716">
        <v>8712</v>
      </c>
    </row>
    <row r="767" ht="16.5" customHeight="1" spans="1:3">
      <c r="A767" s="755">
        <v>2110301</v>
      </c>
      <c r="B767" s="758" t="s">
        <v>703</v>
      </c>
      <c r="C767" s="716">
        <v>593</v>
      </c>
    </row>
    <row r="768" ht="16.5" customHeight="1" spans="1:3">
      <c r="A768" s="755">
        <v>2110302</v>
      </c>
      <c r="B768" s="758" t="s">
        <v>704</v>
      </c>
      <c r="C768" s="716">
        <v>6388</v>
      </c>
    </row>
    <row r="769" ht="16.5" hidden="1" customHeight="1" spans="1:3">
      <c r="A769" s="755">
        <v>2110303</v>
      </c>
      <c r="B769" s="758" t="s">
        <v>705</v>
      </c>
      <c r="C769" s="716">
        <v>0</v>
      </c>
    </row>
    <row r="770" ht="16.5" customHeight="1" spans="1:3">
      <c r="A770" s="755">
        <v>2110304</v>
      </c>
      <c r="B770" s="758" t="s">
        <v>706</v>
      </c>
      <c r="C770" s="716">
        <v>992</v>
      </c>
    </row>
    <row r="771" ht="16.5" hidden="1" customHeight="1" spans="1:3">
      <c r="A771" s="755">
        <v>2110305</v>
      </c>
      <c r="B771" s="758" t="s">
        <v>707</v>
      </c>
      <c r="C771" s="716">
        <v>0</v>
      </c>
    </row>
    <row r="772" ht="16.5" hidden="1" customHeight="1" spans="1:3">
      <c r="A772" s="755">
        <v>2110306</v>
      </c>
      <c r="B772" s="758" t="s">
        <v>708</v>
      </c>
      <c r="C772" s="716">
        <v>0</v>
      </c>
    </row>
    <row r="773" ht="16.5" customHeight="1" spans="1:3">
      <c r="A773" s="755">
        <v>2110307</v>
      </c>
      <c r="B773" s="758" t="s">
        <v>709</v>
      </c>
      <c r="C773" s="716">
        <v>234</v>
      </c>
    </row>
    <row r="774" ht="16.5" customHeight="1" spans="1:3">
      <c r="A774" s="755">
        <v>2110399</v>
      </c>
      <c r="B774" s="757" t="s">
        <v>710</v>
      </c>
      <c r="C774" s="716">
        <v>505</v>
      </c>
    </row>
    <row r="775" ht="16.5" customHeight="1" spans="1:3">
      <c r="A775" s="755">
        <v>21104</v>
      </c>
      <c r="B775" s="758" t="s">
        <v>711</v>
      </c>
      <c r="C775" s="716">
        <v>14958</v>
      </c>
    </row>
    <row r="776" ht="16.5" customHeight="1" spans="1:3">
      <c r="A776" s="755">
        <v>2110401</v>
      </c>
      <c r="B776" s="758" t="s">
        <v>712</v>
      </c>
      <c r="C776" s="716">
        <v>4503</v>
      </c>
    </row>
    <row r="777" ht="16.5" customHeight="1" spans="1:3">
      <c r="A777" s="755">
        <v>2110402</v>
      </c>
      <c r="B777" s="758" t="s">
        <v>713</v>
      </c>
      <c r="C777" s="716">
        <v>10391</v>
      </c>
    </row>
    <row r="778" ht="16.5" hidden="1" customHeight="1" spans="1:3">
      <c r="A778" s="755">
        <v>2110404</v>
      </c>
      <c r="B778" s="758" t="s">
        <v>714</v>
      </c>
      <c r="C778" s="716">
        <v>0</v>
      </c>
    </row>
    <row r="779" ht="16.5" hidden="1" customHeight="1" spans="1:3">
      <c r="A779" s="755">
        <v>2110405</v>
      </c>
      <c r="B779" s="758" t="s">
        <v>715</v>
      </c>
      <c r="C779" s="716">
        <v>0</v>
      </c>
    </row>
    <row r="780" ht="16.5" customHeight="1" spans="1:3">
      <c r="A780" s="755">
        <v>2110406</v>
      </c>
      <c r="B780" s="758" t="s">
        <v>716</v>
      </c>
      <c r="C780" s="716">
        <v>20</v>
      </c>
    </row>
    <row r="781" ht="16.5" customHeight="1" spans="1:3">
      <c r="A781" s="755">
        <v>2110499</v>
      </c>
      <c r="B781" s="757" t="s">
        <v>717</v>
      </c>
      <c r="C781" s="716">
        <v>44</v>
      </c>
    </row>
    <row r="782" ht="16.5" customHeight="1" spans="1:3">
      <c r="A782" s="755">
        <v>21105</v>
      </c>
      <c r="B782" s="758" t="s">
        <v>718</v>
      </c>
      <c r="C782" s="716">
        <v>1398</v>
      </c>
    </row>
    <row r="783" ht="16.5" customHeight="1" spans="1:3">
      <c r="A783" s="755">
        <v>2110501</v>
      </c>
      <c r="B783" s="758" t="s">
        <v>719</v>
      </c>
      <c r="C783" s="716">
        <v>1224</v>
      </c>
    </row>
    <row r="784" ht="16.5" customHeight="1" spans="1:3">
      <c r="A784" s="755">
        <v>2110502</v>
      </c>
      <c r="B784" s="758" t="s">
        <v>720</v>
      </c>
      <c r="C784" s="716">
        <v>174</v>
      </c>
    </row>
    <row r="785" ht="16.5" hidden="1" customHeight="1" spans="1:3">
      <c r="A785" s="755">
        <v>2110503</v>
      </c>
      <c r="B785" s="758" t="s">
        <v>721</v>
      </c>
      <c r="C785" s="716">
        <v>0</v>
      </c>
    </row>
    <row r="786" ht="16.5" hidden="1" customHeight="1" spans="1:3">
      <c r="A786" s="755">
        <v>2110506</v>
      </c>
      <c r="B786" s="758" t="s">
        <v>722</v>
      </c>
      <c r="C786" s="716">
        <v>0</v>
      </c>
    </row>
    <row r="787" ht="16.5" hidden="1" customHeight="1" spans="1:3">
      <c r="A787" s="755">
        <v>2110507</v>
      </c>
      <c r="B787" s="758" t="s">
        <v>723</v>
      </c>
      <c r="C787" s="716">
        <v>0</v>
      </c>
    </row>
    <row r="788" ht="16.5" hidden="1" customHeight="1" spans="1:3">
      <c r="A788" s="755">
        <v>2110599</v>
      </c>
      <c r="B788" s="757" t="s">
        <v>724</v>
      </c>
      <c r="C788" s="716">
        <v>0</v>
      </c>
    </row>
    <row r="789" ht="16.5" customHeight="1" spans="1:3">
      <c r="A789" s="755">
        <v>21106</v>
      </c>
      <c r="B789" s="758" t="s">
        <v>725</v>
      </c>
      <c r="C789" s="716">
        <v>1568</v>
      </c>
    </row>
    <row r="790" ht="16.5" customHeight="1" spans="1:3">
      <c r="A790" s="755">
        <v>2110602</v>
      </c>
      <c r="B790" s="758" t="s">
        <v>726</v>
      </c>
      <c r="C790" s="716">
        <v>1501</v>
      </c>
    </row>
    <row r="791" ht="16.5" hidden="1" customHeight="1" spans="1:3">
      <c r="A791" s="755">
        <v>2110603</v>
      </c>
      <c r="B791" s="758" t="s">
        <v>727</v>
      </c>
      <c r="C791" s="716">
        <v>0</v>
      </c>
    </row>
    <row r="792" ht="16.5" hidden="1" customHeight="1" spans="1:3">
      <c r="A792" s="755">
        <v>2110604</v>
      </c>
      <c r="B792" s="758" t="s">
        <v>728</v>
      </c>
      <c r="C792" s="716">
        <v>0</v>
      </c>
    </row>
    <row r="793" ht="16.5" hidden="1" customHeight="1" spans="1:3">
      <c r="A793" s="755">
        <v>2110605</v>
      </c>
      <c r="B793" s="758" t="s">
        <v>729</v>
      </c>
      <c r="C793" s="716">
        <v>0</v>
      </c>
    </row>
    <row r="794" ht="16.5" customHeight="1" spans="1:3">
      <c r="A794" s="755">
        <v>2110699</v>
      </c>
      <c r="B794" s="757" t="s">
        <v>730</v>
      </c>
      <c r="C794" s="716">
        <v>67</v>
      </c>
    </row>
    <row r="795" ht="16.5" hidden="1" customHeight="1" spans="1:3">
      <c r="A795" s="755">
        <v>21107</v>
      </c>
      <c r="B795" s="758" t="s">
        <v>731</v>
      </c>
      <c r="C795" s="716">
        <v>0</v>
      </c>
    </row>
    <row r="796" ht="16.5" hidden="1" customHeight="1" spans="1:3">
      <c r="A796" s="755">
        <v>2110704</v>
      </c>
      <c r="B796" s="758" t="s">
        <v>732</v>
      </c>
      <c r="C796" s="716">
        <v>0</v>
      </c>
    </row>
    <row r="797" ht="16.5" hidden="1" customHeight="1" spans="1:3">
      <c r="A797" s="755">
        <v>2110799</v>
      </c>
      <c r="B797" s="757" t="s">
        <v>733</v>
      </c>
      <c r="C797" s="716">
        <v>0</v>
      </c>
    </row>
    <row r="798" ht="16.5" hidden="1" customHeight="1" spans="1:3">
      <c r="A798" s="755">
        <v>21108</v>
      </c>
      <c r="B798" s="758" t="s">
        <v>734</v>
      </c>
      <c r="C798" s="716">
        <v>0</v>
      </c>
    </row>
    <row r="799" ht="16.5" hidden="1" customHeight="1" spans="1:3">
      <c r="A799" s="755">
        <v>2110804</v>
      </c>
      <c r="B799" s="758" t="s">
        <v>735</v>
      </c>
      <c r="C799" s="716">
        <v>0</v>
      </c>
    </row>
    <row r="800" ht="16.5" hidden="1" customHeight="1" spans="1:3">
      <c r="A800" s="755">
        <v>2110899</v>
      </c>
      <c r="B800" s="757" t="s">
        <v>736</v>
      </c>
      <c r="C800" s="716">
        <v>0</v>
      </c>
    </row>
    <row r="801" ht="16.5" hidden="1" customHeight="1" spans="1:3">
      <c r="A801" s="755">
        <v>21109</v>
      </c>
      <c r="B801" s="758" t="s">
        <v>737</v>
      </c>
      <c r="C801" s="716">
        <v>0</v>
      </c>
    </row>
    <row r="802" ht="16.5" hidden="1" customHeight="1" spans="1:3">
      <c r="A802" s="755">
        <v>2110901</v>
      </c>
      <c r="B802" s="757" t="s">
        <v>738</v>
      </c>
      <c r="C802" s="716">
        <v>0</v>
      </c>
    </row>
    <row r="803" ht="16.5" hidden="1" customHeight="1" spans="1:3">
      <c r="A803" s="755">
        <v>21110</v>
      </c>
      <c r="B803" s="758" t="s">
        <v>739</v>
      </c>
      <c r="C803" s="716">
        <v>0</v>
      </c>
    </row>
    <row r="804" ht="16.5" hidden="1" customHeight="1" spans="1:3">
      <c r="A804" s="755">
        <v>2111001</v>
      </c>
      <c r="B804" s="757" t="s">
        <v>740</v>
      </c>
      <c r="C804" s="716">
        <v>0</v>
      </c>
    </row>
    <row r="805" ht="16.5" customHeight="1" spans="1:3">
      <c r="A805" s="755">
        <v>21111</v>
      </c>
      <c r="B805" s="758" t="s">
        <v>741</v>
      </c>
      <c r="C805" s="716">
        <v>581</v>
      </c>
    </row>
    <row r="806" ht="16.5" customHeight="1" spans="1:3">
      <c r="A806" s="755">
        <v>2111101</v>
      </c>
      <c r="B806" s="758" t="s">
        <v>742</v>
      </c>
      <c r="C806" s="716">
        <v>581</v>
      </c>
    </row>
    <row r="807" ht="16.5" hidden="1" customHeight="1" spans="1:3">
      <c r="A807" s="755">
        <v>2111102</v>
      </c>
      <c r="B807" s="758" t="s">
        <v>743</v>
      </c>
      <c r="C807" s="716">
        <v>0</v>
      </c>
    </row>
    <row r="808" ht="16.5" hidden="1" customHeight="1" spans="1:3">
      <c r="A808" s="755">
        <v>2111103</v>
      </c>
      <c r="B808" s="758" t="s">
        <v>744</v>
      </c>
      <c r="C808" s="716">
        <v>0</v>
      </c>
    </row>
    <row r="809" ht="16.5" hidden="1" customHeight="1" spans="1:3">
      <c r="A809" s="755">
        <v>2111104</v>
      </c>
      <c r="B809" s="758" t="s">
        <v>745</v>
      </c>
      <c r="C809" s="716">
        <v>0</v>
      </c>
    </row>
    <row r="810" ht="16.5" hidden="1" customHeight="1" spans="1:3">
      <c r="A810" s="755">
        <v>2111199</v>
      </c>
      <c r="B810" s="757" t="s">
        <v>746</v>
      </c>
      <c r="C810" s="716">
        <v>0</v>
      </c>
    </row>
    <row r="811" ht="16.5" hidden="1" customHeight="1" spans="1:3">
      <c r="A811" s="755">
        <v>21112</v>
      </c>
      <c r="B811" s="758" t="s">
        <v>747</v>
      </c>
      <c r="C811" s="716">
        <v>0</v>
      </c>
    </row>
    <row r="812" ht="16.5" hidden="1" customHeight="1" spans="1:3">
      <c r="A812" s="755">
        <v>2111201</v>
      </c>
      <c r="B812" s="757" t="s">
        <v>748</v>
      </c>
      <c r="C812" s="716">
        <v>0</v>
      </c>
    </row>
    <row r="813" ht="16.5" hidden="1" customHeight="1" spans="1:3">
      <c r="A813" s="755">
        <v>21113</v>
      </c>
      <c r="B813" s="758" t="s">
        <v>749</v>
      </c>
      <c r="C813" s="716">
        <v>0</v>
      </c>
    </row>
    <row r="814" ht="16.5" hidden="1" customHeight="1" spans="1:3">
      <c r="A814" s="755">
        <v>2111301</v>
      </c>
      <c r="B814" s="757" t="s">
        <v>750</v>
      </c>
      <c r="C814" s="716">
        <v>0</v>
      </c>
    </row>
    <row r="815" ht="16.5" customHeight="1" spans="1:3">
      <c r="A815" s="755">
        <v>21114</v>
      </c>
      <c r="B815" s="758" t="s">
        <v>751</v>
      </c>
      <c r="C815" s="716">
        <v>1</v>
      </c>
    </row>
    <row r="816" ht="16.5" hidden="1" customHeight="1" spans="1:3">
      <c r="A816" s="755">
        <v>2111401</v>
      </c>
      <c r="B816" s="758" t="s">
        <v>148</v>
      </c>
      <c r="C816" s="716">
        <v>0</v>
      </c>
    </row>
    <row r="817" ht="16.5" hidden="1" customHeight="1" spans="1:3">
      <c r="A817" s="755">
        <v>2111402</v>
      </c>
      <c r="B817" s="758" t="s">
        <v>149</v>
      </c>
      <c r="C817" s="716">
        <v>0</v>
      </c>
    </row>
    <row r="818" ht="16.5" hidden="1" customHeight="1" spans="1:3">
      <c r="A818" s="755">
        <v>2111403</v>
      </c>
      <c r="B818" s="758" t="s">
        <v>150</v>
      </c>
      <c r="C818" s="716">
        <v>0</v>
      </c>
    </row>
    <row r="819" ht="16.5" hidden="1" customHeight="1" spans="1:3">
      <c r="A819" s="755">
        <v>2111406</v>
      </c>
      <c r="B819" s="758" t="s">
        <v>752</v>
      </c>
      <c r="C819" s="716">
        <v>0</v>
      </c>
    </row>
    <row r="820" ht="16.5" hidden="1" customHeight="1" spans="1:3">
      <c r="A820" s="755">
        <v>2111407</v>
      </c>
      <c r="B820" s="758" t="s">
        <v>753</v>
      </c>
      <c r="C820" s="716">
        <v>0</v>
      </c>
    </row>
    <row r="821" ht="16.5" hidden="1" customHeight="1" spans="1:3">
      <c r="A821" s="755">
        <v>2111408</v>
      </c>
      <c r="B821" s="758" t="s">
        <v>754</v>
      </c>
      <c r="C821" s="716">
        <v>0</v>
      </c>
    </row>
    <row r="822" ht="16.5" hidden="1" customHeight="1" spans="1:3">
      <c r="A822" s="755">
        <v>2111411</v>
      </c>
      <c r="B822" s="758" t="s">
        <v>189</v>
      </c>
      <c r="C822" s="716">
        <v>0</v>
      </c>
    </row>
    <row r="823" ht="16.5" hidden="1" customHeight="1" spans="1:3">
      <c r="A823" s="755">
        <v>2111413</v>
      </c>
      <c r="B823" s="758" t="s">
        <v>755</v>
      </c>
      <c r="C823" s="716">
        <v>0</v>
      </c>
    </row>
    <row r="824" ht="16.5" customHeight="1" spans="1:3">
      <c r="A824" s="755">
        <v>2111450</v>
      </c>
      <c r="B824" s="758" t="s">
        <v>157</v>
      </c>
      <c r="C824" s="716">
        <v>1</v>
      </c>
    </row>
    <row r="825" ht="16.5" hidden="1" customHeight="1" spans="1:3">
      <c r="A825" s="755">
        <v>2111499</v>
      </c>
      <c r="B825" s="757" t="s">
        <v>756</v>
      </c>
      <c r="C825" s="716">
        <v>0</v>
      </c>
    </row>
    <row r="826" ht="16.5" customHeight="1" spans="1:3">
      <c r="A826" s="755">
        <v>21199</v>
      </c>
      <c r="B826" s="758" t="s">
        <v>757</v>
      </c>
      <c r="C826" s="716">
        <v>340</v>
      </c>
    </row>
    <row r="827" ht="16.5" customHeight="1" spans="1:3">
      <c r="A827" s="755">
        <v>2119999</v>
      </c>
      <c r="B827" s="757" t="s">
        <v>758</v>
      </c>
      <c r="C827" s="716">
        <v>340</v>
      </c>
    </row>
    <row r="828" ht="16.5" customHeight="1" spans="1:3">
      <c r="A828" s="755">
        <v>212</v>
      </c>
      <c r="B828" s="757" t="s">
        <v>759</v>
      </c>
      <c r="C828" s="716">
        <v>38205</v>
      </c>
    </row>
    <row r="829" ht="16.5" customHeight="1" spans="1:3">
      <c r="A829" s="755">
        <v>21201</v>
      </c>
      <c r="B829" s="758" t="s">
        <v>760</v>
      </c>
      <c r="C829" s="716">
        <v>11703</v>
      </c>
    </row>
    <row r="830" ht="16.5" customHeight="1" spans="1:3">
      <c r="A830" s="755">
        <v>2120101</v>
      </c>
      <c r="B830" s="758" t="s">
        <v>148</v>
      </c>
      <c r="C830" s="716">
        <v>1427</v>
      </c>
    </row>
    <row r="831" ht="16.5" hidden="1" customHeight="1" spans="1:3">
      <c r="A831" s="755">
        <v>2120102</v>
      </c>
      <c r="B831" s="758" t="s">
        <v>149</v>
      </c>
      <c r="C831" s="716">
        <v>0</v>
      </c>
    </row>
    <row r="832" ht="16.5" hidden="1" customHeight="1" spans="1:3">
      <c r="A832" s="755">
        <v>2120103</v>
      </c>
      <c r="B832" s="758" t="s">
        <v>150</v>
      </c>
      <c r="C832" s="716">
        <v>0</v>
      </c>
    </row>
    <row r="833" ht="16.5" hidden="1" customHeight="1" spans="1:3">
      <c r="A833" s="755">
        <v>2120104</v>
      </c>
      <c r="B833" s="758" t="s">
        <v>761</v>
      </c>
      <c r="C833" s="716">
        <v>0</v>
      </c>
    </row>
    <row r="834" ht="16.5" hidden="1" customHeight="1" spans="1:3">
      <c r="A834" s="755">
        <v>2120105</v>
      </c>
      <c r="B834" s="758" t="s">
        <v>762</v>
      </c>
      <c r="C834" s="716">
        <v>0</v>
      </c>
    </row>
    <row r="835" ht="16.5" customHeight="1" spans="1:3">
      <c r="A835" s="755">
        <v>2120106</v>
      </c>
      <c r="B835" s="758" t="s">
        <v>763</v>
      </c>
      <c r="C835" s="716">
        <v>148</v>
      </c>
    </row>
    <row r="836" ht="16.5" hidden="1" customHeight="1" spans="1:3">
      <c r="A836" s="755">
        <v>2120107</v>
      </c>
      <c r="B836" s="758" t="s">
        <v>764</v>
      </c>
      <c r="C836" s="716">
        <v>0</v>
      </c>
    </row>
    <row r="837" ht="16.5" hidden="1" customHeight="1" spans="1:3">
      <c r="A837" s="755">
        <v>2120109</v>
      </c>
      <c r="B837" s="758" t="s">
        <v>765</v>
      </c>
      <c r="C837" s="716">
        <v>0</v>
      </c>
    </row>
    <row r="838" ht="16.5" hidden="1" customHeight="1" spans="1:3">
      <c r="A838" s="755">
        <v>2120110</v>
      </c>
      <c r="B838" s="758" t="s">
        <v>766</v>
      </c>
      <c r="C838" s="716">
        <v>0</v>
      </c>
    </row>
    <row r="839" ht="16.5" customHeight="1" spans="1:3">
      <c r="A839" s="755">
        <v>2120199</v>
      </c>
      <c r="B839" s="757" t="s">
        <v>767</v>
      </c>
      <c r="C839" s="716">
        <v>10128</v>
      </c>
    </row>
    <row r="840" ht="16.5" hidden="1" customHeight="1" spans="1:3">
      <c r="A840" s="755">
        <v>21202</v>
      </c>
      <c r="B840" s="758" t="s">
        <v>768</v>
      </c>
      <c r="C840" s="716">
        <v>0</v>
      </c>
    </row>
    <row r="841" ht="16.5" hidden="1" customHeight="1" spans="1:3">
      <c r="A841" s="755">
        <v>2120201</v>
      </c>
      <c r="B841" s="757" t="s">
        <v>769</v>
      </c>
      <c r="C841" s="716">
        <v>0</v>
      </c>
    </row>
    <row r="842" ht="16.5" customHeight="1" spans="1:3">
      <c r="A842" s="755">
        <v>21203</v>
      </c>
      <c r="B842" s="758" t="s">
        <v>770</v>
      </c>
      <c r="C842" s="716">
        <v>7149</v>
      </c>
    </row>
    <row r="843" ht="16.5" hidden="1" customHeight="1" spans="1:3">
      <c r="A843" s="755">
        <v>2120303</v>
      </c>
      <c r="B843" s="758" t="s">
        <v>771</v>
      </c>
      <c r="C843" s="716">
        <v>0</v>
      </c>
    </row>
    <row r="844" ht="16.5" customHeight="1" spans="1:3">
      <c r="A844" s="755">
        <v>2120399</v>
      </c>
      <c r="B844" s="757" t="s">
        <v>772</v>
      </c>
      <c r="C844" s="716">
        <v>7149</v>
      </c>
    </row>
    <row r="845" ht="16.5" customHeight="1" spans="1:3">
      <c r="A845" s="755">
        <v>21205</v>
      </c>
      <c r="B845" s="758" t="s">
        <v>773</v>
      </c>
      <c r="C845" s="716">
        <v>2071</v>
      </c>
    </row>
    <row r="846" ht="16.5" customHeight="1" spans="1:3">
      <c r="A846" s="755">
        <v>2120501</v>
      </c>
      <c r="B846" s="757" t="s">
        <v>774</v>
      </c>
      <c r="C846" s="716">
        <v>2071</v>
      </c>
    </row>
    <row r="847" ht="16.5" hidden="1" customHeight="1" spans="1:3">
      <c r="A847" s="755">
        <v>21206</v>
      </c>
      <c r="B847" s="758" t="s">
        <v>775</v>
      </c>
      <c r="C847" s="716">
        <v>0</v>
      </c>
    </row>
    <row r="848" ht="16.5" hidden="1" customHeight="1" spans="1:3">
      <c r="A848" s="755">
        <v>2120601</v>
      </c>
      <c r="B848" s="759" t="s">
        <v>776</v>
      </c>
      <c r="C848" s="716">
        <v>0</v>
      </c>
    </row>
    <row r="849" ht="16.5" customHeight="1" spans="1:3">
      <c r="A849" s="755">
        <v>21299</v>
      </c>
      <c r="B849" s="758" t="s">
        <v>777</v>
      </c>
      <c r="C849" s="716">
        <v>17282</v>
      </c>
    </row>
    <row r="850" ht="16.5" customHeight="1" spans="1:3">
      <c r="A850" s="755">
        <v>2129999</v>
      </c>
      <c r="B850" s="757" t="s">
        <v>778</v>
      </c>
      <c r="C850" s="716">
        <v>17282</v>
      </c>
    </row>
    <row r="851" ht="16.5" customHeight="1" spans="1:3">
      <c r="A851" s="755">
        <v>213</v>
      </c>
      <c r="B851" s="757" t="s">
        <v>779</v>
      </c>
      <c r="C851" s="716">
        <v>142655</v>
      </c>
    </row>
    <row r="852" ht="16.5" customHeight="1" spans="1:3">
      <c r="A852" s="755">
        <v>21301</v>
      </c>
      <c r="B852" s="758" t="s">
        <v>780</v>
      </c>
      <c r="C852" s="716">
        <v>55693</v>
      </c>
    </row>
    <row r="853" ht="16.5" customHeight="1" spans="1:3">
      <c r="A853" s="755">
        <v>2130101</v>
      </c>
      <c r="B853" s="758" t="s">
        <v>148</v>
      </c>
      <c r="C853" s="716">
        <v>1740</v>
      </c>
    </row>
    <row r="854" ht="16.5" hidden="1" customHeight="1" spans="1:3">
      <c r="A854" s="755">
        <v>2130102</v>
      </c>
      <c r="B854" s="758" t="s">
        <v>149</v>
      </c>
      <c r="C854" s="716">
        <v>0</v>
      </c>
    </row>
    <row r="855" ht="16.5" hidden="1" customHeight="1" spans="1:3">
      <c r="A855" s="755">
        <v>2130103</v>
      </c>
      <c r="B855" s="758" t="s">
        <v>150</v>
      </c>
      <c r="C855" s="716">
        <v>0</v>
      </c>
    </row>
    <row r="856" ht="16.5" customHeight="1" spans="1:3">
      <c r="A856" s="755">
        <v>2130104</v>
      </c>
      <c r="B856" s="758" t="s">
        <v>157</v>
      </c>
      <c r="C856" s="716">
        <v>16086</v>
      </c>
    </row>
    <row r="857" ht="16.5" hidden="1" customHeight="1" spans="1:3">
      <c r="A857" s="755">
        <v>2130105</v>
      </c>
      <c r="B857" s="758" t="s">
        <v>781</v>
      </c>
      <c r="C857" s="716">
        <v>0</v>
      </c>
    </row>
    <row r="858" ht="16.5" customHeight="1" spans="1:3">
      <c r="A858" s="755">
        <v>2130106</v>
      </c>
      <c r="B858" s="758" t="s">
        <v>782</v>
      </c>
      <c r="C858" s="716">
        <v>74</v>
      </c>
    </row>
    <row r="859" ht="16.5" customHeight="1" spans="1:3">
      <c r="A859" s="755">
        <v>2130108</v>
      </c>
      <c r="B859" s="758" t="s">
        <v>783</v>
      </c>
      <c r="C859" s="716">
        <v>938</v>
      </c>
    </row>
    <row r="860" ht="16.5" customHeight="1" spans="1:3">
      <c r="A860" s="755">
        <v>2130109</v>
      </c>
      <c r="B860" s="758" t="s">
        <v>784</v>
      </c>
      <c r="C860" s="716">
        <v>16</v>
      </c>
    </row>
    <row r="861" ht="16.5" hidden="1" customHeight="1" spans="1:3">
      <c r="A861" s="755">
        <v>2130110</v>
      </c>
      <c r="B861" s="758" t="s">
        <v>785</v>
      </c>
      <c r="C861" s="716">
        <v>0</v>
      </c>
    </row>
    <row r="862" ht="16.5" hidden="1" customHeight="1" spans="1:3">
      <c r="A862" s="755">
        <v>2130111</v>
      </c>
      <c r="B862" s="758" t="s">
        <v>786</v>
      </c>
      <c r="C862" s="716">
        <v>0</v>
      </c>
    </row>
    <row r="863" ht="16.5" hidden="1" customHeight="1" spans="1:3">
      <c r="A863" s="755">
        <v>2130112</v>
      </c>
      <c r="B863" s="758" t="s">
        <v>787</v>
      </c>
      <c r="C863" s="716">
        <v>0</v>
      </c>
    </row>
    <row r="864" ht="16.5" hidden="1" customHeight="1" spans="1:3">
      <c r="A864" s="755">
        <v>2130114</v>
      </c>
      <c r="B864" s="758" t="s">
        <v>788</v>
      </c>
      <c r="C864" s="716">
        <v>0</v>
      </c>
    </row>
    <row r="865" ht="16.5" hidden="1" customHeight="1" spans="1:3">
      <c r="A865" s="755">
        <v>2130119</v>
      </c>
      <c r="B865" s="758" t="s">
        <v>789</v>
      </c>
      <c r="C865" s="716">
        <v>0</v>
      </c>
    </row>
    <row r="866" ht="16.5" hidden="1" customHeight="1" spans="1:3">
      <c r="A866" s="755">
        <v>2130120</v>
      </c>
      <c r="B866" s="758" t="s">
        <v>790</v>
      </c>
      <c r="C866" s="716">
        <v>0</v>
      </c>
    </row>
    <row r="867" ht="16.5" hidden="1" customHeight="1" spans="1:3">
      <c r="A867" s="755">
        <v>2130121</v>
      </c>
      <c r="B867" s="758" t="s">
        <v>791</v>
      </c>
      <c r="C867" s="716">
        <v>0</v>
      </c>
    </row>
    <row r="868" ht="16.5" customHeight="1" spans="1:3">
      <c r="A868" s="755">
        <v>2130122</v>
      </c>
      <c r="B868" s="758" t="s">
        <v>792</v>
      </c>
      <c r="C868" s="716">
        <v>21036</v>
      </c>
    </row>
    <row r="869" ht="16.5" customHeight="1" spans="1:3">
      <c r="A869" s="755">
        <v>2130124</v>
      </c>
      <c r="B869" s="758" t="s">
        <v>793</v>
      </c>
      <c r="C869" s="716">
        <v>401</v>
      </c>
    </row>
    <row r="870" ht="16.5" hidden="1" customHeight="1" spans="1:3">
      <c r="A870" s="755">
        <v>2130125</v>
      </c>
      <c r="B870" s="758" t="s">
        <v>794</v>
      </c>
      <c r="C870" s="716">
        <v>0</v>
      </c>
    </row>
    <row r="871" ht="16.5" customHeight="1" spans="1:3">
      <c r="A871" s="755">
        <v>2130126</v>
      </c>
      <c r="B871" s="758" t="s">
        <v>795</v>
      </c>
      <c r="C871" s="716">
        <v>9</v>
      </c>
    </row>
    <row r="872" ht="16.5" customHeight="1" spans="1:3">
      <c r="A872" s="755">
        <v>2130135</v>
      </c>
      <c r="B872" s="758" t="s">
        <v>796</v>
      </c>
      <c r="C872" s="716">
        <v>1838</v>
      </c>
    </row>
    <row r="873" ht="16.5" hidden="1" customHeight="1" spans="1:3">
      <c r="A873" s="755">
        <v>2130142</v>
      </c>
      <c r="B873" s="758" t="s">
        <v>797</v>
      </c>
      <c r="C873" s="716">
        <v>0</v>
      </c>
    </row>
    <row r="874" ht="16.5" customHeight="1" spans="1:3">
      <c r="A874" s="755">
        <v>2130148</v>
      </c>
      <c r="B874" s="758" t="s">
        <v>798</v>
      </c>
      <c r="C874" s="716">
        <v>556</v>
      </c>
    </row>
    <row r="875" ht="16.5" hidden="1" customHeight="1" spans="1:3">
      <c r="A875" s="755">
        <v>2130152</v>
      </c>
      <c r="B875" s="758" t="s">
        <v>799</v>
      </c>
      <c r="C875" s="716">
        <v>0</v>
      </c>
    </row>
    <row r="876" ht="16.5" customHeight="1" spans="1:3">
      <c r="A876" s="755">
        <v>2130153</v>
      </c>
      <c r="B876" s="758" t="s">
        <v>800</v>
      </c>
      <c r="C876" s="716">
        <v>11999</v>
      </c>
    </row>
    <row r="877" ht="16.5" customHeight="1" spans="1:3">
      <c r="A877" s="755">
        <v>2130199</v>
      </c>
      <c r="B877" s="757" t="s">
        <v>801</v>
      </c>
      <c r="C877" s="716">
        <v>1000</v>
      </c>
    </row>
    <row r="878" ht="16.5" customHeight="1" spans="1:3">
      <c r="A878" s="755">
        <v>21302</v>
      </c>
      <c r="B878" s="758" t="s">
        <v>802</v>
      </c>
      <c r="C878" s="716">
        <v>25552</v>
      </c>
    </row>
    <row r="879" ht="16.5" customHeight="1" spans="1:3">
      <c r="A879" s="755">
        <v>2130201</v>
      </c>
      <c r="B879" s="758" t="s">
        <v>148</v>
      </c>
      <c r="C879" s="716">
        <v>402</v>
      </c>
    </row>
    <row r="880" ht="16.5" hidden="1" customHeight="1" spans="1:3">
      <c r="A880" s="755">
        <v>2130202</v>
      </c>
      <c r="B880" s="758" t="s">
        <v>149</v>
      </c>
      <c r="C880" s="716">
        <v>0</v>
      </c>
    </row>
    <row r="881" ht="16.5" hidden="1" customHeight="1" spans="1:3">
      <c r="A881" s="755">
        <v>2130203</v>
      </c>
      <c r="B881" s="758" t="s">
        <v>150</v>
      </c>
      <c r="C881" s="716">
        <v>0</v>
      </c>
    </row>
    <row r="882" ht="16.5" customHeight="1" spans="1:3">
      <c r="A882" s="755">
        <v>2130204</v>
      </c>
      <c r="B882" s="758" t="s">
        <v>803</v>
      </c>
      <c r="C882" s="716">
        <v>2805</v>
      </c>
    </row>
    <row r="883" ht="16.5" customHeight="1" spans="1:3">
      <c r="A883" s="755">
        <v>2130205</v>
      </c>
      <c r="B883" s="758" t="s">
        <v>804</v>
      </c>
      <c r="C883" s="716">
        <v>14814</v>
      </c>
    </row>
    <row r="884" ht="16.5" hidden="1" customHeight="1" spans="1:3">
      <c r="A884" s="755">
        <v>2130206</v>
      </c>
      <c r="B884" s="758" t="s">
        <v>805</v>
      </c>
      <c r="C884" s="716">
        <v>0</v>
      </c>
    </row>
    <row r="885" ht="16.5" customHeight="1" spans="1:3">
      <c r="A885" s="755">
        <v>2130207</v>
      </c>
      <c r="B885" s="758" t="s">
        <v>806</v>
      </c>
      <c r="C885" s="716">
        <v>658</v>
      </c>
    </row>
    <row r="886" ht="16.5" customHeight="1" spans="1:3">
      <c r="A886" s="755">
        <v>2130209</v>
      </c>
      <c r="B886" s="758" t="s">
        <v>807</v>
      </c>
      <c r="C886" s="716">
        <v>4373</v>
      </c>
    </row>
    <row r="887" ht="16.5" customHeight="1" spans="1:3">
      <c r="A887" s="755">
        <v>2130211</v>
      </c>
      <c r="B887" s="758" t="s">
        <v>808</v>
      </c>
      <c r="C887" s="716">
        <v>12</v>
      </c>
    </row>
    <row r="888" ht="16.5" customHeight="1" spans="1:3">
      <c r="A888" s="755">
        <v>2130212</v>
      </c>
      <c r="B888" s="758" t="s">
        <v>809</v>
      </c>
      <c r="C888" s="716">
        <v>97</v>
      </c>
    </row>
    <row r="889" ht="16.5" hidden="1" customHeight="1" spans="1:3">
      <c r="A889" s="755">
        <v>2130213</v>
      </c>
      <c r="B889" s="758" t="s">
        <v>810</v>
      </c>
      <c r="C889" s="716">
        <v>0</v>
      </c>
    </row>
    <row r="890" ht="16.5" hidden="1" customHeight="1" spans="1:3">
      <c r="A890" s="755">
        <v>2130217</v>
      </c>
      <c r="B890" s="758" t="s">
        <v>811</v>
      </c>
      <c r="C890" s="716">
        <v>0</v>
      </c>
    </row>
    <row r="891" ht="16.5" hidden="1" customHeight="1" spans="1:3">
      <c r="A891" s="755">
        <v>2130220</v>
      </c>
      <c r="B891" s="758" t="s">
        <v>812</v>
      </c>
      <c r="C891" s="716">
        <v>0</v>
      </c>
    </row>
    <row r="892" ht="16.5" hidden="1" customHeight="1" spans="1:3">
      <c r="A892" s="755">
        <v>2130221</v>
      </c>
      <c r="B892" s="758" t="s">
        <v>813</v>
      </c>
      <c r="C892" s="716">
        <v>0</v>
      </c>
    </row>
    <row r="893" ht="16.5" hidden="1" customHeight="1" spans="1:3">
      <c r="A893" s="755">
        <v>2130223</v>
      </c>
      <c r="B893" s="758" t="s">
        <v>814</v>
      </c>
      <c r="C893" s="716">
        <v>0</v>
      </c>
    </row>
    <row r="894" ht="16.5" customHeight="1" spans="1:3">
      <c r="A894" s="755">
        <v>2130226</v>
      </c>
      <c r="B894" s="758" t="s">
        <v>815</v>
      </c>
      <c r="C894" s="716">
        <v>140</v>
      </c>
    </row>
    <row r="895" ht="16.5" hidden="1" customHeight="1" spans="1:3">
      <c r="A895" s="755">
        <v>2130227</v>
      </c>
      <c r="B895" s="758" t="s">
        <v>816</v>
      </c>
      <c r="C895" s="716">
        <v>0</v>
      </c>
    </row>
    <row r="896" ht="16.5" customHeight="1" spans="1:3">
      <c r="A896" s="755">
        <v>2130234</v>
      </c>
      <c r="B896" s="758" t="s">
        <v>817</v>
      </c>
      <c r="C896" s="716">
        <v>2239</v>
      </c>
    </row>
    <row r="897" ht="16.5" hidden="1" customHeight="1" spans="1:3">
      <c r="A897" s="755">
        <v>2130236</v>
      </c>
      <c r="B897" s="758" t="s">
        <v>818</v>
      </c>
      <c r="C897" s="716">
        <v>0</v>
      </c>
    </row>
    <row r="898" ht="16.5" hidden="1" customHeight="1" spans="1:3">
      <c r="A898" s="755">
        <v>2130237</v>
      </c>
      <c r="B898" s="758" t="s">
        <v>787</v>
      </c>
      <c r="C898" s="716">
        <v>0</v>
      </c>
    </row>
    <row r="899" ht="16.5" customHeight="1" spans="1:3">
      <c r="A899" s="755">
        <v>2130299</v>
      </c>
      <c r="B899" s="757" t="s">
        <v>819</v>
      </c>
      <c r="C899" s="716">
        <v>12</v>
      </c>
    </row>
    <row r="900" ht="16.5" customHeight="1" spans="1:3">
      <c r="A900" s="755">
        <v>21303</v>
      </c>
      <c r="B900" s="758" t="s">
        <v>820</v>
      </c>
      <c r="C900" s="716">
        <v>11615</v>
      </c>
    </row>
    <row r="901" ht="16.5" customHeight="1" spans="1:3">
      <c r="A901" s="755">
        <v>2130301</v>
      </c>
      <c r="B901" s="758" t="s">
        <v>148</v>
      </c>
      <c r="C901" s="716">
        <v>475</v>
      </c>
    </row>
    <row r="902" ht="16.5" hidden="1" customHeight="1" spans="1:3">
      <c r="A902" s="755">
        <v>2130302</v>
      </c>
      <c r="B902" s="758" t="s">
        <v>149</v>
      </c>
      <c r="C902" s="716">
        <v>0</v>
      </c>
    </row>
    <row r="903" ht="16.5" hidden="1" customHeight="1" spans="1:3">
      <c r="A903" s="755">
        <v>2130303</v>
      </c>
      <c r="B903" s="758" t="s">
        <v>150</v>
      </c>
      <c r="C903" s="716">
        <v>0</v>
      </c>
    </row>
    <row r="904" ht="16.5" customHeight="1" spans="1:3">
      <c r="A904" s="755">
        <v>2130304</v>
      </c>
      <c r="B904" s="758" t="s">
        <v>821</v>
      </c>
      <c r="C904" s="716">
        <v>3188</v>
      </c>
    </row>
    <row r="905" ht="16.5" customHeight="1" spans="1:3">
      <c r="A905" s="755">
        <v>2130305</v>
      </c>
      <c r="B905" s="758" t="s">
        <v>822</v>
      </c>
      <c r="C905" s="716">
        <v>978</v>
      </c>
    </row>
    <row r="906" ht="16.5" customHeight="1" spans="1:3">
      <c r="A906" s="755">
        <v>2130306</v>
      </c>
      <c r="B906" s="758" t="s">
        <v>823</v>
      </c>
      <c r="C906" s="716">
        <v>1570</v>
      </c>
    </row>
    <row r="907" ht="16.5" hidden="1" customHeight="1" spans="1:3">
      <c r="A907" s="755">
        <v>2130307</v>
      </c>
      <c r="B907" s="758" t="s">
        <v>824</v>
      </c>
      <c r="C907" s="716">
        <v>0</v>
      </c>
    </row>
    <row r="908" ht="16.5" hidden="1" customHeight="1" spans="1:3">
      <c r="A908" s="755">
        <v>2130308</v>
      </c>
      <c r="B908" s="758" t="s">
        <v>825</v>
      </c>
      <c r="C908" s="716">
        <v>0</v>
      </c>
    </row>
    <row r="909" ht="16.5" hidden="1" customHeight="1" spans="1:3">
      <c r="A909" s="755">
        <v>2130309</v>
      </c>
      <c r="B909" s="758" t="s">
        <v>826</v>
      </c>
      <c r="C909" s="716">
        <v>0</v>
      </c>
    </row>
    <row r="910" ht="16.5" customHeight="1" spans="1:3">
      <c r="A910" s="755">
        <v>2130310</v>
      </c>
      <c r="B910" s="758" t="s">
        <v>827</v>
      </c>
      <c r="C910" s="716">
        <v>800</v>
      </c>
    </row>
    <row r="911" ht="16.5" customHeight="1" spans="1:3">
      <c r="A911" s="755">
        <v>2130311</v>
      </c>
      <c r="B911" s="758" t="s">
        <v>828</v>
      </c>
      <c r="C911" s="716">
        <v>212</v>
      </c>
    </row>
    <row r="912" ht="16.5" customHeight="1" spans="1:3">
      <c r="A912" s="755">
        <v>2130312</v>
      </c>
      <c r="B912" s="758" t="s">
        <v>829</v>
      </c>
      <c r="C912" s="716">
        <v>100</v>
      </c>
    </row>
    <row r="913" ht="16.5" hidden="1" customHeight="1" spans="1:3">
      <c r="A913" s="755">
        <v>2130313</v>
      </c>
      <c r="B913" s="758" t="s">
        <v>830</v>
      </c>
      <c r="C913" s="716">
        <v>0</v>
      </c>
    </row>
    <row r="914" ht="16.5" customHeight="1" spans="1:3">
      <c r="A914" s="755">
        <v>2130314</v>
      </c>
      <c r="B914" s="758" t="s">
        <v>831</v>
      </c>
      <c r="C914" s="716">
        <v>965</v>
      </c>
    </row>
    <row r="915" ht="16.5" customHeight="1" spans="1:3">
      <c r="A915" s="755">
        <v>2130315</v>
      </c>
      <c r="B915" s="758" t="s">
        <v>832</v>
      </c>
      <c r="C915" s="716">
        <v>893</v>
      </c>
    </row>
    <row r="916" ht="16.5" customHeight="1" spans="1:3">
      <c r="A916" s="755">
        <v>2130316</v>
      </c>
      <c r="B916" s="758" t="s">
        <v>833</v>
      </c>
      <c r="C916" s="716">
        <v>227</v>
      </c>
    </row>
    <row r="917" ht="16.5" hidden="1" customHeight="1" spans="1:3">
      <c r="A917" s="755">
        <v>2130317</v>
      </c>
      <c r="B917" s="758" t="s">
        <v>834</v>
      </c>
      <c r="C917" s="716">
        <v>0</v>
      </c>
    </row>
    <row r="918" ht="16.5" hidden="1" customHeight="1" spans="1:3">
      <c r="A918" s="755">
        <v>2130318</v>
      </c>
      <c r="B918" s="758" t="s">
        <v>835</v>
      </c>
      <c r="C918" s="716">
        <v>0</v>
      </c>
    </row>
    <row r="919" ht="16.5" hidden="1" customHeight="1" spans="1:3">
      <c r="A919" s="755">
        <v>2130319</v>
      </c>
      <c r="B919" s="758" t="s">
        <v>836</v>
      </c>
      <c r="C919" s="716">
        <v>0</v>
      </c>
    </row>
    <row r="920" ht="16.5" customHeight="1" spans="1:3">
      <c r="A920" s="755">
        <v>2130321</v>
      </c>
      <c r="B920" s="758" t="s">
        <v>837</v>
      </c>
      <c r="C920" s="716">
        <v>1969</v>
      </c>
    </row>
    <row r="921" ht="16.5" hidden="1" customHeight="1" spans="1:3">
      <c r="A921" s="755">
        <v>2130322</v>
      </c>
      <c r="B921" s="758" t="s">
        <v>838</v>
      </c>
      <c r="C921" s="716">
        <v>0</v>
      </c>
    </row>
    <row r="922" ht="16.5" hidden="1" customHeight="1" spans="1:3">
      <c r="A922" s="755">
        <v>2130333</v>
      </c>
      <c r="B922" s="758" t="s">
        <v>814</v>
      </c>
      <c r="C922" s="716">
        <v>0</v>
      </c>
    </row>
    <row r="923" ht="16.5" hidden="1" customHeight="1" spans="1:3">
      <c r="A923" s="755">
        <v>2130334</v>
      </c>
      <c r="B923" s="758" t="s">
        <v>839</v>
      </c>
      <c r="C923" s="716">
        <v>0</v>
      </c>
    </row>
    <row r="924" ht="16.5" hidden="1" customHeight="1" spans="1:3">
      <c r="A924" s="755">
        <v>2130335</v>
      </c>
      <c r="B924" s="758" t="s">
        <v>840</v>
      </c>
      <c r="C924" s="716">
        <v>0</v>
      </c>
    </row>
    <row r="925" ht="16.5" hidden="1" customHeight="1" spans="1:3">
      <c r="A925" s="755">
        <v>2130336</v>
      </c>
      <c r="B925" s="758" t="s">
        <v>841</v>
      </c>
      <c r="C925" s="716">
        <v>0</v>
      </c>
    </row>
    <row r="926" ht="16.5" hidden="1" customHeight="1" spans="1:3">
      <c r="A926" s="755">
        <v>2130337</v>
      </c>
      <c r="B926" s="758" t="s">
        <v>842</v>
      </c>
      <c r="C926" s="716">
        <v>0</v>
      </c>
    </row>
    <row r="927" ht="16.5" customHeight="1" spans="1:3">
      <c r="A927" s="755">
        <v>2130399</v>
      </c>
      <c r="B927" s="757" t="s">
        <v>843</v>
      </c>
      <c r="C927" s="716">
        <v>238</v>
      </c>
    </row>
    <row r="928" ht="16.5" customHeight="1" spans="1:3">
      <c r="A928" s="755">
        <v>21305</v>
      </c>
      <c r="B928" s="758" t="s">
        <v>844</v>
      </c>
      <c r="C928" s="716">
        <v>28847</v>
      </c>
    </row>
    <row r="929" ht="16.5" customHeight="1" spans="1:3">
      <c r="A929" s="755">
        <v>2130501</v>
      </c>
      <c r="B929" s="758" t="s">
        <v>148</v>
      </c>
      <c r="C929" s="716">
        <v>246</v>
      </c>
    </row>
    <row r="930" ht="16.5" customHeight="1" spans="1:3">
      <c r="A930" s="755">
        <v>2130502</v>
      </c>
      <c r="B930" s="758" t="s">
        <v>149</v>
      </c>
      <c r="C930" s="716">
        <v>10</v>
      </c>
    </row>
    <row r="931" ht="16.5" hidden="1" customHeight="1" spans="1:3">
      <c r="A931" s="755">
        <v>2130503</v>
      </c>
      <c r="B931" s="758" t="s">
        <v>150</v>
      </c>
      <c r="C931" s="716">
        <v>0</v>
      </c>
    </row>
    <row r="932" ht="16.5" customHeight="1" spans="1:3">
      <c r="A932" s="755">
        <v>2130504</v>
      </c>
      <c r="B932" s="758" t="s">
        <v>845</v>
      </c>
      <c r="C932" s="716">
        <v>12572</v>
      </c>
    </row>
    <row r="933" ht="16.5" customHeight="1" spans="1:3">
      <c r="A933" s="755">
        <v>2130505</v>
      </c>
      <c r="B933" s="758" t="s">
        <v>846</v>
      </c>
      <c r="C933" s="716">
        <v>14947</v>
      </c>
    </row>
    <row r="934" ht="16.5" customHeight="1" spans="1:3">
      <c r="A934" s="755">
        <v>2130506</v>
      </c>
      <c r="B934" s="758" t="s">
        <v>847</v>
      </c>
      <c r="C934" s="716">
        <v>497</v>
      </c>
    </row>
    <row r="935" ht="16.5" hidden="1" customHeight="1" spans="1:3">
      <c r="A935" s="755">
        <v>2130507</v>
      </c>
      <c r="B935" s="758" t="s">
        <v>848</v>
      </c>
      <c r="C935" s="716">
        <v>0</v>
      </c>
    </row>
    <row r="936" ht="16.5" hidden="1" customHeight="1" spans="1:3">
      <c r="A936" s="755">
        <v>2130508</v>
      </c>
      <c r="B936" s="758" t="s">
        <v>849</v>
      </c>
      <c r="C936" s="716">
        <v>0</v>
      </c>
    </row>
    <row r="937" ht="16.5" customHeight="1" spans="1:3">
      <c r="A937" s="755">
        <v>2130550</v>
      </c>
      <c r="B937" s="758" t="s">
        <v>157</v>
      </c>
      <c r="C937" s="716">
        <v>266</v>
      </c>
    </row>
    <row r="938" ht="16.5" customHeight="1" spans="1:3">
      <c r="A938" s="755">
        <v>2130599</v>
      </c>
      <c r="B938" s="757" t="s">
        <v>850</v>
      </c>
      <c r="C938" s="716">
        <v>309</v>
      </c>
    </row>
    <row r="939" ht="16.5" customHeight="1" spans="1:3">
      <c r="A939" s="755">
        <v>21307</v>
      </c>
      <c r="B939" s="758" t="s">
        <v>851</v>
      </c>
      <c r="C939" s="716">
        <v>11009</v>
      </c>
    </row>
    <row r="940" ht="16.5" customHeight="1" spans="1:3">
      <c r="A940" s="755">
        <v>2130701</v>
      </c>
      <c r="B940" s="758" t="s">
        <v>852</v>
      </c>
      <c r="C940" s="716">
        <v>3521</v>
      </c>
    </row>
    <row r="941" ht="16.5" hidden="1" customHeight="1" spans="1:3">
      <c r="A941" s="755">
        <v>2130704</v>
      </c>
      <c r="B941" s="758" t="s">
        <v>853</v>
      </c>
      <c r="C941" s="716">
        <v>0</v>
      </c>
    </row>
    <row r="942" ht="16.5" customHeight="1" spans="1:3">
      <c r="A942" s="755">
        <v>2130705</v>
      </c>
      <c r="B942" s="758" t="s">
        <v>854</v>
      </c>
      <c r="C942" s="716">
        <v>7488</v>
      </c>
    </row>
    <row r="943" ht="16.5" hidden="1" customHeight="1" spans="1:3">
      <c r="A943" s="755">
        <v>2130706</v>
      </c>
      <c r="B943" s="758" t="s">
        <v>855</v>
      </c>
      <c r="C943" s="716">
        <v>0</v>
      </c>
    </row>
    <row r="944" ht="16.5" hidden="1" customHeight="1" spans="1:3">
      <c r="A944" s="755">
        <v>2130707</v>
      </c>
      <c r="B944" s="758" t="s">
        <v>856</v>
      </c>
      <c r="C944" s="716">
        <v>0</v>
      </c>
    </row>
    <row r="945" ht="16.5" hidden="1" customHeight="1" spans="1:3">
      <c r="A945" s="755">
        <v>2130799</v>
      </c>
      <c r="B945" s="757" t="s">
        <v>857</v>
      </c>
      <c r="C945" s="716">
        <v>0</v>
      </c>
    </row>
    <row r="946" ht="16.5" customHeight="1" spans="1:3">
      <c r="A946" s="755">
        <v>21308</v>
      </c>
      <c r="B946" s="758" t="s">
        <v>858</v>
      </c>
      <c r="C946" s="716">
        <v>7544</v>
      </c>
    </row>
    <row r="947" ht="16.5" hidden="1" customHeight="1" spans="1:3">
      <c r="A947" s="755">
        <v>2130801</v>
      </c>
      <c r="B947" s="758" t="s">
        <v>859</v>
      </c>
      <c r="C947" s="716">
        <v>0</v>
      </c>
    </row>
    <row r="948" ht="16.5" customHeight="1" spans="1:3">
      <c r="A948" s="755">
        <v>2130803</v>
      </c>
      <c r="B948" s="758" t="s">
        <v>860</v>
      </c>
      <c r="C948" s="716">
        <v>6368</v>
      </c>
    </row>
    <row r="949" ht="16.5" customHeight="1" spans="1:3">
      <c r="A949" s="755">
        <v>2130804</v>
      </c>
      <c r="B949" s="758" t="s">
        <v>861</v>
      </c>
      <c r="C949" s="716">
        <v>1176</v>
      </c>
    </row>
    <row r="950" ht="16.5" hidden="1" customHeight="1" spans="1:3">
      <c r="A950" s="755">
        <v>2130805</v>
      </c>
      <c r="B950" s="758" t="s">
        <v>862</v>
      </c>
      <c r="C950" s="716">
        <v>0</v>
      </c>
    </row>
    <row r="951" ht="16.5" hidden="1" customHeight="1" spans="1:3">
      <c r="A951" s="755">
        <v>2130899</v>
      </c>
      <c r="B951" s="757" t="s">
        <v>863</v>
      </c>
      <c r="C951" s="716">
        <v>0</v>
      </c>
    </row>
    <row r="952" ht="16.5" hidden="1" customHeight="1" spans="1:3">
      <c r="A952" s="755">
        <v>21309</v>
      </c>
      <c r="B952" s="758" t="s">
        <v>864</v>
      </c>
      <c r="C952" s="716">
        <v>0</v>
      </c>
    </row>
    <row r="953" ht="16.5" hidden="1" customHeight="1" spans="1:3">
      <c r="A953" s="755">
        <v>2130901</v>
      </c>
      <c r="B953" s="758" t="s">
        <v>865</v>
      </c>
      <c r="C953" s="716">
        <v>0</v>
      </c>
    </row>
    <row r="954" ht="16.5" hidden="1" customHeight="1" spans="1:3">
      <c r="A954" s="755">
        <v>2130999</v>
      </c>
      <c r="B954" s="757" t="s">
        <v>866</v>
      </c>
      <c r="C954" s="716">
        <v>0</v>
      </c>
    </row>
    <row r="955" ht="16.5" customHeight="1" spans="1:3">
      <c r="A955" s="755">
        <v>21399</v>
      </c>
      <c r="B955" s="758" t="s">
        <v>867</v>
      </c>
      <c r="C955" s="716">
        <v>2395</v>
      </c>
    </row>
    <row r="956" ht="16.5" hidden="1" customHeight="1" spans="1:3">
      <c r="A956" s="755">
        <v>2139901</v>
      </c>
      <c r="B956" s="758" t="s">
        <v>868</v>
      </c>
      <c r="C956" s="716">
        <v>0</v>
      </c>
    </row>
    <row r="957" ht="16.5" customHeight="1" spans="1:3">
      <c r="A957" s="755">
        <v>2139999</v>
      </c>
      <c r="B957" s="757" t="s">
        <v>869</v>
      </c>
      <c r="C957" s="716">
        <v>2395</v>
      </c>
    </row>
    <row r="958" ht="16.5" customHeight="1" spans="1:3">
      <c r="A958" s="755">
        <v>214</v>
      </c>
      <c r="B958" s="757" t="s">
        <v>870</v>
      </c>
      <c r="C958" s="716">
        <v>32918</v>
      </c>
    </row>
    <row r="959" ht="16.5" customHeight="1" spans="1:3">
      <c r="A959" s="755">
        <v>21401</v>
      </c>
      <c r="B959" s="758" t="s">
        <v>871</v>
      </c>
      <c r="C959" s="716">
        <v>17733</v>
      </c>
    </row>
    <row r="960" ht="16.5" customHeight="1" spans="1:3">
      <c r="A960" s="755">
        <v>2140101</v>
      </c>
      <c r="B960" s="758" t="s">
        <v>148</v>
      </c>
      <c r="C960" s="716">
        <v>318</v>
      </c>
    </row>
    <row r="961" ht="16.5" hidden="1" customHeight="1" spans="1:3">
      <c r="A961" s="755">
        <v>2140102</v>
      </c>
      <c r="B961" s="758" t="s">
        <v>149</v>
      </c>
      <c r="C961" s="716">
        <v>0</v>
      </c>
    </row>
    <row r="962" ht="16.5" hidden="1" customHeight="1" spans="1:3">
      <c r="A962" s="755">
        <v>2140103</v>
      </c>
      <c r="B962" s="758" t="s">
        <v>150</v>
      </c>
      <c r="C962" s="716">
        <v>0</v>
      </c>
    </row>
    <row r="963" ht="16.5" customHeight="1" spans="1:3">
      <c r="A963" s="755">
        <v>2140104</v>
      </c>
      <c r="B963" s="758" t="s">
        <v>872</v>
      </c>
      <c r="C963" s="716">
        <v>5456</v>
      </c>
    </row>
    <row r="964" ht="16.5" customHeight="1" spans="1:3">
      <c r="A964" s="755">
        <v>2140106</v>
      </c>
      <c r="B964" s="758" t="s">
        <v>873</v>
      </c>
      <c r="C964" s="716">
        <v>5455</v>
      </c>
    </row>
    <row r="965" ht="16.5" hidden="1" customHeight="1" spans="1:3">
      <c r="A965" s="755">
        <v>2140109</v>
      </c>
      <c r="B965" s="758" t="s">
        <v>874</v>
      </c>
      <c r="C965" s="716">
        <v>0</v>
      </c>
    </row>
    <row r="966" ht="16.5" hidden="1" customHeight="1" spans="1:3">
      <c r="A966" s="755">
        <v>2140110</v>
      </c>
      <c r="B966" s="758" t="s">
        <v>875</v>
      </c>
      <c r="C966" s="716">
        <v>0</v>
      </c>
    </row>
    <row r="967" ht="16.5" hidden="1" customHeight="1" spans="1:3">
      <c r="A967" s="755">
        <v>2140111</v>
      </c>
      <c r="B967" s="758" t="s">
        <v>876</v>
      </c>
      <c r="C967" s="716">
        <v>0</v>
      </c>
    </row>
    <row r="968" ht="16.5" customHeight="1" spans="1:3">
      <c r="A968" s="755">
        <v>2140112</v>
      </c>
      <c r="B968" s="758" t="s">
        <v>877</v>
      </c>
      <c r="C968" s="716">
        <v>2819</v>
      </c>
    </row>
    <row r="969" ht="16.5" hidden="1" customHeight="1" spans="1:3">
      <c r="A969" s="755">
        <v>2140114</v>
      </c>
      <c r="B969" s="758" t="s">
        <v>878</v>
      </c>
      <c r="C969" s="716">
        <v>0</v>
      </c>
    </row>
    <row r="970" ht="16.5" hidden="1" customHeight="1" spans="1:3">
      <c r="A970" s="755">
        <v>2140122</v>
      </c>
      <c r="B970" s="758" t="s">
        <v>879</v>
      </c>
      <c r="C970" s="716">
        <v>0</v>
      </c>
    </row>
    <row r="971" ht="16.5" hidden="1" customHeight="1" spans="1:3">
      <c r="A971" s="755">
        <v>2140123</v>
      </c>
      <c r="B971" s="758" t="s">
        <v>880</v>
      </c>
      <c r="C971" s="716">
        <v>0</v>
      </c>
    </row>
    <row r="972" ht="16.5" hidden="1" customHeight="1" spans="1:3">
      <c r="A972" s="755">
        <v>2140127</v>
      </c>
      <c r="B972" s="758" t="s">
        <v>881</v>
      </c>
      <c r="C972" s="716">
        <v>0</v>
      </c>
    </row>
    <row r="973" ht="16.5" hidden="1" customHeight="1" spans="1:3">
      <c r="A973" s="755">
        <v>2140128</v>
      </c>
      <c r="B973" s="758" t="s">
        <v>882</v>
      </c>
      <c r="C973" s="716">
        <v>0</v>
      </c>
    </row>
    <row r="974" ht="16.5" hidden="1" customHeight="1" spans="1:3">
      <c r="A974" s="755">
        <v>2140129</v>
      </c>
      <c r="B974" s="758" t="s">
        <v>883</v>
      </c>
      <c r="C974" s="716">
        <v>0</v>
      </c>
    </row>
    <row r="975" ht="16.5" hidden="1" customHeight="1" spans="1:3">
      <c r="A975" s="755">
        <v>2140130</v>
      </c>
      <c r="B975" s="758" t="s">
        <v>884</v>
      </c>
      <c r="C975" s="716">
        <v>0</v>
      </c>
    </row>
    <row r="976" ht="16.5" hidden="1" customHeight="1" spans="1:3">
      <c r="A976" s="755">
        <v>2140131</v>
      </c>
      <c r="B976" s="758" t="s">
        <v>885</v>
      </c>
      <c r="C976" s="716">
        <v>0</v>
      </c>
    </row>
    <row r="977" ht="16.5" hidden="1" customHeight="1" spans="1:3">
      <c r="A977" s="755">
        <v>2140133</v>
      </c>
      <c r="B977" s="758" t="s">
        <v>886</v>
      </c>
      <c r="C977" s="716">
        <v>0</v>
      </c>
    </row>
    <row r="978" ht="16.5" customHeight="1" spans="1:3">
      <c r="A978" s="755">
        <v>2140136</v>
      </c>
      <c r="B978" s="758" t="s">
        <v>887</v>
      </c>
      <c r="C978" s="716">
        <v>356</v>
      </c>
    </row>
    <row r="979" ht="16.5" customHeight="1" spans="1:3">
      <c r="A979" s="755">
        <v>2140138</v>
      </c>
      <c r="B979" s="758" t="s">
        <v>888</v>
      </c>
      <c r="C979" s="716">
        <v>1</v>
      </c>
    </row>
    <row r="980" ht="16.5" customHeight="1" spans="1:3">
      <c r="A980" s="755">
        <v>2140199</v>
      </c>
      <c r="B980" s="757" t="s">
        <v>889</v>
      </c>
      <c r="C980" s="716">
        <v>3328</v>
      </c>
    </row>
    <row r="981" ht="16.5" hidden="1" customHeight="1" spans="1:3">
      <c r="A981" s="755">
        <v>21402</v>
      </c>
      <c r="B981" s="758" t="s">
        <v>890</v>
      </c>
      <c r="C981" s="716">
        <v>0</v>
      </c>
    </row>
    <row r="982" ht="16.5" hidden="1" customHeight="1" spans="1:3">
      <c r="A982" s="755">
        <v>2140201</v>
      </c>
      <c r="B982" s="758" t="s">
        <v>148</v>
      </c>
      <c r="C982" s="716">
        <v>0</v>
      </c>
    </row>
    <row r="983" ht="16.5" hidden="1" customHeight="1" spans="1:3">
      <c r="A983" s="755">
        <v>2140202</v>
      </c>
      <c r="B983" s="758" t="s">
        <v>149</v>
      </c>
      <c r="C983" s="716">
        <v>0</v>
      </c>
    </row>
    <row r="984" ht="16.5" hidden="1" customHeight="1" spans="1:3">
      <c r="A984" s="755">
        <v>2140203</v>
      </c>
      <c r="B984" s="758" t="s">
        <v>150</v>
      </c>
      <c r="C984" s="716">
        <v>0</v>
      </c>
    </row>
    <row r="985" ht="16.5" hidden="1" customHeight="1" spans="1:3">
      <c r="A985" s="755">
        <v>2140204</v>
      </c>
      <c r="B985" s="758" t="s">
        <v>891</v>
      </c>
      <c r="C985" s="716">
        <v>0</v>
      </c>
    </row>
    <row r="986" ht="16.5" hidden="1" customHeight="1" spans="1:3">
      <c r="A986" s="755">
        <v>2140205</v>
      </c>
      <c r="B986" s="758" t="s">
        <v>892</v>
      </c>
      <c r="C986" s="716">
        <v>0</v>
      </c>
    </row>
    <row r="987" ht="16.5" hidden="1" customHeight="1" spans="1:3">
      <c r="A987" s="755">
        <v>2140206</v>
      </c>
      <c r="B987" s="758" t="s">
        <v>893</v>
      </c>
      <c r="C987" s="716">
        <v>0</v>
      </c>
    </row>
    <row r="988" ht="16.5" hidden="1" customHeight="1" spans="1:3">
      <c r="A988" s="755">
        <v>2140207</v>
      </c>
      <c r="B988" s="758" t="s">
        <v>894</v>
      </c>
      <c r="C988" s="716">
        <v>0</v>
      </c>
    </row>
    <row r="989" ht="16.5" hidden="1" customHeight="1" spans="1:3">
      <c r="A989" s="755">
        <v>2140208</v>
      </c>
      <c r="B989" s="758" t="s">
        <v>895</v>
      </c>
      <c r="C989" s="716">
        <v>0</v>
      </c>
    </row>
    <row r="990" ht="16.5" hidden="1" customHeight="1" spans="1:3">
      <c r="A990" s="755">
        <v>2140299</v>
      </c>
      <c r="B990" s="757" t="s">
        <v>896</v>
      </c>
      <c r="C990" s="716">
        <v>0</v>
      </c>
    </row>
    <row r="991" ht="16.5" customHeight="1" spans="1:3">
      <c r="A991" s="755">
        <v>21403</v>
      </c>
      <c r="B991" s="758" t="s">
        <v>897</v>
      </c>
      <c r="C991" s="716">
        <v>28</v>
      </c>
    </row>
    <row r="992" ht="16.5" hidden="1" customHeight="1" spans="1:3">
      <c r="A992" s="755">
        <v>2140301</v>
      </c>
      <c r="B992" s="758" t="s">
        <v>148</v>
      </c>
      <c r="C992" s="716">
        <v>0</v>
      </c>
    </row>
    <row r="993" ht="16.5" hidden="1" customHeight="1" spans="1:3">
      <c r="A993" s="755">
        <v>2140302</v>
      </c>
      <c r="B993" s="758" t="s">
        <v>149</v>
      </c>
      <c r="C993" s="716">
        <v>0</v>
      </c>
    </row>
    <row r="994" ht="16.5" hidden="1" customHeight="1" spans="1:3">
      <c r="A994" s="755">
        <v>2140303</v>
      </c>
      <c r="B994" s="758" t="s">
        <v>150</v>
      </c>
      <c r="C994" s="716">
        <v>0</v>
      </c>
    </row>
    <row r="995" ht="16.5" customHeight="1" spans="1:3">
      <c r="A995" s="755">
        <v>2140304</v>
      </c>
      <c r="B995" s="758" t="s">
        <v>898</v>
      </c>
      <c r="C995" s="716">
        <v>28</v>
      </c>
    </row>
    <row r="996" ht="16.5" hidden="1" customHeight="1" spans="1:3">
      <c r="A996" s="755">
        <v>2140305</v>
      </c>
      <c r="B996" s="758" t="s">
        <v>899</v>
      </c>
      <c r="C996" s="716">
        <v>0</v>
      </c>
    </row>
    <row r="997" ht="16.5" hidden="1" customHeight="1" spans="1:3">
      <c r="A997" s="755">
        <v>2140306</v>
      </c>
      <c r="B997" s="758" t="s">
        <v>900</v>
      </c>
      <c r="C997" s="716">
        <v>0</v>
      </c>
    </row>
    <row r="998" ht="16.5" hidden="1" customHeight="1" spans="1:3">
      <c r="A998" s="755">
        <v>2140307</v>
      </c>
      <c r="B998" s="758" t="s">
        <v>901</v>
      </c>
      <c r="C998" s="716">
        <v>0</v>
      </c>
    </row>
    <row r="999" ht="16.5" hidden="1" customHeight="1" spans="1:3">
      <c r="A999" s="755">
        <v>2140308</v>
      </c>
      <c r="B999" s="758" t="s">
        <v>902</v>
      </c>
      <c r="C999" s="716">
        <v>0</v>
      </c>
    </row>
    <row r="1000" ht="16.5" hidden="1" customHeight="1" spans="1:3">
      <c r="A1000" s="755">
        <v>2140399</v>
      </c>
      <c r="B1000" s="757" t="s">
        <v>903</v>
      </c>
      <c r="C1000" s="716">
        <v>0</v>
      </c>
    </row>
    <row r="1001" ht="16.5" hidden="1" customHeight="1" spans="1:3">
      <c r="A1001" s="755">
        <v>21405</v>
      </c>
      <c r="B1001" s="758" t="s">
        <v>904</v>
      </c>
      <c r="C1001" s="716">
        <v>0</v>
      </c>
    </row>
    <row r="1002" ht="16.5" hidden="1" customHeight="1" spans="1:3">
      <c r="A1002" s="755">
        <v>2140501</v>
      </c>
      <c r="B1002" s="758" t="s">
        <v>148</v>
      </c>
      <c r="C1002" s="716">
        <v>0</v>
      </c>
    </row>
    <row r="1003" ht="16.5" hidden="1" customHeight="1" spans="1:3">
      <c r="A1003" s="755">
        <v>2140502</v>
      </c>
      <c r="B1003" s="758" t="s">
        <v>149</v>
      </c>
      <c r="C1003" s="716">
        <v>0</v>
      </c>
    </row>
    <row r="1004" ht="16.5" hidden="1" customHeight="1" spans="1:3">
      <c r="A1004" s="755">
        <v>2140503</v>
      </c>
      <c r="B1004" s="758" t="s">
        <v>150</v>
      </c>
      <c r="C1004" s="716">
        <v>0</v>
      </c>
    </row>
    <row r="1005" ht="16.5" hidden="1" customHeight="1" spans="1:3">
      <c r="A1005" s="755">
        <v>2140504</v>
      </c>
      <c r="B1005" s="758" t="s">
        <v>895</v>
      </c>
      <c r="C1005" s="716">
        <v>0</v>
      </c>
    </row>
    <row r="1006" ht="16.5" hidden="1" customHeight="1" spans="1:3">
      <c r="A1006" s="755">
        <v>2140505</v>
      </c>
      <c r="B1006" s="758" t="s">
        <v>905</v>
      </c>
      <c r="C1006" s="716">
        <v>0</v>
      </c>
    </row>
    <row r="1007" ht="16.5" hidden="1" customHeight="1" spans="1:3">
      <c r="A1007" s="755">
        <v>2140599</v>
      </c>
      <c r="B1007" s="757" t="s">
        <v>906</v>
      </c>
      <c r="C1007" s="716">
        <v>0</v>
      </c>
    </row>
    <row r="1008" ht="16.5" customHeight="1" spans="1:3">
      <c r="A1008" s="755">
        <v>21406</v>
      </c>
      <c r="B1008" s="758" t="s">
        <v>907</v>
      </c>
      <c r="C1008" s="716">
        <v>12536</v>
      </c>
    </row>
    <row r="1009" ht="16.5" customHeight="1" spans="1:3">
      <c r="A1009" s="755">
        <v>2140601</v>
      </c>
      <c r="B1009" s="758" t="s">
        <v>908</v>
      </c>
      <c r="C1009" s="716">
        <v>12277</v>
      </c>
    </row>
    <row r="1010" ht="16.5" customHeight="1" spans="1:3">
      <c r="A1010" s="755">
        <v>2140602</v>
      </c>
      <c r="B1010" s="758" t="s">
        <v>909</v>
      </c>
      <c r="C1010" s="716">
        <v>259</v>
      </c>
    </row>
    <row r="1011" ht="16.5" hidden="1" customHeight="1" spans="1:3">
      <c r="A1011" s="755">
        <v>2140603</v>
      </c>
      <c r="B1011" s="758" t="s">
        <v>910</v>
      </c>
      <c r="C1011" s="716">
        <v>0</v>
      </c>
    </row>
    <row r="1012" ht="16.5" hidden="1" customHeight="1" spans="1:3">
      <c r="A1012" s="755">
        <v>2140699</v>
      </c>
      <c r="B1012" s="757" t="s">
        <v>911</v>
      </c>
      <c r="C1012" s="716">
        <v>0</v>
      </c>
    </row>
    <row r="1013" ht="16.5" customHeight="1" spans="1:3">
      <c r="A1013" s="755">
        <v>21499</v>
      </c>
      <c r="B1013" s="758" t="s">
        <v>912</v>
      </c>
      <c r="C1013" s="716">
        <v>2621</v>
      </c>
    </row>
    <row r="1014" ht="16.5" hidden="1" customHeight="1" spans="1:3">
      <c r="A1014" s="755">
        <v>2149901</v>
      </c>
      <c r="B1014" s="758" t="s">
        <v>913</v>
      </c>
      <c r="C1014" s="716">
        <v>0</v>
      </c>
    </row>
    <row r="1015" ht="16.5" customHeight="1" spans="1:3">
      <c r="A1015" s="755">
        <v>2149999</v>
      </c>
      <c r="B1015" s="757" t="s">
        <v>914</v>
      </c>
      <c r="C1015" s="716">
        <v>2621</v>
      </c>
    </row>
    <row r="1016" ht="16.5" customHeight="1" spans="1:3">
      <c r="A1016" s="755">
        <v>215</v>
      </c>
      <c r="B1016" s="757" t="s">
        <v>915</v>
      </c>
      <c r="C1016" s="716">
        <v>2167</v>
      </c>
    </row>
    <row r="1017" ht="16.5" customHeight="1" spans="1:3">
      <c r="A1017" s="755">
        <v>21501</v>
      </c>
      <c r="B1017" s="758" t="s">
        <v>916</v>
      </c>
      <c r="C1017" s="716">
        <v>1767</v>
      </c>
    </row>
    <row r="1018" ht="16.5" customHeight="1" spans="1:3">
      <c r="A1018" s="755">
        <v>2150101</v>
      </c>
      <c r="B1018" s="758" t="s">
        <v>148</v>
      </c>
      <c r="C1018" s="716">
        <v>589</v>
      </c>
    </row>
    <row r="1019" ht="16.5" hidden="1" customHeight="1" spans="1:3">
      <c r="A1019" s="755">
        <v>2150102</v>
      </c>
      <c r="B1019" s="758" t="s">
        <v>149</v>
      </c>
      <c r="C1019" s="716">
        <v>0</v>
      </c>
    </row>
    <row r="1020" ht="16.5" hidden="1" customHeight="1" spans="1:3">
      <c r="A1020" s="755">
        <v>2150103</v>
      </c>
      <c r="B1020" s="758" t="s">
        <v>150</v>
      </c>
      <c r="C1020" s="716">
        <v>0</v>
      </c>
    </row>
    <row r="1021" ht="16.5" hidden="1" customHeight="1" spans="1:3">
      <c r="A1021" s="755">
        <v>2150104</v>
      </c>
      <c r="B1021" s="758" t="s">
        <v>917</v>
      </c>
      <c r="C1021" s="716">
        <v>0</v>
      </c>
    </row>
    <row r="1022" ht="16.5" hidden="1" customHeight="1" spans="1:3">
      <c r="A1022" s="755">
        <v>2150105</v>
      </c>
      <c r="B1022" s="758" t="s">
        <v>918</v>
      </c>
      <c r="C1022" s="716">
        <v>0</v>
      </c>
    </row>
    <row r="1023" ht="16.5" hidden="1" customHeight="1" spans="1:3">
      <c r="A1023" s="755">
        <v>2150106</v>
      </c>
      <c r="B1023" s="758" t="s">
        <v>919</v>
      </c>
      <c r="C1023" s="716">
        <v>0</v>
      </c>
    </row>
    <row r="1024" ht="16.5" hidden="1" customHeight="1" spans="1:3">
      <c r="A1024" s="755">
        <v>2150107</v>
      </c>
      <c r="B1024" s="758" t="s">
        <v>920</v>
      </c>
      <c r="C1024" s="716">
        <v>0</v>
      </c>
    </row>
    <row r="1025" ht="16.5" hidden="1" customHeight="1" spans="1:3">
      <c r="A1025" s="755">
        <v>2150108</v>
      </c>
      <c r="B1025" s="758" t="s">
        <v>921</v>
      </c>
      <c r="C1025" s="716">
        <v>0</v>
      </c>
    </row>
    <row r="1026" ht="16.5" customHeight="1" spans="1:3">
      <c r="A1026" s="755">
        <v>2150199</v>
      </c>
      <c r="B1026" s="757" t="s">
        <v>922</v>
      </c>
      <c r="C1026" s="716">
        <v>1178</v>
      </c>
    </row>
    <row r="1027" ht="16.5" hidden="1" customHeight="1" spans="1:3">
      <c r="A1027" s="755">
        <v>21502</v>
      </c>
      <c r="B1027" s="758" t="s">
        <v>923</v>
      </c>
      <c r="C1027" s="716">
        <v>0</v>
      </c>
    </row>
    <row r="1028" ht="16.5" hidden="1" customHeight="1" spans="1:3">
      <c r="A1028" s="755">
        <v>2150201</v>
      </c>
      <c r="B1028" s="758" t="s">
        <v>148</v>
      </c>
      <c r="C1028" s="716">
        <v>0</v>
      </c>
    </row>
    <row r="1029" ht="16.5" hidden="1" customHeight="1" spans="1:3">
      <c r="A1029" s="755">
        <v>2150202</v>
      </c>
      <c r="B1029" s="758" t="s">
        <v>149</v>
      </c>
      <c r="C1029" s="716">
        <v>0</v>
      </c>
    </row>
    <row r="1030" ht="16.5" hidden="1" customHeight="1" spans="1:3">
      <c r="A1030" s="755">
        <v>2150203</v>
      </c>
      <c r="B1030" s="758" t="s">
        <v>150</v>
      </c>
      <c r="C1030" s="716">
        <v>0</v>
      </c>
    </row>
    <row r="1031" ht="16.5" hidden="1" customHeight="1" spans="1:3">
      <c r="A1031" s="755">
        <v>2150204</v>
      </c>
      <c r="B1031" s="758" t="s">
        <v>924</v>
      </c>
      <c r="C1031" s="716">
        <v>0</v>
      </c>
    </row>
    <row r="1032" ht="16.5" hidden="1" customHeight="1" spans="1:3">
      <c r="A1032" s="755">
        <v>2150205</v>
      </c>
      <c r="B1032" s="758" t="s">
        <v>925</v>
      </c>
      <c r="C1032" s="716">
        <v>0</v>
      </c>
    </row>
    <row r="1033" ht="16.5" hidden="1" customHeight="1" spans="1:3">
      <c r="A1033" s="755">
        <v>2150206</v>
      </c>
      <c r="B1033" s="758" t="s">
        <v>926</v>
      </c>
      <c r="C1033" s="716">
        <v>0</v>
      </c>
    </row>
    <row r="1034" ht="16.5" hidden="1" customHeight="1" spans="1:3">
      <c r="A1034" s="755">
        <v>2150207</v>
      </c>
      <c r="B1034" s="758" t="s">
        <v>927</v>
      </c>
      <c r="C1034" s="716">
        <v>0</v>
      </c>
    </row>
    <row r="1035" ht="16.5" hidden="1" customHeight="1" spans="1:3">
      <c r="A1035" s="755">
        <v>2150208</v>
      </c>
      <c r="B1035" s="758" t="s">
        <v>928</v>
      </c>
      <c r="C1035" s="716">
        <v>0</v>
      </c>
    </row>
    <row r="1036" ht="16.5" hidden="1" customHeight="1" spans="1:3">
      <c r="A1036" s="755">
        <v>2150209</v>
      </c>
      <c r="B1036" s="758" t="s">
        <v>929</v>
      </c>
      <c r="C1036" s="716">
        <v>0</v>
      </c>
    </row>
    <row r="1037" ht="16.5" hidden="1" customHeight="1" spans="1:3">
      <c r="A1037" s="755">
        <v>2150210</v>
      </c>
      <c r="B1037" s="758" t="s">
        <v>930</v>
      </c>
      <c r="C1037" s="716">
        <v>0</v>
      </c>
    </row>
    <row r="1038" ht="16.5" hidden="1" customHeight="1" spans="1:3">
      <c r="A1038" s="755">
        <v>2150212</v>
      </c>
      <c r="B1038" s="758" t="s">
        <v>931</v>
      </c>
      <c r="C1038" s="716">
        <v>0</v>
      </c>
    </row>
    <row r="1039" ht="16.5" hidden="1" customHeight="1" spans="1:3">
      <c r="A1039" s="755">
        <v>2150213</v>
      </c>
      <c r="B1039" s="758" t="s">
        <v>932</v>
      </c>
      <c r="C1039" s="716">
        <v>0</v>
      </c>
    </row>
    <row r="1040" ht="16.5" hidden="1" customHeight="1" spans="1:3">
      <c r="A1040" s="755">
        <v>2150214</v>
      </c>
      <c r="B1040" s="758" t="s">
        <v>933</v>
      </c>
      <c r="C1040" s="716">
        <v>0</v>
      </c>
    </row>
    <row r="1041" ht="16.5" hidden="1" customHeight="1" spans="1:3">
      <c r="A1041" s="755">
        <v>2150215</v>
      </c>
      <c r="B1041" s="758" t="s">
        <v>934</v>
      </c>
      <c r="C1041" s="716">
        <v>0</v>
      </c>
    </row>
    <row r="1042" ht="16.5" hidden="1" customHeight="1" spans="1:3">
      <c r="A1042" s="755">
        <v>2150299</v>
      </c>
      <c r="B1042" s="757" t="s">
        <v>935</v>
      </c>
      <c r="C1042" s="716">
        <v>0</v>
      </c>
    </row>
    <row r="1043" ht="16.5" hidden="1" customHeight="1" spans="1:3">
      <c r="A1043" s="755">
        <v>21503</v>
      </c>
      <c r="B1043" s="758" t="s">
        <v>936</v>
      </c>
      <c r="C1043" s="716">
        <v>0</v>
      </c>
    </row>
    <row r="1044" ht="16.5" hidden="1" customHeight="1" spans="1:3">
      <c r="A1044" s="755">
        <v>2150301</v>
      </c>
      <c r="B1044" s="758" t="s">
        <v>148</v>
      </c>
      <c r="C1044" s="716">
        <v>0</v>
      </c>
    </row>
    <row r="1045" ht="16.5" hidden="1" customHeight="1" spans="1:3">
      <c r="A1045" s="755">
        <v>2150302</v>
      </c>
      <c r="B1045" s="758" t="s">
        <v>149</v>
      </c>
      <c r="C1045" s="716">
        <v>0</v>
      </c>
    </row>
    <row r="1046" ht="16.5" hidden="1" customHeight="1" spans="1:3">
      <c r="A1046" s="755">
        <v>2150303</v>
      </c>
      <c r="B1046" s="758" t="s">
        <v>150</v>
      </c>
      <c r="C1046" s="716">
        <v>0</v>
      </c>
    </row>
    <row r="1047" ht="16.5" hidden="1" customHeight="1" spans="1:3">
      <c r="A1047" s="755">
        <v>2150399</v>
      </c>
      <c r="B1047" s="757" t="s">
        <v>937</v>
      </c>
      <c r="C1047" s="716">
        <v>0</v>
      </c>
    </row>
    <row r="1048" ht="16.5" hidden="1" customHeight="1" spans="1:3">
      <c r="A1048" s="755">
        <v>21505</v>
      </c>
      <c r="B1048" s="758" t="s">
        <v>938</v>
      </c>
      <c r="C1048" s="716">
        <v>0</v>
      </c>
    </row>
    <row r="1049" ht="16.5" hidden="1" customHeight="1" spans="1:3">
      <c r="A1049" s="755">
        <v>2150501</v>
      </c>
      <c r="B1049" s="758" t="s">
        <v>148</v>
      </c>
      <c r="C1049" s="716">
        <v>0</v>
      </c>
    </row>
    <row r="1050" ht="16.5" hidden="1" customHeight="1" spans="1:3">
      <c r="A1050" s="755">
        <v>2150502</v>
      </c>
      <c r="B1050" s="758" t="s">
        <v>149</v>
      </c>
      <c r="C1050" s="716">
        <v>0</v>
      </c>
    </row>
    <row r="1051" ht="16.5" hidden="1" customHeight="1" spans="1:3">
      <c r="A1051" s="755">
        <v>2150503</v>
      </c>
      <c r="B1051" s="758" t="s">
        <v>150</v>
      </c>
      <c r="C1051" s="716">
        <v>0</v>
      </c>
    </row>
    <row r="1052" ht="16.5" hidden="1" customHeight="1" spans="1:3">
      <c r="A1052" s="755">
        <v>2150505</v>
      </c>
      <c r="B1052" s="758" t="s">
        <v>939</v>
      </c>
      <c r="C1052" s="716">
        <v>0</v>
      </c>
    </row>
    <row r="1053" ht="16.5" hidden="1" customHeight="1" spans="1:3">
      <c r="A1053" s="755">
        <v>2150507</v>
      </c>
      <c r="B1053" s="758" t="s">
        <v>940</v>
      </c>
      <c r="C1053" s="716">
        <v>0</v>
      </c>
    </row>
    <row r="1054" ht="16.5" hidden="1" customHeight="1" spans="1:3">
      <c r="A1054" s="755">
        <v>2150508</v>
      </c>
      <c r="B1054" s="758" t="s">
        <v>941</v>
      </c>
      <c r="C1054" s="716">
        <v>0</v>
      </c>
    </row>
    <row r="1055" ht="16.5" hidden="1" customHeight="1" spans="1:3">
      <c r="A1055" s="755">
        <v>2150516</v>
      </c>
      <c r="B1055" s="758" t="s">
        <v>942</v>
      </c>
      <c r="C1055" s="716">
        <v>0</v>
      </c>
    </row>
    <row r="1056" ht="16.5" hidden="1" customHeight="1" spans="1:3">
      <c r="A1056" s="755">
        <v>2150517</v>
      </c>
      <c r="B1056" s="758" t="s">
        <v>943</v>
      </c>
      <c r="C1056" s="716">
        <v>0</v>
      </c>
    </row>
    <row r="1057" ht="16.5" hidden="1" customHeight="1" spans="1:3">
      <c r="A1057" s="755">
        <v>2150550</v>
      </c>
      <c r="B1057" s="758" t="s">
        <v>157</v>
      </c>
      <c r="C1057" s="716">
        <v>0</v>
      </c>
    </row>
    <row r="1058" ht="16.5" hidden="1" customHeight="1" spans="1:3">
      <c r="A1058" s="755">
        <v>2150599</v>
      </c>
      <c r="B1058" s="757" t="s">
        <v>944</v>
      </c>
      <c r="C1058" s="716">
        <v>0</v>
      </c>
    </row>
    <row r="1059" ht="16.5" customHeight="1" spans="1:3">
      <c r="A1059" s="755">
        <v>21507</v>
      </c>
      <c r="B1059" s="758" t="s">
        <v>945</v>
      </c>
      <c r="C1059" s="716">
        <v>247</v>
      </c>
    </row>
    <row r="1060" ht="16.5" customHeight="1" spans="1:3">
      <c r="A1060" s="755">
        <v>2150701</v>
      </c>
      <c r="B1060" s="758" t="s">
        <v>148</v>
      </c>
      <c r="C1060" s="716">
        <v>247</v>
      </c>
    </row>
    <row r="1061" ht="16.5" hidden="1" customHeight="1" spans="1:3">
      <c r="A1061" s="755">
        <v>2150702</v>
      </c>
      <c r="B1061" s="758" t="s">
        <v>149</v>
      </c>
      <c r="C1061" s="716">
        <v>0</v>
      </c>
    </row>
    <row r="1062" ht="16.5" hidden="1" customHeight="1" spans="1:3">
      <c r="A1062" s="755">
        <v>2150703</v>
      </c>
      <c r="B1062" s="758" t="s">
        <v>150</v>
      </c>
      <c r="C1062" s="716">
        <v>0</v>
      </c>
    </row>
    <row r="1063" ht="16.5" hidden="1" customHeight="1" spans="1:3">
      <c r="A1063" s="755">
        <v>2150704</v>
      </c>
      <c r="B1063" s="758" t="s">
        <v>946</v>
      </c>
      <c r="C1063" s="716">
        <v>0</v>
      </c>
    </row>
    <row r="1064" ht="16.5" hidden="1" customHeight="1" spans="1:3">
      <c r="A1064" s="755">
        <v>2150705</v>
      </c>
      <c r="B1064" s="758" t="s">
        <v>947</v>
      </c>
      <c r="C1064" s="716">
        <v>0</v>
      </c>
    </row>
    <row r="1065" ht="16.5" hidden="1" customHeight="1" spans="1:3">
      <c r="A1065" s="755">
        <v>2150799</v>
      </c>
      <c r="B1065" s="757" t="s">
        <v>948</v>
      </c>
      <c r="C1065" s="716">
        <v>0</v>
      </c>
    </row>
    <row r="1066" ht="16.5" hidden="1" customHeight="1" spans="1:3">
      <c r="A1066" s="755">
        <v>21508</v>
      </c>
      <c r="B1066" s="758" t="s">
        <v>949</v>
      </c>
      <c r="C1066" s="716">
        <v>0</v>
      </c>
    </row>
    <row r="1067" ht="16.5" hidden="1" customHeight="1" spans="1:3">
      <c r="A1067" s="755">
        <v>2150801</v>
      </c>
      <c r="B1067" s="758" t="s">
        <v>148</v>
      </c>
      <c r="C1067" s="716">
        <v>0</v>
      </c>
    </row>
    <row r="1068" ht="16.5" hidden="1" customHeight="1" spans="1:3">
      <c r="A1068" s="755">
        <v>2150802</v>
      </c>
      <c r="B1068" s="758" t="s">
        <v>149</v>
      </c>
      <c r="C1068" s="716">
        <v>0</v>
      </c>
    </row>
    <row r="1069" ht="16.5" hidden="1" customHeight="1" spans="1:3">
      <c r="A1069" s="755">
        <v>2150803</v>
      </c>
      <c r="B1069" s="758" t="s">
        <v>150</v>
      </c>
      <c r="C1069" s="716">
        <v>0</v>
      </c>
    </row>
    <row r="1070" ht="16.5" hidden="1" customHeight="1" spans="1:3">
      <c r="A1070" s="755">
        <v>2150804</v>
      </c>
      <c r="B1070" s="758" t="s">
        <v>950</v>
      </c>
      <c r="C1070" s="716">
        <v>0</v>
      </c>
    </row>
    <row r="1071" ht="16.5" hidden="1" customHeight="1" spans="1:3">
      <c r="A1071" s="755">
        <v>2150805</v>
      </c>
      <c r="B1071" s="758" t="s">
        <v>951</v>
      </c>
      <c r="C1071" s="716">
        <v>0</v>
      </c>
    </row>
    <row r="1072" ht="16.5" hidden="1" customHeight="1" spans="1:3">
      <c r="A1072" s="755">
        <v>2150806</v>
      </c>
      <c r="B1072" s="758" t="s">
        <v>952</v>
      </c>
      <c r="C1072" s="716">
        <v>0</v>
      </c>
    </row>
    <row r="1073" ht="16.5" hidden="1" customHeight="1" spans="1:3">
      <c r="A1073" s="755">
        <v>2150899</v>
      </c>
      <c r="B1073" s="757" t="s">
        <v>953</v>
      </c>
      <c r="C1073" s="716">
        <v>0</v>
      </c>
    </row>
    <row r="1074" ht="16.5" customHeight="1" spans="1:3">
      <c r="A1074" s="755">
        <v>21599</v>
      </c>
      <c r="B1074" s="758" t="s">
        <v>954</v>
      </c>
      <c r="C1074" s="716">
        <v>153</v>
      </c>
    </row>
    <row r="1075" ht="16.5" hidden="1" customHeight="1" spans="1:3">
      <c r="A1075" s="755">
        <v>2159901</v>
      </c>
      <c r="B1075" s="758" t="s">
        <v>955</v>
      </c>
      <c r="C1075" s="716">
        <v>0</v>
      </c>
    </row>
    <row r="1076" ht="16.5" hidden="1" customHeight="1" spans="1:3">
      <c r="A1076" s="755">
        <v>2159904</v>
      </c>
      <c r="B1076" s="758" t="s">
        <v>956</v>
      </c>
      <c r="C1076" s="716">
        <v>0</v>
      </c>
    </row>
    <row r="1077" ht="16.5" hidden="1" customHeight="1" spans="1:3">
      <c r="A1077" s="755">
        <v>2159905</v>
      </c>
      <c r="B1077" s="758" t="s">
        <v>957</v>
      </c>
      <c r="C1077" s="716">
        <v>0</v>
      </c>
    </row>
    <row r="1078" ht="16.5" hidden="1" customHeight="1" spans="1:3">
      <c r="A1078" s="755">
        <v>2159906</v>
      </c>
      <c r="B1078" s="758" t="s">
        <v>958</v>
      </c>
      <c r="C1078" s="716">
        <v>0</v>
      </c>
    </row>
    <row r="1079" ht="16.5" customHeight="1" spans="1:3">
      <c r="A1079" s="755">
        <v>2159999</v>
      </c>
      <c r="B1079" s="757" t="s">
        <v>959</v>
      </c>
      <c r="C1079" s="716">
        <v>153</v>
      </c>
    </row>
    <row r="1080" ht="16.5" customHeight="1" spans="1:3">
      <c r="A1080" s="755">
        <v>216</v>
      </c>
      <c r="B1080" s="757" t="s">
        <v>960</v>
      </c>
      <c r="C1080" s="716">
        <v>1776</v>
      </c>
    </row>
    <row r="1081" ht="16.5" customHeight="1" spans="1:3">
      <c r="A1081" s="755">
        <v>21602</v>
      </c>
      <c r="B1081" s="758" t="s">
        <v>961</v>
      </c>
      <c r="C1081" s="716">
        <v>1718</v>
      </c>
    </row>
    <row r="1082" ht="16.5" customHeight="1" spans="1:3">
      <c r="A1082" s="755">
        <v>2160201</v>
      </c>
      <c r="B1082" s="758" t="s">
        <v>148</v>
      </c>
      <c r="C1082" s="716">
        <v>271</v>
      </c>
    </row>
    <row r="1083" ht="16.5" hidden="1" customHeight="1" spans="1:3">
      <c r="A1083" s="755">
        <v>2160202</v>
      </c>
      <c r="B1083" s="758" t="s">
        <v>149</v>
      </c>
      <c r="C1083" s="716">
        <v>0</v>
      </c>
    </row>
    <row r="1084" ht="16.5" hidden="1" customHeight="1" spans="1:3">
      <c r="A1084" s="755">
        <v>2160203</v>
      </c>
      <c r="B1084" s="758" t="s">
        <v>150</v>
      </c>
      <c r="C1084" s="716">
        <v>0</v>
      </c>
    </row>
    <row r="1085" ht="16.5" hidden="1" customHeight="1" spans="1:3">
      <c r="A1085" s="755">
        <v>2160216</v>
      </c>
      <c r="B1085" s="758" t="s">
        <v>962</v>
      </c>
      <c r="C1085" s="716">
        <v>0</v>
      </c>
    </row>
    <row r="1086" ht="16.5" hidden="1" customHeight="1" spans="1:3">
      <c r="A1086" s="755">
        <v>2160217</v>
      </c>
      <c r="B1086" s="758" t="s">
        <v>963</v>
      </c>
      <c r="C1086" s="716">
        <v>0</v>
      </c>
    </row>
    <row r="1087" ht="16.5" hidden="1" customHeight="1" spans="1:3">
      <c r="A1087" s="755">
        <v>2160218</v>
      </c>
      <c r="B1087" s="758" t="s">
        <v>964</v>
      </c>
      <c r="C1087" s="716">
        <v>0</v>
      </c>
    </row>
    <row r="1088" ht="16.5" hidden="1" customHeight="1" spans="1:3">
      <c r="A1088" s="755">
        <v>2160219</v>
      </c>
      <c r="B1088" s="758" t="s">
        <v>965</v>
      </c>
      <c r="C1088" s="716">
        <v>0</v>
      </c>
    </row>
    <row r="1089" ht="16.5" hidden="1" customHeight="1" spans="1:3">
      <c r="A1089" s="755">
        <v>2160250</v>
      </c>
      <c r="B1089" s="758" t="s">
        <v>157</v>
      </c>
      <c r="C1089" s="716">
        <v>0</v>
      </c>
    </row>
    <row r="1090" ht="16.5" customHeight="1" spans="1:3">
      <c r="A1090" s="755">
        <v>2160299</v>
      </c>
      <c r="B1090" s="757" t="s">
        <v>966</v>
      </c>
      <c r="C1090" s="716">
        <v>1447</v>
      </c>
    </row>
    <row r="1091" ht="16.5" customHeight="1" spans="1:3">
      <c r="A1091" s="755">
        <v>21606</v>
      </c>
      <c r="B1091" s="758" t="s">
        <v>967</v>
      </c>
      <c r="C1091" s="716">
        <v>58</v>
      </c>
    </row>
    <row r="1092" ht="16.5" hidden="1" customHeight="1" spans="1:3">
      <c r="A1092" s="755">
        <v>2160601</v>
      </c>
      <c r="B1092" s="758" t="s">
        <v>148</v>
      </c>
      <c r="C1092" s="716">
        <v>0</v>
      </c>
    </row>
    <row r="1093" ht="16.5" hidden="1" customHeight="1" spans="1:3">
      <c r="A1093" s="755">
        <v>2160602</v>
      </c>
      <c r="B1093" s="758" t="s">
        <v>149</v>
      </c>
      <c r="C1093" s="716">
        <v>0</v>
      </c>
    </row>
    <row r="1094" ht="16.5" hidden="1" customHeight="1" spans="1:3">
      <c r="A1094" s="755">
        <v>2160603</v>
      </c>
      <c r="B1094" s="758" t="s">
        <v>150</v>
      </c>
      <c r="C1094" s="716">
        <v>0</v>
      </c>
    </row>
    <row r="1095" ht="16.5" hidden="1" customHeight="1" spans="1:3">
      <c r="A1095" s="755">
        <v>2160607</v>
      </c>
      <c r="B1095" s="758" t="s">
        <v>968</v>
      </c>
      <c r="C1095" s="716">
        <v>0</v>
      </c>
    </row>
    <row r="1096" ht="16.5" customHeight="1" spans="1:3">
      <c r="A1096" s="755">
        <v>2160699</v>
      </c>
      <c r="B1096" s="757" t="s">
        <v>969</v>
      </c>
      <c r="C1096" s="716">
        <v>58</v>
      </c>
    </row>
    <row r="1097" ht="16.5" hidden="1" customHeight="1" spans="1:3">
      <c r="A1097" s="755">
        <v>21699</v>
      </c>
      <c r="B1097" s="758" t="s">
        <v>970</v>
      </c>
      <c r="C1097" s="716">
        <v>0</v>
      </c>
    </row>
    <row r="1098" ht="16.5" hidden="1" customHeight="1" spans="1:3">
      <c r="A1098" s="755">
        <v>2169901</v>
      </c>
      <c r="B1098" s="758" t="s">
        <v>971</v>
      </c>
      <c r="C1098" s="716">
        <v>0</v>
      </c>
    </row>
    <row r="1099" ht="16.5" hidden="1" customHeight="1" spans="1:3">
      <c r="A1099" s="755">
        <v>2169999</v>
      </c>
      <c r="B1099" s="757" t="s">
        <v>972</v>
      </c>
      <c r="C1099" s="716">
        <v>0</v>
      </c>
    </row>
    <row r="1100" ht="16.5" hidden="1" customHeight="1" spans="1:3">
      <c r="A1100" s="755">
        <v>217</v>
      </c>
      <c r="B1100" s="757" t="s">
        <v>973</v>
      </c>
      <c r="C1100" s="716">
        <v>0</v>
      </c>
    </row>
    <row r="1101" ht="16.5" hidden="1" customHeight="1" spans="1:3">
      <c r="A1101" s="755">
        <v>21701</v>
      </c>
      <c r="B1101" s="758" t="s">
        <v>974</v>
      </c>
      <c r="C1101" s="716">
        <v>0</v>
      </c>
    </row>
    <row r="1102" ht="16.5" hidden="1" customHeight="1" spans="1:3">
      <c r="A1102" s="755">
        <v>2170101</v>
      </c>
      <c r="B1102" s="758" t="s">
        <v>148</v>
      </c>
      <c r="C1102" s="716">
        <v>0</v>
      </c>
    </row>
    <row r="1103" ht="16.5" hidden="1" customHeight="1" spans="1:3">
      <c r="A1103" s="755">
        <v>2170102</v>
      </c>
      <c r="B1103" s="758" t="s">
        <v>149</v>
      </c>
      <c r="C1103" s="716">
        <v>0</v>
      </c>
    </row>
    <row r="1104" ht="16.5" hidden="1" customHeight="1" spans="1:3">
      <c r="A1104" s="755">
        <v>2170103</v>
      </c>
      <c r="B1104" s="758" t="s">
        <v>150</v>
      </c>
      <c r="C1104" s="716">
        <v>0</v>
      </c>
    </row>
    <row r="1105" ht="16.5" hidden="1" customHeight="1" spans="1:3">
      <c r="A1105" s="755">
        <v>2170104</v>
      </c>
      <c r="B1105" s="758" t="s">
        <v>975</v>
      </c>
      <c r="C1105" s="716">
        <v>0</v>
      </c>
    </row>
    <row r="1106" ht="16.5" hidden="1" customHeight="1" spans="1:3">
      <c r="A1106" s="755">
        <v>2170150</v>
      </c>
      <c r="B1106" s="758" t="s">
        <v>157</v>
      </c>
      <c r="C1106" s="716">
        <v>0</v>
      </c>
    </row>
    <row r="1107" ht="16.5" hidden="1" customHeight="1" spans="1:3">
      <c r="A1107" s="755">
        <v>2170199</v>
      </c>
      <c r="B1107" s="757" t="s">
        <v>976</v>
      </c>
      <c r="C1107" s="716">
        <v>0</v>
      </c>
    </row>
    <row r="1108" ht="16.5" hidden="1" customHeight="1" spans="1:3">
      <c r="A1108" s="755">
        <v>21702</v>
      </c>
      <c r="B1108" s="758" t="s">
        <v>977</v>
      </c>
      <c r="C1108" s="716">
        <v>0</v>
      </c>
    </row>
    <row r="1109" ht="16.5" hidden="1" customHeight="1" spans="1:3">
      <c r="A1109" s="755">
        <v>2170201</v>
      </c>
      <c r="B1109" s="758" t="s">
        <v>978</v>
      </c>
      <c r="C1109" s="716">
        <v>0</v>
      </c>
    </row>
    <row r="1110" ht="16.5" hidden="1" customHeight="1" spans="1:3">
      <c r="A1110" s="755">
        <v>2170202</v>
      </c>
      <c r="B1110" s="758" t="s">
        <v>979</v>
      </c>
      <c r="C1110" s="716">
        <v>0</v>
      </c>
    </row>
    <row r="1111" ht="16.5" hidden="1" customHeight="1" spans="1:3">
      <c r="A1111" s="755">
        <v>2170203</v>
      </c>
      <c r="B1111" s="758" t="s">
        <v>980</v>
      </c>
      <c r="C1111" s="716">
        <v>0</v>
      </c>
    </row>
    <row r="1112" ht="16.5" hidden="1" customHeight="1" spans="1:3">
      <c r="A1112" s="755">
        <v>2170204</v>
      </c>
      <c r="B1112" s="758" t="s">
        <v>981</v>
      </c>
      <c r="C1112" s="716">
        <v>0</v>
      </c>
    </row>
    <row r="1113" ht="16.5" hidden="1" customHeight="1" spans="1:3">
      <c r="A1113" s="755">
        <v>2170205</v>
      </c>
      <c r="B1113" s="758" t="s">
        <v>982</v>
      </c>
      <c r="C1113" s="716">
        <v>0</v>
      </c>
    </row>
    <row r="1114" ht="16.5" hidden="1" customHeight="1" spans="1:3">
      <c r="A1114" s="755">
        <v>2170206</v>
      </c>
      <c r="B1114" s="758" t="s">
        <v>983</v>
      </c>
      <c r="C1114" s="716">
        <v>0</v>
      </c>
    </row>
    <row r="1115" ht="16.5" hidden="1" customHeight="1" spans="1:3">
      <c r="A1115" s="755">
        <v>2170207</v>
      </c>
      <c r="B1115" s="758" t="s">
        <v>984</v>
      </c>
      <c r="C1115" s="716">
        <v>0</v>
      </c>
    </row>
    <row r="1116" ht="16.5" hidden="1" customHeight="1" spans="1:3">
      <c r="A1116" s="755">
        <v>2170208</v>
      </c>
      <c r="B1116" s="758" t="s">
        <v>985</v>
      </c>
      <c r="C1116" s="716">
        <v>0</v>
      </c>
    </row>
    <row r="1117" ht="16.5" hidden="1" customHeight="1" spans="1:3">
      <c r="A1117" s="755">
        <v>2170299</v>
      </c>
      <c r="B1117" s="757" t="s">
        <v>986</v>
      </c>
      <c r="C1117" s="716">
        <v>0</v>
      </c>
    </row>
    <row r="1118" ht="16.5" hidden="1" customHeight="1" spans="1:3">
      <c r="A1118" s="755">
        <v>21703</v>
      </c>
      <c r="B1118" s="758" t="s">
        <v>987</v>
      </c>
      <c r="C1118" s="716">
        <v>0</v>
      </c>
    </row>
    <row r="1119" ht="16.5" hidden="1" customHeight="1" spans="1:3">
      <c r="A1119" s="755">
        <v>2170301</v>
      </c>
      <c r="B1119" s="758" t="s">
        <v>988</v>
      </c>
      <c r="C1119" s="716">
        <v>0</v>
      </c>
    </row>
    <row r="1120" ht="16.5" hidden="1" customHeight="1" spans="1:3">
      <c r="A1120" s="755">
        <v>2170302</v>
      </c>
      <c r="B1120" s="758" t="s">
        <v>989</v>
      </c>
      <c r="C1120" s="716">
        <v>0</v>
      </c>
    </row>
    <row r="1121" ht="16.5" hidden="1" customHeight="1" spans="1:3">
      <c r="A1121" s="755">
        <v>2170303</v>
      </c>
      <c r="B1121" s="758" t="s">
        <v>990</v>
      </c>
      <c r="C1121" s="716">
        <v>0</v>
      </c>
    </row>
    <row r="1122" ht="16.5" hidden="1" customHeight="1" spans="1:3">
      <c r="A1122" s="755">
        <v>2170304</v>
      </c>
      <c r="B1122" s="758" t="s">
        <v>991</v>
      </c>
      <c r="C1122" s="716">
        <v>0</v>
      </c>
    </row>
    <row r="1123" ht="16.5" hidden="1" customHeight="1" spans="1:3">
      <c r="A1123" s="755">
        <v>2170399</v>
      </c>
      <c r="B1123" s="757" t="s">
        <v>992</v>
      </c>
      <c r="C1123" s="716">
        <v>0</v>
      </c>
    </row>
    <row r="1124" ht="16.5" hidden="1" customHeight="1" spans="1:3">
      <c r="A1124" s="755">
        <v>21704</v>
      </c>
      <c r="B1124" s="758" t="s">
        <v>993</v>
      </c>
      <c r="C1124" s="716">
        <v>0</v>
      </c>
    </row>
    <row r="1125" ht="16.5" hidden="1" customHeight="1" spans="1:3">
      <c r="A1125" s="755">
        <v>2170401</v>
      </c>
      <c r="B1125" s="758" t="s">
        <v>994</v>
      </c>
      <c r="C1125" s="716">
        <v>0</v>
      </c>
    </row>
    <row r="1126" ht="16.5" hidden="1" customHeight="1" spans="1:3">
      <c r="A1126" s="755">
        <v>2170499</v>
      </c>
      <c r="B1126" s="759" t="s">
        <v>995</v>
      </c>
      <c r="C1126" s="716">
        <v>0</v>
      </c>
    </row>
    <row r="1127" ht="16.5" hidden="1" customHeight="1" spans="1:3">
      <c r="A1127" s="755">
        <v>21799</v>
      </c>
      <c r="B1127" s="758" t="s">
        <v>996</v>
      </c>
      <c r="C1127" s="716">
        <v>0</v>
      </c>
    </row>
    <row r="1128" ht="16.5" hidden="1" customHeight="1" spans="1:3">
      <c r="A1128" s="755">
        <v>2179902</v>
      </c>
      <c r="B1128" s="758" t="s">
        <v>997</v>
      </c>
      <c r="C1128" s="716">
        <v>0</v>
      </c>
    </row>
    <row r="1129" ht="16.5" hidden="1" customHeight="1" spans="1:3">
      <c r="A1129" s="755">
        <v>2179999</v>
      </c>
      <c r="B1129" s="757" t="s">
        <v>998</v>
      </c>
      <c r="C1129" s="716">
        <v>0</v>
      </c>
    </row>
    <row r="1130" ht="16.5" hidden="1" customHeight="1" spans="1:3">
      <c r="A1130" s="755">
        <v>219</v>
      </c>
      <c r="B1130" s="757" t="s">
        <v>999</v>
      </c>
      <c r="C1130" s="716">
        <v>0</v>
      </c>
    </row>
    <row r="1131" ht="16.5" hidden="1" customHeight="1" spans="1:3">
      <c r="A1131" s="755">
        <v>21901</v>
      </c>
      <c r="B1131" s="757" t="s">
        <v>1000</v>
      </c>
      <c r="C1131" s="716">
        <v>0</v>
      </c>
    </row>
    <row r="1132" ht="16.5" hidden="1" customHeight="1" spans="1:3">
      <c r="A1132" s="755">
        <v>21902</v>
      </c>
      <c r="B1132" s="757" t="s">
        <v>1001</v>
      </c>
      <c r="C1132" s="716">
        <v>0</v>
      </c>
    </row>
    <row r="1133" ht="16.5" hidden="1" customHeight="1" spans="1:3">
      <c r="A1133" s="755">
        <v>21903</v>
      </c>
      <c r="B1133" s="757" t="s">
        <v>1002</v>
      </c>
      <c r="C1133" s="716">
        <v>0</v>
      </c>
    </row>
    <row r="1134" ht="16.5" hidden="1" customHeight="1" spans="1:3">
      <c r="A1134" s="755">
        <v>21904</v>
      </c>
      <c r="B1134" s="757" t="s">
        <v>1003</v>
      </c>
      <c r="C1134" s="716">
        <v>0</v>
      </c>
    </row>
    <row r="1135" ht="16.5" hidden="1" customHeight="1" spans="1:3">
      <c r="A1135" s="755">
        <v>21905</v>
      </c>
      <c r="B1135" s="757" t="s">
        <v>1004</v>
      </c>
      <c r="C1135" s="716">
        <v>0</v>
      </c>
    </row>
    <row r="1136" ht="16.5" hidden="1" customHeight="1" spans="1:3">
      <c r="A1136" s="755">
        <v>21906</v>
      </c>
      <c r="B1136" s="757" t="s">
        <v>780</v>
      </c>
      <c r="C1136" s="716">
        <v>0</v>
      </c>
    </row>
    <row r="1137" ht="16.5" hidden="1" customHeight="1" spans="1:3">
      <c r="A1137" s="755">
        <v>21907</v>
      </c>
      <c r="B1137" s="757" t="s">
        <v>1005</v>
      </c>
      <c r="C1137" s="716">
        <v>0</v>
      </c>
    </row>
    <row r="1138" ht="16.5" hidden="1" customHeight="1" spans="1:3">
      <c r="A1138" s="755">
        <v>21908</v>
      </c>
      <c r="B1138" s="757" t="s">
        <v>1006</v>
      </c>
      <c r="C1138" s="716">
        <v>0</v>
      </c>
    </row>
    <row r="1139" ht="16.5" hidden="1" customHeight="1" spans="1:3">
      <c r="A1139" s="755">
        <v>21999</v>
      </c>
      <c r="B1139" s="757" t="s">
        <v>1007</v>
      </c>
      <c r="C1139" s="716">
        <v>0</v>
      </c>
    </row>
    <row r="1140" ht="16.5" customHeight="1" spans="1:3">
      <c r="A1140" s="755">
        <v>220</v>
      </c>
      <c r="B1140" s="757" t="s">
        <v>1008</v>
      </c>
      <c r="C1140" s="716">
        <v>6743</v>
      </c>
    </row>
    <row r="1141" ht="16.5" customHeight="1" spans="1:3">
      <c r="A1141" s="755">
        <v>22001</v>
      </c>
      <c r="B1141" s="758" t="s">
        <v>1009</v>
      </c>
      <c r="C1141" s="716">
        <v>6502</v>
      </c>
    </row>
    <row r="1142" ht="16.5" customHeight="1" spans="1:3">
      <c r="A1142" s="755">
        <v>2200101</v>
      </c>
      <c r="B1142" s="758" t="s">
        <v>148</v>
      </c>
      <c r="C1142" s="716">
        <v>851</v>
      </c>
    </row>
    <row r="1143" ht="16.5" hidden="1" customHeight="1" spans="1:3">
      <c r="A1143" s="755">
        <v>2200102</v>
      </c>
      <c r="B1143" s="758" t="s">
        <v>149</v>
      </c>
      <c r="C1143" s="716">
        <v>0</v>
      </c>
    </row>
    <row r="1144" ht="16.5" hidden="1" customHeight="1" spans="1:3">
      <c r="A1144" s="755">
        <v>2200103</v>
      </c>
      <c r="B1144" s="758" t="s">
        <v>150</v>
      </c>
      <c r="C1144" s="716">
        <v>0</v>
      </c>
    </row>
    <row r="1145" ht="16.5" hidden="1" customHeight="1" spans="1:3">
      <c r="A1145" s="755">
        <v>2200104</v>
      </c>
      <c r="B1145" s="758" t="s">
        <v>1010</v>
      </c>
      <c r="C1145" s="716">
        <v>0</v>
      </c>
    </row>
    <row r="1146" ht="16.5" customHeight="1" spans="1:3">
      <c r="A1146" s="755">
        <v>2200106</v>
      </c>
      <c r="B1146" s="758" t="s">
        <v>1011</v>
      </c>
      <c r="C1146" s="716">
        <v>68</v>
      </c>
    </row>
    <row r="1147" ht="16.5" hidden="1" customHeight="1" spans="1:3">
      <c r="A1147" s="755">
        <v>2200107</v>
      </c>
      <c r="B1147" s="758" t="s">
        <v>1012</v>
      </c>
      <c r="C1147" s="716">
        <v>0</v>
      </c>
    </row>
    <row r="1148" ht="16.5" hidden="1" customHeight="1" spans="1:3">
      <c r="A1148" s="755">
        <v>2200108</v>
      </c>
      <c r="B1148" s="758" t="s">
        <v>1013</v>
      </c>
      <c r="C1148" s="716">
        <v>0</v>
      </c>
    </row>
    <row r="1149" ht="16.5" hidden="1" customHeight="1" spans="1:3">
      <c r="A1149" s="755">
        <v>2200109</v>
      </c>
      <c r="B1149" s="758" t="s">
        <v>1014</v>
      </c>
      <c r="C1149" s="716">
        <v>0</v>
      </c>
    </row>
    <row r="1150" ht="16.5" hidden="1" customHeight="1" spans="1:3">
      <c r="A1150" s="755">
        <v>2200112</v>
      </c>
      <c r="B1150" s="758" t="s">
        <v>1015</v>
      </c>
      <c r="C1150" s="716">
        <v>0</v>
      </c>
    </row>
    <row r="1151" ht="16.5" hidden="1" customHeight="1" spans="1:3">
      <c r="A1151" s="755">
        <v>2200113</v>
      </c>
      <c r="B1151" s="758" t="s">
        <v>1016</v>
      </c>
      <c r="C1151" s="716">
        <v>0</v>
      </c>
    </row>
    <row r="1152" ht="16.5" hidden="1" customHeight="1" spans="1:3">
      <c r="A1152" s="755">
        <v>2200114</v>
      </c>
      <c r="B1152" s="758" t="s">
        <v>1017</v>
      </c>
      <c r="C1152" s="716">
        <v>0</v>
      </c>
    </row>
    <row r="1153" ht="16.5" hidden="1" customHeight="1" spans="1:3">
      <c r="A1153" s="755">
        <v>2200115</v>
      </c>
      <c r="B1153" s="758" t="s">
        <v>1018</v>
      </c>
      <c r="C1153" s="716">
        <v>0</v>
      </c>
    </row>
    <row r="1154" ht="16.5" hidden="1" customHeight="1" spans="1:3">
      <c r="A1154" s="755">
        <v>2200116</v>
      </c>
      <c r="B1154" s="758" t="s">
        <v>1019</v>
      </c>
      <c r="C1154" s="716">
        <v>0</v>
      </c>
    </row>
    <row r="1155" ht="16.5" hidden="1" customHeight="1" spans="1:3">
      <c r="A1155" s="755">
        <v>2200119</v>
      </c>
      <c r="B1155" s="758" t="s">
        <v>1020</v>
      </c>
      <c r="C1155" s="716">
        <v>0</v>
      </c>
    </row>
    <row r="1156" ht="16.5" hidden="1" customHeight="1" spans="1:3">
      <c r="A1156" s="755">
        <v>2200120</v>
      </c>
      <c r="B1156" s="758" t="s">
        <v>1021</v>
      </c>
      <c r="C1156" s="716">
        <v>0</v>
      </c>
    </row>
    <row r="1157" ht="16.5" hidden="1" customHeight="1" spans="1:3">
      <c r="A1157" s="755">
        <v>2200121</v>
      </c>
      <c r="B1157" s="758" t="s">
        <v>1022</v>
      </c>
      <c r="C1157" s="716">
        <v>0</v>
      </c>
    </row>
    <row r="1158" ht="16.5" hidden="1" customHeight="1" spans="1:3">
      <c r="A1158" s="755">
        <v>2200122</v>
      </c>
      <c r="B1158" s="758" t="s">
        <v>1023</v>
      </c>
      <c r="C1158" s="716">
        <v>0</v>
      </c>
    </row>
    <row r="1159" ht="16.5" hidden="1" customHeight="1" spans="1:3">
      <c r="A1159" s="755">
        <v>2200123</v>
      </c>
      <c r="B1159" s="758" t="s">
        <v>1024</v>
      </c>
      <c r="C1159" s="716">
        <v>0</v>
      </c>
    </row>
    <row r="1160" ht="16.5" hidden="1" customHeight="1" spans="1:3">
      <c r="A1160" s="755">
        <v>2200124</v>
      </c>
      <c r="B1160" s="758" t="s">
        <v>1025</v>
      </c>
      <c r="C1160" s="716">
        <v>0</v>
      </c>
    </row>
    <row r="1161" ht="16.5" hidden="1" customHeight="1" spans="1:3">
      <c r="A1161" s="755">
        <v>2200125</v>
      </c>
      <c r="B1161" s="758" t="s">
        <v>1026</v>
      </c>
      <c r="C1161" s="716">
        <v>0</v>
      </c>
    </row>
    <row r="1162" ht="16.5" hidden="1" customHeight="1" spans="1:3">
      <c r="A1162" s="755">
        <v>2200126</v>
      </c>
      <c r="B1162" s="758" t="s">
        <v>1027</v>
      </c>
      <c r="C1162" s="716">
        <v>0</v>
      </c>
    </row>
    <row r="1163" ht="16.5" hidden="1" customHeight="1" spans="1:3">
      <c r="A1163" s="755">
        <v>2200127</v>
      </c>
      <c r="B1163" s="758" t="s">
        <v>1028</v>
      </c>
      <c r="C1163" s="716">
        <v>0</v>
      </c>
    </row>
    <row r="1164" ht="16.5" hidden="1" customHeight="1" spans="1:3">
      <c r="A1164" s="755">
        <v>2200128</v>
      </c>
      <c r="B1164" s="758" t="s">
        <v>1029</v>
      </c>
      <c r="C1164" s="716">
        <v>0</v>
      </c>
    </row>
    <row r="1165" ht="16.5" hidden="1" customHeight="1" spans="1:3">
      <c r="A1165" s="755">
        <v>2200129</v>
      </c>
      <c r="B1165" s="758" t="s">
        <v>1030</v>
      </c>
      <c r="C1165" s="716">
        <v>0</v>
      </c>
    </row>
    <row r="1166" ht="16.5" customHeight="1" spans="1:3">
      <c r="A1166" s="755">
        <v>2200150</v>
      </c>
      <c r="B1166" s="758" t="s">
        <v>157</v>
      </c>
      <c r="C1166" s="716">
        <v>4325</v>
      </c>
    </row>
    <row r="1167" ht="16.5" customHeight="1" spans="1:3">
      <c r="A1167" s="755">
        <v>2200199</v>
      </c>
      <c r="B1167" s="757" t="s">
        <v>1031</v>
      </c>
      <c r="C1167" s="716">
        <v>1258</v>
      </c>
    </row>
    <row r="1168" ht="16.5" customHeight="1" spans="1:3">
      <c r="A1168" s="755">
        <v>22005</v>
      </c>
      <c r="B1168" s="758" t="s">
        <v>1032</v>
      </c>
      <c r="C1168" s="716">
        <v>58</v>
      </c>
    </row>
    <row r="1169" ht="16.5" hidden="1" customHeight="1" spans="1:3">
      <c r="A1169" s="755">
        <v>2200501</v>
      </c>
      <c r="B1169" s="758" t="s">
        <v>148</v>
      </c>
      <c r="C1169" s="716">
        <v>0</v>
      </c>
    </row>
    <row r="1170" ht="16.5" hidden="1" customHeight="1" spans="1:3">
      <c r="A1170" s="755">
        <v>2200502</v>
      </c>
      <c r="B1170" s="758" t="s">
        <v>149</v>
      </c>
      <c r="C1170" s="716">
        <v>0</v>
      </c>
    </row>
    <row r="1171" ht="16.5" hidden="1" customHeight="1" spans="1:3">
      <c r="A1171" s="755">
        <v>2200503</v>
      </c>
      <c r="B1171" s="758" t="s">
        <v>150</v>
      </c>
      <c r="C1171" s="716">
        <v>0</v>
      </c>
    </row>
    <row r="1172" ht="16.5" customHeight="1" spans="1:3">
      <c r="A1172" s="755">
        <v>2200504</v>
      </c>
      <c r="B1172" s="758" t="s">
        <v>1033</v>
      </c>
      <c r="C1172" s="716">
        <v>58</v>
      </c>
    </row>
    <row r="1173" ht="16.5" hidden="1" customHeight="1" spans="1:3">
      <c r="A1173" s="755">
        <v>2200506</v>
      </c>
      <c r="B1173" s="758" t="s">
        <v>1034</v>
      </c>
      <c r="C1173" s="716">
        <v>0</v>
      </c>
    </row>
    <row r="1174" ht="16.5" hidden="1" customHeight="1" spans="1:3">
      <c r="A1174" s="755">
        <v>2200507</v>
      </c>
      <c r="B1174" s="758" t="s">
        <v>1035</v>
      </c>
      <c r="C1174" s="716">
        <v>0</v>
      </c>
    </row>
    <row r="1175" ht="16.5" hidden="1" customHeight="1" spans="1:3">
      <c r="A1175" s="755">
        <v>2200508</v>
      </c>
      <c r="B1175" s="758" t="s">
        <v>1036</v>
      </c>
      <c r="C1175" s="716">
        <v>0</v>
      </c>
    </row>
    <row r="1176" ht="16.5" hidden="1" customHeight="1" spans="1:3">
      <c r="A1176" s="755">
        <v>2200509</v>
      </c>
      <c r="B1176" s="758" t="s">
        <v>1037</v>
      </c>
      <c r="C1176" s="716">
        <v>0</v>
      </c>
    </row>
    <row r="1177" ht="16.5" hidden="1" customHeight="1" spans="1:3">
      <c r="A1177" s="755">
        <v>2200510</v>
      </c>
      <c r="B1177" s="758" t="s">
        <v>1038</v>
      </c>
      <c r="C1177" s="716">
        <v>0</v>
      </c>
    </row>
    <row r="1178" ht="16.5" hidden="1" customHeight="1" spans="1:3">
      <c r="A1178" s="755">
        <v>2200511</v>
      </c>
      <c r="B1178" s="758" t="s">
        <v>1039</v>
      </c>
      <c r="C1178" s="716">
        <v>0</v>
      </c>
    </row>
    <row r="1179" ht="16.5" hidden="1" customHeight="1" spans="1:3">
      <c r="A1179" s="755">
        <v>2200512</v>
      </c>
      <c r="B1179" s="758" t="s">
        <v>1040</v>
      </c>
      <c r="C1179" s="716">
        <v>0</v>
      </c>
    </row>
    <row r="1180" ht="16.5" hidden="1" customHeight="1" spans="1:3">
      <c r="A1180" s="755">
        <v>2200513</v>
      </c>
      <c r="B1180" s="758" t="s">
        <v>1041</v>
      </c>
      <c r="C1180" s="716">
        <v>0</v>
      </c>
    </row>
    <row r="1181" ht="16.5" hidden="1" customHeight="1" spans="1:3">
      <c r="A1181" s="755">
        <v>2200514</v>
      </c>
      <c r="B1181" s="758" t="s">
        <v>1042</v>
      </c>
      <c r="C1181" s="716">
        <v>0</v>
      </c>
    </row>
    <row r="1182" ht="16.5" hidden="1" customHeight="1" spans="1:3">
      <c r="A1182" s="755">
        <v>2200599</v>
      </c>
      <c r="B1182" s="757" t="s">
        <v>1043</v>
      </c>
      <c r="C1182" s="716">
        <v>0</v>
      </c>
    </row>
    <row r="1183" ht="16.5" customHeight="1" spans="1:3">
      <c r="A1183" s="755">
        <v>22099</v>
      </c>
      <c r="B1183" s="758" t="s">
        <v>1044</v>
      </c>
      <c r="C1183" s="716">
        <v>183</v>
      </c>
    </row>
    <row r="1184" ht="16.5" customHeight="1" spans="1:3">
      <c r="A1184" s="755">
        <v>2209999</v>
      </c>
      <c r="B1184" s="757" t="s">
        <v>1045</v>
      </c>
      <c r="C1184" s="716">
        <v>183</v>
      </c>
    </row>
    <row r="1185" ht="16.5" customHeight="1" spans="1:3">
      <c r="A1185" s="755">
        <v>221</v>
      </c>
      <c r="B1185" s="757" t="s">
        <v>1046</v>
      </c>
      <c r="C1185" s="716">
        <v>59727</v>
      </c>
    </row>
    <row r="1186" ht="16.5" customHeight="1" spans="1:3">
      <c r="A1186" s="755">
        <v>22101</v>
      </c>
      <c r="B1186" s="758" t="s">
        <v>1047</v>
      </c>
      <c r="C1186" s="716">
        <v>32857</v>
      </c>
    </row>
    <row r="1187" ht="16.5" hidden="1" customHeight="1" spans="1:3">
      <c r="A1187" s="755">
        <v>2210101</v>
      </c>
      <c r="B1187" s="758" t="s">
        <v>1048</v>
      </c>
      <c r="C1187" s="716">
        <v>0</v>
      </c>
    </row>
    <row r="1188" ht="16.5" hidden="1" customHeight="1" spans="1:3">
      <c r="A1188" s="755">
        <v>2210102</v>
      </c>
      <c r="B1188" s="758" t="s">
        <v>1049</v>
      </c>
      <c r="C1188" s="716">
        <v>0</v>
      </c>
    </row>
    <row r="1189" ht="16.5" customHeight="1" spans="1:3">
      <c r="A1189" s="755">
        <v>2210103</v>
      </c>
      <c r="B1189" s="758" t="s">
        <v>1050</v>
      </c>
      <c r="C1189" s="716">
        <v>9</v>
      </c>
    </row>
    <row r="1190" ht="16.5" hidden="1" customHeight="1" spans="1:3">
      <c r="A1190" s="755">
        <v>2210104</v>
      </c>
      <c r="B1190" s="758" t="s">
        <v>1051</v>
      </c>
      <c r="C1190" s="716">
        <v>0</v>
      </c>
    </row>
    <row r="1191" ht="16.5" customHeight="1" spans="1:3">
      <c r="A1191" s="755">
        <v>2210105</v>
      </c>
      <c r="B1191" s="758" t="s">
        <v>1052</v>
      </c>
      <c r="C1191" s="716">
        <v>573</v>
      </c>
    </row>
    <row r="1192" ht="16.5" customHeight="1" spans="1:3">
      <c r="A1192" s="755">
        <v>2210106</v>
      </c>
      <c r="B1192" s="758" t="s">
        <v>1053</v>
      </c>
      <c r="C1192" s="716">
        <v>2595</v>
      </c>
    </row>
    <row r="1193" ht="16.5" customHeight="1" spans="1:3">
      <c r="A1193" s="755">
        <v>2210107</v>
      </c>
      <c r="B1193" s="758" t="s">
        <v>1054</v>
      </c>
      <c r="C1193" s="716">
        <v>52</v>
      </c>
    </row>
    <row r="1194" ht="16.5" customHeight="1" spans="1:3">
      <c r="A1194" s="755">
        <v>2210108</v>
      </c>
      <c r="B1194" s="758" t="s">
        <v>1055</v>
      </c>
      <c r="C1194" s="716">
        <v>23737</v>
      </c>
    </row>
    <row r="1195" ht="16.5" hidden="1" customHeight="1" spans="1:3">
      <c r="A1195" s="755">
        <v>2210109</v>
      </c>
      <c r="B1195" s="758" t="s">
        <v>1056</v>
      </c>
      <c r="C1195" s="716">
        <v>0</v>
      </c>
    </row>
    <row r="1196" ht="16.5" customHeight="1" spans="1:3">
      <c r="A1196" s="755">
        <v>2210110</v>
      </c>
      <c r="B1196" s="757" t="s">
        <v>1057</v>
      </c>
      <c r="C1196" s="716">
        <v>554</v>
      </c>
    </row>
    <row r="1197" ht="16.5" customHeight="1" spans="1:3">
      <c r="A1197" s="755">
        <v>2210199</v>
      </c>
      <c r="B1197" s="758" t="s">
        <v>1058</v>
      </c>
      <c r="C1197" s="716">
        <v>5337</v>
      </c>
    </row>
    <row r="1198" ht="16.5" customHeight="1" spans="1:3">
      <c r="A1198" s="755">
        <v>22102</v>
      </c>
      <c r="B1198" s="758" t="s">
        <v>1059</v>
      </c>
      <c r="C1198" s="716">
        <v>26870</v>
      </c>
    </row>
    <row r="1199" ht="16.5" customHeight="1" spans="1:3">
      <c r="A1199" s="755">
        <v>2210201</v>
      </c>
      <c r="B1199" s="758" t="s">
        <v>1060</v>
      </c>
      <c r="C1199" s="716">
        <v>26870</v>
      </c>
    </row>
    <row r="1200" ht="16.5" hidden="1" customHeight="1" spans="1:3">
      <c r="A1200" s="755">
        <v>2210202</v>
      </c>
      <c r="B1200" s="757" t="s">
        <v>1061</v>
      </c>
      <c r="C1200" s="716">
        <v>0</v>
      </c>
    </row>
    <row r="1201" ht="16.5" hidden="1" customHeight="1" spans="1:3">
      <c r="A1201" s="755">
        <v>2210203</v>
      </c>
      <c r="B1201" s="758" t="s">
        <v>1062</v>
      </c>
      <c r="C1201" s="716">
        <v>0</v>
      </c>
    </row>
    <row r="1202" ht="16.5" hidden="1" customHeight="1" spans="1:3">
      <c r="A1202" s="755">
        <v>22103</v>
      </c>
      <c r="B1202" s="758" t="s">
        <v>1063</v>
      </c>
      <c r="C1202" s="716">
        <v>0</v>
      </c>
    </row>
    <row r="1203" ht="16.5" hidden="1" customHeight="1" spans="1:3">
      <c r="A1203" s="755">
        <v>2210301</v>
      </c>
      <c r="B1203" s="758" t="s">
        <v>1064</v>
      </c>
      <c r="C1203" s="716">
        <v>0</v>
      </c>
    </row>
    <row r="1204" ht="16.5" hidden="1" customHeight="1" spans="1:3">
      <c r="A1204" s="755">
        <v>2210302</v>
      </c>
      <c r="B1204" s="757" t="s">
        <v>1065</v>
      </c>
      <c r="C1204" s="716">
        <v>0</v>
      </c>
    </row>
    <row r="1205" ht="16.5" hidden="1" customHeight="1" spans="1:3">
      <c r="A1205" s="755">
        <v>2210399</v>
      </c>
      <c r="B1205" s="757" t="s">
        <v>1066</v>
      </c>
      <c r="C1205" s="716">
        <v>0</v>
      </c>
    </row>
    <row r="1206" ht="16.5" customHeight="1" spans="1:3">
      <c r="A1206" s="755">
        <v>222</v>
      </c>
      <c r="B1206" s="758" t="s">
        <v>1067</v>
      </c>
      <c r="C1206" s="716">
        <v>506</v>
      </c>
    </row>
    <row r="1207" ht="16.5" hidden="1" customHeight="1" spans="1:3">
      <c r="A1207" s="755">
        <v>22201</v>
      </c>
      <c r="B1207" s="758" t="s">
        <v>1068</v>
      </c>
      <c r="C1207" s="716">
        <v>0</v>
      </c>
    </row>
    <row r="1208" ht="16.5" hidden="1" customHeight="1" spans="1:3">
      <c r="A1208" s="755">
        <v>2220101</v>
      </c>
      <c r="B1208" s="758" t="s">
        <v>148</v>
      </c>
      <c r="C1208" s="716">
        <v>0</v>
      </c>
    </row>
    <row r="1209" ht="16.5" hidden="1" customHeight="1" spans="1:3">
      <c r="A1209" s="755">
        <v>2220102</v>
      </c>
      <c r="B1209" s="758" t="s">
        <v>149</v>
      </c>
      <c r="C1209" s="716">
        <v>0</v>
      </c>
    </row>
    <row r="1210" ht="16.5" hidden="1" customHeight="1" spans="1:3">
      <c r="A1210" s="755">
        <v>2220103</v>
      </c>
      <c r="B1210" s="758" t="s">
        <v>150</v>
      </c>
      <c r="C1210" s="716">
        <v>0</v>
      </c>
    </row>
    <row r="1211" ht="16.5" hidden="1" customHeight="1" spans="1:3">
      <c r="A1211" s="755">
        <v>2220104</v>
      </c>
      <c r="B1211" s="758" t="s">
        <v>1069</v>
      </c>
      <c r="C1211" s="716">
        <v>0</v>
      </c>
    </row>
    <row r="1212" ht="16.5" hidden="1" customHeight="1" spans="1:3">
      <c r="A1212" s="755">
        <v>2220105</v>
      </c>
      <c r="B1212" s="758" t="s">
        <v>1070</v>
      </c>
      <c r="C1212" s="716">
        <v>0</v>
      </c>
    </row>
    <row r="1213" ht="16.5" hidden="1" customHeight="1" spans="1:3">
      <c r="A1213" s="755">
        <v>2220106</v>
      </c>
      <c r="B1213" s="758" t="s">
        <v>1071</v>
      </c>
      <c r="C1213" s="716">
        <v>0</v>
      </c>
    </row>
    <row r="1214" ht="16.5" hidden="1" customHeight="1" spans="1:3">
      <c r="A1214" s="755">
        <v>2220107</v>
      </c>
      <c r="B1214" s="758" t="s">
        <v>1072</v>
      </c>
      <c r="C1214" s="716">
        <v>0</v>
      </c>
    </row>
    <row r="1215" ht="16.5" hidden="1" customHeight="1" spans="1:3">
      <c r="A1215" s="755">
        <v>2220112</v>
      </c>
      <c r="B1215" s="758" t="s">
        <v>1073</v>
      </c>
      <c r="C1215" s="716">
        <v>0</v>
      </c>
    </row>
    <row r="1216" ht="16.5" hidden="1" customHeight="1" spans="1:3">
      <c r="A1216" s="755">
        <v>2220113</v>
      </c>
      <c r="B1216" s="758" t="s">
        <v>1074</v>
      </c>
      <c r="C1216" s="716">
        <v>0</v>
      </c>
    </row>
    <row r="1217" ht="16.5" hidden="1" customHeight="1" spans="1:3">
      <c r="A1217" s="755">
        <v>2220114</v>
      </c>
      <c r="B1217" s="758" t="s">
        <v>1075</v>
      </c>
      <c r="C1217" s="716">
        <v>0</v>
      </c>
    </row>
    <row r="1218" ht="16.5" hidden="1" customHeight="1" spans="1:3">
      <c r="A1218" s="755">
        <v>2220115</v>
      </c>
      <c r="B1218" s="758" t="s">
        <v>1076</v>
      </c>
      <c r="C1218" s="716">
        <v>0</v>
      </c>
    </row>
    <row r="1219" ht="16.5" hidden="1" customHeight="1" spans="1:3">
      <c r="A1219" s="755">
        <v>2220118</v>
      </c>
      <c r="B1219" s="758" t="s">
        <v>1077</v>
      </c>
      <c r="C1219" s="716">
        <v>0</v>
      </c>
    </row>
    <row r="1220" ht="16.5" hidden="1" customHeight="1" spans="1:3">
      <c r="A1220" s="755">
        <v>2220119</v>
      </c>
      <c r="B1220" s="758" t="s">
        <v>1078</v>
      </c>
      <c r="C1220" s="716">
        <v>0</v>
      </c>
    </row>
    <row r="1221" ht="16.5" hidden="1" customHeight="1" spans="1:3">
      <c r="A1221" s="755">
        <v>2220120</v>
      </c>
      <c r="B1221" s="758" t="s">
        <v>1079</v>
      </c>
      <c r="C1221" s="716">
        <v>0</v>
      </c>
    </row>
    <row r="1222" ht="16.5" hidden="1" customHeight="1" spans="1:3">
      <c r="A1222" s="755">
        <v>2220121</v>
      </c>
      <c r="B1222" s="758" t="s">
        <v>1080</v>
      </c>
      <c r="C1222" s="716">
        <v>0</v>
      </c>
    </row>
    <row r="1223" ht="16.5" hidden="1" customHeight="1" spans="1:3">
      <c r="A1223" s="755">
        <v>2220150</v>
      </c>
      <c r="B1223" s="757" t="s">
        <v>157</v>
      </c>
      <c r="C1223" s="716">
        <v>0</v>
      </c>
    </row>
    <row r="1224" ht="16.5" hidden="1" customHeight="1" spans="1:3">
      <c r="A1224" s="755">
        <v>2220199</v>
      </c>
      <c r="B1224" s="758" t="s">
        <v>1081</v>
      </c>
      <c r="C1224" s="716">
        <v>0</v>
      </c>
    </row>
    <row r="1225" ht="16.5" hidden="1" customHeight="1" spans="1:3">
      <c r="A1225" s="755">
        <v>22203</v>
      </c>
      <c r="B1225" s="758" t="s">
        <v>1082</v>
      </c>
      <c r="C1225" s="716">
        <v>0</v>
      </c>
    </row>
    <row r="1226" ht="16.5" hidden="1" customHeight="1" spans="1:3">
      <c r="A1226" s="755">
        <v>2220301</v>
      </c>
      <c r="B1226" s="758" t="s">
        <v>1083</v>
      </c>
      <c r="C1226" s="716">
        <v>0</v>
      </c>
    </row>
    <row r="1227" ht="16.5" hidden="1" customHeight="1" spans="1:3">
      <c r="A1227" s="755">
        <v>2220303</v>
      </c>
      <c r="B1227" s="758" t="s">
        <v>1084</v>
      </c>
      <c r="C1227" s="716">
        <v>0</v>
      </c>
    </row>
    <row r="1228" ht="16.5" hidden="1" customHeight="1" spans="1:3">
      <c r="A1228" s="755">
        <v>2220304</v>
      </c>
      <c r="B1228" s="758" t="s">
        <v>1085</v>
      </c>
      <c r="C1228" s="716">
        <v>0</v>
      </c>
    </row>
    <row r="1229" ht="16.5" hidden="1" customHeight="1" spans="1:3">
      <c r="A1229" s="755">
        <v>2220305</v>
      </c>
      <c r="B1229" s="757" t="s">
        <v>1086</v>
      </c>
      <c r="C1229" s="716">
        <v>0</v>
      </c>
    </row>
    <row r="1230" ht="16.5" hidden="1" customHeight="1" spans="1:3">
      <c r="A1230" s="755">
        <v>2220399</v>
      </c>
      <c r="B1230" s="758" t="s">
        <v>1087</v>
      </c>
      <c r="C1230" s="716">
        <v>0</v>
      </c>
    </row>
    <row r="1231" ht="16.5" customHeight="1" spans="1:3">
      <c r="A1231" s="755">
        <v>22204</v>
      </c>
      <c r="B1231" s="758" t="s">
        <v>1088</v>
      </c>
      <c r="C1231" s="716">
        <v>506</v>
      </c>
    </row>
    <row r="1232" ht="16.5" customHeight="1" spans="1:3">
      <c r="A1232" s="755">
        <v>2220401</v>
      </c>
      <c r="B1232" s="758" t="s">
        <v>1089</v>
      </c>
      <c r="C1232" s="716">
        <v>506</v>
      </c>
    </row>
    <row r="1233" ht="16.5" hidden="1" customHeight="1" spans="1:3">
      <c r="A1233" s="755">
        <v>2220402</v>
      </c>
      <c r="B1233" s="758" t="s">
        <v>1090</v>
      </c>
      <c r="C1233" s="716">
        <v>0</v>
      </c>
    </row>
    <row r="1234" ht="16.5" hidden="1" customHeight="1" spans="1:3">
      <c r="A1234" s="755">
        <v>2220403</v>
      </c>
      <c r="B1234" s="758" t="s">
        <v>1091</v>
      </c>
      <c r="C1234" s="716">
        <v>0</v>
      </c>
    </row>
    <row r="1235" ht="16.5" hidden="1" customHeight="1" spans="1:3">
      <c r="A1235" s="755">
        <v>2220404</v>
      </c>
      <c r="B1235" s="757" t="s">
        <v>1092</v>
      </c>
      <c r="C1235" s="716">
        <v>0</v>
      </c>
    </row>
    <row r="1236" ht="16.5" hidden="1" customHeight="1" spans="1:3">
      <c r="A1236" s="755">
        <v>2220499</v>
      </c>
      <c r="B1236" s="758" t="s">
        <v>1093</v>
      </c>
      <c r="C1236" s="716">
        <v>0</v>
      </c>
    </row>
    <row r="1237" ht="16.5" hidden="1" customHeight="1" spans="1:3">
      <c r="A1237" s="755">
        <v>22205</v>
      </c>
      <c r="B1237" s="758" t="s">
        <v>1094</v>
      </c>
      <c r="C1237" s="716">
        <v>0</v>
      </c>
    </row>
    <row r="1238" ht="16.5" hidden="1" customHeight="1" spans="1:3">
      <c r="A1238" s="755">
        <v>2220501</v>
      </c>
      <c r="B1238" s="758" t="s">
        <v>1095</v>
      </c>
      <c r="C1238" s="716">
        <v>0</v>
      </c>
    </row>
    <row r="1239" ht="16.5" hidden="1" customHeight="1" spans="1:3">
      <c r="A1239" s="755">
        <v>2220502</v>
      </c>
      <c r="B1239" s="758" t="s">
        <v>1096</v>
      </c>
      <c r="C1239" s="716">
        <v>0</v>
      </c>
    </row>
    <row r="1240" ht="16.5" hidden="1" customHeight="1" spans="1:3">
      <c r="A1240" s="755">
        <v>2220503</v>
      </c>
      <c r="B1240" s="758" t="s">
        <v>1097</v>
      </c>
      <c r="C1240" s="716">
        <v>0</v>
      </c>
    </row>
    <row r="1241" ht="16.5" hidden="1" customHeight="1" spans="1:3">
      <c r="A1241" s="755">
        <v>2220504</v>
      </c>
      <c r="B1241" s="758" t="s">
        <v>1098</v>
      </c>
      <c r="C1241" s="716">
        <v>0</v>
      </c>
    </row>
    <row r="1242" ht="16.5" hidden="1" customHeight="1" spans="1:3">
      <c r="A1242" s="755">
        <v>2220505</v>
      </c>
      <c r="B1242" s="758" t="s">
        <v>1099</v>
      </c>
      <c r="C1242" s="716">
        <v>0</v>
      </c>
    </row>
    <row r="1243" ht="16.5" hidden="1" customHeight="1" spans="1:3">
      <c r="A1243" s="755">
        <v>2220506</v>
      </c>
      <c r="B1243" s="758" t="s">
        <v>1100</v>
      </c>
      <c r="C1243" s="716">
        <v>0</v>
      </c>
    </row>
    <row r="1244" ht="16.5" hidden="1" customHeight="1" spans="1:3">
      <c r="A1244" s="755">
        <v>2220507</v>
      </c>
      <c r="B1244" s="758" t="s">
        <v>1101</v>
      </c>
      <c r="C1244" s="716">
        <v>0</v>
      </c>
    </row>
    <row r="1245" ht="16.5" hidden="1" customHeight="1" spans="1:3">
      <c r="A1245" s="755">
        <v>2220508</v>
      </c>
      <c r="B1245" s="758" t="s">
        <v>1102</v>
      </c>
      <c r="C1245" s="716">
        <v>0</v>
      </c>
    </row>
    <row r="1246" ht="16.5" hidden="1" customHeight="1" spans="1:3">
      <c r="A1246" s="755">
        <v>2220509</v>
      </c>
      <c r="B1246" s="758" t="s">
        <v>1103</v>
      </c>
      <c r="C1246" s="716">
        <v>0</v>
      </c>
    </row>
    <row r="1247" ht="16.5" hidden="1" customHeight="1" spans="1:3">
      <c r="A1247" s="755">
        <v>2220510</v>
      </c>
      <c r="B1247" s="758" t="s">
        <v>1104</v>
      </c>
      <c r="C1247" s="716">
        <v>0</v>
      </c>
    </row>
    <row r="1248" ht="16.5" hidden="1" customHeight="1" spans="1:3">
      <c r="A1248" s="755">
        <v>2220511</v>
      </c>
      <c r="B1248" s="757" t="s">
        <v>1105</v>
      </c>
      <c r="C1248" s="716">
        <v>0</v>
      </c>
    </row>
    <row r="1249" ht="16.5" hidden="1" customHeight="1" spans="1:3">
      <c r="A1249" s="755">
        <v>2220599</v>
      </c>
      <c r="B1249" s="757" t="s">
        <v>1106</v>
      </c>
      <c r="C1249" s="716">
        <v>0</v>
      </c>
    </row>
    <row r="1250" ht="16.5" customHeight="1" spans="1:3">
      <c r="A1250" s="755">
        <v>224</v>
      </c>
      <c r="B1250" s="758" t="s">
        <v>1107</v>
      </c>
      <c r="C1250" s="716">
        <v>9450</v>
      </c>
    </row>
    <row r="1251" ht="16.5" customHeight="1" spans="1:3">
      <c r="A1251" s="755">
        <v>22401</v>
      </c>
      <c r="B1251" s="758" t="s">
        <v>1108</v>
      </c>
      <c r="C1251" s="716">
        <v>5158</v>
      </c>
    </row>
    <row r="1252" ht="16.5" customHeight="1" spans="1:3">
      <c r="A1252" s="755">
        <v>2240101</v>
      </c>
      <c r="B1252" s="758" t="s">
        <v>148</v>
      </c>
      <c r="C1252" s="716">
        <v>1042</v>
      </c>
    </row>
    <row r="1253" ht="16.5" hidden="1" customHeight="1" spans="1:3">
      <c r="A1253" s="755">
        <v>2240102</v>
      </c>
      <c r="B1253" s="758" t="s">
        <v>149</v>
      </c>
      <c r="C1253" s="716">
        <v>0</v>
      </c>
    </row>
    <row r="1254" ht="16.5" hidden="1" customHeight="1" spans="1:3">
      <c r="A1254" s="755">
        <v>2240103</v>
      </c>
      <c r="B1254" s="758" t="s">
        <v>150</v>
      </c>
      <c r="C1254" s="716">
        <v>0</v>
      </c>
    </row>
    <row r="1255" ht="16.5" hidden="1" customHeight="1" spans="1:3">
      <c r="A1255" s="755">
        <v>2240104</v>
      </c>
      <c r="B1255" s="758" t="s">
        <v>1109</v>
      </c>
      <c r="C1255" s="716">
        <v>0</v>
      </c>
    </row>
    <row r="1256" ht="16.5" hidden="1" customHeight="1" spans="1:3">
      <c r="A1256" s="755">
        <v>2240105</v>
      </c>
      <c r="B1256" s="758" t="s">
        <v>1110</v>
      </c>
      <c r="C1256" s="716">
        <v>0</v>
      </c>
    </row>
    <row r="1257" ht="16.5" hidden="1" customHeight="1" spans="1:3">
      <c r="A1257" s="755">
        <v>2240106</v>
      </c>
      <c r="B1257" s="758" t="s">
        <v>1111</v>
      </c>
      <c r="C1257" s="716">
        <v>0</v>
      </c>
    </row>
    <row r="1258" ht="16.5" customHeight="1" spans="1:3">
      <c r="A1258" s="755">
        <v>2240108</v>
      </c>
      <c r="B1258" s="758" t="s">
        <v>1112</v>
      </c>
      <c r="C1258" s="716">
        <v>728</v>
      </c>
    </row>
    <row r="1259" ht="16.5" hidden="1" customHeight="1" spans="1:3">
      <c r="A1259" s="755">
        <v>2240109</v>
      </c>
      <c r="B1259" s="758" t="s">
        <v>1113</v>
      </c>
      <c r="C1259" s="716">
        <v>0</v>
      </c>
    </row>
    <row r="1260" ht="16.5" customHeight="1" spans="1:3">
      <c r="A1260" s="755">
        <v>2240150</v>
      </c>
      <c r="B1260" s="757" t="s">
        <v>157</v>
      </c>
      <c r="C1260" s="716">
        <v>1677</v>
      </c>
    </row>
    <row r="1261" ht="16.5" customHeight="1" spans="1:3">
      <c r="A1261" s="755">
        <v>2240199</v>
      </c>
      <c r="B1261" s="758" t="s">
        <v>1114</v>
      </c>
      <c r="C1261" s="716">
        <v>1711</v>
      </c>
    </row>
    <row r="1262" ht="16.5" hidden="1" customHeight="1" spans="1:3">
      <c r="A1262" s="755">
        <v>22402</v>
      </c>
      <c r="B1262" s="758" t="s">
        <v>1115</v>
      </c>
      <c r="C1262" s="716">
        <v>0</v>
      </c>
    </row>
    <row r="1263" ht="16.5" hidden="1" customHeight="1" spans="1:3">
      <c r="A1263" s="755">
        <v>2240201</v>
      </c>
      <c r="B1263" s="758" t="s">
        <v>148</v>
      </c>
      <c r="C1263" s="716">
        <v>0</v>
      </c>
    </row>
    <row r="1264" ht="16.5" hidden="1" customHeight="1" spans="1:3">
      <c r="A1264" s="755">
        <v>2240202</v>
      </c>
      <c r="B1264" s="758" t="s">
        <v>149</v>
      </c>
      <c r="C1264" s="716">
        <v>0</v>
      </c>
    </row>
    <row r="1265" ht="16.5" hidden="1" customHeight="1" spans="1:3">
      <c r="A1265" s="755">
        <v>2240203</v>
      </c>
      <c r="B1265" s="758" t="s">
        <v>150</v>
      </c>
      <c r="C1265" s="716">
        <v>0</v>
      </c>
    </row>
    <row r="1266" ht="16.5" hidden="1" customHeight="1" spans="1:3">
      <c r="A1266" s="755">
        <v>2240204</v>
      </c>
      <c r="B1266" s="757" t="s">
        <v>1116</v>
      </c>
      <c r="C1266" s="716">
        <v>0</v>
      </c>
    </row>
    <row r="1267" ht="16.5" hidden="1" customHeight="1" spans="1:3">
      <c r="A1267" s="755">
        <v>2240250</v>
      </c>
      <c r="B1267" s="758" t="s">
        <v>157</v>
      </c>
      <c r="C1267" s="716">
        <v>0</v>
      </c>
    </row>
    <row r="1268" ht="16.5" hidden="1" customHeight="1" spans="1:3">
      <c r="A1268" s="755">
        <v>2240299</v>
      </c>
      <c r="B1268" s="758" t="s">
        <v>1117</v>
      </c>
      <c r="C1268" s="716">
        <v>0</v>
      </c>
    </row>
    <row r="1269" ht="16.5" hidden="1" customHeight="1" spans="1:3">
      <c r="A1269" s="755">
        <v>22404</v>
      </c>
      <c r="B1269" s="758" t="s">
        <v>1118</v>
      </c>
      <c r="C1269" s="716">
        <v>0</v>
      </c>
    </row>
    <row r="1270" ht="16.5" hidden="1" customHeight="1" spans="1:3">
      <c r="A1270" s="755">
        <v>2240401</v>
      </c>
      <c r="B1270" s="758" t="s">
        <v>148</v>
      </c>
      <c r="C1270" s="716">
        <v>0</v>
      </c>
    </row>
    <row r="1271" ht="16.5" hidden="1" customHeight="1" spans="1:3">
      <c r="A1271" s="755">
        <v>2240402</v>
      </c>
      <c r="B1271" s="758" t="s">
        <v>149</v>
      </c>
      <c r="C1271" s="716">
        <v>0</v>
      </c>
    </row>
    <row r="1272" ht="16.5" hidden="1" customHeight="1" spans="1:3">
      <c r="A1272" s="755">
        <v>2240403</v>
      </c>
      <c r="B1272" s="758" t="s">
        <v>150</v>
      </c>
      <c r="C1272" s="716">
        <v>0</v>
      </c>
    </row>
    <row r="1273" ht="16.5" hidden="1" customHeight="1" spans="1:3">
      <c r="A1273" s="755">
        <v>2240404</v>
      </c>
      <c r="B1273" s="758" t="s">
        <v>1119</v>
      </c>
      <c r="C1273" s="716">
        <v>0</v>
      </c>
    </row>
    <row r="1274" ht="16.5" hidden="1" customHeight="1" spans="1:3">
      <c r="A1274" s="755">
        <v>2240405</v>
      </c>
      <c r="B1274" s="757" t="s">
        <v>1120</v>
      </c>
      <c r="C1274" s="716">
        <v>0</v>
      </c>
    </row>
    <row r="1275" ht="16.5" hidden="1" customHeight="1" spans="1:3">
      <c r="A1275" s="755">
        <v>2240450</v>
      </c>
      <c r="B1275" s="758" t="s">
        <v>157</v>
      </c>
      <c r="C1275" s="716">
        <v>0</v>
      </c>
    </row>
    <row r="1276" ht="16.5" hidden="1" customHeight="1" spans="1:3">
      <c r="A1276" s="755">
        <v>2240499</v>
      </c>
      <c r="B1276" s="758" t="s">
        <v>1121</v>
      </c>
      <c r="C1276" s="716">
        <v>0</v>
      </c>
    </row>
    <row r="1277" ht="16.5" hidden="1" customHeight="1" spans="1:3">
      <c r="A1277" s="755">
        <v>22405</v>
      </c>
      <c r="B1277" s="758" t="s">
        <v>1122</v>
      </c>
      <c r="C1277" s="716">
        <v>0</v>
      </c>
    </row>
    <row r="1278" ht="16.5" hidden="1" customHeight="1" spans="1:3">
      <c r="A1278" s="755">
        <v>2240501</v>
      </c>
      <c r="B1278" s="758" t="s">
        <v>148</v>
      </c>
      <c r="C1278" s="716">
        <v>0</v>
      </c>
    </row>
    <row r="1279" ht="16.5" hidden="1" customHeight="1" spans="1:3">
      <c r="A1279" s="755">
        <v>2240502</v>
      </c>
      <c r="B1279" s="758" t="s">
        <v>149</v>
      </c>
      <c r="C1279" s="716">
        <v>0</v>
      </c>
    </row>
    <row r="1280" ht="16.5" hidden="1" customHeight="1" spans="1:3">
      <c r="A1280" s="755">
        <v>2240503</v>
      </c>
      <c r="B1280" s="758" t="s">
        <v>150</v>
      </c>
      <c r="C1280" s="716">
        <v>0</v>
      </c>
    </row>
    <row r="1281" ht="16.5" hidden="1" customHeight="1" spans="1:3">
      <c r="A1281" s="755">
        <v>2240504</v>
      </c>
      <c r="B1281" s="758" t="s">
        <v>1123</v>
      </c>
      <c r="C1281" s="716">
        <v>0</v>
      </c>
    </row>
    <row r="1282" ht="16.5" hidden="1" customHeight="1" spans="1:3">
      <c r="A1282" s="755">
        <v>2240505</v>
      </c>
      <c r="B1282" s="758" t="s">
        <v>1124</v>
      </c>
      <c r="C1282" s="716">
        <v>0</v>
      </c>
    </row>
    <row r="1283" ht="16.5" hidden="1" customHeight="1" spans="1:3">
      <c r="A1283" s="755">
        <v>2240506</v>
      </c>
      <c r="B1283" s="758" t="s">
        <v>1125</v>
      </c>
      <c r="C1283" s="716">
        <v>0</v>
      </c>
    </row>
    <row r="1284" ht="16.5" hidden="1" customHeight="1" spans="1:3">
      <c r="A1284" s="755">
        <v>2240507</v>
      </c>
      <c r="B1284" s="758" t="s">
        <v>1126</v>
      </c>
      <c r="C1284" s="716">
        <v>0</v>
      </c>
    </row>
    <row r="1285" ht="16.5" hidden="1" customHeight="1" spans="1:3">
      <c r="A1285" s="755">
        <v>2240508</v>
      </c>
      <c r="B1285" s="758" t="s">
        <v>1127</v>
      </c>
      <c r="C1285" s="716">
        <v>0</v>
      </c>
    </row>
    <row r="1286" ht="16.5" hidden="1" customHeight="1" spans="1:3">
      <c r="A1286" s="755">
        <v>2240509</v>
      </c>
      <c r="B1286" s="758" t="s">
        <v>1128</v>
      </c>
      <c r="C1286" s="716">
        <v>0</v>
      </c>
    </row>
    <row r="1287" ht="16.5" hidden="1" customHeight="1" spans="1:3">
      <c r="A1287" s="755">
        <v>2240510</v>
      </c>
      <c r="B1287" s="757" t="s">
        <v>1129</v>
      </c>
      <c r="C1287" s="716">
        <v>0</v>
      </c>
    </row>
    <row r="1288" ht="16.5" hidden="1" customHeight="1" spans="1:3">
      <c r="A1288" s="755">
        <v>2240550</v>
      </c>
      <c r="B1288" s="758" t="s">
        <v>1130</v>
      </c>
      <c r="C1288" s="716">
        <v>0</v>
      </c>
    </row>
    <row r="1289" ht="16.5" hidden="1" customHeight="1" spans="1:3">
      <c r="A1289" s="755">
        <v>2240599</v>
      </c>
      <c r="B1289" s="758" t="s">
        <v>1131</v>
      </c>
      <c r="C1289" s="716">
        <v>0</v>
      </c>
    </row>
    <row r="1290" ht="16.5" customHeight="1" spans="1:3">
      <c r="A1290" s="755">
        <v>22406</v>
      </c>
      <c r="B1290" s="758" t="s">
        <v>1132</v>
      </c>
      <c r="C1290" s="716">
        <v>3470</v>
      </c>
    </row>
    <row r="1291" ht="16.5" customHeight="1" spans="1:3">
      <c r="A1291" s="755">
        <v>2240601</v>
      </c>
      <c r="B1291" s="757" t="s">
        <v>1133</v>
      </c>
      <c r="C1291" s="716">
        <v>3431</v>
      </c>
    </row>
    <row r="1292" ht="16.5" hidden="1" customHeight="1" spans="1:3">
      <c r="A1292" s="755">
        <v>2240602</v>
      </c>
      <c r="B1292" s="758" t="s">
        <v>1134</v>
      </c>
      <c r="C1292" s="716">
        <v>0</v>
      </c>
    </row>
    <row r="1293" ht="16.5" customHeight="1" spans="1:3">
      <c r="A1293" s="755">
        <v>2240699</v>
      </c>
      <c r="B1293" s="758" t="s">
        <v>1135</v>
      </c>
      <c r="C1293" s="716">
        <v>39</v>
      </c>
    </row>
    <row r="1294" ht="16.5" customHeight="1" spans="1:3">
      <c r="A1294" s="755">
        <v>22407</v>
      </c>
      <c r="B1294" s="758" t="s">
        <v>1136</v>
      </c>
      <c r="C1294" s="716">
        <v>197</v>
      </c>
    </row>
    <row r="1295" ht="16.5" customHeight="1" spans="1:3">
      <c r="A1295" s="755">
        <v>2240703</v>
      </c>
      <c r="B1295" s="757" t="s">
        <v>1137</v>
      </c>
      <c r="C1295" s="716">
        <v>155</v>
      </c>
    </row>
    <row r="1296" ht="16.5" hidden="1" customHeight="1" spans="1:3">
      <c r="A1296" s="755">
        <v>2240704</v>
      </c>
      <c r="B1296" s="758" t="s">
        <v>1138</v>
      </c>
      <c r="C1296" s="716">
        <v>0</v>
      </c>
    </row>
    <row r="1297" ht="16.5" customHeight="1" spans="1:3">
      <c r="A1297" s="755">
        <v>2240799</v>
      </c>
      <c r="B1297" s="757" t="s">
        <v>1139</v>
      </c>
      <c r="C1297" s="716">
        <v>42</v>
      </c>
    </row>
    <row r="1298" ht="16.5" customHeight="1" spans="1:3">
      <c r="A1298" s="755">
        <v>22499</v>
      </c>
      <c r="B1298" s="757" t="s">
        <v>1140</v>
      </c>
      <c r="C1298" s="716">
        <v>625</v>
      </c>
    </row>
    <row r="1299" ht="16.5" customHeight="1" spans="1:3">
      <c r="A1299" s="755">
        <v>2249999</v>
      </c>
      <c r="B1299" s="758" t="s">
        <v>1141</v>
      </c>
      <c r="C1299" s="716">
        <v>625</v>
      </c>
    </row>
    <row r="1300" ht="16.5" customHeight="1" spans="1:3">
      <c r="A1300" s="755">
        <v>229</v>
      </c>
      <c r="B1300" s="757" t="s">
        <v>1142</v>
      </c>
      <c r="C1300" s="716">
        <v>1551</v>
      </c>
    </row>
    <row r="1301" ht="16.5" customHeight="1" spans="1:3">
      <c r="A1301" s="755">
        <v>22999</v>
      </c>
      <c r="B1301" s="757" t="s">
        <v>1007</v>
      </c>
      <c r="C1301" s="716">
        <v>1551</v>
      </c>
    </row>
    <row r="1302" ht="16.5" customHeight="1" spans="1:3">
      <c r="A1302" s="755">
        <v>2299999</v>
      </c>
      <c r="B1302" s="757" t="s">
        <v>301</v>
      </c>
      <c r="C1302" s="716">
        <v>1551</v>
      </c>
    </row>
    <row r="1303" ht="16.5" customHeight="1" spans="1:3">
      <c r="A1303" s="755">
        <v>232</v>
      </c>
      <c r="B1303" s="758" t="s">
        <v>1143</v>
      </c>
      <c r="C1303" s="716">
        <v>20066</v>
      </c>
    </row>
    <row r="1304" ht="16.5" hidden="1" customHeight="1" spans="1:3">
      <c r="A1304" s="755">
        <v>23201</v>
      </c>
      <c r="B1304" s="758" t="s">
        <v>1144</v>
      </c>
      <c r="C1304" s="716">
        <v>0</v>
      </c>
    </row>
    <row r="1305" ht="16.5" hidden="1" customHeight="1" spans="1:3">
      <c r="A1305" s="755">
        <v>23202</v>
      </c>
      <c r="B1305" s="758" t="s">
        <v>1145</v>
      </c>
      <c r="C1305" s="716">
        <v>0</v>
      </c>
    </row>
    <row r="1306" ht="16.5" hidden="1" customHeight="1" spans="1:3">
      <c r="A1306" s="755">
        <v>2320201</v>
      </c>
      <c r="B1306" s="758" t="s">
        <v>1146</v>
      </c>
      <c r="C1306" s="716">
        <v>0</v>
      </c>
    </row>
    <row r="1307" ht="16.5" hidden="1" customHeight="1" spans="1:3">
      <c r="A1307" s="755">
        <v>2320202</v>
      </c>
      <c r="B1307" s="757" t="s">
        <v>1147</v>
      </c>
      <c r="C1307" s="716">
        <v>0</v>
      </c>
    </row>
    <row r="1308" ht="16.5" hidden="1" customHeight="1" spans="1:3">
      <c r="A1308" s="755">
        <v>2320203</v>
      </c>
      <c r="B1308" s="758" t="s">
        <v>1148</v>
      </c>
      <c r="C1308" s="716">
        <v>0</v>
      </c>
    </row>
    <row r="1309" ht="16.5" hidden="1" customHeight="1" spans="1:3">
      <c r="A1309" s="755">
        <v>2320299</v>
      </c>
      <c r="B1309" s="758" t="s">
        <v>1149</v>
      </c>
      <c r="C1309" s="716">
        <v>0</v>
      </c>
    </row>
    <row r="1310" ht="16.5" customHeight="1" spans="1:4">
      <c r="A1310" s="755">
        <v>23203</v>
      </c>
      <c r="B1310" s="758" t="s">
        <v>1150</v>
      </c>
      <c r="C1310" s="716">
        <v>20066</v>
      </c>
      <c r="D1310" s="760"/>
    </row>
    <row r="1311" ht="16.5" customHeight="1" spans="1:3">
      <c r="A1311" s="755">
        <v>2320301</v>
      </c>
      <c r="B1311" s="758" t="s">
        <v>1151</v>
      </c>
      <c r="C1311" s="716">
        <v>19874</v>
      </c>
    </row>
    <row r="1312" ht="16.5" hidden="1" customHeight="1" spans="1:3">
      <c r="A1312" s="755">
        <v>2320302</v>
      </c>
      <c r="B1312" s="757" t="s">
        <v>1152</v>
      </c>
      <c r="C1312" s="716">
        <v>0</v>
      </c>
    </row>
    <row r="1313" ht="16.5" customHeight="1" spans="1:3">
      <c r="A1313" s="755">
        <v>2320303</v>
      </c>
      <c r="B1313" s="757" t="s">
        <v>1153</v>
      </c>
      <c r="C1313" s="716">
        <v>192</v>
      </c>
    </row>
    <row r="1314" ht="16.5" hidden="1" customHeight="1" spans="1:3">
      <c r="A1314" s="755">
        <v>2320399</v>
      </c>
      <c r="B1314" s="757" t="s">
        <v>1154</v>
      </c>
      <c r="C1314" s="716">
        <v>0</v>
      </c>
    </row>
    <row r="1315" ht="16.5" customHeight="1" spans="1:3">
      <c r="A1315" s="755">
        <v>233</v>
      </c>
      <c r="B1315" s="757" t="s">
        <v>1155</v>
      </c>
      <c r="C1315" s="716">
        <v>4</v>
      </c>
    </row>
    <row r="1316" ht="16.5" hidden="1" customHeight="1" spans="1:3">
      <c r="A1316" s="755">
        <v>23301</v>
      </c>
      <c r="B1316" s="757" t="s">
        <v>1156</v>
      </c>
      <c r="C1316" s="761">
        <v>0</v>
      </c>
    </row>
    <row r="1317" s="459" customFormat="1" ht="16.5" hidden="1" customHeight="1" spans="1:16383">
      <c r="A1317" s="755">
        <v>23302</v>
      </c>
      <c r="B1317" s="758" t="s">
        <v>1157</v>
      </c>
      <c r="C1317" s="716">
        <v>0</v>
      </c>
      <c r="D1317" s="760"/>
      <c r="E1317" s="1"/>
      <c r="F1317" s="1"/>
      <c r="G1317" s="1"/>
      <c r="XFA1317" s="752"/>
      <c r="XFB1317" s="752"/>
      <c r="XFC1317" s="752"/>
    </row>
    <row r="1318" s="459" customFormat="1" ht="16.5" customHeight="1" spans="1:16383">
      <c r="A1318" s="755">
        <v>23303</v>
      </c>
      <c r="B1318" s="758" t="s">
        <v>1158</v>
      </c>
      <c r="C1318" s="716">
        <v>4</v>
      </c>
      <c r="D1318" s="760"/>
      <c r="E1318" s="1"/>
      <c r="F1318" s="1"/>
      <c r="G1318" s="1"/>
      <c r="XFA1318" s="752"/>
      <c r="XFB1318" s="752"/>
      <c r="XFC1318" s="752"/>
    </row>
    <row r="1319" hidden="1" customHeight="1" spans="1:2">
      <c r="A1319" s="706"/>
      <c r="B1319" s="706"/>
    </row>
    <row r="1320" hidden="1" customHeight="1" spans="3:3">
      <c r="C1320" s="459"/>
    </row>
    <row r="1321" hidden="1" customHeight="1" spans="1:1">
      <c r="A1321" s="459" t="s">
        <v>1159</v>
      </c>
    </row>
    <row r="1322" customHeight="1" spans="2:2">
      <c r="B1322" s="459" t="s">
        <v>1160</v>
      </c>
    </row>
  </sheetData>
  <autoFilter ref="A5:XFC1322">
    <filterColumn colId="2">
      <filters>
        <filter val="100"/>
        <filter val="1"/>
        <filter val="101"/>
        <filter val="1501"/>
        <filter val="2"/>
        <filter val="902"/>
        <filter val="6502"/>
        <filter val="3"/>
        <filter val="103"/>
        <filter val="1903"/>
        <filter val="4503"/>
        <filter val="4"/>
        <filter val="5"/>
        <filter val="505"/>
        <filter val="6"/>
        <filter val="506"/>
        <filter val="8"/>
        <filter val="9"/>
        <filter val="509"/>
        <filter val="15509"/>
        <filter val="111"/>
        <filter val="112"/>
        <filter val="514"/>
        <filter val="517"/>
        <filter val="118"/>
        <filter val="32918"/>
        <filter val="120"/>
        <filter val="1520"/>
        <filter val="2521"/>
        <filter val="3521"/>
        <filter val="1522"/>
        <filter val="123"/>
        <filter val="1123"/>
        <filter val="124"/>
        <filter val="125"/>
        <filter val="1125"/>
        <filter val="998525"/>
        <filter val="240126"/>
        <filter val="127"/>
        <filter val="71927"/>
        <filter val="10128"/>
        <filter val="18128"/>
        <filter val="929"/>
        <filter val="4529"/>
        <filter val="532"/>
        <filter val="533"/>
        <filter val="134"/>
        <filter val="2134"/>
        <filter val="12536"/>
        <filter val="138"/>
        <filter val="938"/>
        <filter val="139"/>
        <filter val="34939"/>
        <filter val="93539"/>
        <filter val="140"/>
        <filter val="141"/>
        <filter val="7544"/>
        <filter val="2546"/>
        <filter val="547"/>
        <filter val="14947"/>
        <filter val="148"/>
        <filter val="2148"/>
        <filter val="149"/>
        <filter val="549"/>
        <filter val="1549"/>
        <filter val="7149"/>
        <filter val="8549"/>
        <filter val="150"/>
        <filter val="151"/>
        <filter val="1551"/>
        <filter val="1951"/>
        <filter val="552"/>
        <filter val="25552"/>
        <filter val="153"/>
        <filter val="553"/>
        <filter val="1153"/>
        <filter val="554"/>
        <filter val="12154"/>
        <filter val="155"/>
        <filter val="556"/>
        <filter val="4156"/>
        <filter val="28157"/>
        <filter val="5158"/>
        <filter val="14958"/>
        <filter val="160"/>
        <filter val="562"/>
        <filter val="563"/>
        <filter val="965"/>
        <filter val="2167"/>
        <filter val="968"/>
        <filter val="1568"/>
        <filter val="1969"/>
        <filter val="1570"/>
        <filter val="12572"/>
        <filter val="573"/>
        <filter val="174"/>
        <filter val="975"/>
        <filter val="5175"/>
        <filter val="1176"/>
        <filter val="31177"/>
        <filter val="978"/>
        <filter val="1178"/>
        <filter val="179"/>
        <filter val="579"/>
        <filter val="980"/>
        <filter val="29980"/>
        <filter val="581"/>
        <filter val="76981"/>
        <filter val="183"/>
        <filter val="983"/>
        <filter val="584"/>
        <filter val="187"/>
        <filter val="1188"/>
        <filter val="3188"/>
        <filter val="589"/>
        <filter val="192"/>
        <filter val="992"/>
        <filter val="593"/>
        <filter val="2595"/>
        <filter val="2995"/>
        <filter val="196"/>
        <filter val="197"/>
        <filter val="3597"/>
        <filter val="2198"/>
        <filter val="199"/>
        <filter val="11999"/>
        <filter val="200"/>
        <filter val="1200"/>
        <filter val="1202"/>
        <filter val="38205"/>
        <filter val="206"/>
        <filter val="211"/>
        <filter val="212"/>
        <filter val="213"/>
        <filter val="11615"/>
        <filter val="32216"/>
        <filter val="217"/>
        <filter val="22617"/>
        <filter val="10219"/>
        <filter val="2620"/>
        <filter val="29620"/>
        <filter val="2621"/>
        <filter val="1224"/>
        <filter val="4224"/>
        <filter val="625"/>
        <filter val="626"/>
        <filter val="227"/>
        <filter val="230"/>
        <filter val="234"/>
        <filter val="237"/>
        <filter val="2237"/>
        <filter val="238"/>
        <filter val="2239"/>
        <filter val="240"/>
        <filter val="641"/>
        <filter val="243"/>
        <filter val="1643"/>
        <filter val="246"/>
        <filter val="247"/>
        <filter val="2247"/>
        <filter val="26655"/>
        <filter val="142655"/>
        <filter val="11257"/>
        <filter val="658"/>
        <filter val="1258"/>
        <filter val="259"/>
        <filter val="263"/>
        <filter val="264"/>
        <filter val="265"/>
        <filter val="266"/>
        <filter val="668"/>
        <filter val="271"/>
        <filter val="272"/>
        <filter val="1272"/>
        <filter val="6273"/>
        <filter val="274"/>
        <filter val="674"/>
        <filter val="1677"/>
        <filter val="12277"/>
        <filter val="20678"/>
        <filter val="680"/>
        <filter val="281"/>
        <filter val="17282"/>
        <filter val="684"/>
        <filter val="287"/>
        <filter val="689"/>
        <filter val="19291"/>
        <filter val="55693"/>
        <filter val="1295"/>
        <filter val="4296"/>
        <filter val="2297"/>
        <filter val="3697"/>
        <filter val="299"/>
        <filter val="699"/>
        <filter val="4699"/>
        <filter val="300"/>
        <filter val="2700"/>
        <filter val="11703"/>
        <filter val="3706"/>
        <filter val="4707"/>
        <filter val="308"/>
        <filter val="309"/>
        <filter val="1711"/>
        <filter val="8712"/>
        <filter val="318"/>
        <filter val="1718"/>
        <filter val="9719"/>
        <filter val="323"/>
        <filter val="13724"/>
        <filter val="325"/>
        <filter val="725"/>
        <filter val="4325"/>
        <filter val="327"/>
        <filter val="59727"/>
        <filter val="728"/>
        <filter val="3328"/>
        <filter val="40330"/>
        <filter val="333"/>
        <filter val="17733"/>
        <filter val="8735"/>
        <filter val="5337"/>
        <filter val="23737"/>
        <filter val="340"/>
        <filter val="1740"/>
        <filter val="1742"/>
        <filter val="6743"/>
        <filter val="345"/>
        <filter val="26745"/>
        <filter val="346"/>
        <filter val="2746"/>
        <filter val="10746"/>
        <filter val="26748"/>
        <filter val="1349"/>
        <filter val="750"/>
        <filter val="351"/>
        <filter val="352"/>
        <filter val="3353"/>
        <filter val="356"/>
        <filter val="8357"/>
        <filter val="761"/>
        <filter val="365"/>
        <filter val="8365"/>
        <filter val="1767"/>
        <filter val="6368"/>
        <filter val="1372"/>
        <filter val="4373"/>
        <filter val="1375"/>
        <filter val="1776"/>
        <filter val="380"/>
        <filter val="780"/>
        <filter val="3780"/>
        <filter val="26383"/>
        <filter val="386"/>
        <filter val="6388"/>
        <filter val="10391"/>
        <filter val="792"/>
        <filter val="94792"/>
        <filter val="103393"/>
        <filter val="795"/>
        <filter val="2395"/>
        <filter val="1398"/>
        <filter val="799"/>
        <filter val="800"/>
        <filter val="1000"/>
        <filter val="401"/>
        <filter val="801"/>
        <filter val="5001"/>
        <filter val="402"/>
        <filter val="2805"/>
        <filter val="806"/>
        <filter val="1006"/>
        <filter val="4407"/>
        <filter val="5807"/>
        <filter val="11009"/>
        <filter val="10"/>
        <filter val="2810"/>
        <filter val="11"/>
        <filter val="12"/>
        <filter val="13"/>
        <filter val="14"/>
        <filter val="14814"/>
        <filter val="815"/>
        <filter val="16"/>
        <filter val="2819"/>
        <filter val="20"/>
        <filter val="22"/>
        <filter val="2422"/>
        <filter val="23"/>
        <filter val="24"/>
        <filter val="25"/>
        <filter val="1426"/>
        <filter val="27"/>
        <filter val="1427"/>
        <filter val="28"/>
        <filter val="3828"/>
        <filter val="1030"/>
        <filter val="3431"/>
        <filter val="35"/>
        <filter val="1835"/>
        <filter val="436"/>
        <filter val="21036"/>
        <filter val="1838"/>
        <filter val="2438"/>
        <filter val="39"/>
        <filter val="227839"/>
        <filter val="40"/>
        <filter val="42"/>
        <filter val="1042"/>
        <filter val="44"/>
        <filter val="1044"/>
        <filter val="45"/>
        <filter val="47"/>
        <filter val="447"/>
        <filter val="1447"/>
        <filter val="28847"/>
        <filter val="1848"/>
        <filter val="5048"/>
        <filter val="3849"/>
        <filter val="50"/>
        <filter val="9450"/>
        <filter val="851"/>
        <filter val="52"/>
        <filter val="452"/>
        <filter val="1452"/>
        <filter val="1053"/>
        <filter val="1454"/>
        <filter val="1055"/>
        <filter val="5455"/>
        <filter val="200055"/>
        <filter val="5456"/>
        <filter val="1457"/>
        <filter val="3457"/>
        <filter val="32857"/>
        <filter val="58"/>
        <filter val="59"/>
        <filter val="63"/>
        <filter val="4463"/>
        <filter val="64"/>
        <filter val="466"/>
        <filter val="1066"/>
        <filter val="20066"/>
        <filter val="67"/>
        <filter val="68"/>
        <filter val="3468"/>
        <filter val="1470"/>
        <filter val="3470"/>
        <filter val="13470"/>
        <filter val="26870"/>
        <filter val="2071"/>
        <filter val="74"/>
        <filter val="19874"/>
        <filter val="33874"/>
        <filter val="475"/>
        <filter val="875"/>
        <filter val="76"/>
        <filter val="477"/>
        <filter val="7477"/>
        <filter val="878"/>
        <filter val="80"/>
        <filter val="81"/>
        <filter val="82"/>
        <filter val="484"/>
        <filter val="1484"/>
        <filter val="86"/>
        <filter val="886"/>
        <filter val="16086"/>
        <filter val="1088"/>
        <filter val="3088"/>
        <filter val="5888"/>
        <filter val="7488"/>
        <filter val="7089"/>
        <filter val="91"/>
        <filter val="893"/>
        <filter val="95"/>
        <filter val="896"/>
        <filter val="2896"/>
        <filter val="97"/>
        <filter val="497"/>
        <filter val="10099"/>
      </filters>
    </filterColumn>
    <extLst/>
  </autoFilter>
  <mergeCells count="2">
    <mergeCell ref="A2:C2"/>
    <mergeCell ref="B4:C4"/>
  </mergeCells>
  <printOptions horizontalCentered="1"/>
  <pageMargins left="0.236111111111111" right="0.236111111111111" top="0.511805555555556" bottom="0.432638888888889" header="0.314583333333333" footer="0.156944444444444"/>
  <pageSetup paperSize="9" orientation="portrait" blackAndWhite="1" errors="blank"/>
  <headerFooter alignWithMargins="0">
    <oddFooter>&amp;C&amp;P</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showGridLines="0" showZeros="0" workbookViewId="0">
      <selection activeCell="A1" sqref="A1"/>
    </sheetView>
  </sheetViews>
  <sheetFormatPr defaultColWidth="6.75" defaultRowHeight="11.25"/>
  <cols>
    <col min="1" max="1" width="44.375" style="169" customWidth="1"/>
    <col min="2" max="4" width="14" style="169" customWidth="1"/>
    <col min="5" max="45" width="9" style="169" customWidth="1"/>
    <col min="46" max="16384" width="6.75" style="169"/>
  </cols>
  <sheetData>
    <row r="1" s="169" customFormat="1" ht="19.5" customHeight="1" spans="1:6">
      <c r="A1" s="171" t="s">
        <v>1772</v>
      </c>
      <c r="B1" s="171"/>
      <c r="C1" s="171"/>
      <c r="D1" s="171"/>
      <c r="E1" s="171"/>
      <c r="F1" s="171"/>
    </row>
    <row r="2" s="169" customFormat="1" ht="31.5" customHeight="1" spans="1:45">
      <c r="A2" s="172" t="s">
        <v>1773</v>
      </c>
      <c r="B2" s="172"/>
      <c r="C2" s="172"/>
      <c r="D2" s="172"/>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row>
    <row r="3" s="170" customFormat="1" ht="19.5" customHeight="1" spans="1:45">
      <c r="A3" s="174" t="s">
        <v>1589</v>
      </c>
      <c r="B3" s="175"/>
      <c r="C3" s="175"/>
      <c r="D3" s="176" t="s">
        <v>67</v>
      </c>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row>
    <row r="4" s="170" customFormat="1" ht="50.1" customHeight="1" spans="1:45">
      <c r="A4" s="178" t="s">
        <v>1169</v>
      </c>
      <c r="B4" s="179" t="s">
        <v>1612</v>
      </c>
      <c r="C4" s="180" t="s">
        <v>1707</v>
      </c>
      <c r="D4" s="181" t="s">
        <v>1774</v>
      </c>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93"/>
    </row>
    <row r="5" s="170" customFormat="1" ht="24.95" customHeight="1" spans="1:4">
      <c r="A5" s="182" t="s">
        <v>1614</v>
      </c>
      <c r="B5" s="183"/>
      <c r="C5" s="183"/>
      <c r="D5" s="184"/>
    </row>
    <row r="6" s="170" customFormat="1" ht="24.95" customHeight="1" spans="1:45">
      <c r="A6" s="185" t="s">
        <v>1615</v>
      </c>
      <c r="B6" s="186"/>
      <c r="C6" s="183"/>
      <c r="D6" s="184"/>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row>
    <row r="7" s="170" customFormat="1" ht="24.95" customHeight="1" spans="1:45">
      <c r="A7" s="182" t="s">
        <v>1616</v>
      </c>
      <c r="B7" s="186"/>
      <c r="C7" s="183"/>
      <c r="D7" s="184"/>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row>
    <row r="8" s="170" customFormat="1" ht="24.95" customHeight="1" spans="1:45">
      <c r="A8" s="185" t="s">
        <v>1617</v>
      </c>
      <c r="B8" s="186"/>
      <c r="C8" s="183"/>
      <c r="D8" s="184"/>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row>
    <row r="9" s="170" customFormat="1" ht="24.95" customHeight="1" spans="1:45">
      <c r="A9" s="182" t="s">
        <v>1618</v>
      </c>
      <c r="B9" s="186"/>
      <c r="C9" s="183"/>
      <c r="D9" s="184"/>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row>
    <row r="10" s="170" customFormat="1" ht="24.95" customHeight="1" spans="1:4">
      <c r="A10" s="185" t="s">
        <v>1619</v>
      </c>
      <c r="B10" s="187"/>
      <c r="C10" s="187"/>
      <c r="D10" s="188"/>
    </row>
    <row r="11" s="170" customFormat="1" ht="24.95" customHeight="1" spans="1:4">
      <c r="A11" s="182" t="s">
        <v>1620</v>
      </c>
      <c r="B11" s="187"/>
      <c r="C11" s="187"/>
      <c r="D11" s="188"/>
    </row>
    <row r="12" s="170" customFormat="1" ht="24.95" customHeight="1" spans="1:4">
      <c r="A12" s="185" t="s">
        <v>1621</v>
      </c>
      <c r="B12" s="187"/>
      <c r="C12" s="187"/>
      <c r="D12" s="188"/>
    </row>
    <row r="13" s="170" customFormat="1" ht="24.95" customHeight="1" spans="1:4">
      <c r="A13" s="182" t="s">
        <v>1622</v>
      </c>
      <c r="B13" s="187"/>
      <c r="C13" s="187"/>
      <c r="D13" s="188"/>
    </row>
    <row r="14" s="170" customFormat="1" ht="24.95" customHeight="1" spans="1:4">
      <c r="A14" s="185" t="s">
        <v>1623</v>
      </c>
      <c r="B14" s="187"/>
      <c r="C14" s="187"/>
      <c r="D14" s="188"/>
    </row>
    <row r="15" s="170" customFormat="1" ht="24.95" customHeight="1" spans="1:4">
      <c r="A15" s="182" t="s">
        <v>1624</v>
      </c>
      <c r="B15" s="187"/>
      <c r="C15" s="187"/>
      <c r="D15" s="188"/>
    </row>
    <row r="16" s="170" customFormat="1" ht="24.95" customHeight="1" spans="1:4">
      <c r="A16" s="185" t="s">
        <v>1625</v>
      </c>
      <c r="B16" s="187"/>
      <c r="C16" s="187"/>
      <c r="D16" s="188"/>
    </row>
    <row r="17" s="170" customFormat="1" ht="24.95" customHeight="1" spans="1:4">
      <c r="A17" s="182" t="s">
        <v>1626</v>
      </c>
      <c r="B17" s="187"/>
      <c r="C17" s="187"/>
      <c r="D17" s="188"/>
    </row>
    <row r="18" s="170" customFormat="1" ht="24.95" customHeight="1" spans="1:4">
      <c r="A18" s="185" t="s">
        <v>1627</v>
      </c>
      <c r="B18" s="187"/>
      <c r="C18" s="187"/>
      <c r="D18" s="188"/>
    </row>
    <row r="19" s="170" customFormat="1" ht="24.95" customHeight="1" spans="1:4">
      <c r="A19" s="185"/>
      <c r="B19" s="187"/>
      <c r="C19" s="187"/>
      <c r="D19" s="188"/>
    </row>
    <row r="20" s="170" customFormat="1" ht="24.95" customHeight="1" spans="1:4">
      <c r="A20" s="189" t="s">
        <v>1628</v>
      </c>
      <c r="B20" s="187"/>
      <c r="C20" s="187"/>
      <c r="D20" s="188"/>
    </row>
    <row r="21" s="170" customFormat="1" ht="24.95" customHeight="1" spans="1:4">
      <c r="A21" s="190" t="s">
        <v>1629</v>
      </c>
      <c r="B21" s="191"/>
      <c r="C21" s="191"/>
      <c r="D21" s="192"/>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workbookViewId="0">
      <pane ySplit="6" topLeftCell="A7" activePane="bottomLeft" state="frozen"/>
      <selection/>
      <selection pane="bottomLeft" activeCell="E64" sqref="E64"/>
    </sheetView>
  </sheetViews>
  <sheetFormatPr defaultColWidth="10" defaultRowHeight="13.5" outlineLevelCol="6"/>
  <cols>
    <col min="1" max="1" width="26.125" style="103" customWidth="1"/>
    <col min="2" max="7" width="10.875" style="103" customWidth="1"/>
    <col min="8" max="9" width="9.75" style="103" customWidth="1"/>
    <col min="10" max="16384" width="10" style="103"/>
  </cols>
  <sheetData>
    <row r="1" s="101" customFormat="1" ht="27.2" customHeight="1" spans="1:2">
      <c r="A1" s="80" t="s">
        <v>1775</v>
      </c>
      <c r="B1" s="80"/>
    </row>
    <row r="2" s="102" customFormat="1" ht="28.7" customHeight="1" spans="1:7">
      <c r="A2" s="107" t="s">
        <v>1776</v>
      </c>
      <c r="B2" s="107"/>
      <c r="C2" s="107"/>
      <c r="D2" s="107"/>
      <c r="E2" s="107"/>
      <c r="F2" s="107"/>
      <c r="G2" s="107"/>
    </row>
    <row r="3" s="103" customFormat="1" ht="14.25" customHeight="1" spans="1:7">
      <c r="A3" s="131"/>
      <c r="B3" s="131"/>
      <c r="G3" s="109" t="s">
        <v>1777</v>
      </c>
    </row>
    <row r="4" s="103" customFormat="1" ht="14.25" customHeight="1" spans="1:7">
      <c r="A4" s="146" t="s">
        <v>1778</v>
      </c>
      <c r="B4" s="147" t="s">
        <v>1779</v>
      </c>
      <c r="C4" s="147"/>
      <c r="D4" s="147"/>
      <c r="E4" s="147" t="s">
        <v>1780</v>
      </c>
      <c r="F4" s="147"/>
      <c r="G4" s="148"/>
    </row>
    <row r="5" s="103" customFormat="1" ht="14.25" customHeight="1" spans="1:7">
      <c r="A5" s="149"/>
      <c r="B5" s="150"/>
      <c r="C5" s="151" t="s">
        <v>1781</v>
      </c>
      <c r="D5" s="151" t="s">
        <v>1782</v>
      </c>
      <c r="E5" s="150"/>
      <c r="F5" s="151" t="s">
        <v>1781</v>
      </c>
      <c r="G5" s="152" t="s">
        <v>1782</v>
      </c>
    </row>
    <row r="6" s="103" customFormat="1" customHeight="1" spans="1:7">
      <c r="A6" s="149" t="s">
        <v>1783</v>
      </c>
      <c r="B6" s="151" t="s">
        <v>1784</v>
      </c>
      <c r="C6" s="151" t="s">
        <v>1785</v>
      </c>
      <c r="D6" s="151" t="s">
        <v>1786</v>
      </c>
      <c r="E6" s="151" t="s">
        <v>1787</v>
      </c>
      <c r="F6" s="151" t="s">
        <v>1788</v>
      </c>
      <c r="G6" s="152" t="s">
        <v>1789</v>
      </c>
    </row>
    <row r="7" s="103" customFormat="1" hidden="1" customHeight="1" spans="1:7">
      <c r="A7" s="153" t="s">
        <v>1790</v>
      </c>
      <c r="B7" s="154"/>
      <c r="C7" s="154"/>
      <c r="D7" s="154"/>
      <c r="E7" s="154"/>
      <c r="F7" s="154"/>
      <c r="G7" s="155"/>
    </row>
    <row r="8" s="103" customFormat="1" hidden="1" customHeight="1" spans="1:7">
      <c r="A8" s="153" t="s">
        <v>1791</v>
      </c>
      <c r="B8" s="154"/>
      <c r="C8" s="154"/>
      <c r="D8" s="154"/>
      <c r="E8" s="154"/>
      <c r="F8" s="154"/>
      <c r="G8" s="155"/>
    </row>
    <row r="9" s="103" customFormat="1" hidden="1" customHeight="1" spans="1:7">
      <c r="A9" s="153" t="s">
        <v>1792</v>
      </c>
      <c r="B9" s="154"/>
      <c r="C9" s="154"/>
      <c r="D9" s="154"/>
      <c r="E9" s="154"/>
      <c r="F9" s="154"/>
      <c r="G9" s="155"/>
    </row>
    <row r="10" s="103" customFormat="1" hidden="1" customHeight="1" spans="1:7">
      <c r="A10" s="156" t="s">
        <v>1793</v>
      </c>
      <c r="B10" s="157"/>
      <c r="C10" s="157"/>
      <c r="D10" s="157"/>
      <c r="E10" s="157"/>
      <c r="F10" s="157"/>
      <c r="G10" s="158"/>
    </row>
    <row r="11" s="103" customFormat="1" hidden="1" customHeight="1" spans="1:7">
      <c r="A11" s="159" t="s">
        <v>1794</v>
      </c>
      <c r="B11" s="160"/>
      <c r="C11" s="160"/>
      <c r="D11" s="160"/>
      <c r="E11" s="160"/>
      <c r="F11" s="160"/>
      <c r="G11" s="161"/>
    </row>
    <row r="12" s="103" customFormat="1" hidden="1" customHeight="1" spans="1:7">
      <c r="A12" s="159" t="s">
        <v>1795</v>
      </c>
      <c r="B12" s="160"/>
      <c r="C12" s="160"/>
      <c r="D12" s="160"/>
      <c r="E12" s="160"/>
      <c r="F12" s="160"/>
      <c r="G12" s="161"/>
    </row>
    <row r="13" s="103" customFormat="1" hidden="1" customHeight="1" spans="1:7">
      <c r="A13" s="159" t="s">
        <v>1796</v>
      </c>
      <c r="B13" s="160"/>
      <c r="C13" s="160"/>
      <c r="D13" s="160"/>
      <c r="E13" s="160"/>
      <c r="F13" s="160"/>
      <c r="G13" s="161"/>
    </row>
    <row r="14" s="103" customFormat="1" hidden="1" customHeight="1" spans="1:7">
      <c r="A14" s="159" t="s">
        <v>1797</v>
      </c>
      <c r="B14" s="160"/>
      <c r="C14" s="160"/>
      <c r="D14" s="160"/>
      <c r="E14" s="160"/>
      <c r="F14" s="160"/>
      <c r="G14" s="161"/>
    </row>
    <row r="15" s="103" customFormat="1" hidden="1" customHeight="1" spans="1:7">
      <c r="A15" s="159" t="s">
        <v>1798</v>
      </c>
      <c r="B15" s="160"/>
      <c r="C15" s="160"/>
      <c r="D15" s="160"/>
      <c r="E15" s="160"/>
      <c r="F15" s="160"/>
      <c r="G15" s="161"/>
    </row>
    <row r="16" s="103" customFormat="1" hidden="1" customHeight="1" spans="1:7">
      <c r="A16" s="159" t="s">
        <v>1799</v>
      </c>
      <c r="B16" s="160"/>
      <c r="C16" s="160"/>
      <c r="D16" s="160"/>
      <c r="E16" s="160"/>
      <c r="F16" s="160"/>
      <c r="G16" s="161"/>
    </row>
    <row r="17" s="103" customFormat="1" hidden="1" customHeight="1" spans="1:7">
      <c r="A17" s="159" t="s">
        <v>1800</v>
      </c>
      <c r="B17" s="160"/>
      <c r="C17" s="160"/>
      <c r="D17" s="160"/>
      <c r="E17" s="160"/>
      <c r="F17" s="160"/>
      <c r="G17" s="161"/>
    </row>
    <row r="18" s="103" customFormat="1" hidden="1" customHeight="1" spans="1:7">
      <c r="A18" s="159" t="s">
        <v>1801</v>
      </c>
      <c r="B18" s="160"/>
      <c r="C18" s="160"/>
      <c r="D18" s="160"/>
      <c r="E18" s="160"/>
      <c r="F18" s="160"/>
      <c r="G18" s="161"/>
    </row>
    <row r="19" s="103" customFormat="1" hidden="1" customHeight="1" spans="1:7">
      <c r="A19" s="159" t="s">
        <v>1802</v>
      </c>
      <c r="B19" s="160"/>
      <c r="C19" s="160"/>
      <c r="D19" s="160"/>
      <c r="E19" s="160"/>
      <c r="F19" s="160"/>
      <c r="G19" s="161"/>
    </row>
    <row r="20" s="103" customFormat="1" hidden="1" customHeight="1" spans="1:7">
      <c r="A20" s="159" t="s">
        <v>1803</v>
      </c>
      <c r="B20" s="160"/>
      <c r="C20" s="160"/>
      <c r="D20" s="160"/>
      <c r="E20" s="160"/>
      <c r="F20" s="160"/>
      <c r="G20" s="161"/>
    </row>
    <row r="21" s="103" customFormat="1" hidden="1" customHeight="1" spans="1:7">
      <c r="A21" s="159" t="s">
        <v>1804</v>
      </c>
      <c r="B21" s="160"/>
      <c r="C21" s="160"/>
      <c r="D21" s="160"/>
      <c r="E21" s="160"/>
      <c r="F21" s="160"/>
      <c r="G21" s="161"/>
    </row>
    <row r="22" s="103" customFormat="1" hidden="1" customHeight="1" spans="1:7">
      <c r="A22" s="159" t="s">
        <v>1805</v>
      </c>
      <c r="B22" s="160"/>
      <c r="C22" s="160"/>
      <c r="D22" s="160"/>
      <c r="E22" s="160"/>
      <c r="F22" s="160"/>
      <c r="G22" s="161"/>
    </row>
    <row r="23" s="103" customFormat="1" hidden="1" customHeight="1" spans="1:7">
      <c r="A23" s="159" t="s">
        <v>1806</v>
      </c>
      <c r="B23" s="160"/>
      <c r="C23" s="160"/>
      <c r="D23" s="160"/>
      <c r="E23" s="160"/>
      <c r="F23" s="160"/>
      <c r="G23" s="161"/>
    </row>
    <row r="24" s="103" customFormat="1" hidden="1" customHeight="1" spans="1:7">
      <c r="A24" s="159" t="s">
        <v>1807</v>
      </c>
      <c r="B24" s="160"/>
      <c r="C24" s="160"/>
      <c r="D24" s="160"/>
      <c r="E24" s="160"/>
      <c r="F24" s="160"/>
      <c r="G24" s="161"/>
    </row>
    <row r="25" s="103" customFormat="1" hidden="1" customHeight="1" spans="1:7">
      <c r="A25" s="159" t="s">
        <v>1808</v>
      </c>
      <c r="B25" s="160"/>
      <c r="C25" s="160"/>
      <c r="D25" s="160"/>
      <c r="E25" s="160"/>
      <c r="F25" s="160"/>
      <c r="G25" s="161"/>
    </row>
    <row r="26" s="103" customFormat="1" hidden="1" customHeight="1" spans="1:7">
      <c r="A26" s="159" t="s">
        <v>1809</v>
      </c>
      <c r="B26" s="160"/>
      <c r="C26" s="160"/>
      <c r="D26" s="160"/>
      <c r="E26" s="160"/>
      <c r="F26" s="160"/>
      <c r="G26" s="161"/>
    </row>
    <row r="27" s="103" customFormat="1" hidden="1" customHeight="1" spans="1:7">
      <c r="A27" s="159" t="s">
        <v>1810</v>
      </c>
      <c r="B27" s="160"/>
      <c r="C27" s="160"/>
      <c r="D27" s="160"/>
      <c r="E27" s="160"/>
      <c r="F27" s="160"/>
      <c r="G27" s="161"/>
    </row>
    <row r="28" s="103" customFormat="1" hidden="1" customHeight="1" spans="1:7">
      <c r="A28" s="159" t="s">
        <v>1811</v>
      </c>
      <c r="B28" s="160"/>
      <c r="C28" s="160"/>
      <c r="D28" s="160"/>
      <c r="E28" s="160"/>
      <c r="F28" s="160"/>
      <c r="G28" s="161"/>
    </row>
    <row r="29" s="103" customFormat="1" hidden="1" customHeight="1" spans="1:7">
      <c r="A29" s="159" t="s">
        <v>1812</v>
      </c>
      <c r="B29" s="160"/>
      <c r="C29" s="160"/>
      <c r="D29" s="160"/>
      <c r="E29" s="160"/>
      <c r="F29" s="160"/>
      <c r="G29" s="161"/>
    </row>
    <row r="30" s="103" customFormat="1" hidden="1" customHeight="1" spans="1:7">
      <c r="A30" s="159" t="s">
        <v>1813</v>
      </c>
      <c r="B30" s="160"/>
      <c r="C30" s="160"/>
      <c r="D30" s="160"/>
      <c r="E30" s="160"/>
      <c r="F30" s="160"/>
      <c r="G30" s="161"/>
    </row>
    <row r="31" s="103" customFormat="1" hidden="1" customHeight="1" spans="1:7">
      <c r="A31" s="159" t="s">
        <v>1814</v>
      </c>
      <c r="B31" s="160"/>
      <c r="C31" s="160"/>
      <c r="D31" s="160"/>
      <c r="E31" s="160"/>
      <c r="F31" s="160"/>
      <c r="G31" s="161"/>
    </row>
    <row r="32" s="103" customFormat="1" hidden="1" customHeight="1" spans="1:7">
      <c r="A32" s="159" t="s">
        <v>1815</v>
      </c>
      <c r="B32" s="160"/>
      <c r="C32" s="160"/>
      <c r="D32" s="160"/>
      <c r="E32" s="160"/>
      <c r="F32" s="160"/>
      <c r="G32" s="161"/>
    </row>
    <row r="33" s="103" customFormat="1" hidden="1" customHeight="1" spans="1:7">
      <c r="A33" s="159" t="s">
        <v>1816</v>
      </c>
      <c r="B33" s="160"/>
      <c r="C33" s="160"/>
      <c r="D33" s="160"/>
      <c r="E33" s="160"/>
      <c r="F33" s="160"/>
      <c r="G33" s="161"/>
    </row>
    <row r="34" s="103" customFormat="1" hidden="1" customHeight="1" spans="1:7">
      <c r="A34" s="159" t="s">
        <v>1817</v>
      </c>
      <c r="B34" s="160"/>
      <c r="C34" s="160"/>
      <c r="D34" s="160"/>
      <c r="E34" s="160"/>
      <c r="F34" s="160"/>
      <c r="G34" s="161"/>
    </row>
    <row r="35" s="103" customFormat="1" hidden="1" customHeight="1" spans="1:7">
      <c r="A35" s="162" t="s">
        <v>1818</v>
      </c>
      <c r="B35" s="160"/>
      <c r="C35" s="160"/>
      <c r="D35" s="160"/>
      <c r="E35" s="160"/>
      <c r="F35" s="160"/>
      <c r="G35" s="161"/>
    </row>
    <row r="36" s="103" customFormat="1" hidden="1" customHeight="1" spans="1:7">
      <c r="A36" s="159" t="s">
        <v>1819</v>
      </c>
      <c r="B36" s="160"/>
      <c r="C36" s="160"/>
      <c r="D36" s="160"/>
      <c r="E36" s="160"/>
      <c r="F36" s="160"/>
      <c r="G36" s="161"/>
    </row>
    <row r="37" s="103" customFormat="1" hidden="1" customHeight="1" spans="1:7">
      <c r="A37" s="159" t="s">
        <v>1820</v>
      </c>
      <c r="B37" s="160"/>
      <c r="C37" s="160"/>
      <c r="D37" s="160"/>
      <c r="E37" s="160"/>
      <c r="F37" s="160"/>
      <c r="G37" s="161"/>
    </row>
    <row r="38" s="103" customFormat="1" hidden="1" customHeight="1" spans="1:7">
      <c r="A38" s="159" t="s">
        <v>1821</v>
      </c>
      <c r="B38" s="160"/>
      <c r="C38" s="160"/>
      <c r="D38" s="160"/>
      <c r="E38" s="160"/>
      <c r="F38" s="160"/>
      <c r="G38" s="161"/>
    </row>
    <row r="39" s="103" customFormat="1" hidden="1" customHeight="1" spans="1:7">
      <c r="A39" s="159" t="s">
        <v>1822</v>
      </c>
      <c r="B39" s="160"/>
      <c r="C39" s="160"/>
      <c r="D39" s="160"/>
      <c r="E39" s="160"/>
      <c r="F39" s="160"/>
      <c r="G39" s="161"/>
    </row>
    <row r="40" s="103" customFormat="1" hidden="1" customHeight="1" spans="1:7">
      <c r="A40" s="159" t="s">
        <v>1823</v>
      </c>
      <c r="B40" s="160"/>
      <c r="C40" s="160"/>
      <c r="D40" s="160"/>
      <c r="E40" s="160"/>
      <c r="F40" s="160"/>
      <c r="G40" s="161"/>
    </row>
    <row r="41" s="103" customFormat="1" hidden="1" customHeight="1" spans="1:7">
      <c r="A41" s="159" t="s">
        <v>1824</v>
      </c>
      <c r="B41" s="160"/>
      <c r="C41" s="160"/>
      <c r="D41" s="160"/>
      <c r="E41" s="160"/>
      <c r="F41" s="160"/>
      <c r="G41" s="161"/>
    </row>
    <row r="42" s="145" customFormat="1" ht="25" customHeight="1" spans="1:7">
      <c r="A42" s="163" t="s">
        <v>1825</v>
      </c>
      <c r="B42" s="164">
        <v>202.19</v>
      </c>
      <c r="C42" s="164">
        <v>64.85</v>
      </c>
      <c r="D42" s="164">
        <v>137.34</v>
      </c>
      <c r="E42" s="164">
        <v>202.19</v>
      </c>
      <c r="F42" s="164">
        <v>64.85</v>
      </c>
      <c r="G42" s="165">
        <v>137.34</v>
      </c>
    </row>
    <row r="43" s="103" customFormat="1" hidden="1" customHeight="1" spans="1:7">
      <c r="A43" s="159" t="s">
        <v>1826</v>
      </c>
      <c r="B43" s="160"/>
      <c r="C43" s="160"/>
      <c r="D43" s="160"/>
      <c r="E43" s="160"/>
      <c r="F43" s="160"/>
      <c r="G43" s="161"/>
    </row>
    <row r="44" s="103" customFormat="1" hidden="1" customHeight="1" spans="1:7">
      <c r="A44" s="159" t="s">
        <v>1827</v>
      </c>
      <c r="B44" s="160"/>
      <c r="C44" s="160"/>
      <c r="D44" s="160"/>
      <c r="E44" s="160"/>
      <c r="F44" s="160"/>
      <c r="G44" s="161"/>
    </row>
    <row r="45" s="103" customFormat="1" hidden="1" customHeight="1" spans="1:7">
      <c r="A45" s="159" t="s">
        <v>1828</v>
      </c>
      <c r="B45" s="160"/>
      <c r="C45" s="160"/>
      <c r="D45" s="160"/>
      <c r="E45" s="160"/>
      <c r="F45" s="160"/>
      <c r="G45" s="161"/>
    </row>
    <row r="46" s="103" customFormat="1" hidden="1" customHeight="1" spans="1:7">
      <c r="A46" s="159" t="s">
        <v>1829</v>
      </c>
      <c r="B46" s="160"/>
      <c r="C46" s="160"/>
      <c r="D46" s="160"/>
      <c r="E46" s="160"/>
      <c r="F46" s="160"/>
      <c r="G46" s="161"/>
    </row>
    <row r="47" s="103" customFormat="1" hidden="1" customHeight="1" spans="1:7">
      <c r="A47" s="162" t="s">
        <v>1830</v>
      </c>
      <c r="B47" s="160"/>
      <c r="C47" s="160"/>
      <c r="D47" s="160"/>
      <c r="E47" s="160"/>
      <c r="F47" s="160"/>
      <c r="G47" s="161"/>
    </row>
    <row r="48" s="103" customFormat="1" hidden="1" customHeight="1" spans="1:7">
      <c r="A48" s="159" t="s">
        <v>1831</v>
      </c>
      <c r="B48" s="160"/>
      <c r="C48" s="160"/>
      <c r="D48" s="160"/>
      <c r="E48" s="160"/>
      <c r="F48" s="160"/>
      <c r="G48" s="161"/>
    </row>
    <row r="49" s="103" customFormat="1" hidden="1" customHeight="1" spans="1:7">
      <c r="A49" s="159" t="s">
        <v>1832</v>
      </c>
      <c r="B49" s="160"/>
      <c r="C49" s="160"/>
      <c r="D49" s="160"/>
      <c r="E49" s="160"/>
      <c r="F49" s="160"/>
      <c r="G49" s="161"/>
    </row>
    <row r="50" s="103" customFormat="1" hidden="1" customHeight="1" spans="1:7">
      <c r="A50" s="159" t="s">
        <v>1833</v>
      </c>
      <c r="B50" s="160"/>
      <c r="C50" s="160"/>
      <c r="D50" s="160"/>
      <c r="E50" s="160"/>
      <c r="F50" s="160"/>
      <c r="G50" s="161"/>
    </row>
    <row r="51" s="103" customFormat="1" hidden="1" customHeight="1" spans="1:7">
      <c r="A51" s="159" t="s">
        <v>1834</v>
      </c>
      <c r="B51" s="160"/>
      <c r="C51" s="160"/>
      <c r="D51" s="160"/>
      <c r="E51" s="160"/>
      <c r="F51" s="160"/>
      <c r="G51" s="161"/>
    </row>
    <row r="52" s="103" customFormat="1" hidden="1" customHeight="1" spans="1:7">
      <c r="A52" s="159" t="s">
        <v>1835</v>
      </c>
      <c r="B52" s="160"/>
      <c r="C52" s="160"/>
      <c r="D52" s="160"/>
      <c r="E52" s="160"/>
      <c r="F52" s="160"/>
      <c r="G52" s="161"/>
    </row>
    <row r="53" s="103" customFormat="1" hidden="1" customHeight="1" spans="1:7">
      <c r="A53" s="166" t="s">
        <v>1836</v>
      </c>
      <c r="B53" s="167"/>
      <c r="C53" s="167"/>
      <c r="D53" s="167"/>
      <c r="E53" s="167"/>
      <c r="F53" s="167"/>
      <c r="G53" s="168"/>
    </row>
    <row r="54" s="103" customFormat="1" spans="1:7">
      <c r="A54" s="131" t="s">
        <v>1837</v>
      </c>
      <c r="B54" s="131"/>
      <c r="C54" s="131"/>
      <c r="D54" s="131"/>
      <c r="E54" s="131"/>
      <c r="F54" s="131"/>
      <c r="G54" s="131"/>
    </row>
    <row r="55" s="103" customFormat="1" spans="1:7">
      <c r="A55" s="131" t="s">
        <v>1838</v>
      </c>
      <c r="B55" s="131"/>
      <c r="C55" s="131"/>
      <c r="D55" s="131"/>
      <c r="E55" s="131"/>
      <c r="F55" s="131"/>
      <c r="G55" s="131"/>
    </row>
  </sheetData>
  <autoFilter ref="A6:G55">
    <extLst/>
  </autoFilter>
  <mergeCells count="6">
    <mergeCell ref="A2:G2"/>
    <mergeCell ref="B4:D4"/>
    <mergeCell ref="E4:G4"/>
    <mergeCell ref="A54:G54"/>
    <mergeCell ref="A55:G55"/>
    <mergeCell ref="A4:A5"/>
  </mergeCells>
  <printOptions horizontalCentered="1"/>
  <pageMargins left="0.393055555555556" right="0.393055555555556" top="0.393055555555556" bottom="0.393055555555556" header="0" footer="0"/>
  <pageSetup paperSize="9" orientation="portrait"/>
  <headerFooter>
    <oddFooter>&amp;C&amp;P</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A1" sqref="A1"/>
    </sheetView>
  </sheetViews>
  <sheetFormatPr defaultColWidth="10" defaultRowHeight="13.5" outlineLevelCol="4"/>
  <cols>
    <col min="1" max="1" width="49.25" style="103" customWidth="1"/>
    <col min="2" max="3" width="19.75" style="103" customWidth="1"/>
    <col min="4" max="5" width="10" style="105"/>
    <col min="6" max="16384" width="10" style="103"/>
  </cols>
  <sheetData>
    <row r="1" s="141" customFormat="1" ht="26.25" customHeight="1" spans="1:5">
      <c r="A1" s="80" t="s">
        <v>1839</v>
      </c>
      <c r="B1" s="80"/>
      <c r="D1" s="142"/>
      <c r="E1" s="142"/>
    </row>
    <row r="2" s="102" customFormat="1" ht="28.7" customHeight="1" spans="1:5">
      <c r="A2" s="107" t="s">
        <v>1840</v>
      </c>
      <c r="B2" s="107"/>
      <c r="C2" s="107"/>
      <c r="D2" s="108"/>
      <c r="E2" s="108"/>
    </row>
    <row r="3" s="103" customFormat="1" ht="25.5" customHeight="1" spans="1:5">
      <c r="A3" s="131"/>
      <c r="B3" s="131"/>
      <c r="C3" s="132" t="s">
        <v>1777</v>
      </c>
      <c r="D3" s="105"/>
      <c r="E3" s="105"/>
    </row>
    <row r="4" s="103" customFormat="1" ht="46.5" customHeight="1" spans="1:5">
      <c r="A4" s="110" t="s">
        <v>1169</v>
      </c>
      <c r="B4" s="111" t="s">
        <v>70</v>
      </c>
      <c r="C4" s="112" t="s">
        <v>72</v>
      </c>
      <c r="D4" s="105"/>
      <c r="E4" s="105"/>
    </row>
    <row r="5" s="103" customFormat="1" ht="56.25" customHeight="1" spans="1:5">
      <c r="A5" s="133" t="s">
        <v>1841</v>
      </c>
      <c r="B5" s="124">
        <v>63.2</v>
      </c>
      <c r="C5" s="124">
        <v>63.2</v>
      </c>
      <c r="D5" s="105"/>
      <c r="E5" s="105"/>
    </row>
    <row r="6" s="103" customFormat="1" ht="56.25" customHeight="1" spans="1:5">
      <c r="A6" s="133" t="s">
        <v>1842</v>
      </c>
      <c r="B6" s="124">
        <v>64.85</v>
      </c>
      <c r="C6" s="124">
        <v>64.85</v>
      </c>
      <c r="D6" s="105"/>
      <c r="E6" s="105"/>
    </row>
    <row r="7" s="103" customFormat="1" ht="66.75" customHeight="1" spans="1:5">
      <c r="A7" s="133" t="s">
        <v>1843</v>
      </c>
      <c r="B7" s="116">
        <v>8.67</v>
      </c>
      <c r="C7" s="124">
        <v>8.67</v>
      </c>
      <c r="D7" s="105"/>
      <c r="E7" s="105"/>
    </row>
    <row r="8" s="103" customFormat="1" ht="56.25" customHeight="1" spans="1:5">
      <c r="A8" s="133" t="s">
        <v>1844</v>
      </c>
      <c r="B8" s="119"/>
      <c r="C8" s="118"/>
      <c r="D8" s="105"/>
      <c r="E8" s="105"/>
    </row>
    <row r="9" s="103" customFormat="1" ht="56.25" customHeight="1" spans="1:5">
      <c r="A9" s="133" t="s">
        <v>1845</v>
      </c>
      <c r="B9" s="119">
        <v>8.67</v>
      </c>
      <c r="C9" s="118">
        <v>8.67</v>
      </c>
      <c r="D9" s="105"/>
      <c r="E9" s="105"/>
    </row>
    <row r="10" s="103" customFormat="1" ht="56.25" customHeight="1" spans="1:5">
      <c r="A10" s="133" t="s">
        <v>1846</v>
      </c>
      <c r="B10" s="116">
        <v>7.21</v>
      </c>
      <c r="C10" s="124">
        <v>7.21</v>
      </c>
      <c r="D10" s="125"/>
      <c r="E10" s="126"/>
    </row>
    <row r="11" s="103" customFormat="1" ht="56.25" customHeight="1" spans="1:5">
      <c r="A11" s="133" t="s">
        <v>1847</v>
      </c>
      <c r="B11" s="119">
        <v>64.85</v>
      </c>
      <c r="C11" s="118">
        <v>64.85</v>
      </c>
      <c r="D11" s="105"/>
      <c r="E11" s="105"/>
    </row>
    <row r="12" s="103" customFormat="1" ht="56.25" customHeight="1" spans="1:5">
      <c r="A12" s="133" t="s">
        <v>1848</v>
      </c>
      <c r="B12" s="119"/>
      <c r="C12" s="118"/>
      <c r="D12" s="105"/>
      <c r="E12" s="105"/>
    </row>
    <row r="13" s="103" customFormat="1" ht="56.25" customHeight="1" spans="1:5">
      <c r="A13" s="138" t="s">
        <v>1849</v>
      </c>
      <c r="B13" s="143"/>
      <c r="C13" s="144"/>
      <c r="D13" s="105"/>
      <c r="E13" s="105"/>
    </row>
    <row r="14" s="103" customFormat="1" ht="38.25" customHeight="1" spans="1:5">
      <c r="A14" s="131" t="s">
        <v>1850</v>
      </c>
      <c r="B14" s="131"/>
      <c r="C14" s="131"/>
      <c r="D14" s="105"/>
      <c r="E14" s="105"/>
    </row>
  </sheetData>
  <mergeCells count="2">
    <mergeCell ref="A2:C2"/>
    <mergeCell ref="A14:C14"/>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A1" sqref="A1"/>
    </sheetView>
  </sheetViews>
  <sheetFormatPr defaultColWidth="10" defaultRowHeight="13.5" outlineLevelCol="3"/>
  <cols>
    <col min="1" max="1" width="46" style="103" customWidth="1"/>
    <col min="2" max="2" width="21.5" style="103" customWidth="1"/>
    <col min="3" max="3" width="20.75" style="103" customWidth="1"/>
    <col min="4" max="4" width="9.75" style="105" customWidth="1"/>
    <col min="5" max="16384" width="10" style="103"/>
  </cols>
  <sheetData>
    <row r="1" s="101" customFormat="1" ht="18" customHeight="1" spans="1:4">
      <c r="A1" s="80" t="s">
        <v>1851</v>
      </c>
      <c r="D1" s="106"/>
    </row>
    <row r="2" s="102" customFormat="1" ht="48" customHeight="1" spans="1:4">
      <c r="A2" s="107" t="s">
        <v>1852</v>
      </c>
      <c r="B2" s="107"/>
      <c r="C2" s="107"/>
      <c r="D2" s="108"/>
    </row>
    <row r="3" s="103" customFormat="1" ht="33" customHeight="1" spans="1:4">
      <c r="A3" s="131"/>
      <c r="B3" s="131"/>
      <c r="C3" s="132" t="s">
        <v>1777</v>
      </c>
      <c r="D3" s="105"/>
    </row>
    <row r="4" s="103" customFormat="1" ht="66.75" customHeight="1" spans="1:4">
      <c r="A4" s="110" t="s">
        <v>1169</v>
      </c>
      <c r="B4" s="111" t="s">
        <v>70</v>
      </c>
      <c r="C4" s="112" t="s">
        <v>72</v>
      </c>
      <c r="D4" s="105"/>
    </row>
    <row r="5" s="103" customFormat="1" ht="58.5" customHeight="1" spans="1:4">
      <c r="A5" s="133" t="s">
        <v>1853</v>
      </c>
      <c r="B5" s="134">
        <v>92.34</v>
      </c>
      <c r="C5" s="134">
        <v>92.34</v>
      </c>
      <c r="D5" s="105"/>
    </row>
    <row r="6" s="103" customFormat="1" ht="58.5" customHeight="1" spans="1:4">
      <c r="A6" s="133" t="s">
        <v>1854</v>
      </c>
      <c r="B6" s="134">
        <v>137.34</v>
      </c>
      <c r="C6" s="134">
        <v>137.34</v>
      </c>
      <c r="D6" s="105"/>
    </row>
    <row r="7" s="103" customFormat="1" ht="58.5" customHeight="1" spans="1:4">
      <c r="A7" s="133" t="s">
        <v>1855</v>
      </c>
      <c r="B7" s="135">
        <v>53.7</v>
      </c>
      <c r="C7" s="136">
        <v>53.7</v>
      </c>
      <c r="D7" s="105"/>
    </row>
    <row r="8" s="103" customFormat="1" ht="58.5" customHeight="1" spans="1:4">
      <c r="A8" s="133" t="s">
        <v>1856</v>
      </c>
      <c r="B8" s="136">
        <v>8.7</v>
      </c>
      <c r="C8" s="136">
        <v>8.7</v>
      </c>
      <c r="D8" s="105"/>
    </row>
    <row r="9" s="103" customFormat="1" ht="58.5" customHeight="1" spans="1:4">
      <c r="A9" s="133" t="s">
        <v>1857</v>
      </c>
      <c r="B9" s="136">
        <v>137.34</v>
      </c>
      <c r="C9" s="136">
        <v>137.34</v>
      </c>
      <c r="D9" s="105"/>
    </row>
    <row r="10" s="103" customFormat="1" ht="58.5" customHeight="1" spans="1:4">
      <c r="A10" s="133" t="s">
        <v>1858</v>
      </c>
      <c r="B10" s="137"/>
      <c r="C10" s="136"/>
      <c r="D10" s="105"/>
    </row>
    <row r="11" s="103" customFormat="1" ht="58.5" customHeight="1" spans="1:4">
      <c r="A11" s="138" t="s">
        <v>1859</v>
      </c>
      <c r="B11" s="139"/>
      <c r="C11" s="140"/>
      <c r="D11" s="105"/>
    </row>
    <row r="12" s="103" customFormat="1" ht="45" customHeight="1" spans="1:4">
      <c r="A12" s="131" t="s">
        <v>1860</v>
      </c>
      <c r="B12" s="131"/>
      <c r="C12" s="131"/>
      <c r="D12" s="105"/>
    </row>
  </sheetData>
  <mergeCells count="2">
    <mergeCell ref="A2:C2"/>
    <mergeCell ref="A12:C12"/>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workbookViewId="0">
      <pane ySplit="4" topLeftCell="A5" activePane="bottomLeft" state="frozen"/>
      <selection/>
      <selection pane="bottomLeft" activeCell="A1" sqref="A1"/>
    </sheetView>
  </sheetViews>
  <sheetFormatPr defaultColWidth="10" defaultRowHeight="13.5" outlineLevelCol="5"/>
  <cols>
    <col min="1" max="1" width="33.375" style="103" customWidth="1"/>
    <col min="2" max="2" width="16.75" style="103" customWidth="1"/>
    <col min="3" max="4" width="21" style="103" customWidth="1"/>
    <col min="5" max="5" width="9.75" style="103" customWidth="1"/>
    <col min="6" max="6" width="15.375" style="105" customWidth="1"/>
    <col min="7" max="16384" width="10" style="103"/>
  </cols>
  <sheetData>
    <row r="1" s="101" customFormat="1" ht="24" customHeight="1" spans="1:6">
      <c r="A1" s="80" t="s">
        <v>1861</v>
      </c>
      <c r="F1" s="106"/>
    </row>
    <row r="2" s="102" customFormat="1" ht="28.7" customHeight="1" spans="1:6">
      <c r="A2" s="107" t="s">
        <v>1862</v>
      </c>
      <c r="B2" s="107"/>
      <c r="C2" s="107"/>
      <c r="D2" s="107"/>
      <c r="F2" s="108"/>
    </row>
    <row r="3" s="103" customFormat="1" ht="24" customHeight="1" spans="4:6">
      <c r="D3" s="109" t="s">
        <v>1777</v>
      </c>
      <c r="F3" s="105"/>
    </row>
    <row r="4" s="103" customFormat="1" ht="28.5" customHeight="1" spans="1:6">
      <c r="A4" s="110" t="s">
        <v>1169</v>
      </c>
      <c r="B4" s="111" t="s">
        <v>1863</v>
      </c>
      <c r="C4" s="111" t="s">
        <v>1864</v>
      </c>
      <c r="D4" s="112" t="s">
        <v>1865</v>
      </c>
      <c r="E4" s="113"/>
      <c r="F4" s="105"/>
    </row>
    <row r="5" s="103" customFormat="1" ht="28.5" customHeight="1" spans="1:6">
      <c r="A5" s="114" t="s">
        <v>1866</v>
      </c>
      <c r="B5" s="115" t="s">
        <v>1867</v>
      </c>
      <c r="C5" s="116">
        <v>62.37</v>
      </c>
      <c r="D5" s="117"/>
      <c r="E5" s="113"/>
      <c r="F5" s="105"/>
    </row>
    <row r="6" s="103" customFormat="1" ht="28.5" customHeight="1" spans="1:6">
      <c r="A6" s="114" t="s">
        <v>1868</v>
      </c>
      <c r="B6" s="115" t="s">
        <v>1785</v>
      </c>
      <c r="C6" s="118">
        <v>8.67</v>
      </c>
      <c r="D6" s="118"/>
      <c r="E6" s="113"/>
      <c r="F6" s="105"/>
    </row>
    <row r="7" s="103" customFormat="1" ht="28.5" customHeight="1" spans="1:6">
      <c r="A7" s="114" t="s">
        <v>1869</v>
      </c>
      <c r="B7" s="115" t="s">
        <v>1786</v>
      </c>
      <c r="C7" s="119">
        <v>7.18</v>
      </c>
      <c r="D7" s="118"/>
      <c r="E7" s="113"/>
      <c r="F7" s="105"/>
    </row>
    <row r="8" s="103" customFormat="1" ht="28.5" customHeight="1" spans="1:6">
      <c r="A8" s="114" t="s">
        <v>1870</v>
      </c>
      <c r="B8" s="115" t="s">
        <v>1871</v>
      </c>
      <c r="C8" s="118">
        <v>53.7</v>
      </c>
      <c r="D8" s="118"/>
      <c r="E8" s="113"/>
      <c r="F8" s="105"/>
    </row>
    <row r="9" s="103" customFormat="1" ht="28.5" customHeight="1" spans="1:6">
      <c r="A9" s="114" t="s">
        <v>1869</v>
      </c>
      <c r="B9" s="115" t="s">
        <v>1788</v>
      </c>
      <c r="C9" s="119">
        <v>8.7</v>
      </c>
      <c r="D9" s="118"/>
      <c r="E9" s="113"/>
      <c r="F9" s="105"/>
    </row>
    <row r="10" s="103" customFormat="1" ht="28.5" customHeight="1" spans="1:6">
      <c r="A10" s="114" t="s">
        <v>1872</v>
      </c>
      <c r="B10" s="115" t="s">
        <v>1873</v>
      </c>
      <c r="C10" s="119">
        <v>15.7</v>
      </c>
      <c r="D10" s="118"/>
      <c r="E10" s="113"/>
      <c r="F10" s="105"/>
    </row>
    <row r="11" s="103" customFormat="1" ht="28.5" customHeight="1" spans="1:6">
      <c r="A11" s="114" t="s">
        <v>1868</v>
      </c>
      <c r="B11" s="115" t="s">
        <v>1874</v>
      </c>
      <c r="C11" s="119">
        <v>7</v>
      </c>
      <c r="D11" s="118"/>
      <c r="E11" s="113"/>
      <c r="F11" s="105"/>
    </row>
    <row r="12" s="103" customFormat="1" ht="28.5" customHeight="1" spans="1:6">
      <c r="A12" s="114" t="s">
        <v>1870</v>
      </c>
      <c r="B12" s="115" t="s">
        <v>1875</v>
      </c>
      <c r="C12" s="119">
        <v>8.7</v>
      </c>
      <c r="D12" s="118"/>
      <c r="E12" s="113"/>
      <c r="F12" s="105"/>
    </row>
    <row r="13" s="104" customFormat="1" ht="28.5" customHeight="1" spans="1:6">
      <c r="A13" s="114" t="s">
        <v>1876</v>
      </c>
      <c r="B13" s="115" t="s">
        <v>1877</v>
      </c>
      <c r="C13" s="118">
        <v>5.8</v>
      </c>
      <c r="D13" s="118"/>
      <c r="E13" s="120"/>
      <c r="F13" s="121"/>
    </row>
    <row r="14" s="104" customFormat="1" ht="28.5" customHeight="1" spans="1:6">
      <c r="A14" s="114" t="s">
        <v>1868</v>
      </c>
      <c r="B14" s="115" t="s">
        <v>1878</v>
      </c>
      <c r="C14" s="119">
        <v>1.99</v>
      </c>
      <c r="D14" s="118"/>
      <c r="E14" s="120"/>
      <c r="F14" s="121"/>
    </row>
    <row r="15" s="104" customFormat="1" ht="28.5" customHeight="1" spans="1:6">
      <c r="A15" s="114" t="s">
        <v>1870</v>
      </c>
      <c r="B15" s="115" t="s">
        <v>1879</v>
      </c>
      <c r="C15" s="119">
        <v>3.81</v>
      </c>
      <c r="D15" s="118"/>
      <c r="E15" s="120"/>
      <c r="F15" s="121"/>
    </row>
    <row r="16" s="103" customFormat="1" ht="28.5" customHeight="1" spans="1:6">
      <c r="A16" s="114" t="s">
        <v>1880</v>
      </c>
      <c r="B16" s="115" t="s">
        <v>1881</v>
      </c>
      <c r="C16" s="119">
        <v>14.96</v>
      </c>
      <c r="D16" s="118"/>
      <c r="E16" s="113"/>
      <c r="F16" s="105"/>
    </row>
    <row r="17" s="103" customFormat="1" ht="28.5" customHeight="1" spans="1:6">
      <c r="A17" s="114" t="s">
        <v>1868</v>
      </c>
      <c r="B17" s="115" t="s">
        <v>1882</v>
      </c>
      <c r="C17" s="116">
        <v>6.96</v>
      </c>
      <c r="D17" s="118"/>
      <c r="E17" s="113"/>
      <c r="F17" s="105"/>
    </row>
    <row r="18" s="103" customFormat="1" ht="28.5" customHeight="1" spans="1:6">
      <c r="A18" s="114" t="s">
        <v>1883</v>
      </c>
      <c r="B18" s="115"/>
      <c r="C18" s="116">
        <v>6.26</v>
      </c>
      <c r="D18" s="118"/>
      <c r="E18" s="113"/>
      <c r="F18" s="105"/>
    </row>
    <row r="19" s="103" customFormat="1" ht="28.5" customHeight="1" spans="1:6">
      <c r="A19" s="114" t="s">
        <v>1884</v>
      </c>
      <c r="B19" s="115" t="s">
        <v>1885</v>
      </c>
      <c r="C19" s="116">
        <v>0.7</v>
      </c>
      <c r="D19" s="118"/>
      <c r="E19" s="113"/>
      <c r="F19" s="105"/>
    </row>
    <row r="20" s="103" customFormat="1" ht="28.5" customHeight="1" spans="1:6">
      <c r="A20" s="114" t="s">
        <v>1870</v>
      </c>
      <c r="B20" s="115" t="s">
        <v>1886</v>
      </c>
      <c r="C20" s="116">
        <v>8</v>
      </c>
      <c r="D20" s="118"/>
      <c r="E20" s="113"/>
      <c r="F20" s="105"/>
    </row>
    <row r="21" s="103" customFormat="1" ht="28.5" customHeight="1" spans="1:6">
      <c r="A21" s="114" t="s">
        <v>1883</v>
      </c>
      <c r="B21" s="115"/>
      <c r="C21" s="116">
        <v>8</v>
      </c>
      <c r="D21" s="118"/>
      <c r="E21" s="113"/>
      <c r="F21" s="105"/>
    </row>
    <row r="22" s="103" customFormat="1" ht="28.5" customHeight="1" spans="1:6">
      <c r="A22" s="114" t="s">
        <v>1887</v>
      </c>
      <c r="B22" s="115" t="s">
        <v>1888</v>
      </c>
      <c r="C22" s="116"/>
      <c r="D22" s="118"/>
      <c r="E22" s="113"/>
      <c r="F22" s="105"/>
    </row>
    <row r="23" s="105" customFormat="1" ht="28.5" customHeight="1" spans="1:6">
      <c r="A23" s="122" t="s">
        <v>1889</v>
      </c>
      <c r="B23" s="123" t="s">
        <v>1890</v>
      </c>
      <c r="C23" s="124">
        <v>7.3</v>
      </c>
      <c r="D23" s="124"/>
      <c r="E23" s="125"/>
      <c r="F23" s="126"/>
    </row>
    <row r="24" s="105" customFormat="1" ht="28.5" customHeight="1" spans="1:5">
      <c r="A24" s="122" t="s">
        <v>1868</v>
      </c>
      <c r="B24" s="123" t="s">
        <v>1891</v>
      </c>
      <c r="C24" s="116">
        <v>2.2</v>
      </c>
      <c r="D24" s="124"/>
      <c r="E24" s="125"/>
    </row>
    <row r="25" s="105" customFormat="1" ht="28.5" customHeight="1" spans="1:5">
      <c r="A25" s="127" t="s">
        <v>1870</v>
      </c>
      <c r="B25" s="128" t="s">
        <v>1892</v>
      </c>
      <c r="C25" s="129">
        <v>5.1</v>
      </c>
      <c r="D25" s="130"/>
      <c r="E25" s="125"/>
    </row>
    <row r="26" s="103" customFormat="1" ht="43.5" customHeight="1" spans="1:6">
      <c r="A26" s="131" t="s">
        <v>1893</v>
      </c>
      <c r="B26" s="131"/>
      <c r="C26" s="131"/>
      <c r="D26" s="131"/>
      <c r="F26" s="105"/>
    </row>
  </sheetData>
  <mergeCells count="2">
    <mergeCell ref="A2:D2"/>
    <mergeCell ref="A26:D26"/>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workbookViewId="0">
      <selection activeCell="C9" sqref="C9"/>
    </sheetView>
  </sheetViews>
  <sheetFormatPr defaultColWidth="10" defaultRowHeight="13.5" outlineLevelCol="4"/>
  <cols>
    <col min="1" max="1" width="35" style="79" customWidth="1"/>
    <col min="2" max="5" width="13.375" style="79" customWidth="1"/>
    <col min="6" max="6" width="9.75" style="79" customWidth="1"/>
    <col min="7" max="16384" width="10" style="79"/>
  </cols>
  <sheetData>
    <row r="1" s="77" customFormat="1" ht="21" customHeight="1" spans="1:4">
      <c r="A1" s="80" t="s">
        <v>1894</v>
      </c>
      <c r="B1" s="81"/>
      <c r="C1" s="81"/>
      <c r="D1" s="81"/>
    </row>
    <row r="2" s="78" customFormat="1" ht="28.7" customHeight="1" spans="1:5">
      <c r="A2" s="82" t="s">
        <v>1895</v>
      </c>
      <c r="B2" s="82"/>
      <c r="C2" s="82"/>
      <c r="D2" s="82"/>
      <c r="E2" s="82"/>
    </row>
    <row r="3" s="79" customFormat="1" ht="22.5" customHeight="1" spans="2:5">
      <c r="B3" s="83"/>
      <c r="C3" s="83"/>
      <c r="D3" s="83"/>
      <c r="E3" s="84" t="s">
        <v>1777</v>
      </c>
    </row>
    <row r="4" s="79" customFormat="1" ht="57.75" customHeight="1" spans="1:5">
      <c r="A4" s="85" t="s">
        <v>1896</v>
      </c>
      <c r="B4" s="86" t="s">
        <v>1863</v>
      </c>
      <c r="C4" s="87" t="s">
        <v>1864</v>
      </c>
      <c r="D4" s="86" t="s">
        <v>1865</v>
      </c>
      <c r="E4" s="88" t="s">
        <v>1897</v>
      </c>
    </row>
    <row r="5" s="79" customFormat="1" ht="57.75" customHeight="1" spans="1:5">
      <c r="A5" s="89" t="s">
        <v>1898</v>
      </c>
      <c r="B5" s="90" t="s">
        <v>1784</v>
      </c>
      <c r="C5" s="91">
        <v>202.19</v>
      </c>
      <c r="D5" s="92">
        <v>202.19</v>
      </c>
      <c r="E5" s="93"/>
    </row>
    <row r="6" s="79" customFormat="1" ht="57.75" customHeight="1" spans="1:5">
      <c r="A6" s="89" t="s">
        <v>1899</v>
      </c>
      <c r="B6" s="94" t="s">
        <v>1785</v>
      </c>
      <c r="C6" s="95">
        <v>64.85</v>
      </c>
      <c r="D6" s="92">
        <v>64.85</v>
      </c>
      <c r="E6" s="93"/>
    </row>
    <row r="7" s="79" customFormat="1" ht="57.75" customHeight="1" spans="1:5">
      <c r="A7" s="89" t="s">
        <v>1900</v>
      </c>
      <c r="B7" s="94" t="s">
        <v>1786</v>
      </c>
      <c r="C7" s="95">
        <v>137.34</v>
      </c>
      <c r="D7" s="92">
        <v>137.34</v>
      </c>
      <c r="E7" s="93"/>
    </row>
    <row r="8" s="79" customFormat="1" ht="57.75" customHeight="1" spans="1:5">
      <c r="A8" s="89" t="s">
        <v>1901</v>
      </c>
      <c r="B8" s="94" t="s">
        <v>1787</v>
      </c>
      <c r="C8" s="96"/>
      <c r="D8" s="89"/>
      <c r="E8" s="93"/>
    </row>
    <row r="9" s="79" customFormat="1" ht="57.75" customHeight="1" spans="1:5">
      <c r="A9" s="89" t="s">
        <v>1899</v>
      </c>
      <c r="B9" s="94" t="s">
        <v>1788</v>
      </c>
      <c r="C9" s="96"/>
      <c r="D9" s="89"/>
      <c r="E9" s="93"/>
    </row>
    <row r="10" s="79" customFormat="1" ht="57.75" customHeight="1" spans="1:5">
      <c r="A10" s="97" t="s">
        <v>1900</v>
      </c>
      <c r="B10" s="98" t="s">
        <v>1789</v>
      </c>
      <c r="C10" s="99"/>
      <c r="D10" s="97"/>
      <c r="E10" s="100"/>
    </row>
    <row r="11" s="79" customFormat="1" ht="41.45" customHeight="1" spans="1:5">
      <c r="A11" s="83" t="s">
        <v>1902</v>
      </c>
      <c r="B11" s="83"/>
      <c r="C11" s="83"/>
      <c r="D11" s="83"/>
      <c r="E11" s="83"/>
    </row>
  </sheetData>
  <mergeCells count="2">
    <mergeCell ref="A2:E2"/>
    <mergeCell ref="A11:E11"/>
  </mergeCells>
  <printOptions horizontalCentered="1"/>
  <pageMargins left="0.393055555555556" right="0.393055555555556" top="0.393055555555556" bottom="0.393055555555556" header="0" footer="0"/>
  <pageSetup paperSize="9" orientation="portrait"/>
  <headerFooter>
    <oddFooter>&amp;C&amp;P</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workbookViewId="0">
      <pane ySplit="5" topLeftCell="A6" activePane="bottomLeft" state="frozen"/>
      <selection/>
      <selection pane="bottomLeft" activeCell="E8" sqref="E8"/>
    </sheetView>
  </sheetViews>
  <sheetFormatPr defaultColWidth="10" defaultRowHeight="13.5" outlineLevelCol="5"/>
  <cols>
    <col min="1" max="1" width="5.875" style="60" customWidth="1"/>
    <col min="2" max="2" width="10.25" style="60" customWidth="1"/>
    <col min="3" max="3" width="33.125" style="60" customWidth="1"/>
    <col min="4" max="6" width="14.625" style="60" customWidth="1"/>
    <col min="7" max="7" width="9.75" style="60" customWidth="1"/>
    <col min="8" max="16384" width="10" style="60"/>
  </cols>
  <sheetData>
    <row r="1" s="58" customFormat="1" ht="19.5" customHeight="1" spans="1:2">
      <c r="A1" s="61" t="s">
        <v>1903</v>
      </c>
      <c r="B1" s="61"/>
    </row>
    <row r="2" s="59" customFormat="1" ht="28.7" customHeight="1" spans="1:6">
      <c r="A2" s="62" t="s">
        <v>1904</v>
      </c>
      <c r="B2" s="62"/>
      <c r="C2" s="62"/>
      <c r="D2" s="62"/>
      <c r="E2" s="62"/>
      <c r="F2" s="62"/>
    </row>
    <row r="3" s="59" customFormat="1" ht="28.7" customHeight="1" spans="1:6">
      <c r="A3" s="63" t="s">
        <v>1905</v>
      </c>
      <c r="B3" s="63"/>
      <c r="C3" s="63"/>
      <c r="D3" s="63"/>
      <c r="E3" s="63"/>
      <c r="F3" s="63"/>
    </row>
    <row r="4" ht="14.25" customHeight="1" spans="1:6">
      <c r="A4" s="64" t="s">
        <v>1777</v>
      </c>
      <c r="B4" s="64"/>
      <c r="C4" s="64"/>
      <c r="D4" s="64"/>
      <c r="E4" s="64"/>
      <c r="F4" s="64"/>
    </row>
    <row r="5" ht="62.25" customHeight="1" spans="1:6">
      <c r="A5" s="65" t="s">
        <v>1906</v>
      </c>
      <c r="B5" s="66" t="s">
        <v>1907</v>
      </c>
      <c r="C5" s="66" t="s">
        <v>1908</v>
      </c>
      <c r="D5" s="66" t="s">
        <v>1909</v>
      </c>
      <c r="E5" s="66" t="s">
        <v>1910</v>
      </c>
      <c r="F5" s="67" t="s">
        <v>1911</v>
      </c>
    </row>
    <row r="6" ht="62.25" customHeight="1" spans="1:6">
      <c r="A6" s="68">
        <v>1</v>
      </c>
      <c r="B6" s="69"/>
      <c r="C6" s="70"/>
      <c r="D6" s="69"/>
      <c r="E6" s="71"/>
      <c r="F6" s="72"/>
    </row>
    <row r="7" ht="62.25" customHeight="1" spans="1:6">
      <c r="A7" s="68">
        <v>2</v>
      </c>
      <c r="B7" s="69"/>
      <c r="C7" s="70"/>
      <c r="D7" s="69"/>
      <c r="E7" s="71"/>
      <c r="F7" s="72"/>
    </row>
    <row r="8" ht="62.25" customHeight="1" spans="1:6">
      <c r="A8" s="73">
        <v>3</v>
      </c>
      <c r="B8" s="74"/>
      <c r="C8" s="74"/>
      <c r="D8" s="74"/>
      <c r="E8" s="74"/>
      <c r="F8" s="75"/>
    </row>
    <row r="9" ht="33" customHeight="1" spans="1:6">
      <c r="A9" s="76" t="s">
        <v>1912</v>
      </c>
      <c r="B9" s="76"/>
      <c r="C9" s="76"/>
      <c r="D9" s="76"/>
      <c r="E9" s="76"/>
      <c r="F9" s="76"/>
    </row>
  </sheetData>
  <mergeCells count="4">
    <mergeCell ref="A2:F2"/>
    <mergeCell ref="A3:F3"/>
    <mergeCell ref="A4:F4"/>
    <mergeCell ref="A9:F9"/>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D6" sqref="D6"/>
    </sheetView>
  </sheetViews>
  <sheetFormatPr defaultColWidth="9" defaultRowHeight="13.5" outlineLevelCol="6"/>
  <cols>
    <col min="1" max="1" width="20.25" customWidth="1"/>
  </cols>
  <sheetData>
    <row r="1" ht="15.75" spans="1:7">
      <c r="A1" s="1" t="s">
        <v>1913</v>
      </c>
      <c r="B1" s="23"/>
      <c r="C1" s="23"/>
      <c r="D1" s="23"/>
      <c r="E1" s="23"/>
      <c r="F1" s="23"/>
      <c r="G1" s="23"/>
    </row>
    <row r="2" ht="22.5" spans="1:7">
      <c r="A2" s="36" t="s">
        <v>1914</v>
      </c>
      <c r="B2" s="37"/>
      <c r="C2" s="37"/>
      <c r="D2" s="37"/>
      <c r="E2" s="37"/>
      <c r="F2" s="37"/>
      <c r="G2" s="37"/>
    </row>
    <row r="3" spans="1:7">
      <c r="A3" s="38"/>
      <c r="B3" s="38"/>
      <c r="C3" s="38"/>
      <c r="D3" s="38"/>
      <c r="E3" s="38"/>
      <c r="F3" s="38"/>
      <c r="G3" s="38"/>
    </row>
    <row r="4" ht="15.75" spans="1:7">
      <c r="A4" s="23"/>
      <c r="B4" s="39"/>
      <c r="C4" s="39"/>
      <c r="D4" s="39"/>
      <c r="E4" s="39"/>
      <c r="F4" s="39"/>
      <c r="G4" s="40" t="s">
        <v>1915</v>
      </c>
    </row>
    <row r="5" spans="1:7">
      <c r="A5" s="41" t="s">
        <v>1916</v>
      </c>
      <c r="B5" s="42" t="s">
        <v>1917</v>
      </c>
      <c r="C5" s="43" t="s">
        <v>1918</v>
      </c>
      <c r="D5" s="44" t="s">
        <v>1919</v>
      </c>
      <c r="E5" s="44"/>
      <c r="F5" s="45"/>
      <c r="G5" s="46" t="s">
        <v>1920</v>
      </c>
    </row>
    <row r="6" ht="40.5" spans="1:7">
      <c r="A6" s="47"/>
      <c r="B6" s="42"/>
      <c r="C6" s="44"/>
      <c r="D6" s="44" t="s">
        <v>1921</v>
      </c>
      <c r="E6" s="43" t="s">
        <v>1922</v>
      </c>
      <c r="F6" s="48" t="s">
        <v>1923</v>
      </c>
      <c r="G6" s="49"/>
    </row>
    <row r="7" ht="15.75" spans="1:7">
      <c r="A7" s="50">
        <v>2024</v>
      </c>
      <c r="B7" s="51">
        <f>C7+D7+G7</f>
        <v>2207</v>
      </c>
      <c r="C7" s="52"/>
      <c r="D7" s="52">
        <f>E7+F7</f>
        <v>1933</v>
      </c>
      <c r="E7" s="52"/>
      <c r="F7" s="53">
        <v>1933</v>
      </c>
      <c r="G7" s="54">
        <v>274</v>
      </c>
    </row>
    <row r="8" ht="15.75" spans="1:7">
      <c r="A8" s="50">
        <v>2023</v>
      </c>
      <c r="B8" s="51">
        <f>C8+D8+G8</f>
        <v>2213</v>
      </c>
      <c r="C8" s="52"/>
      <c r="D8" s="52">
        <f>E8+F8</f>
        <v>1935</v>
      </c>
      <c r="E8" s="52"/>
      <c r="F8" s="53">
        <v>1935</v>
      </c>
      <c r="G8" s="54">
        <v>278</v>
      </c>
    </row>
    <row r="9" ht="56" customHeight="1" spans="1:7">
      <c r="A9" s="55" t="s">
        <v>1924</v>
      </c>
      <c r="B9" s="56"/>
      <c r="C9" s="56"/>
      <c r="D9" s="56"/>
      <c r="E9" s="56"/>
      <c r="F9" s="56"/>
      <c r="G9" s="57"/>
    </row>
  </sheetData>
  <mergeCells count="7">
    <mergeCell ref="A2:G2"/>
    <mergeCell ref="D5:F5"/>
    <mergeCell ref="A9:G9"/>
    <mergeCell ref="A5:A6"/>
    <mergeCell ref="B5:B6"/>
    <mergeCell ref="C5:C6"/>
    <mergeCell ref="G5:G6"/>
  </mergeCells>
  <pageMargins left="0.75" right="0.75" top="1" bottom="1" header="0.5" footer="0.5"/>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79"/>
  <sheetViews>
    <sheetView topLeftCell="B1" workbookViewId="0">
      <selection activeCell="B2" sqref="B2:H2"/>
    </sheetView>
  </sheetViews>
  <sheetFormatPr defaultColWidth="8" defaultRowHeight="12.75" outlineLevelCol="7"/>
  <cols>
    <col min="1" max="1" width="8" style="21" hidden="1" customWidth="1"/>
    <col min="2" max="2" width="47.1666666666667" style="21" customWidth="1"/>
    <col min="3" max="4" width="10.9583333333333" style="21" customWidth="1"/>
    <col min="5" max="5" width="12.25" style="22" customWidth="1"/>
    <col min="6" max="7" width="10.9583333333333" style="21" customWidth="1"/>
    <col min="8" max="8" width="12.25" style="22" customWidth="1"/>
    <col min="9" max="16384" width="8" style="21"/>
  </cols>
  <sheetData>
    <row r="1" customFormat="1" ht="15.75" spans="1:5">
      <c r="A1" s="1"/>
      <c r="B1" s="1" t="s">
        <v>1925</v>
      </c>
      <c r="C1" s="23"/>
      <c r="D1" s="23"/>
      <c r="E1" s="23"/>
    </row>
    <row r="2" customFormat="1" ht="22.5" spans="1:8">
      <c r="A2" s="1"/>
      <c r="B2" s="24" t="s">
        <v>1926</v>
      </c>
      <c r="C2" s="3"/>
      <c r="D2" s="3"/>
      <c r="E2" s="3"/>
      <c r="F2" s="3"/>
      <c r="G2" s="3"/>
      <c r="H2" s="3"/>
    </row>
    <row r="3" s="21" customFormat="1" ht="14.25" spans="1:8">
      <c r="A3" s="25"/>
      <c r="B3" s="26" t="s">
        <v>1927</v>
      </c>
      <c r="C3" s="27" t="s">
        <v>70</v>
      </c>
      <c r="D3" s="28"/>
      <c r="E3" s="29"/>
      <c r="F3" s="27" t="s">
        <v>1928</v>
      </c>
      <c r="G3" s="28"/>
      <c r="H3" s="29"/>
    </row>
    <row r="4" s="21" customFormat="1" ht="14.25" spans="1:8">
      <c r="A4" s="25"/>
      <c r="B4" s="30"/>
      <c r="C4" s="27" t="s">
        <v>1929</v>
      </c>
      <c r="D4" s="27" t="s">
        <v>1930</v>
      </c>
      <c r="E4" s="31" t="s">
        <v>1931</v>
      </c>
      <c r="F4" s="27" t="s">
        <v>1929</v>
      </c>
      <c r="G4" s="27" t="s">
        <v>1930</v>
      </c>
      <c r="H4" s="31" t="s">
        <v>1931</v>
      </c>
    </row>
    <row r="5" s="21" customFormat="1" ht="14.25" spans="1:8">
      <c r="A5" s="25"/>
      <c r="B5" s="32" t="s">
        <v>1555</v>
      </c>
      <c r="C5" s="33">
        <v>299019.59</v>
      </c>
      <c r="D5" s="33">
        <v>269418.59</v>
      </c>
      <c r="E5" s="34">
        <v>29601</v>
      </c>
      <c r="F5" s="33">
        <v>270105.87</v>
      </c>
      <c r="G5" s="33">
        <v>245768.21</v>
      </c>
      <c r="H5" s="34">
        <v>24337.65</v>
      </c>
    </row>
    <row r="6" s="21" customFormat="1" ht="14.25" spans="1:8">
      <c r="A6" s="25">
        <v>1</v>
      </c>
      <c r="B6" s="32" t="s">
        <v>1932</v>
      </c>
      <c r="C6" s="33">
        <v>215</v>
      </c>
      <c r="D6" s="33">
        <v>215</v>
      </c>
      <c r="E6" s="34">
        <v>0</v>
      </c>
      <c r="F6" s="33">
        <v>20</v>
      </c>
      <c r="G6" s="33">
        <v>20</v>
      </c>
      <c r="H6" s="34">
        <v>0</v>
      </c>
    </row>
    <row r="7" s="21" customFormat="1" ht="14.25" spans="1:8">
      <c r="A7" s="25">
        <v>2</v>
      </c>
      <c r="B7" s="32" t="s">
        <v>1933</v>
      </c>
      <c r="C7" s="33">
        <v>893</v>
      </c>
      <c r="D7" s="33">
        <v>893</v>
      </c>
      <c r="E7" s="34">
        <v>0</v>
      </c>
      <c r="F7" s="35" t="s">
        <v>1934</v>
      </c>
      <c r="G7" s="35" t="s">
        <v>1934</v>
      </c>
      <c r="H7" s="34">
        <v>0</v>
      </c>
    </row>
    <row r="8" s="21" customFormat="1" ht="14.25" spans="1:8">
      <c r="A8" s="25">
        <v>3</v>
      </c>
      <c r="B8" s="32" t="s">
        <v>1932</v>
      </c>
      <c r="C8" s="33">
        <v>20</v>
      </c>
      <c r="D8" s="33">
        <v>20</v>
      </c>
      <c r="E8" s="34">
        <v>0</v>
      </c>
      <c r="F8" s="33">
        <v>20</v>
      </c>
      <c r="G8" s="33">
        <v>20</v>
      </c>
      <c r="H8" s="34">
        <v>0</v>
      </c>
    </row>
    <row r="9" s="21" customFormat="1" ht="14.25" spans="1:8">
      <c r="A9" s="25">
        <v>4</v>
      </c>
      <c r="B9" s="32" t="s">
        <v>1932</v>
      </c>
      <c r="C9" s="33">
        <v>29</v>
      </c>
      <c r="D9" s="33">
        <v>29</v>
      </c>
      <c r="E9" s="34">
        <v>0</v>
      </c>
      <c r="F9" s="35" t="s">
        <v>1934</v>
      </c>
      <c r="G9" s="35" t="s">
        <v>1934</v>
      </c>
      <c r="H9" s="34">
        <v>0</v>
      </c>
    </row>
    <row r="10" s="21" customFormat="1" ht="14.25" spans="1:8">
      <c r="A10" s="25">
        <v>5</v>
      </c>
      <c r="B10" s="32" t="s">
        <v>1932</v>
      </c>
      <c r="C10" s="33">
        <v>30</v>
      </c>
      <c r="D10" s="33">
        <v>30</v>
      </c>
      <c r="E10" s="34">
        <v>0</v>
      </c>
      <c r="F10" s="35" t="s">
        <v>1934</v>
      </c>
      <c r="G10" s="35" t="s">
        <v>1934</v>
      </c>
      <c r="H10" s="34">
        <v>0</v>
      </c>
    </row>
    <row r="11" s="21" customFormat="1" ht="14.25" spans="1:8">
      <c r="A11" s="25">
        <v>6</v>
      </c>
      <c r="B11" s="32" t="s">
        <v>1932</v>
      </c>
      <c r="C11" s="33">
        <v>32</v>
      </c>
      <c r="D11" s="33">
        <v>32</v>
      </c>
      <c r="E11" s="34">
        <v>0</v>
      </c>
      <c r="F11" s="35" t="s">
        <v>1934</v>
      </c>
      <c r="G11" s="35" t="s">
        <v>1934</v>
      </c>
      <c r="H11" s="34">
        <v>0</v>
      </c>
    </row>
    <row r="12" s="21" customFormat="1" ht="14.25" spans="1:8">
      <c r="A12" s="25">
        <v>7</v>
      </c>
      <c r="B12" s="32" t="s">
        <v>1935</v>
      </c>
      <c r="C12" s="33">
        <v>75.73</v>
      </c>
      <c r="D12" s="33">
        <v>75.73</v>
      </c>
      <c r="E12" s="34">
        <v>0</v>
      </c>
      <c r="F12" s="33">
        <v>75.73</v>
      </c>
      <c r="G12" s="33">
        <v>75.73</v>
      </c>
      <c r="H12" s="34">
        <v>0</v>
      </c>
    </row>
    <row r="13" s="21" customFormat="1" ht="14.25" spans="1:8">
      <c r="A13" s="25">
        <v>8</v>
      </c>
      <c r="B13" s="32" t="s">
        <v>1935</v>
      </c>
      <c r="C13" s="33">
        <v>1388</v>
      </c>
      <c r="D13" s="33">
        <v>1388</v>
      </c>
      <c r="E13" s="34">
        <v>0</v>
      </c>
      <c r="F13" s="33">
        <v>1388</v>
      </c>
      <c r="G13" s="33">
        <v>1388</v>
      </c>
      <c r="H13" s="34">
        <v>0</v>
      </c>
    </row>
    <row r="14" s="21" customFormat="1" ht="14.25" spans="1:8">
      <c r="A14" s="25">
        <v>9</v>
      </c>
      <c r="B14" s="32" t="s">
        <v>1936</v>
      </c>
      <c r="C14" s="33">
        <v>642.21</v>
      </c>
      <c r="D14" s="33">
        <v>642.21</v>
      </c>
      <c r="E14" s="34">
        <v>0</v>
      </c>
      <c r="F14" s="33">
        <v>642.21</v>
      </c>
      <c r="G14" s="33">
        <v>642.21</v>
      </c>
      <c r="H14" s="34">
        <v>0</v>
      </c>
    </row>
    <row r="15" s="21" customFormat="1" ht="14.25" spans="1:8">
      <c r="A15" s="25">
        <v>10</v>
      </c>
      <c r="B15" s="32" t="s">
        <v>1935</v>
      </c>
      <c r="C15" s="33">
        <v>1543.7</v>
      </c>
      <c r="D15" s="33">
        <v>1543.7</v>
      </c>
      <c r="E15" s="34">
        <v>0</v>
      </c>
      <c r="F15" s="33">
        <v>1543.7</v>
      </c>
      <c r="G15" s="33">
        <v>1543.7</v>
      </c>
      <c r="H15" s="34">
        <v>0</v>
      </c>
    </row>
    <row r="16" s="21" customFormat="1" ht="14.25" spans="1:8">
      <c r="A16" s="25">
        <v>11</v>
      </c>
      <c r="B16" s="32" t="s">
        <v>1935</v>
      </c>
      <c r="C16" s="33">
        <v>320.2</v>
      </c>
      <c r="D16" s="33">
        <v>320.2</v>
      </c>
      <c r="E16" s="34">
        <v>0</v>
      </c>
      <c r="F16" s="33">
        <v>320.2</v>
      </c>
      <c r="G16" s="33">
        <v>320.2</v>
      </c>
      <c r="H16" s="34">
        <v>0</v>
      </c>
    </row>
    <row r="17" s="21" customFormat="1" ht="14.25" spans="1:8">
      <c r="A17" s="25">
        <v>12</v>
      </c>
      <c r="B17" s="32" t="s">
        <v>1935</v>
      </c>
      <c r="C17" s="33">
        <v>10.18</v>
      </c>
      <c r="D17" s="33">
        <v>10.18</v>
      </c>
      <c r="E17" s="34">
        <v>0</v>
      </c>
      <c r="F17" s="33">
        <v>10.18</v>
      </c>
      <c r="G17" s="33">
        <v>10.18</v>
      </c>
      <c r="H17" s="34">
        <v>0</v>
      </c>
    </row>
    <row r="18" s="21" customFormat="1" ht="14.25" spans="1:8">
      <c r="A18" s="25">
        <v>13</v>
      </c>
      <c r="B18" s="32" t="s">
        <v>1935</v>
      </c>
      <c r="C18" s="33">
        <v>123.52</v>
      </c>
      <c r="D18" s="33">
        <v>123.52</v>
      </c>
      <c r="E18" s="34">
        <v>0</v>
      </c>
      <c r="F18" s="33">
        <v>123.52</v>
      </c>
      <c r="G18" s="33">
        <v>123.52</v>
      </c>
      <c r="H18" s="34">
        <v>0</v>
      </c>
    </row>
    <row r="19" s="21" customFormat="1" ht="14.25" spans="1:8">
      <c r="A19" s="25">
        <v>14</v>
      </c>
      <c r="B19" s="32" t="s">
        <v>1935</v>
      </c>
      <c r="C19" s="33">
        <v>139.3</v>
      </c>
      <c r="D19" s="33">
        <v>139.3</v>
      </c>
      <c r="E19" s="34">
        <v>0</v>
      </c>
      <c r="F19" s="33">
        <v>139.3</v>
      </c>
      <c r="G19" s="33">
        <v>139.3</v>
      </c>
      <c r="H19" s="34">
        <v>0</v>
      </c>
    </row>
    <row r="20" s="21" customFormat="1" ht="14.25" spans="1:8">
      <c r="A20" s="25">
        <v>15</v>
      </c>
      <c r="B20" s="32" t="s">
        <v>1935</v>
      </c>
      <c r="C20" s="33">
        <v>111.66</v>
      </c>
      <c r="D20" s="33">
        <v>111.66</v>
      </c>
      <c r="E20" s="34">
        <v>0</v>
      </c>
      <c r="F20" s="33">
        <v>111.66</v>
      </c>
      <c r="G20" s="33">
        <v>111.66</v>
      </c>
      <c r="H20" s="34">
        <v>0</v>
      </c>
    </row>
    <row r="21" s="21" customFormat="1" ht="14.25" spans="1:8">
      <c r="A21" s="25">
        <v>16</v>
      </c>
      <c r="B21" s="32" t="s">
        <v>1935</v>
      </c>
      <c r="C21" s="33">
        <v>133.04</v>
      </c>
      <c r="D21" s="33">
        <v>133.04</v>
      </c>
      <c r="E21" s="34">
        <v>0</v>
      </c>
      <c r="F21" s="33">
        <v>133.04</v>
      </c>
      <c r="G21" s="33">
        <v>133.04</v>
      </c>
      <c r="H21" s="34">
        <v>0</v>
      </c>
    </row>
    <row r="22" s="21" customFormat="1" ht="14.25" spans="1:8">
      <c r="A22" s="25">
        <v>17</v>
      </c>
      <c r="B22" s="32" t="s">
        <v>1935</v>
      </c>
      <c r="C22" s="33">
        <v>12.44</v>
      </c>
      <c r="D22" s="33">
        <v>12.44</v>
      </c>
      <c r="E22" s="34">
        <v>0</v>
      </c>
      <c r="F22" s="33">
        <v>12.44</v>
      </c>
      <c r="G22" s="33">
        <v>12.44</v>
      </c>
      <c r="H22" s="34">
        <v>0</v>
      </c>
    </row>
    <row r="23" s="21" customFormat="1" ht="14.25" spans="1:8">
      <c r="A23" s="25">
        <v>18</v>
      </c>
      <c r="B23" s="32" t="s">
        <v>1935</v>
      </c>
      <c r="C23" s="33">
        <v>10.27</v>
      </c>
      <c r="D23" s="33">
        <v>10.27</v>
      </c>
      <c r="E23" s="34">
        <v>0</v>
      </c>
      <c r="F23" s="33">
        <v>10.27</v>
      </c>
      <c r="G23" s="33">
        <v>10.27</v>
      </c>
      <c r="H23" s="34">
        <v>0</v>
      </c>
    </row>
    <row r="24" s="21" customFormat="1" ht="14.25" spans="1:8">
      <c r="A24" s="25">
        <v>19</v>
      </c>
      <c r="B24" s="32" t="s">
        <v>1935</v>
      </c>
      <c r="C24" s="33">
        <v>11.65</v>
      </c>
      <c r="D24" s="33">
        <v>11.65</v>
      </c>
      <c r="E24" s="34">
        <v>0</v>
      </c>
      <c r="F24" s="33">
        <v>11.65</v>
      </c>
      <c r="G24" s="33">
        <v>11.65</v>
      </c>
      <c r="H24" s="34">
        <v>0</v>
      </c>
    </row>
    <row r="25" s="21" customFormat="1" ht="14.25" spans="1:8">
      <c r="A25" s="25">
        <v>20</v>
      </c>
      <c r="B25" s="32" t="s">
        <v>1935</v>
      </c>
      <c r="C25" s="33">
        <v>17.8</v>
      </c>
      <c r="D25" s="33">
        <v>17.8</v>
      </c>
      <c r="E25" s="34">
        <v>0</v>
      </c>
      <c r="F25" s="33">
        <v>17.8</v>
      </c>
      <c r="G25" s="33">
        <v>17.8</v>
      </c>
      <c r="H25" s="34">
        <v>0</v>
      </c>
    </row>
    <row r="26" s="21" customFormat="1" ht="14.25" spans="1:8">
      <c r="A26" s="25">
        <v>21</v>
      </c>
      <c r="B26" s="32" t="s">
        <v>1935</v>
      </c>
      <c r="C26" s="33">
        <v>4.3</v>
      </c>
      <c r="D26" s="33">
        <v>4.3</v>
      </c>
      <c r="E26" s="34">
        <v>0</v>
      </c>
      <c r="F26" s="33">
        <v>4.3</v>
      </c>
      <c r="G26" s="33">
        <v>4.3</v>
      </c>
      <c r="H26" s="34">
        <v>0</v>
      </c>
    </row>
    <row r="27" s="21" customFormat="1" ht="14.25" spans="1:8">
      <c r="A27" s="25">
        <v>22</v>
      </c>
      <c r="B27" s="32" t="s">
        <v>1935</v>
      </c>
      <c r="C27" s="33">
        <v>15.09</v>
      </c>
      <c r="D27" s="33">
        <v>15.09</v>
      </c>
      <c r="E27" s="34">
        <v>0</v>
      </c>
      <c r="F27" s="33">
        <v>15.09</v>
      </c>
      <c r="G27" s="33">
        <v>15.09</v>
      </c>
      <c r="H27" s="34">
        <v>0</v>
      </c>
    </row>
    <row r="28" s="21" customFormat="1" ht="14.25" spans="1:8">
      <c r="A28" s="25">
        <v>23</v>
      </c>
      <c r="B28" s="32" t="s">
        <v>1935</v>
      </c>
      <c r="C28" s="33">
        <v>2.17</v>
      </c>
      <c r="D28" s="33">
        <v>2.17</v>
      </c>
      <c r="E28" s="34">
        <v>0</v>
      </c>
      <c r="F28" s="33">
        <v>2.17</v>
      </c>
      <c r="G28" s="33">
        <v>2.17</v>
      </c>
      <c r="H28" s="34">
        <v>0</v>
      </c>
    </row>
    <row r="29" s="21" customFormat="1" ht="14.25" spans="1:8">
      <c r="A29" s="25">
        <v>24</v>
      </c>
      <c r="B29" s="32" t="s">
        <v>1935</v>
      </c>
      <c r="C29" s="33">
        <v>2.11</v>
      </c>
      <c r="D29" s="33">
        <v>2.11</v>
      </c>
      <c r="E29" s="34">
        <v>0</v>
      </c>
      <c r="F29" s="33">
        <v>2.11</v>
      </c>
      <c r="G29" s="33">
        <v>2.11</v>
      </c>
      <c r="H29" s="34">
        <v>0</v>
      </c>
    </row>
    <row r="30" s="21" customFormat="1" ht="14.25" spans="1:8">
      <c r="A30" s="25">
        <v>25</v>
      </c>
      <c r="B30" s="32" t="s">
        <v>1935</v>
      </c>
      <c r="C30" s="33">
        <v>4.47</v>
      </c>
      <c r="D30" s="33">
        <v>4.47</v>
      </c>
      <c r="E30" s="34">
        <v>0</v>
      </c>
      <c r="F30" s="33">
        <v>4.47</v>
      </c>
      <c r="G30" s="33">
        <v>4.47</v>
      </c>
      <c r="H30" s="34">
        <v>0</v>
      </c>
    </row>
    <row r="31" s="21" customFormat="1" ht="14.25" spans="1:8">
      <c r="A31" s="25">
        <v>26</v>
      </c>
      <c r="B31" s="32" t="s">
        <v>1935</v>
      </c>
      <c r="C31" s="33">
        <v>1.22</v>
      </c>
      <c r="D31" s="33">
        <v>1.22</v>
      </c>
      <c r="E31" s="34">
        <v>0</v>
      </c>
      <c r="F31" s="33">
        <v>1.22</v>
      </c>
      <c r="G31" s="33">
        <v>1.22</v>
      </c>
      <c r="H31" s="34">
        <v>0</v>
      </c>
    </row>
    <row r="32" s="21" customFormat="1" ht="14.25" spans="1:8">
      <c r="A32" s="25">
        <v>27</v>
      </c>
      <c r="B32" s="32" t="s">
        <v>1935</v>
      </c>
      <c r="C32" s="33">
        <v>4.49</v>
      </c>
      <c r="D32" s="33">
        <v>4.49</v>
      </c>
      <c r="E32" s="34">
        <v>0</v>
      </c>
      <c r="F32" s="33">
        <v>4.49</v>
      </c>
      <c r="G32" s="33">
        <v>4.49</v>
      </c>
      <c r="H32" s="34">
        <v>0</v>
      </c>
    </row>
    <row r="33" s="21" customFormat="1" ht="14.25" spans="1:8">
      <c r="A33" s="25">
        <v>28</v>
      </c>
      <c r="B33" s="32" t="s">
        <v>1935</v>
      </c>
      <c r="C33" s="33">
        <v>2.32</v>
      </c>
      <c r="D33" s="33">
        <v>2.32</v>
      </c>
      <c r="E33" s="34">
        <v>0</v>
      </c>
      <c r="F33" s="33">
        <v>2.32</v>
      </c>
      <c r="G33" s="33">
        <v>2.32</v>
      </c>
      <c r="H33" s="34">
        <v>0</v>
      </c>
    </row>
    <row r="34" s="21" customFormat="1" ht="14.25" spans="1:8">
      <c r="A34" s="25">
        <v>29</v>
      </c>
      <c r="B34" s="32" t="s">
        <v>1935</v>
      </c>
      <c r="C34" s="33">
        <v>8.3</v>
      </c>
      <c r="D34" s="33">
        <v>8.3</v>
      </c>
      <c r="E34" s="34">
        <v>0</v>
      </c>
      <c r="F34" s="33">
        <v>8.3</v>
      </c>
      <c r="G34" s="33">
        <v>8.3</v>
      </c>
      <c r="H34" s="34">
        <v>0</v>
      </c>
    </row>
    <row r="35" s="21" customFormat="1" ht="14.25" spans="1:8">
      <c r="A35" s="25">
        <v>30</v>
      </c>
      <c r="B35" s="32" t="s">
        <v>1935</v>
      </c>
      <c r="C35" s="33">
        <v>1.74</v>
      </c>
      <c r="D35" s="33">
        <v>1.74</v>
      </c>
      <c r="E35" s="34">
        <v>0</v>
      </c>
      <c r="F35" s="33">
        <v>1.74</v>
      </c>
      <c r="G35" s="33">
        <v>1.74</v>
      </c>
      <c r="H35" s="34">
        <v>0</v>
      </c>
    </row>
    <row r="36" s="21" customFormat="1" ht="14.25" spans="1:8">
      <c r="A36" s="25">
        <v>31</v>
      </c>
      <c r="B36" s="32" t="s">
        <v>1935</v>
      </c>
      <c r="C36" s="33">
        <v>3.7</v>
      </c>
      <c r="D36" s="33">
        <v>3.7</v>
      </c>
      <c r="E36" s="34">
        <v>0</v>
      </c>
      <c r="F36" s="33">
        <v>3.7</v>
      </c>
      <c r="G36" s="33">
        <v>3.7</v>
      </c>
      <c r="H36" s="34">
        <v>0</v>
      </c>
    </row>
    <row r="37" s="21" customFormat="1" ht="14.25" spans="1:8">
      <c r="A37" s="25">
        <v>32</v>
      </c>
      <c r="B37" s="32" t="s">
        <v>1935</v>
      </c>
      <c r="C37" s="33">
        <v>1.01</v>
      </c>
      <c r="D37" s="33">
        <v>1.01</v>
      </c>
      <c r="E37" s="34">
        <v>0</v>
      </c>
      <c r="F37" s="33">
        <v>1.01</v>
      </c>
      <c r="G37" s="33">
        <v>1.01</v>
      </c>
      <c r="H37" s="34">
        <v>0</v>
      </c>
    </row>
    <row r="38" s="21" customFormat="1" ht="14.25" spans="1:8">
      <c r="A38" s="25">
        <v>33</v>
      </c>
      <c r="B38" s="32" t="s">
        <v>1935</v>
      </c>
      <c r="C38" s="33">
        <v>3.19</v>
      </c>
      <c r="D38" s="33">
        <v>3.19</v>
      </c>
      <c r="E38" s="34">
        <v>0</v>
      </c>
      <c r="F38" s="33">
        <v>3.19</v>
      </c>
      <c r="G38" s="33">
        <v>3.19</v>
      </c>
      <c r="H38" s="34">
        <v>0</v>
      </c>
    </row>
    <row r="39" s="21" customFormat="1" ht="14.25" spans="1:8">
      <c r="A39" s="25">
        <v>34</v>
      </c>
      <c r="B39" s="32" t="s">
        <v>1935</v>
      </c>
      <c r="C39" s="33">
        <v>2.92</v>
      </c>
      <c r="D39" s="33">
        <v>2.92</v>
      </c>
      <c r="E39" s="34">
        <v>0</v>
      </c>
      <c r="F39" s="33">
        <v>2.92</v>
      </c>
      <c r="G39" s="33">
        <v>2.92</v>
      </c>
      <c r="H39" s="34">
        <v>0</v>
      </c>
    </row>
    <row r="40" s="21" customFormat="1" ht="14.25" spans="1:8">
      <c r="A40" s="25">
        <v>35</v>
      </c>
      <c r="B40" s="32" t="s">
        <v>1935</v>
      </c>
      <c r="C40" s="33">
        <v>4.65</v>
      </c>
      <c r="D40" s="33">
        <v>4.65</v>
      </c>
      <c r="E40" s="34">
        <v>0</v>
      </c>
      <c r="F40" s="33">
        <v>4.65</v>
      </c>
      <c r="G40" s="33">
        <v>4.65</v>
      </c>
      <c r="H40" s="34">
        <v>0</v>
      </c>
    </row>
    <row r="41" s="21" customFormat="1" ht="14.25" spans="1:8">
      <c r="A41" s="25">
        <v>36</v>
      </c>
      <c r="B41" s="32" t="s">
        <v>1935</v>
      </c>
      <c r="C41" s="33">
        <v>4.2</v>
      </c>
      <c r="D41" s="33">
        <v>4.2</v>
      </c>
      <c r="E41" s="34">
        <v>0</v>
      </c>
      <c r="F41" s="33">
        <v>4.2</v>
      </c>
      <c r="G41" s="33">
        <v>4.2</v>
      </c>
      <c r="H41" s="34">
        <v>0</v>
      </c>
    </row>
    <row r="42" s="21" customFormat="1" ht="14.25" spans="1:8">
      <c r="A42" s="25">
        <v>37</v>
      </c>
      <c r="B42" s="32" t="s">
        <v>1935</v>
      </c>
      <c r="C42" s="33">
        <v>2.14</v>
      </c>
      <c r="D42" s="33">
        <v>2.14</v>
      </c>
      <c r="E42" s="34">
        <v>0</v>
      </c>
      <c r="F42" s="33">
        <v>2.14</v>
      </c>
      <c r="G42" s="33">
        <v>2.14</v>
      </c>
      <c r="H42" s="34">
        <v>0</v>
      </c>
    </row>
    <row r="43" s="21" customFormat="1" ht="14.25" spans="1:8">
      <c r="A43" s="25">
        <v>38</v>
      </c>
      <c r="B43" s="32" t="s">
        <v>1935</v>
      </c>
      <c r="C43" s="33">
        <v>1.58</v>
      </c>
      <c r="D43" s="33">
        <v>1.58</v>
      </c>
      <c r="E43" s="34">
        <v>0</v>
      </c>
      <c r="F43" s="33">
        <v>1.58</v>
      </c>
      <c r="G43" s="33">
        <v>1.58</v>
      </c>
      <c r="H43" s="34">
        <v>0</v>
      </c>
    </row>
    <row r="44" s="21" customFormat="1" ht="14.25" spans="1:8">
      <c r="A44" s="25">
        <v>39</v>
      </c>
      <c r="B44" s="32" t="s">
        <v>1935</v>
      </c>
      <c r="C44" s="33">
        <v>4.24</v>
      </c>
      <c r="D44" s="33">
        <v>4.24</v>
      </c>
      <c r="E44" s="34">
        <v>0</v>
      </c>
      <c r="F44" s="33">
        <v>4.24</v>
      </c>
      <c r="G44" s="33">
        <v>4.24</v>
      </c>
      <c r="H44" s="34">
        <v>0</v>
      </c>
    </row>
    <row r="45" s="21" customFormat="1" ht="14.25" spans="1:8">
      <c r="A45" s="25">
        <v>40</v>
      </c>
      <c r="B45" s="32" t="s">
        <v>1935</v>
      </c>
      <c r="C45" s="33">
        <v>1.4</v>
      </c>
      <c r="D45" s="33">
        <v>1.4</v>
      </c>
      <c r="E45" s="34">
        <v>0</v>
      </c>
      <c r="F45" s="33">
        <v>1.4</v>
      </c>
      <c r="G45" s="33">
        <v>1.4</v>
      </c>
      <c r="H45" s="34">
        <v>0</v>
      </c>
    </row>
    <row r="46" s="21" customFormat="1" ht="14.25" spans="1:8">
      <c r="A46" s="25">
        <v>41</v>
      </c>
      <c r="B46" s="32" t="s">
        <v>1935</v>
      </c>
      <c r="C46" s="33">
        <v>6.97</v>
      </c>
      <c r="D46" s="33">
        <v>6.97</v>
      </c>
      <c r="E46" s="34">
        <v>0</v>
      </c>
      <c r="F46" s="33">
        <v>6.97</v>
      </c>
      <c r="G46" s="33">
        <v>6.97</v>
      </c>
      <c r="H46" s="34">
        <v>0</v>
      </c>
    </row>
    <row r="47" s="21" customFormat="1" ht="14.25" spans="1:8">
      <c r="A47" s="25">
        <v>42</v>
      </c>
      <c r="B47" s="32" t="s">
        <v>1935</v>
      </c>
      <c r="C47" s="33">
        <v>1.61</v>
      </c>
      <c r="D47" s="33">
        <v>1.61</v>
      </c>
      <c r="E47" s="34">
        <v>0</v>
      </c>
      <c r="F47" s="33">
        <v>1.61</v>
      </c>
      <c r="G47" s="33">
        <v>1.61</v>
      </c>
      <c r="H47" s="34">
        <v>0</v>
      </c>
    </row>
    <row r="48" s="21" customFormat="1" ht="14.25" spans="1:8">
      <c r="A48" s="25">
        <v>43</v>
      </c>
      <c r="B48" s="32" t="s">
        <v>1935</v>
      </c>
      <c r="C48" s="33">
        <v>2.45</v>
      </c>
      <c r="D48" s="33">
        <v>2.45</v>
      </c>
      <c r="E48" s="34">
        <v>0</v>
      </c>
      <c r="F48" s="33">
        <v>2.45</v>
      </c>
      <c r="G48" s="33">
        <v>2.45</v>
      </c>
      <c r="H48" s="34">
        <v>0</v>
      </c>
    </row>
    <row r="49" s="21" customFormat="1" ht="14.25" spans="1:8">
      <c r="A49" s="25">
        <v>44</v>
      </c>
      <c r="B49" s="32" t="s">
        <v>1935</v>
      </c>
      <c r="C49" s="33">
        <v>14.77</v>
      </c>
      <c r="D49" s="33">
        <v>14.77</v>
      </c>
      <c r="E49" s="34">
        <v>0</v>
      </c>
      <c r="F49" s="33">
        <v>14.77</v>
      </c>
      <c r="G49" s="33">
        <v>14.77</v>
      </c>
      <c r="H49" s="34">
        <v>0</v>
      </c>
    </row>
    <row r="50" s="21" customFormat="1" ht="14.25" spans="1:8">
      <c r="A50" s="25">
        <v>45</v>
      </c>
      <c r="B50" s="32" t="s">
        <v>1935</v>
      </c>
      <c r="C50" s="33">
        <v>3.74</v>
      </c>
      <c r="D50" s="33">
        <v>3.74</v>
      </c>
      <c r="E50" s="34">
        <v>0</v>
      </c>
      <c r="F50" s="33">
        <v>3.74</v>
      </c>
      <c r="G50" s="33">
        <v>3.74</v>
      </c>
      <c r="H50" s="34">
        <v>0</v>
      </c>
    </row>
    <row r="51" s="21" customFormat="1" ht="14.25" spans="1:8">
      <c r="A51" s="25">
        <v>46</v>
      </c>
      <c r="B51" s="32" t="s">
        <v>1935</v>
      </c>
      <c r="C51" s="33">
        <v>6.03</v>
      </c>
      <c r="D51" s="33">
        <v>6.03</v>
      </c>
      <c r="E51" s="34">
        <v>0</v>
      </c>
      <c r="F51" s="33">
        <v>6.03</v>
      </c>
      <c r="G51" s="33">
        <v>6.03</v>
      </c>
      <c r="H51" s="34">
        <v>0</v>
      </c>
    </row>
    <row r="52" s="21" customFormat="1" ht="14.25" spans="1:8">
      <c r="A52" s="25">
        <v>47</v>
      </c>
      <c r="B52" s="32" t="s">
        <v>1935</v>
      </c>
      <c r="C52" s="33">
        <v>2.35</v>
      </c>
      <c r="D52" s="33">
        <v>2.35</v>
      </c>
      <c r="E52" s="34">
        <v>0</v>
      </c>
      <c r="F52" s="33">
        <v>2.35</v>
      </c>
      <c r="G52" s="33">
        <v>2.35</v>
      </c>
      <c r="H52" s="34">
        <v>0</v>
      </c>
    </row>
    <row r="53" s="21" customFormat="1" ht="14.25" spans="1:8">
      <c r="A53" s="25">
        <v>48</v>
      </c>
      <c r="B53" s="32" t="s">
        <v>1935</v>
      </c>
      <c r="C53" s="33">
        <v>3.43</v>
      </c>
      <c r="D53" s="33">
        <v>3.43</v>
      </c>
      <c r="E53" s="34">
        <v>0</v>
      </c>
      <c r="F53" s="33">
        <v>3.43</v>
      </c>
      <c r="G53" s="33">
        <v>3.43</v>
      </c>
      <c r="H53" s="34">
        <v>0</v>
      </c>
    </row>
    <row r="54" s="21" customFormat="1" ht="14.25" spans="1:8">
      <c r="A54" s="25">
        <v>49</v>
      </c>
      <c r="B54" s="32" t="s">
        <v>1935</v>
      </c>
      <c r="C54" s="33">
        <v>7.31</v>
      </c>
      <c r="D54" s="33">
        <v>7.31</v>
      </c>
      <c r="E54" s="34">
        <v>0</v>
      </c>
      <c r="F54" s="33">
        <v>7.31</v>
      </c>
      <c r="G54" s="33">
        <v>7.31</v>
      </c>
      <c r="H54" s="34">
        <v>0</v>
      </c>
    </row>
    <row r="55" s="21" customFormat="1" ht="14.25" spans="1:8">
      <c r="A55" s="25">
        <v>50</v>
      </c>
      <c r="B55" s="32" t="s">
        <v>1935</v>
      </c>
      <c r="C55" s="33">
        <v>0.57</v>
      </c>
      <c r="D55" s="33">
        <v>0.57</v>
      </c>
      <c r="E55" s="34">
        <v>0</v>
      </c>
      <c r="F55" s="33">
        <v>0.57</v>
      </c>
      <c r="G55" s="33">
        <v>0.57</v>
      </c>
      <c r="H55" s="34">
        <v>0</v>
      </c>
    </row>
    <row r="56" s="21" customFormat="1" ht="14.25" spans="1:8">
      <c r="A56" s="25">
        <v>51</v>
      </c>
      <c r="B56" s="32" t="s">
        <v>1935</v>
      </c>
      <c r="C56" s="33">
        <v>5.86</v>
      </c>
      <c r="D56" s="33">
        <v>5.86</v>
      </c>
      <c r="E56" s="34">
        <v>0</v>
      </c>
      <c r="F56" s="33">
        <v>5.86</v>
      </c>
      <c r="G56" s="33">
        <v>5.86</v>
      </c>
      <c r="H56" s="34">
        <v>0</v>
      </c>
    </row>
    <row r="57" s="21" customFormat="1" ht="14.25" spans="1:8">
      <c r="A57" s="25">
        <v>52</v>
      </c>
      <c r="B57" s="32" t="s">
        <v>1935</v>
      </c>
      <c r="C57" s="33">
        <v>9.67</v>
      </c>
      <c r="D57" s="33">
        <v>9.67</v>
      </c>
      <c r="E57" s="34">
        <v>0</v>
      </c>
      <c r="F57" s="33">
        <v>9.67</v>
      </c>
      <c r="G57" s="33">
        <v>9.67</v>
      </c>
      <c r="H57" s="34">
        <v>0</v>
      </c>
    </row>
    <row r="58" s="21" customFormat="1" ht="14.25" spans="1:8">
      <c r="A58" s="25">
        <v>53</v>
      </c>
      <c r="B58" s="32" t="s">
        <v>1935</v>
      </c>
      <c r="C58" s="33">
        <v>1.38</v>
      </c>
      <c r="D58" s="33">
        <v>1.38</v>
      </c>
      <c r="E58" s="34">
        <v>0</v>
      </c>
      <c r="F58" s="33">
        <v>1.38</v>
      </c>
      <c r="G58" s="33">
        <v>1.38</v>
      </c>
      <c r="H58" s="34">
        <v>0</v>
      </c>
    </row>
    <row r="59" s="21" customFormat="1" ht="14.25" spans="1:8">
      <c r="A59" s="25">
        <v>54</v>
      </c>
      <c r="B59" s="32" t="s">
        <v>1935</v>
      </c>
      <c r="C59" s="33">
        <v>25.21</v>
      </c>
      <c r="D59" s="33">
        <v>25.21</v>
      </c>
      <c r="E59" s="34">
        <v>0</v>
      </c>
      <c r="F59" s="33">
        <v>25.21</v>
      </c>
      <c r="G59" s="33">
        <v>25.21</v>
      </c>
      <c r="H59" s="34">
        <v>0</v>
      </c>
    </row>
    <row r="60" s="21" customFormat="1" ht="14.25" spans="1:8">
      <c r="A60" s="25">
        <v>55</v>
      </c>
      <c r="B60" s="32" t="s">
        <v>1935</v>
      </c>
      <c r="C60" s="33">
        <v>48.97</v>
      </c>
      <c r="D60" s="33">
        <v>48.97</v>
      </c>
      <c r="E60" s="34">
        <v>0</v>
      </c>
      <c r="F60" s="33">
        <v>48.97</v>
      </c>
      <c r="G60" s="33">
        <v>48.97</v>
      </c>
      <c r="H60" s="34">
        <v>0</v>
      </c>
    </row>
    <row r="61" s="21" customFormat="1" ht="14.25" spans="1:8">
      <c r="A61" s="25">
        <v>56</v>
      </c>
      <c r="B61" s="32" t="s">
        <v>1935</v>
      </c>
      <c r="C61" s="33">
        <v>171.18</v>
      </c>
      <c r="D61" s="33">
        <v>171.18</v>
      </c>
      <c r="E61" s="34">
        <v>0</v>
      </c>
      <c r="F61" s="33">
        <v>171.18</v>
      </c>
      <c r="G61" s="33">
        <v>171.18</v>
      </c>
      <c r="H61" s="34">
        <v>0</v>
      </c>
    </row>
    <row r="62" s="21" customFormat="1" ht="14.25" spans="1:8">
      <c r="A62" s="25">
        <v>57</v>
      </c>
      <c r="B62" s="32" t="s">
        <v>1935</v>
      </c>
      <c r="C62" s="33">
        <v>1599.32</v>
      </c>
      <c r="D62" s="33">
        <v>1599.32</v>
      </c>
      <c r="E62" s="34">
        <v>0</v>
      </c>
      <c r="F62" s="33">
        <v>1599.32</v>
      </c>
      <c r="G62" s="33">
        <v>1599.32</v>
      </c>
      <c r="H62" s="34">
        <v>0</v>
      </c>
    </row>
    <row r="63" s="21" customFormat="1" ht="14.25" spans="1:8">
      <c r="A63" s="25">
        <v>58</v>
      </c>
      <c r="B63" s="32" t="s">
        <v>1935</v>
      </c>
      <c r="C63" s="33">
        <v>214.45</v>
      </c>
      <c r="D63" s="33">
        <v>214.45</v>
      </c>
      <c r="E63" s="34">
        <v>0</v>
      </c>
      <c r="F63" s="33">
        <v>214.45</v>
      </c>
      <c r="G63" s="33">
        <v>214.45</v>
      </c>
      <c r="H63" s="34">
        <v>0</v>
      </c>
    </row>
    <row r="64" s="21" customFormat="1" ht="14.25" spans="1:8">
      <c r="A64" s="25">
        <v>59</v>
      </c>
      <c r="B64" s="32" t="s">
        <v>1936</v>
      </c>
      <c r="C64" s="33">
        <v>107.79</v>
      </c>
      <c r="D64" s="33">
        <v>107.79</v>
      </c>
      <c r="E64" s="34">
        <v>0</v>
      </c>
      <c r="F64" s="33">
        <v>107.79</v>
      </c>
      <c r="G64" s="33">
        <v>107.79</v>
      </c>
      <c r="H64" s="34">
        <v>0</v>
      </c>
    </row>
    <row r="65" s="21" customFormat="1" ht="14.25" spans="1:8">
      <c r="A65" s="25">
        <v>60</v>
      </c>
      <c r="B65" s="32" t="s">
        <v>1937</v>
      </c>
      <c r="C65" s="33">
        <v>94</v>
      </c>
      <c r="D65" s="33">
        <v>94</v>
      </c>
      <c r="E65" s="34">
        <v>0</v>
      </c>
      <c r="F65" s="33">
        <v>15</v>
      </c>
      <c r="G65" s="33">
        <v>15</v>
      </c>
      <c r="H65" s="34">
        <v>0</v>
      </c>
    </row>
    <row r="66" s="21" customFormat="1" ht="14.25" spans="1:8">
      <c r="A66" s="25">
        <v>61</v>
      </c>
      <c r="B66" s="32" t="s">
        <v>1938</v>
      </c>
      <c r="C66" s="33">
        <v>10721</v>
      </c>
      <c r="D66" s="33">
        <v>6151</v>
      </c>
      <c r="E66" s="34">
        <v>4570</v>
      </c>
      <c r="F66" s="33">
        <v>1169.94</v>
      </c>
      <c r="G66" s="33">
        <v>600</v>
      </c>
      <c r="H66" s="34">
        <v>569.94</v>
      </c>
    </row>
    <row r="67" s="21" customFormat="1" ht="14.25" spans="1:8">
      <c r="A67" s="25">
        <v>62</v>
      </c>
      <c r="B67" s="32" t="s">
        <v>1939</v>
      </c>
      <c r="C67" s="33">
        <v>11934</v>
      </c>
      <c r="D67" s="33">
        <v>11934</v>
      </c>
      <c r="E67" s="34">
        <v>0</v>
      </c>
      <c r="F67" s="33">
        <v>11934</v>
      </c>
      <c r="G67" s="33">
        <v>11934</v>
      </c>
      <c r="H67" s="34">
        <v>0</v>
      </c>
    </row>
    <row r="68" s="21" customFormat="1" ht="14.25" spans="1:8">
      <c r="A68" s="25">
        <v>63</v>
      </c>
      <c r="B68" s="32" t="s">
        <v>1940</v>
      </c>
      <c r="C68" s="33">
        <v>367</v>
      </c>
      <c r="D68" s="33">
        <v>367</v>
      </c>
      <c r="E68" s="34">
        <v>0</v>
      </c>
      <c r="F68" s="33">
        <v>367</v>
      </c>
      <c r="G68" s="33">
        <v>367</v>
      </c>
      <c r="H68" s="34">
        <v>0</v>
      </c>
    </row>
    <row r="69" s="21" customFormat="1" ht="14.25" spans="1:8">
      <c r="A69" s="25">
        <v>64</v>
      </c>
      <c r="B69" s="32" t="s">
        <v>1941</v>
      </c>
      <c r="C69" s="33">
        <v>20</v>
      </c>
      <c r="D69" s="33">
        <v>20</v>
      </c>
      <c r="E69" s="34">
        <v>0</v>
      </c>
      <c r="F69" s="35" t="s">
        <v>1934</v>
      </c>
      <c r="G69" s="35" t="s">
        <v>1934</v>
      </c>
      <c r="H69" s="34">
        <v>0</v>
      </c>
    </row>
    <row r="70" s="21" customFormat="1" ht="14.25" spans="1:8">
      <c r="A70" s="25">
        <v>65</v>
      </c>
      <c r="B70" s="32" t="s">
        <v>1942</v>
      </c>
      <c r="C70" s="33">
        <v>145</v>
      </c>
      <c r="D70" s="33">
        <v>145</v>
      </c>
      <c r="E70" s="34">
        <v>0</v>
      </c>
      <c r="F70" s="33">
        <v>80</v>
      </c>
      <c r="G70" s="33">
        <v>80</v>
      </c>
      <c r="H70" s="34">
        <v>0</v>
      </c>
    </row>
    <row r="71" s="21" customFormat="1" ht="14.25" spans="1:8">
      <c r="A71" s="25">
        <v>66</v>
      </c>
      <c r="B71" s="32" t="s">
        <v>1942</v>
      </c>
      <c r="C71" s="33">
        <v>190</v>
      </c>
      <c r="D71" s="33">
        <v>190</v>
      </c>
      <c r="E71" s="34">
        <v>0</v>
      </c>
      <c r="F71" s="33">
        <v>152</v>
      </c>
      <c r="G71" s="33">
        <v>152</v>
      </c>
      <c r="H71" s="34">
        <v>0</v>
      </c>
    </row>
    <row r="72" s="21" customFormat="1" ht="14.25" spans="1:8">
      <c r="A72" s="25">
        <v>67</v>
      </c>
      <c r="B72" s="32" t="s">
        <v>1942</v>
      </c>
      <c r="C72" s="33">
        <v>110</v>
      </c>
      <c r="D72" s="33">
        <v>110</v>
      </c>
      <c r="E72" s="34">
        <v>0</v>
      </c>
      <c r="F72" s="35" t="s">
        <v>1934</v>
      </c>
      <c r="G72" s="35" t="s">
        <v>1934</v>
      </c>
      <c r="H72" s="34">
        <v>0</v>
      </c>
    </row>
    <row r="73" s="21" customFormat="1" ht="14.25" spans="1:8">
      <c r="A73" s="25">
        <v>68</v>
      </c>
      <c r="B73" s="32" t="s">
        <v>1943</v>
      </c>
      <c r="C73" s="33">
        <v>3138</v>
      </c>
      <c r="D73" s="33">
        <v>3138</v>
      </c>
      <c r="E73" s="34">
        <v>0</v>
      </c>
      <c r="F73" s="35" t="s">
        <v>1934</v>
      </c>
      <c r="G73" s="35" t="s">
        <v>1934</v>
      </c>
      <c r="H73" s="34">
        <v>0</v>
      </c>
    </row>
    <row r="74" s="21" customFormat="1" ht="14.25" spans="1:8">
      <c r="A74" s="25">
        <v>69</v>
      </c>
      <c r="B74" s="32" t="s">
        <v>1943</v>
      </c>
      <c r="C74" s="33">
        <v>6374</v>
      </c>
      <c r="D74" s="33">
        <v>6374</v>
      </c>
      <c r="E74" s="34">
        <v>0</v>
      </c>
      <c r="F74" s="33">
        <v>3781</v>
      </c>
      <c r="G74" s="33">
        <v>3781</v>
      </c>
      <c r="H74" s="34">
        <v>0</v>
      </c>
    </row>
    <row r="75" s="21" customFormat="1" ht="14.25" spans="1:8">
      <c r="A75" s="25">
        <v>70</v>
      </c>
      <c r="B75" s="32" t="s">
        <v>1944</v>
      </c>
      <c r="C75" s="33">
        <v>1828</v>
      </c>
      <c r="D75" s="33">
        <v>1828</v>
      </c>
      <c r="E75" s="34">
        <v>0</v>
      </c>
      <c r="F75" s="33">
        <v>1828</v>
      </c>
      <c r="G75" s="33">
        <v>1828</v>
      </c>
      <c r="H75" s="34">
        <v>0</v>
      </c>
    </row>
    <row r="76" s="21" customFormat="1" ht="14.25" spans="1:8">
      <c r="A76" s="25">
        <v>71</v>
      </c>
      <c r="B76" s="32" t="s">
        <v>1945</v>
      </c>
      <c r="C76" s="33">
        <v>2126</v>
      </c>
      <c r="D76" s="33">
        <v>2126</v>
      </c>
      <c r="E76" s="34">
        <v>0</v>
      </c>
      <c r="F76" s="33">
        <v>2126</v>
      </c>
      <c r="G76" s="33">
        <v>2126</v>
      </c>
      <c r="H76" s="34">
        <v>0</v>
      </c>
    </row>
    <row r="77" s="21" customFormat="1" ht="14.25" spans="1:8">
      <c r="A77" s="25">
        <v>72</v>
      </c>
      <c r="B77" s="32" t="s">
        <v>1946</v>
      </c>
      <c r="C77" s="33">
        <v>2700</v>
      </c>
      <c r="D77" s="33">
        <v>2700</v>
      </c>
      <c r="E77" s="34">
        <v>0</v>
      </c>
      <c r="F77" s="33">
        <v>2700</v>
      </c>
      <c r="G77" s="33">
        <v>2700</v>
      </c>
      <c r="H77" s="34">
        <v>0</v>
      </c>
    </row>
    <row r="78" s="21" customFormat="1" ht="14.25" spans="1:8">
      <c r="A78" s="25">
        <v>73</v>
      </c>
      <c r="B78" s="32" t="s">
        <v>1947</v>
      </c>
      <c r="C78" s="33">
        <v>396</v>
      </c>
      <c r="D78" s="33">
        <v>396</v>
      </c>
      <c r="E78" s="34">
        <v>0</v>
      </c>
      <c r="F78" s="33">
        <v>396</v>
      </c>
      <c r="G78" s="33">
        <v>396</v>
      </c>
      <c r="H78" s="34">
        <v>0</v>
      </c>
    </row>
    <row r="79" s="21" customFormat="1" ht="14.25" spans="1:8">
      <c r="A79" s="25">
        <v>74</v>
      </c>
      <c r="B79" s="32" t="s">
        <v>1948</v>
      </c>
      <c r="C79" s="33">
        <v>1800</v>
      </c>
      <c r="D79" s="33">
        <v>1800</v>
      </c>
      <c r="E79" s="34">
        <v>0</v>
      </c>
      <c r="F79" s="33">
        <v>1800</v>
      </c>
      <c r="G79" s="33">
        <v>1800</v>
      </c>
      <c r="H79" s="34">
        <v>0</v>
      </c>
    </row>
    <row r="80" s="21" customFormat="1" ht="14.25" spans="1:8">
      <c r="A80" s="25">
        <v>75</v>
      </c>
      <c r="B80" s="32" t="s">
        <v>1949</v>
      </c>
      <c r="C80" s="33">
        <v>740</v>
      </c>
      <c r="D80" s="33">
        <v>740</v>
      </c>
      <c r="E80" s="34">
        <v>0</v>
      </c>
      <c r="F80" s="33">
        <v>740</v>
      </c>
      <c r="G80" s="33">
        <v>740</v>
      </c>
      <c r="H80" s="34">
        <v>0</v>
      </c>
    </row>
    <row r="81" s="21" customFormat="1" ht="14.25" spans="1:8">
      <c r="A81" s="25">
        <v>76</v>
      </c>
      <c r="B81" s="32" t="s">
        <v>1950</v>
      </c>
      <c r="C81" s="33">
        <v>4494</v>
      </c>
      <c r="D81" s="33">
        <v>4494</v>
      </c>
      <c r="E81" s="34">
        <v>0</v>
      </c>
      <c r="F81" s="33">
        <v>4494</v>
      </c>
      <c r="G81" s="33">
        <v>4494</v>
      </c>
      <c r="H81" s="34">
        <v>0</v>
      </c>
    </row>
    <row r="82" s="21" customFormat="1" ht="14.25" spans="1:8">
      <c r="A82" s="25">
        <v>77</v>
      </c>
      <c r="B82" s="32" t="s">
        <v>1951</v>
      </c>
      <c r="C82" s="33">
        <v>370</v>
      </c>
      <c r="D82" s="33">
        <v>370</v>
      </c>
      <c r="E82" s="34">
        <v>0</v>
      </c>
      <c r="F82" s="35" t="s">
        <v>1934</v>
      </c>
      <c r="G82" s="35" t="s">
        <v>1934</v>
      </c>
      <c r="H82" s="34">
        <v>0</v>
      </c>
    </row>
    <row r="83" s="21" customFormat="1" ht="14.25" spans="1:8">
      <c r="A83" s="25">
        <v>78</v>
      </c>
      <c r="B83" s="32" t="s">
        <v>1951</v>
      </c>
      <c r="C83" s="33">
        <v>360</v>
      </c>
      <c r="D83" s="33">
        <v>360</v>
      </c>
      <c r="E83" s="34">
        <v>0</v>
      </c>
      <c r="F83" s="35" t="s">
        <v>1934</v>
      </c>
      <c r="G83" s="35" t="s">
        <v>1934</v>
      </c>
      <c r="H83" s="34">
        <v>0</v>
      </c>
    </row>
    <row r="84" s="21" customFormat="1" ht="14.25" spans="1:8">
      <c r="A84" s="25">
        <v>79</v>
      </c>
      <c r="B84" s="32" t="s">
        <v>1951</v>
      </c>
      <c r="C84" s="33">
        <v>360</v>
      </c>
      <c r="D84" s="33">
        <v>360</v>
      </c>
      <c r="E84" s="34">
        <v>0</v>
      </c>
      <c r="F84" s="33">
        <v>24.47</v>
      </c>
      <c r="G84" s="33">
        <v>24.47</v>
      </c>
      <c r="H84" s="34">
        <v>0</v>
      </c>
    </row>
    <row r="85" s="21" customFormat="1" ht="14.25" spans="1:8">
      <c r="A85" s="25">
        <v>80</v>
      </c>
      <c r="B85" s="32" t="s">
        <v>1951</v>
      </c>
      <c r="C85" s="33">
        <v>800</v>
      </c>
      <c r="D85" s="33">
        <v>800</v>
      </c>
      <c r="E85" s="34">
        <v>0</v>
      </c>
      <c r="F85" s="35" t="s">
        <v>1934</v>
      </c>
      <c r="G85" s="35" t="s">
        <v>1934</v>
      </c>
      <c r="H85" s="34">
        <v>0</v>
      </c>
    </row>
    <row r="86" s="21" customFormat="1" ht="14.25" spans="1:8">
      <c r="A86" s="25">
        <v>81</v>
      </c>
      <c r="B86" s="32" t="s">
        <v>1951</v>
      </c>
      <c r="C86" s="33">
        <v>390</v>
      </c>
      <c r="D86" s="33">
        <v>390</v>
      </c>
      <c r="E86" s="34">
        <v>0</v>
      </c>
      <c r="F86" s="33">
        <v>202.13</v>
      </c>
      <c r="G86" s="33">
        <v>202.13</v>
      </c>
      <c r="H86" s="34">
        <v>0</v>
      </c>
    </row>
    <row r="87" s="21" customFormat="1" ht="14.25" spans="1:8">
      <c r="A87" s="25">
        <v>82</v>
      </c>
      <c r="B87" s="32" t="s">
        <v>1951</v>
      </c>
      <c r="C87" s="33">
        <v>1380</v>
      </c>
      <c r="D87" s="33">
        <v>1380</v>
      </c>
      <c r="E87" s="34">
        <v>0</v>
      </c>
      <c r="F87" s="35" t="s">
        <v>1934</v>
      </c>
      <c r="G87" s="35" t="s">
        <v>1934</v>
      </c>
      <c r="H87" s="34">
        <v>0</v>
      </c>
    </row>
    <row r="88" s="21" customFormat="1" ht="14.25" spans="1:8">
      <c r="A88" s="25">
        <v>83</v>
      </c>
      <c r="B88" s="32" t="s">
        <v>1951</v>
      </c>
      <c r="C88" s="33">
        <v>360</v>
      </c>
      <c r="D88" s="33">
        <v>360</v>
      </c>
      <c r="E88" s="34">
        <v>0</v>
      </c>
      <c r="F88" s="33">
        <v>3.72</v>
      </c>
      <c r="G88" s="33">
        <v>3.72</v>
      </c>
      <c r="H88" s="34">
        <v>0</v>
      </c>
    </row>
    <row r="89" s="21" customFormat="1" ht="14.25" spans="1:8">
      <c r="A89" s="25">
        <v>84</v>
      </c>
      <c r="B89" s="32" t="s">
        <v>1951</v>
      </c>
      <c r="C89" s="33">
        <v>225</v>
      </c>
      <c r="D89" s="33">
        <v>225</v>
      </c>
      <c r="E89" s="34">
        <v>0</v>
      </c>
      <c r="F89" s="33">
        <v>1.14</v>
      </c>
      <c r="G89" s="33">
        <v>1.14</v>
      </c>
      <c r="H89" s="34">
        <v>0</v>
      </c>
    </row>
    <row r="90" s="21" customFormat="1" ht="14.25" spans="1:8">
      <c r="A90" s="25">
        <v>85</v>
      </c>
      <c r="B90" s="32" t="s">
        <v>1952</v>
      </c>
      <c r="C90" s="33">
        <v>1052</v>
      </c>
      <c r="D90" s="33">
        <v>1052</v>
      </c>
      <c r="E90" s="34">
        <v>0</v>
      </c>
      <c r="F90" s="33">
        <v>1052</v>
      </c>
      <c r="G90" s="33">
        <v>1052</v>
      </c>
      <c r="H90" s="34">
        <v>0</v>
      </c>
    </row>
    <row r="91" s="21" customFormat="1" ht="14.25" spans="1:8">
      <c r="A91" s="25">
        <v>86</v>
      </c>
      <c r="B91" s="32" t="s">
        <v>1952</v>
      </c>
      <c r="C91" s="33">
        <v>265</v>
      </c>
      <c r="D91" s="33">
        <v>265</v>
      </c>
      <c r="E91" s="34">
        <v>0</v>
      </c>
      <c r="F91" s="33">
        <v>265</v>
      </c>
      <c r="G91" s="33">
        <v>265</v>
      </c>
      <c r="H91" s="34">
        <v>0</v>
      </c>
    </row>
    <row r="92" s="21" customFormat="1" ht="14.25" spans="1:8">
      <c r="A92" s="25">
        <v>87</v>
      </c>
      <c r="B92" s="32" t="s">
        <v>1951</v>
      </c>
      <c r="C92" s="33">
        <v>180</v>
      </c>
      <c r="D92" s="33">
        <v>180</v>
      </c>
      <c r="E92" s="34">
        <v>0</v>
      </c>
      <c r="F92" s="33">
        <v>179.29</v>
      </c>
      <c r="G92" s="33">
        <v>179.29</v>
      </c>
      <c r="H92" s="34">
        <v>0</v>
      </c>
    </row>
    <row r="93" s="21" customFormat="1" ht="14.25" spans="1:8">
      <c r="A93" s="25">
        <v>88</v>
      </c>
      <c r="B93" s="32" t="s">
        <v>1951</v>
      </c>
      <c r="C93" s="33">
        <v>180</v>
      </c>
      <c r="D93" s="33">
        <v>180</v>
      </c>
      <c r="E93" s="34">
        <v>0</v>
      </c>
      <c r="F93" s="33">
        <v>171.15</v>
      </c>
      <c r="G93" s="33">
        <v>171.15</v>
      </c>
      <c r="H93" s="34">
        <v>0</v>
      </c>
    </row>
    <row r="94" s="21" customFormat="1" ht="14.25" spans="1:8">
      <c r="A94" s="25">
        <v>89</v>
      </c>
      <c r="B94" s="32" t="s">
        <v>1951</v>
      </c>
      <c r="C94" s="33">
        <v>230</v>
      </c>
      <c r="D94" s="33">
        <v>230</v>
      </c>
      <c r="E94" s="34">
        <v>0</v>
      </c>
      <c r="F94" s="33">
        <v>229.25</v>
      </c>
      <c r="G94" s="33">
        <v>229.25</v>
      </c>
      <c r="H94" s="34">
        <v>0</v>
      </c>
    </row>
    <row r="95" s="21" customFormat="1" ht="14.25" spans="1:8">
      <c r="A95" s="25">
        <v>90</v>
      </c>
      <c r="B95" s="32" t="s">
        <v>1951</v>
      </c>
      <c r="C95" s="33">
        <v>250</v>
      </c>
      <c r="D95" s="33">
        <v>250</v>
      </c>
      <c r="E95" s="34">
        <v>0</v>
      </c>
      <c r="F95" s="33">
        <v>248.89</v>
      </c>
      <c r="G95" s="33">
        <v>248.89</v>
      </c>
      <c r="H95" s="34">
        <v>0</v>
      </c>
    </row>
    <row r="96" s="21" customFormat="1" ht="14.25" spans="1:8">
      <c r="A96" s="25">
        <v>91</v>
      </c>
      <c r="B96" s="32" t="s">
        <v>1951</v>
      </c>
      <c r="C96" s="33">
        <v>130</v>
      </c>
      <c r="D96" s="33">
        <v>130</v>
      </c>
      <c r="E96" s="34">
        <v>0</v>
      </c>
      <c r="F96" s="35" t="s">
        <v>1934</v>
      </c>
      <c r="G96" s="35" t="s">
        <v>1934</v>
      </c>
      <c r="H96" s="34">
        <v>0</v>
      </c>
    </row>
    <row r="97" s="21" customFormat="1" ht="14.25" spans="1:8">
      <c r="A97" s="25">
        <v>92</v>
      </c>
      <c r="B97" s="32" t="s">
        <v>1951</v>
      </c>
      <c r="C97" s="33">
        <v>700</v>
      </c>
      <c r="D97" s="33">
        <v>700</v>
      </c>
      <c r="E97" s="34">
        <v>0</v>
      </c>
      <c r="F97" s="35" t="s">
        <v>1934</v>
      </c>
      <c r="G97" s="35" t="s">
        <v>1934</v>
      </c>
      <c r="H97" s="34">
        <v>0</v>
      </c>
    </row>
    <row r="98" s="21" customFormat="1" ht="14.25" spans="1:8">
      <c r="A98" s="25">
        <v>93</v>
      </c>
      <c r="B98" s="32" t="s">
        <v>1951</v>
      </c>
      <c r="C98" s="33">
        <v>220</v>
      </c>
      <c r="D98" s="33">
        <v>220</v>
      </c>
      <c r="E98" s="34">
        <v>0</v>
      </c>
      <c r="F98" s="33">
        <v>218.48</v>
      </c>
      <c r="G98" s="33">
        <v>218.48</v>
      </c>
      <c r="H98" s="34">
        <v>0</v>
      </c>
    </row>
    <row r="99" s="21" customFormat="1" ht="14.25" spans="1:8">
      <c r="A99" s="25">
        <v>94</v>
      </c>
      <c r="B99" s="32" t="s">
        <v>1951</v>
      </c>
      <c r="C99" s="33">
        <v>190</v>
      </c>
      <c r="D99" s="33">
        <v>190</v>
      </c>
      <c r="E99" s="34">
        <v>0</v>
      </c>
      <c r="F99" s="33">
        <v>11.28</v>
      </c>
      <c r="G99" s="33">
        <v>11.28</v>
      </c>
      <c r="H99" s="34">
        <v>0</v>
      </c>
    </row>
    <row r="100" s="21" customFormat="1" ht="14.25" spans="1:8">
      <c r="A100" s="25">
        <v>95</v>
      </c>
      <c r="B100" s="32" t="s">
        <v>1951</v>
      </c>
      <c r="C100" s="33">
        <v>210</v>
      </c>
      <c r="D100" s="33">
        <v>210</v>
      </c>
      <c r="E100" s="34">
        <v>0</v>
      </c>
      <c r="F100" s="33">
        <v>209.42</v>
      </c>
      <c r="G100" s="33">
        <v>209.42</v>
      </c>
      <c r="H100" s="34">
        <v>0</v>
      </c>
    </row>
    <row r="101" s="21" customFormat="1" ht="14.25" spans="1:8">
      <c r="A101" s="25">
        <v>96</v>
      </c>
      <c r="B101" s="32" t="s">
        <v>1951</v>
      </c>
      <c r="C101" s="33">
        <v>360</v>
      </c>
      <c r="D101" s="33">
        <v>360</v>
      </c>
      <c r="E101" s="34">
        <v>0</v>
      </c>
      <c r="F101" s="33">
        <v>356.52</v>
      </c>
      <c r="G101" s="33">
        <v>356.52</v>
      </c>
      <c r="H101" s="34">
        <v>0</v>
      </c>
    </row>
    <row r="102" s="21" customFormat="1" ht="14.25" spans="1:8">
      <c r="A102" s="25">
        <v>97</v>
      </c>
      <c r="B102" s="32" t="s">
        <v>1951</v>
      </c>
      <c r="C102" s="33">
        <v>210</v>
      </c>
      <c r="D102" s="33">
        <v>210</v>
      </c>
      <c r="E102" s="34">
        <v>0</v>
      </c>
      <c r="F102" s="33">
        <v>91.79</v>
      </c>
      <c r="G102" s="33">
        <v>91.79</v>
      </c>
      <c r="H102" s="34">
        <v>0</v>
      </c>
    </row>
    <row r="103" s="21" customFormat="1" ht="14.25" spans="1:8">
      <c r="A103" s="25">
        <v>98</v>
      </c>
      <c r="B103" s="32" t="s">
        <v>1951</v>
      </c>
      <c r="C103" s="33">
        <v>230</v>
      </c>
      <c r="D103" s="33">
        <v>230</v>
      </c>
      <c r="E103" s="34">
        <v>0</v>
      </c>
      <c r="F103" s="33">
        <v>108.62</v>
      </c>
      <c r="G103" s="33">
        <v>108.62</v>
      </c>
      <c r="H103" s="34">
        <v>0</v>
      </c>
    </row>
    <row r="104" s="21" customFormat="1" ht="14.25" spans="1:8">
      <c r="A104" s="25">
        <v>99</v>
      </c>
      <c r="B104" s="32" t="s">
        <v>1951</v>
      </c>
      <c r="C104" s="33">
        <v>50</v>
      </c>
      <c r="D104" s="33">
        <v>50</v>
      </c>
      <c r="E104" s="34">
        <v>0</v>
      </c>
      <c r="F104" s="33">
        <v>17.19</v>
      </c>
      <c r="G104" s="33">
        <v>17.19</v>
      </c>
      <c r="H104" s="34">
        <v>0</v>
      </c>
    </row>
    <row r="105" s="21" customFormat="1" ht="14.25" spans="1:8">
      <c r="A105" s="25">
        <v>100</v>
      </c>
      <c r="B105" s="32" t="s">
        <v>1951</v>
      </c>
      <c r="C105" s="33">
        <v>60</v>
      </c>
      <c r="D105" s="33">
        <v>60</v>
      </c>
      <c r="E105" s="34">
        <v>0</v>
      </c>
      <c r="F105" s="33">
        <v>21.4</v>
      </c>
      <c r="G105" s="33">
        <v>21.4</v>
      </c>
      <c r="H105" s="34">
        <v>0</v>
      </c>
    </row>
    <row r="106" s="21" customFormat="1" ht="14.25" spans="1:8">
      <c r="A106" s="25">
        <v>101</v>
      </c>
      <c r="B106" s="32" t="s">
        <v>1951</v>
      </c>
      <c r="C106" s="33">
        <v>164</v>
      </c>
      <c r="D106" s="33">
        <v>164</v>
      </c>
      <c r="E106" s="34">
        <v>0</v>
      </c>
      <c r="F106" s="33">
        <v>30</v>
      </c>
      <c r="G106" s="33">
        <v>30</v>
      </c>
      <c r="H106" s="34">
        <v>0</v>
      </c>
    </row>
    <row r="107" s="21" customFormat="1" ht="14.25" spans="1:8">
      <c r="A107" s="25">
        <v>102</v>
      </c>
      <c r="B107" s="32" t="s">
        <v>1951</v>
      </c>
      <c r="C107" s="33">
        <v>164</v>
      </c>
      <c r="D107" s="33">
        <v>164</v>
      </c>
      <c r="E107" s="34">
        <v>0</v>
      </c>
      <c r="F107" s="35" t="s">
        <v>1934</v>
      </c>
      <c r="G107" s="35" t="s">
        <v>1934</v>
      </c>
      <c r="H107" s="34">
        <v>0</v>
      </c>
    </row>
    <row r="108" s="21" customFormat="1" ht="14.25" spans="1:8">
      <c r="A108" s="25">
        <v>103</v>
      </c>
      <c r="B108" s="32" t="s">
        <v>1951</v>
      </c>
      <c r="C108" s="33">
        <v>90</v>
      </c>
      <c r="D108" s="33">
        <v>90</v>
      </c>
      <c r="E108" s="34">
        <v>0</v>
      </c>
      <c r="F108" s="33">
        <v>20.68</v>
      </c>
      <c r="G108" s="33">
        <v>20.68</v>
      </c>
      <c r="H108" s="34">
        <v>0</v>
      </c>
    </row>
    <row r="109" s="21" customFormat="1" ht="14.25" spans="1:8">
      <c r="A109" s="25">
        <v>104</v>
      </c>
      <c r="B109" s="32" t="s">
        <v>1951</v>
      </c>
      <c r="C109" s="33">
        <v>130</v>
      </c>
      <c r="D109" s="33">
        <v>130</v>
      </c>
      <c r="E109" s="34">
        <v>0</v>
      </c>
      <c r="F109" s="33">
        <v>40.52</v>
      </c>
      <c r="G109" s="33">
        <v>40.52</v>
      </c>
      <c r="H109" s="34">
        <v>0</v>
      </c>
    </row>
    <row r="110" s="21" customFormat="1" ht="14.25" spans="1:8">
      <c r="A110" s="25">
        <v>105</v>
      </c>
      <c r="B110" s="32" t="s">
        <v>1951</v>
      </c>
      <c r="C110" s="33">
        <v>270</v>
      </c>
      <c r="D110" s="33">
        <v>270</v>
      </c>
      <c r="E110" s="34">
        <v>0</v>
      </c>
      <c r="F110" s="33">
        <v>71.49</v>
      </c>
      <c r="G110" s="33">
        <v>71.49</v>
      </c>
      <c r="H110" s="34">
        <v>0</v>
      </c>
    </row>
    <row r="111" s="21" customFormat="1" ht="14.25" spans="1:8">
      <c r="A111" s="25">
        <v>106</v>
      </c>
      <c r="B111" s="32" t="s">
        <v>1951</v>
      </c>
      <c r="C111" s="33">
        <v>210</v>
      </c>
      <c r="D111" s="33">
        <v>210</v>
      </c>
      <c r="E111" s="34">
        <v>0</v>
      </c>
      <c r="F111" s="33">
        <v>53.73</v>
      </c>
      <c r="G111" s="33">
        <v>53.73</v>
      </c>
      <c r="H111" s="34">
        <v>0</v>
      </c>
    </row>
    <row r="112" s="21" customFormat="1" ht="14.25" spans="1:8">
      <c r="A112" s="25">
        <v>107</v>
      </c>
      <c r="B112" s="32" t="s">
        <v>1953</v>
      </c>
      <c r="C112" s="33">
        <v>624</v>
      </c>
      <c r="D112" s="33">
        <v>624</v>
      </c>
      <c r="E112" s="34">
        <v>0</v>
      </c>
      <c r="F112" s="33">
        <v>573.15</v>
      </c>
      <c r="G112" s="33">
        <v>573.15</v>
      </c>
      <c r="H112" s="34">
        <v>0</v>
      </c>
    </row>
    <row r="113" s="21" customFormat="1" ht="14.25" spans="1:8">
      <c r="A113" s="25">
        <v>108</v>
      </c>
      <c r="B113" s="32" t="s">
        <v>1953</v>
      </c>
      <c r="C113" s="33">
        <v>437</v>
      </c>
      <c r="D113" s="33">
        <v>437</v>
      </c>
      <c r="E113" s="34">
        <v>0</v>
      </c>
      <c r="F113" s="35" t="s">
        <v>1934</v>
      </c>
      <c r="G113" s="35" t="s">
        <v>1934</v>
      </c>
      <c r="H113" s="34">
        <v>0</v>
      </c>
    </row>
    <row r="114" s="21" customFormat="1" ht="14.25" spans="1:8">
      <c r="A114" s="25">
        <v>109</v>
      </c>
      <c r="B114" s="32" t="s">
        <v>1954</v>
      </c>
      <c r="C114" s="33">
        <v>1083</v>
      </c>
      <c r="D114" s="33">
        <v>1083</v>
      </c>
      <c r="E114" s="34">
        <v>0</v>
      </c>
      <c r="F114" s="33">
        <v>1083</v>
      </c>
      <c r="G114" s="33">
        <v>1083</v>
      </c>
      <c r="H114" s="34">
        <v>0</v>
      </c>
    </row>
    <row r="115" s="21" customFormat="1" ht="14.25" spans="1:8">
      <c r="A115" s="25">
        <v>110</v>
      </c>
      <c r="B115" s="32" t="s">
        <v>1954</v>
      </c>
      <c r="C115" s="33">
        <v>84</v>
      </c>
      <c r="D115" s="33">
        <v>84</v>
      </c>
      <c r="E115" s="34">
        <v>0</v>
      </c>
      <c r="F115" s="33">
        <v>84</v>
      </c>
      <c r="G115" s="33">
        <v>84</v>
      </c>
      <c r="H115" s="34">
        <v>0</v>
      </c>
    </row>
    <row r="116" s="21" customFormat="1" ht="14.25" spans="1:8">
      <c r="A116" s="25">
        <v>111</v>
      </c>
      <c r="B116" s="32" t="s">
        <v>1955</v>
      </c>
      <c r="C116" s="33">
        <v>390</v>
      </c>
      <c r="D116" s="33">
        <v>390</v>
      </c>
      <c r="E116" s="34">
        <v>0</v>
      </c>
      <c r="F116" s="33">
        <v>290</v>
      </c>
      <c r="G116" s="33">
        <v>290</v>
      </c>
      <c r="H116" s="34">
        <v>0</v>
      </c>
    </row>
    <row r="117" s="21" customFormat="1" ht="14.25" spans="1:8">
      <c r="A117" s="25">
        <v>112</v>
      </c>
      <c r="B117" s="32" t="s">
        <v>1956</v>
      </c>
      <c r="C117" s="33">
        <v>216</v>
      </c>
      <c r="D117" s="33">
        <v>216</v>
      </c>
      <c r="E117" s="34">
        <v>0</v>
      </c>
      <c r="F117" s="33">
        <v>206.04</v>
      </c>
      <c r="G117" s="33">
        <v>206.04</v>
      </c>
      <c r="H117" s="34">
        <v>0</v>
      </c>
    </row>
    <row r="118" s="21" customFormat="1" ht="14.25" spans="1:8">
      <c r="A118" s="25">
        <v>113</v>
      </c>
      <c r="B118" s="32" t="s">
        <v>1956</v>
      </c>
      <c r="C118" s="33">
        <v>206.56</v>
      </c>
      <c r="D118" s="33">
        <v>206.56</v>
      </c>
      <c r="E118" s="34">
        <v>0</v>
      </c>
      <c r="F118" s="33">
        <v>100.95</v>
      </c>
      <c r="G118" s="33">
        <v>100.95</v>
      </c>
      <c r="H118" s="34">
        <v>0</v>
      </c>
    </row>
    <row r="119" s="21" customFormat="1" ht="14.25" spans="1:8">
      <c r="A119" s="25">
        <v>114</v>
      </c>
      <c r="B119" s="32" t="s">
        <v>1955</v>
      </c>
      <c r="C119" s="33">
        <v>326</v>
      </c>
      <c r="D119" s="33">
        <v>326</v>
      </c>
      <c r="E119" s="34">
        <v>0</v>
      </c>
      <c r="F119" s="35" t="s">
        <v>1934</v>
      </c>
      <c r="G119" s="35" t="s">
        <v>1934</v>
      </c>
      <c r="H119" s="34">
        <v>0</v>
      </c>
    </row>
    <row r="120" s="21" customFormat="1" ht="14.25" spans="1:8">
      <c r="A120" s="25">
        <v>115</v>
      </c>
      <c r="B120" s="32" t="s">
        <v>1957</v>
      </c>
      <c r="C120" s="33">
        <v>10</v>
      </c>
      <c r="D120" s="33">
        <v>10</v>
      </c>
      <c r="E120" s="34">
        <v>0</v>
      </c>
      <c r="F120" s="33">
        <v>10</v>
      </c>
      <c r="G120" s="33">
        <v>10</v>
      </c>
      <c r="H120" s="34">
        <v>0</v>
      </c>
    </row>
    <row r="121" s="21" customFormat="1" ht="14.25" spans="1:8">
      <c r="A121" s="25">
        <v>116</v>
      </c>
      <c r="B121" s="32" t="s">
        <v>1956</v>
      </c>
      <c r="C121" s="33">
        <v>69.54</v>
      </c>
      <c r="D121" s="33">
        <v>69.54</v>
      </c>
      <c r="E121" s="34">
        <v>0</v>
      </c>
      <c r="F121" s="33">
        <v>69.54</v>
      </c>
      <c r="G121" s="33">
        <v>69.54</v>
      </c>
      <c r="H121" s="34">
        <v>0</v>
      </c>
    </row>
    <row r="122" s="21" customFormat="1" ht="14.25" spans="1:8">
      <c r="A122" s="25">
        <v>117</v>
      </c>
      <c r="B122" s="32" t="s">
        <v>1958</v>
      </c>
      <c r="C122" s="33">
        <v>164.09</v>
      </c>
      <c r="D122" s="33">
        <v>164.09</v>
      </c>
      <c r="E122" s="34">
        <v>0</v>
      </c>
      <c r="F122" s="33">
        <v>164.09</v>
      </c>
      <c r="G122" s="33">
        <v>164.09</v>
      </c>
      <c r="H122" s="34">
        <v>0</v>
      </c>
    </row>
    <row r="123" s="21" customFormat="1" ht="14.25" spans="1:8">
      <c r="A123" s="25">
        <v>118</v>
      </c>
      <c r="B123" s="32" t="s">
        <v>1956</v>
      </c>
      <c r="C123" s="33">
        <v>30</v>
      </c>
      <c r="D123" s="33">
        <v>30</v>
      </c>
      <c r="E123" s="34">
        <v>0</v>
      </c>
      <c r="F123" s="33">
        <v>30</v>
      </c>
      <c r="G123" s="33">
        <v>30</v>
      </c>
      <c r="H123" s="34">
        <v>0</v>
      </c>
    </row>
    <row r="124" s="21" customFormat="1" ht="14.25" spans="1:8">
      <c r="A124" s="25">
        <v>119</v>
      </c>
      <c r="B124" s="32" t="s">
        <v>1959</v>
      </c>
      <c r="C124" s="33">
        <v>2465</v>
      </c>
      <c r="D124" s="33">
        <v>2465</v>
      </c>
      <c r="E124" s="34">
        <v>0</v>
      </c>
      <c r="F124" s="33">
        <v>2465</v>
      </c>
      <c r="G124" s="33">
        <v>2465</v>
      </c>
      <c r="H124" s="34">
        <v>0</v>
      </c>
    </row>
    <row r="125" s="21" customFormat="1" ht="14.25" spans="1:8">
      <c r="A125" s="25">
        <v>120</v>
      </c>
      <c r="B125" s="32" t="s">
        <v>1960</v>
      </c>
      <c r="C125" s="33">
        <v>131</v>
      </c>
      <c r="D125" s="33">
        <v>131</v>
      </c>
      <c r="E125" s="34">
        <v>0</v>
      </c>
      <c r="F125" s="33">
        <v>131</v>
      </c>
      <c r="G125" s="33">
        <v>131</v>
      </c>
      <c r="H125" s="34">
        <v>0</v>
      </c>
    </row>
    <row r="126" s="21" customFormat="1" ht="14.25" spans="1:8">
      <c r="A126" s="25">
        <v>121</v>
      </c>
      <c r="B126" s="32" t="s">
        <v>1961</v>
      </c>
      <c r="C126" s="33">
        <v>20</v>
      </c>
      <c r="D126" s="33">
        <v>20</v>
      </c>
      <c r="E126" s="34">
        <v>0</v>
      </c>
      <c r="F126" s="33">
        <v>20</v>
      </c>
      <c r="G126" s="33">
        <v>20</v>
      </c>
      <c r="H126" s="34">
        <v>0</v>
      </c>
    </row>
    <row r="127" s="21" customFormat="1" ht="14.25" spans="1:8">
      <c r="A127" s="25">
        <v>122</v>
      </c>
      <c r="B127" s="32" t="s">
        <v>1961</v>
      </c>
      <c r="C127" s="33">
        <v>60</v>
      </c>
      <c r="D127" s="33">
        <v>60</v>
      </c>
      <c r="E127" s="34">
        <v>0</v>
      </c>
      <c r="F127" s="33">
        <v>60</v>
      </c>
      <c r="G127" s="33">
        <v>60</v>
      </c>
      <c r="H127" s="34">
        <v>0</v>
      </c>
    </row>
    <row r="128" s="21" customFormat="1" ht="14.25" spans="1:8">
      <c r="A128" s="25">
        <v>123</v>
      </c>
      <c r="B128" s="32" t="s">
        <v>1962</v>
      </c>
      <c r="C128" s="33">
        <v>2205</v>
      </c>
      <c r="D128" s="33">
        <v>2205</v>
      </c>
      <c r="E128" s="34">
        <v>0</v>
      </c>
      <c r="F128" s="33">
        <v>1016.43</v>
      </c>
      <c r="G128" s="33">
        <v>1016.43</v>
      </c>
      <c r="H128" s="34">
        <v>0</v>
      </c>
    </row>
    <row r="129" s="21" customFormat="1" ht="14.25" spans="1:8">
      <c r="A129" s="25">
        <v>124</v>
      </c>
      <c r="B129" s="32" t="s">
        <v>1963</v>
      </c>
      <c r="C129" s="33">
        <v>22645</v>
      </c>
      <c r="D129" s="33">
        <v>22645</v>
      </c>
      <c r="E129" s="34">
        <v>0</v>
      </c>
      <c r="F129" s="33">
        <v>22557.46</v>
      </c>
      <c r="G129" s="33">
        <v>22557.46</v>
      </c>
      <c r="H129" s="34">
        <v>0</v>
      </c>
    </row>
    <row r="130" s="21" customFormat="1" ht="14.25" spans="1:8">
      <c r="A130" s="25">
        <v>125</v>
      </c>
      <c r="B130" s="32" t="s">
        <v>1962</v>
      </c>
      <c r="C130" s="33">
        <v>5887</v>
      </c>
      <c r="D130" s="35" t="s">
        <v>1934</v>
      </c>
      <c r="E130" s="34">
        <v>5887</v>
      </c>
      <c r="F130" s="33">
        <v>5432.82</v>
      </c>
      <c r="G130" s="35" t="s">
        <v>1934</v>
      </c>
      <c r="H130" s="34">
        <v>5432.82</v>
      </c>
    </row>
    <row r="131" s="21" customFormat="1" ht="14.25" spans="1:8">
      <c r="A131" s="25">
        <v>126</v>
      </c>
      <c r="B131" s="32" t="s">
        <v>1963</v>
      </c>
      <c r="C131" s="33">
        <v>93</v>
      </c>
      <c r="D131" s="35" t="s">
        <v>1934</v>
      </c>
      <c r="E131" s="34">
        <v>93</v>
      </c>
      <c r="F131" s="33">
        <v>93</v>
      </c>
      <c r="G131" s="35" t="s">
        <v>1934</v>
      </c>
      <c r="H131" s="34">
        <v>93</v>
      </c>
    </row>
    <row r="132" s="21" customFormat="1" ht="14.25" spans="1:8">
      <c r="A132" s="25">
        <v>127</v>
      </c>
      <c r="B132" s="32" t="s">
        <v>1964</v>
      </c>
      <c r="C132" s="33">
        <v>2091</v>
      </c>
      <c r="D132" s="33">
        <v>2091</v>
      </c>
      <c r="E132" s="34">
        <v>0</v>
      </c>
      <c r="F132" s="33">
        <v>2091</v>
      </c>
      <c r="G132" s="33">
        <v>2091</v>
      </c>
      <c r="H132" s="34">
        <v>0</v>
      </c>
    </row>
    <row r="133" s="21" customFormat="1" ht="14.25" spans="1:8">
      <c r="A133" s="25">
        <v>128</v>
      </c>
      <c r="B133" s="32" t="s">
        <v>1965</v>
      </c>
      <c r="C133" s="33">
        <v>1693.6</v>
      </c>
      <c r="D133" s="33">
        <v>1693.6</v>
      </c>
      <c r="E133" s="34">
        <v>0</v>
      </c>
      <c r="F133" s="33">
        <v>1508.45</v>
      </c>
      <c r="G133" s="33">
        <v>1508.45</v>
      </c>
      <c r="H133" s="34">
        <v>0</v>
      </c>
    </row>
    <row r="134" s="21" customFormat="1" ht="14.25" spans="1:8">
      <c r="A134" s="25">
        <v>129</v>
      </c>
      <c r="B134" s="32" t="s">
        <v>1939</v>
      </c>
      <c r="C134" s="33">
        <v>749</v>
      </c>
      <c r="D134" s="33">
        <v>749</v>
      </c>
      <c r="E134" s="34">
        <v>0</v>
      </c>
      <c r="F134" s="33">
        <v>408.47</v>
      </c>
      <c r="G134" s="33">
        <v>408.47</v>
      </c>
      <c r="H134" s="34">
        <v>0</v>
      </c>
    </row>
    <row r="135" s="21" customFormat="1" ht="14.25" spans="1:8">
      <c r="A135" s="25">
        <v>130</v>
      </c>
      <c r="B135" s="32" t="s">
        <v>1966</v>
      </c>
      <c r="C135" s="33">
        <v>3358</v>
      </c>
      <c r="D135" s="33">
        <v>3358</v>
      </c>
      <c r="E135" s="34">
        <v>0</v>
      </c>
      <c r="F135" s="33">
        <v>3358</v>
      </c>
      <c r="G135" s="33">
        <v>3358</v>
      </c>
      <c r="H135" s="34">
        <v>0</v>
      </c>
    </row>
    <row r="136" s="21" customFormat="1" ht="14.25" spans="1:8">
      <c r="A136" s="25">
        <v>131</v>
      </c>
      <c r="B136" s="32" t="s">
        <v>1967</v>
      </c>
      <c r="C136" s="33">
        <v>57</v>
      </c>
      <c r="D136" s="33">
        <v>57</v>
      </c>
      <c r="E136" s="34">
        <v>0</v>
      </c>
      <c r="F136" s="33">
        <v>57</v>
      </c>
      <c r="G136" s="33">
        <v>57</v>
      </c>
      <c r="H136" s="34">
        <v>0</v>
      </c>
    </row>
    <row r="137" s="21" customFormat="1" ht="14.25" spans="1:8">
      <c r="A137" s="25">
        <v>132</v>
      </c>
      <c r="B137" s="32" t="s">
        <v>1936</v>
      </c>
      <c r="C137" s="33">
        <v>34</v>
      </c>
      <c r="D137" s="33">
        <v>34</v>
      </c>
      <c r="E137" s="34">
        <v>0</v>
      </c>
      <c r="F137" s="33">
        <v>34</v>
      </c>
      <c r="G137" s="33">
        <v>34</v>
      </c>
      <c r="H137" s="34">
        <v>0</v>
      </c>
    </row>
    <row r="138" s="21" customFormat="1" ht="14.25" spans="1:8">
      <c r="A138" s="25">
        <v>133</v>
      </c>
      <c r="B138" s="32" t="s">
        <v>1968</v>
      </c>
      <c r="C138" s="33">
        <v>200</v>
      </c>
      <c r="D138" s="33">
        <v>200</v>
      </c>
      <c r="E138" s="34">
        <v>0</v>
      </c>
      <c r="F138" s="33">
        <v>200</v>
      </c>
      <c r="G138" s="33">
        <v>200</v>
      </c>
      <c r="H138" s="34">
        <v>0</v>
      </c>
    </row>
    <row r="139" s="21" customFormat="1" ht="14.25" spans="1:8">
      <c r="A139" s="25">
        <v>134</v>
      </c>
      <c r="B139" s="32" t="s">
        <v>1969</v>
      </c>
      <c r="C139" s="33">
        <v>25</v>
      </c>
      <c r="D139" s="33">
        <v>25</v>
      </c>
      <c r="E139" s="34">
        <v>0</v>
      </c>
      <c r="F139" s="33">
        <v>25</v>
      </c>
      <c r="G139" s="33">
        <v>25</v>
      </c>
      <c r="H139" s="34">
        <v>0</v>
      </c>
    </row>
    <row r="140" s="21" customFormat="1" ht="14.25" spans="1:8">
      <c r="A140" s="25">
        <v>135</v>
      </c>
      <c r="B140" s="32" t="s">
        <v>1970</v>
      </c>
      <c r="C140" s="33">
        <v>152</v>
      </c>
      <c r="D140" s="33">
        <v>152</v>
      </c>
      <c r="E140" s="34">
        <v>0</v>
      </c>
      <c r="F140" s="33">
        <v>152</v>
      </c>
      <c r="G140" s="33">
        <v>152</v>
      </c>
      <c r="H140" s="34">
        <v>0</v>
      </c>
    </row>
    <row r="141" s="21" customFormat="1" ht="14.25" spans="1:8">
      <c r="A141" s="25">
        <v>136</v>
      </c>
      <c r="B141" s="32" t="s">
        <v>1969</v>
      </c>
      <c r="C141" s="33">
        <v>55</v>
      </c>
      <c r="D141" s="33">
        <v>55</v>
      </c>
      <c r="E141" s="34">
        <v>0</v>
      </c>
      <c r="F141" s="33">
        <v>55</v>
      </c>
      <c r="G141" s="33">
        <v>55</v>
      </c>
      <c r="H141" s="34">
        <v>0</v>
      </c>
    </row>
    <row r="142" s="21" customFormat="1" ht="14.25" spans="1:8">
      <c r="A142" s="25">
        <v>137</v>
      </c>
      <c r="B142" s="32" t="s">
        <v>1970</v>
      </c>
      <c r="C142" s="33">
        <v>500</v>
      </c>
      <c r="D142" s="33">
        <v>500</v>
      </c>
      <c r="E142" s="34">
        <v>0</v>
      </c>
      <c r="F142" s="33">
        <v>500</v>
      </c>
      <c r="G142" s="33">
        <v>500</v>
      </c>
      <c r="H142" s="34">
        <v>0</v>
      </c>
    </row>
    <row r="143" s="21" customFormat="1" ht="14.25" spans="1:8">
      <c r="A143" s="25">
        <v>138</v>
      </c>
      <c r="B143" s="32" t="s">
        <v>1970</v>
      </c>
      <c r="C143" s="33">
        <v>10</v>
      </c>
      <c r="D143" s="33">
        <v>10</v>
      </c>
      <c r="E143" s="34">
        <v>0</v>
      </c>
      <c r="F143" s="33">
        <v>10</v>
      </c>
      <c r="G143" s="33">
        <v>10</v>
      </c>
      <c r="H143" s="34">
        <v>0</v>
      </c>
    </row>
    <row r="144" s="21" customFormat="1" ht="14.25" spans="1:8">
      <c r="A144" s="25">
        <v>139</v>
      </c>
      <c r="B144" s="32" t="s">
        <v>1970</v>
      </c>
      <c r="C144" s="33">
        <v>48</v>
      </c>
      <c r="D144" s="33">
        <v>48</v>
      </c>
      <c r="E144" s="34">
        <v>0</v>
      </c>
      <c r="F144" s="33">
        <v>48</v>
      </c>
      <c r="G144" s="33">
        <v>48</v>
      </c>
      <c r="H144" s="34">
        <v>0</v>
      </c>
    </row>
    <row r="145" s="21" customFormat="1" ht="14.25" spans="1:8">
      <c r="A145" s="25">
        <v>140</v>
      </c>
      <c r="B145" s="32" t="s">
        <v>1970</v>
      </c>
      <c r="C145" s="33">
        <v>12</v>
      </c>
      <c r="D145" s="33">
        <v>12</v>
      </c>
      <c r="E145" s="34">
        <v>0</v>
      </c>
      <c r="F145" s="33">
        <v>12</v>
      </c>
      <c r="G145" s="33">
        <v>12</v>
      </c>
      <c r="H145" s="34">
        <v>0</v>
      </c>
    </row>
    <row r="146" s="21" customFormat="1" ht="14.25" spans="1:8">
      <c r="A146" s="25">
        <v>141</v>
      </c>
      <c r="B146" s="32" t="s">
        <v>1970</v>
      </c>
      <c r="C146" s="33">
        <v>22</v>
      </c>
      <c r="D146" s="33">
        <v>22</v>
      </c>
      <c r="E146" s="34">
        <v>0</v>
      </c>
      <c r="F146" s="33">
        <v>22</v>
      </c>
      <c r="G146" s="33">
        <v>22</v>
      </c>
      <c r="H146" s="34">
        <v>0</v>
      </c>
    </row>
    <row r="147" s="21" customFormat="1" ht="14.25" spans="1:8">
      <c r="A147" s="25">
        <v>142</v>
      </c>
      <c r="B147" s="32" t="s">
        <v>1970</v>
      </c>
      <c r="C147" s="33">
        <v>408</v>
      </c>
      <c r="D147" s="33">
        <v>408</v>
      </c>
      <c r="E147" s="34">
        <v>0</v>
      </c>
      <c r="F147" s="33">
        <v>408</v>
      </c>
      <c r="G147" s="33">
        <v>408</v>
      </c>
      <c r="H147" s="34">
        <v>0</v>
      </c>
    </row>
    <row r="148" s="21" customFormat="1" ht="14.25" spans="1:8">
      <c r="A148" s="25">
        <v>143</v>
      </c>
      <c r="B148" s="32" t="s">
        <v>1971</v>
      </c>
      <c r="C148" s="33">
        <v>300</v>
      </c>
      <c r="D148" s="33">
        <v>300</v>
      </c>
      <c r="E148" s="34">
        <v>0</v>
      </c>
      <c r="F148" s="33">
        <v>300</v>
      </c>
      <c r="G148" s="33">
        <v>300</v>
      </c>
      <c r="H148" s="34">
        <v>0</v>
      </c>
    </row>
    <row r="149" s="21" customFormat="1" ht="14.25" spans="1:8">
      <c r="A149" s="25">
        <v>144</v>
      </c>
      <c r="B149" s="32" t="s">
        <v>1972</v>
      </c>
      <c r="C149" s="33">
        <v>380</v>
      </c>
      <c r="D149" s="33">
        <v>380</v>
      </c>
      <c r="E149" s="34">
        <v>0</v>
      </c>
      <c r="F149" s="33">
        <v>208.26</v>
      </c>
      <c r="G149" s="33">
        <v>208.26</v>
      </c>
      <c r="H149" s="34">
        <v>0</v>
      </c>
    </row>
    <row r="150" s="21" customFormat="1" ht="14.25" spans="1:8">
      <c r="A150" s="25">
        <v>145</v>
      </c>
      <c r="B150" s="32" t="s">
        <v>1973</v>
      </c>
      <c r="C150" s="33">
        <v>12188</v>
      </c>
      <c r="D150" s="35" t="s">
        <v>1934</v>
      </c>
      <c r="E150" s="34">
        <v>12188</v>
      </c>
      <c r="F150" s="33">
        <v>11742.71</v>
      </c>
      <c r="G150" s="35" t="s">
        <v>1934</v>
      </c>
      <c r="H150" s="34">
        <v>11742.71</v>
      </c>
    </row>
    <row r="151" s="21" customFormat="1" ht="14.25" spans="1:8">
      <c r="A151" s="25">
        <v>146</v>
      </c>
      <c r="B151" s="32" t="s">
        <v>1974</v>
      </c>
      <c r="C151" s="33">
        <v>18068</v>
      </c>
      <c r="D151" s="33">
        <v>12868</v>
      </c>
      <c r="E151" s="34">
        <v>5200</v>
      </c>
      <c r="F151" s="33">
        <v>17652.97</v>
      </c>
      <c r="G151" s="33">
        <v>12547.93</v>
      </c>
      <c r="H151" s="34">
        <v>5105.04</v>
      </c>
    </row>
    <row r="152" s="21" customFormat="1" ht="14.25" spans="1:8">
      <c r="A152" s="25">
        <v>147</v>
      </c>
      <c r="B152" s="32" t="s">
        <v>1975</v>
      </c>
      <c r="C152" s="33">
        <v>20</v>
      </c>
      <c r="D152" s="33">
        <v>20</v>
      </c>
      <c r="E152" s="34">
        <v>0</v>
      </c>
      <c r="F152" s="33">
        <v>20</v>
      </c>
      <c r="G152" s="33">
        <v>20</v>
      </c>
      <c r="H152" s="34">
        <v>0</v>
      </c>
    </row>
    <row r="153" s="21" customFormat="1" ht="14.25" spans="1:8">
      <c r="A153" s="25">
        <v>148</v>
      </c>
      <c r="B153" s="32" t="s">
        <v>1975</v>
      </c>
      <c r="C153" s="33">
        <v>65</v>
      </c>
      <c r="D153" s="33">
        <v>65</v>
      </c>
      <c r="E153" s="34">
        <v>0</v>
      </c>
      <c r="F153" s="33">
        <v>65</v>
      </c>
      <c r="G153" s="33">
        <v>65</v>
      </c>
      <c r="H153" s="34">
        <v>0</v>
      </c>
    </row>
    <row r="154" s="21" customFormat="1" ht="14.25" spans="1:8">
      <c r="A154" s="25">
        <v>149</v>
      </c>
      <c r="B154" s="32" t="s">
        <v>1976</v>
      </c>
      <c r="C154" s="33">
        <v>1969</v>
      </c>
      <c r="D154" s="33">
        <v>1685</v>
      </c>
      <c r="E154" s="34">
        <v>284</v>
      </c>
      <c r="F154" s="33">
        <v>1161.21</v>
      </c>
      <c r="G154" s="33">
        <v>924.21</v>
      </c>
      <c r="H154" s="34">
        <v>237</v>
      </c>
    </row>
    <row r="155" s="21" customFormat="1" ht="14.25" spans="1:8">
      <c r="A155" s="25">
        <v>150</v>
      </c>
      <c r="B155" s="32" t="s">
        <v>1977</v>
      </c>
      <c r="C155" s="33">
        <v>480</v>
      </c>
      <c r="D155" s="33">
        <v>480</v>
      </c>
      <c r="E155" s="34">
        <v>0</v>
      </c>
      <c r="F155" s="33">
        <v>480</v>
      </c>
      <c r="G155" s="33">
        <v>480</v>
      </c>
      <c r="H155" s="34">
        <v>0</v>
      </c>
    </row>
    <row r="156" s="21" customFormat="1" ht="14.25" spans="1:8">
      <c r="A156" s="25">
        <v>151</v>
      </c>
      <c r="B156" s="32" t="s">
        <v>1978</v>
      </c>
      <c r="C156" s="33">
        <v>2800</v>
      </c>
      <c r="D156" s="33">
        <v>2800</v>
      </c>
      <c r="E156" s="34">
        <v>0</v>
      </c>
      <c r="F156" s="33">
        <v>2672.74</v>
      </c>
      <c r="G156" s="33">
        <v>2672.74</v>
      </c>
      <c r="H156" s="34">
        <v>0</v>
      </c>
    </row>
    <row r="157" s="21" customFormat="1" ht="14.25" spans="1:8">
      <c r="A157" s="25">
        <v>152</v>
      </c>
      <c r="B157" s="32" t="s">
        <v>1978</v>
      </c>
      <c r="C157" s="33">
        <v>2450</v>
      </c>
      <c r="D157" s="33">
        <v>2450</v>
      </c>
      <c r="E157" s="34">
        <v>0</v>
      </c>
      <c r="F157" s="33">
        <v>2448.32</v>
      </c>
      <c r="G157" s="33">
        <v>2448.32</v>
      </c>
      <c r="H157" s="34">
        <v>0</v>
      </c>
    </row>
    <row r="158" s="21" customFormat="1" ht="14.25" spans="1:8">
      <c r="A158" s="25">
        <v>153</v>
      </c>
      <c r="B158" s="32" t="s">
        <v>1978</v>
      </c>
      <c r="C158" s="33">
        <v>430</v>
      </c>
      <c r="D158" s="33">
        <v>430</v>
      </c>
      <c r="E158" s="34">
        <v>0</v>
      </c>
      <c r="F158" s="33">
        <v>430</v>
      </c>
      <c r="G158" s="33">
        <v>430</v>
      </c>
      <c r="H158" s="34">
        <v>0</v>
      </c>
    </row>
    <row r="159" s="21" customFormat="1" ht="14.25" spans="1:8">
      <c r="A159" s="25">
        <v>154</v>
      </c>
      <c r="B159" s="32" t="s">
        <v>1978</v>
      </c>
      <c r="C159" s="33">
        <v>1680</v>
      </c>
      <c r="D159" s="33">
        <v>1680</v>
      </c>
      <c r="E159" s="34">
        <v>0</v>
      </c>
      <c r="F159" s="33">
        <v>1680</v>
      </c>
      <c r="G159" s="33">
        <v>1680</v>
      </c>
      <c r="H159" s="34">
        <v>0</v>
      </c>
    </row>
    <row r="160" s="21" customFormat="1" ht="14.25" spans="1:8">
      <c r="A160" s="25">
        <v>155</v>
      </c>
      <c r="B160" s="32" t="s">
        <v>1978</v>
      </c>
      <c r="C160" s="33">
        <v>364</v>
      </c>
      <c r="D160" s="33">
        <v>364</v>
      </c>
      <c r="E160" s="34">
        <v>0</v>
      </c>
      <c r="F160" s="35" t="s">
        <v>1934</v>
      </c>
      <c r="G160" s="35" t="s">
        <v>1934</v>
      </c>
      <c r="H160" s="34">
        <v>0</v>
      </c>
    </row>
    <row r="161" s="21" customFormat="1" ht="14.25" spans="1:8">
      <c r="A161" s="25">
        <v>156</v>
      </c>
      <c r="B161" s="32" t="s">
        <v>1979</v>
      </c>
      <c r="C161" s="33">
        <v>4700</v>
      </c>
      <c r="D161" s="33">
        <v>4700</v>
      </c>
      <c r="E161" s="34">
        <v>0</v>
      </c>
      <c r="F161" s="33">
        <v>4700</v>
      </c>
      <c r="G161" s="33">
        <v>4700</v>
      </c>
      <c r="H161" s="34">
        <v>0</v>
      </c>
    </row>
    <row r="162" s="21" customFormat="1" ht="14.25" spans="1:8">
      <c r="A162" s="25">
        <v>157</v>
      </c>
      <c r="B162" s="32" t="s">
        <v>1980</v>
      </c>
      <c r="C162" s="33">
        <v>3600</v>
      </c>
      <c r="D162" s="33">
        <v>3600</v>
      </c>
      <c r="E162" s="34">
        <v>0</v>
      </c>
      <c r="F162" s="33">
        <v>3600</v>
      </c>
      <c r="G162" s="33">
        <v>3600</v>
      </c>
      <c r="H162" s="34">
        <v>0</v>
      </c>
    </row>
    <row r="163" s="21" customFormat="1" ht="14.25" spans="1:8">
      <c r="A163" s="25">
        <v>158</v>
      </c>
      <c r="B163" s="32" t="s">
        <v>1981</v>
      </c>
      <c r="C163" s="33">
        <v>10627</v>
      </c>
      <c r="D163" s="33">
        <v>10627</v>
      </c>
      <c r="E163" s="34">
        <v>0</v>
      </c>
      <c r="F163" s="33">
        <v>10627</v>
      </c>
      <c r="G163" s="33">
        <v>10627</v>
      </c>
      <c r="H163" s="34">
        <v>0</v>
      </c>
    </row>
    <row r="164" s="21" customFormat="1" ht="14.25" spans="1:8">
      <c r="A164" s="25">
        <v>159</v>
      </c>
      <c r="B164" s="32" t="s">
        <v>1982</v>
      </c>
      <c r="C164" s="33">
        <v>867</v>
      </c>
      <c r="D164" s="33">
        <v>867</v>
      </c>
      <c r="E164" s="34">
        <v>0</v>
      </c>
      <c r="F164" s="33">
        <v>867</v>
      </c>
      <c r="G164" s="33">
        <v>867</v>
      </c>
      <c r="H164" s="34">
        <v>0</v>
      </c>
    </row>
    <row r="165" s="21" customFormat="1" ht="14.25" spans="1:8">
      <c r="A165" s="25">
        <v>160</v>
      </c>
      <c r="B165" s="32" t="s">
        <v>1983</v>
      </c>
      <c r="C165" s="33">
        <v>2000</v>
      </c>
      <c r="D165" s="33">
        <v>2000</v>
      </c>
      <c r="E165" s="34">
        <v>0</v>
      </c>
      <c r="F165" s="33">
        <v>2000</v>
      </c>
      <c r="G165" s="33">
        <v>2000</v>
      </c>
      <c r="H165" s="34">
        <v>0</v>
      </c>
    </row>
    <row r="166" s="21" customFormat="1" ht="14.25" spans="1:8">
      <c r="A166" s="25">
        <v>161</v>
      </c>
      <c r="B166" s="32" t="s">
        <v>1984</v>
      </c>
      <c r="C166" s="33">
        <v>255</v>
      </c>
      <c r="D166" s="33">
        <v>255</v>
      </c>
      <c r="E166" s="34">
        <v>0</v>
      </c>
      <c r="F166" s="33">
        <v>255</v>
      </c>
      <c r="G166" s="33">
        <v>255</v>
      </c>
      <c r="H166" s="34">
        <v>0</v>
      </c>
    </row>
    <row r="167" s="21" customFormat="1" ht="14.25" spans="1:8">
      <c r="A167" s="25">
        <v>162</v>
      </c>
      <c r="B167" s="32" t="s">
        <v>1985</v>
      </c>
      <c r="C167" s="33">
        <v>138.8</v>
      </c>
      <c r="D167" s="33">
        <v>138.8</v>
      </c>
      <c r="E167" s="34">
        <v>0</v>
      </c>
      <c r="F167" s="35" t="s">
        <v>1934</v>
      </c>
      <c r="G167" s="35" t="s">
        <v>1934</v>
      </c>
      <c r="H167" s="34">
        <v>0</v>
      </c>
    </row>
    <row r="168" s="21" customFormat="1" ht="14.25" spans="1:8">
      <c r="A168" s="25">
        <v>163</v>
      </c>
      <c r="B168" s="32" t="s">
        <v>1986</v>
      </c>
      <c r="C168" s="33">
        <v>8848</v>
      </c>
      <c r="D168" s="33">
        <v>8481</v>
      </c>
      <c r="E168" s="34">
        <v>367</v>
      </c>
      <c r="F168" s="33">
        <v>8626.15</v>
      </c>
      <c r="G168" s="33">
        <v>8481</v>
      </c>
      <c r="H168" s="34">
        <v>145.15</v>
      </c>
    </row>
    <row r="169" s="21" customFormat="1" ht="14.25" spans="1:8">
      <c r="A169" s="25">
        <v>164</v>
      </c>
      <c r="B169" s="32" t="s">
        <v>1986</v>
      </c>
      <c r="C169" s="33">
        <v>1012</v>
      </c>
      <c r="D169" s="35" t="s">
        <v>1934</v>
      </c>
      <c r="E169" s="34">
        <v>1012</v>
      </c>
      <c r="F169" s="33">
        <v>1012</v>
      </c>
      <c r="G169" s="35" t="s">
        <v>1934</v>
      </c>
      <c r="H169" s="34">
        <v>1012</v>
      </c>
    </row>
    <row r="170" s="21" customFormat="1" ht="14.25" spans="1:8">
      <c r="A170" s="25">
        <v>165</v>
      </c>
      <c r="B170" s="32" t="s">
        <v>1987</v>
      </c>
      <c r="C170" s="33">
        <v>500</v>
      </c>
      <c r="D170" s="33">
        <v>500</v>
      </c>
      <c r="E170" s="34">
        <v>0</v>
      </c>
      <c r="F170" s="33">
        <v>500</v>
      </c>
      <c r="G170" s="33">
        <v>500</v>
      </c>
      <c r="H170" s="34">
        <v>0</v>
      </c>
    </row>
    <row r="171" s="21" customFormat="1" ht="14.25" spans="1:8">
      <c r="A171" s="25">
        <v>166</v>
      </c>
      <c r="B171" s="32" t="s">
        <v>1988</v>
      </c>
      <c r="C171" s="33">
        <v>1500</v>
      </c>
      <c r="D171" s="33">
        <v>1500</v>
      </c>
      <c r="E171" s="34">
        <v>0</v>
      </c>
      <c r="F171" s="33">
        <v>1500</v>
      </c>
      <c r="G171" s="33">
        <v>1500</v>
      </c>
      <c r="H171" s="34">
        <v>0</v>
      </c>
    </row>
    <row r="172" s="21" customFormat="1" ht="14.25" spans="1:8">
      <c r="A172" s="25">
        <v>167</v>
      </c>
      <c r="B172" s="32" t="s">
        <v>1988</v>
      </c>
      <c r="C172" s="33">
        <v>900</v>
      </c>
      <c r="D172" s="33">
        <v>900</v>
      </c>
      <c r="E172" s="34">
        <v>0</v>
      </c>
      <c r="F172" s="33">
        <v>900</v>
      </c>
      <c r="G172" s="33">
        <v>900</v>
      </c>
      <c r="H172" s="34">
        <v>0</v>
      </c>
    </row>
    <row r="173" s="21" customFormat="1" ht="14.25" spans="1:8">
      <c r="A173" s="25">
        <v>168</v>
      </c>
      <c r="B173" s="32" t="s">
        <v>1963</v>
      </c>
      <c r="C173" s="33">
        <v>45869</v>
      </c>
      <c r="D173" s="33">
        <v>45869</v>
      </c>
      <c r="E173" s="34">
        <v>0</v>
      </c>
      <c r="F173" s="33">
        <v>45869</v>
      </c>
      <c r="G173" s="33">
        <v>45869</v>
      </c>
      <c r="H173" s="34">
        <v>0</v>
      </c>
    </row>
    <row r="174" s="21" customFormat="1" ht="14.25" spans="1:8">
      <c r="A174" s="25">
        <v>169</v>
      </c>
      <c r="B174" s="32" t="s">
        <v>1963</v>
      </c>
      <c r="C174" s="33">
        <v>42600</v>
      </c>
      <c r="D174" s="33">
        <v>42600</v>
      </c>
      <c r="E174" s="34">
        <v>0</v>
      </c>
      <c r="F174" s="33">
        <v>42600</v>
      </c>
      <c r="G174" s="33">
        <v>42600</v>
      </c>
      <c r="H174" s="34">
        <v>0</v>
      </c>
    </row>
    <row r="175" s="21" customFormat="1" ht="14.25" spans="1:8">
      <c r="A175" s="25">
        <v>170</v>
      </c>
      <c r="B175" s="32" t="s">
        <v>1963</v>
      </c>
      <c r="C175" s="33">
        <v>13435</v>
      </c>
      <c r="D175" s="33">
        <v>13435</v>
      </c>
      <c r="E175" s="34">
        <v>0</v>
      </c>
      <c r="F175" s="33">
        <v>13435</v>
      </c>
      <c r="G175" s="33">
        <v>13435</v>
      </c>
      <c r="H175" s="34">
        <v>0</v>
      </c>
    </row>
    <row r="176" s="21" customFormat="1" ht="14.25" spans="1:8">
      <c r="A176" s="25">
        <v>171</v>
      </c>
      <c r="B176" s="32" t="s">
        <v>1989</v>
      </c>
      <c r="C176" s="33">
        <v>446.77</v>
      </c>
      <c r="D176" s="33">
        <v>446.77</v>
      </c>
      <c r="E176" s="34">
        <v>0</v>
      </c>
      <c r="F176" s="33">
        <v>446.77</v>
      </c>
      <c r="G176" s="33">
        <v>446.77</v>
      </c>
      <c r="H176" s="34">
        <v>0</v>
      </c>
    </row>
    <row r="177" s="21" customFormat="1" ht="14.25" spans="1:8">
      <c r="A177" s="25">
        <v>172</v>
      </c>
      <c r="B177" s="32" t="s">
        <v>1990</v>
      </c>
      <c r="C177" s="33">
        <v>957.52</v>
      </c>
      <c r="D177" s="33">
        <v>957.52</v>
      </c>
      <c r="E177" s="34">
        <v>0</v>
      </c>
      <c r="F177" s="33">
        <v>957.52</v>
      </c>
      <c r="G177" s="33">
        <v>957.52</v>
      </c>
      <c r="H177" s="34">
        <v>0</v>
      </c>
    </row>
    <row r="178" s="21" customFormat="1" ht="14.25" spans="1:8">
      <c r="A178" s="25">
        <v>173</v>
      </c>
      <c r="B178" s="32" t="s">
        <v>1949</v>
      </c>
      <c r="C178" s="33">
        <v>13</v>
      </c>
      <c r="D178" s="33">
        <v>13</v>
      </c>
      <c r="E178" s="34">
        <v>0</v>
      </c>
      <c r="F178" s="33">
        <v>13</v>
      </c>
      <c r="G178" s="33">
        <v>13</v>
      </c>
      <c r="H178" s="34">
        <v>0</v>
      </c>
    </row>
    <row r="179" s="21" customFormat="1" ht="14.25" spans="1:8">
      <c r="A179" s="25">
        <v>174</v>
      </c>
      <c r="B179" s="32" t="s">
        <v>1991</v>
      </c>
      <c r="C179" s="33">
        <v>7961.71</v>
      </c>
      <c r="D179" s="33">
        <v>7961.71</v>
      </c>
      <c r="E179" s="34">
        <v>0</v>
      </c>
      <c r="F179" s="33">
        <v>7961.71</v>
      </c>
      <c r="G179" s="33">
        <v>7961.71</v>
      </c>
      <c r="H179" s="34">
        <v>0</v>
      </c>
    </row>
  </sheetData>
  <mergeCells count="4">
    <mergeCell ref="B2:H2"/>
    <mergeCell ref="C3:D3"/>
    <mergeCell ref="F3:G3"/>
    <mergeCell ref="B3:B4"/>
  </mergeCells>
  <pageMargins left="0.75" right="0.75" top="1" bottom="1" header="0.5" footer="0.5"/>
  <pageSetup paperSize="9" scale="71" fitToHeight="0" orientation="portrait"/>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1" sqref="$A1:$XFD2"/>
    </sheetView>
  </sheetViews>
  <sheetFormatPr defaultColWidth="9" defaultRowHeight="14.25" outlineLevelCol="7"/>
  <cols>
    <col min="1" max="1" width="16.875" style="1" customWidth="1"/>
    <col min="2" max="2" width="72.125" style="1" customWidth="1"/>
    <col min="3" max="16384" width="9" style="1"/>
  </cols>
  <sheetData>
    <row r="1" ht="19" customHeight="1" spans="1:1">
      <c r="A1" s="1" t="s">
        <v>1992</v>
      </c>
    </row>
    <row r="2" customFormat="1" ht="27" customHeight="1" spans="1:8">
      <c r="A2" s="2" t="s">
        <v>1993</v>
      </c>
      <c r="B2" s="3"/>
      <c r="C2" s="4"/>
      <c r="D2" s="4"/>
      <c r="E2" s="4"/>
      <c r="F2" s="4"/>
      <c r="G2" s="4"/>
      <c r="H2" s="4"/>
    </row>
    <row r="3" ht="88" customHeight="1" spans="1:2">
      <c r="A3" s="5" t="s">
        <v>1907</v>
      </c>
      <c r="B3" s="6" t="s">
        <v>1994</v>
      </c>
    </row>
    <row r="4" ht="39" customHeight="1" spans="1:2">
      <c r="A4" s="20" t="s">
        <v>1995</v>
      </c>
      <c r="B4" s="14">
        <v>1311.4</v>
      </c>
    </row>
    <row r="5" ht="27" customHeight="1" spans="1:2">
      <c r="A5" s="11"/>
      <c r="B5" s="14"/>
    </row>
    <row r="6" ht="56" customHeight="1" spans="1:2">
      <c r="A6" s="11" t="s">
        <v>1996</v>
      </c>
      <c r="B6" s="10" t="s">
        <v>1997</v>
      </c>
    </row>
    <row r="7" ht="58" customHeight="1" spans="1:2">
      <c r="A7" s="11" t="s">
        <v>1998</v>
      </c>
      <c r="B7" s="10" t="s">
        <v>1999</v>
      </c>
    </row>
    <row r="8" ht="131" customHeight="1" spans="1:2">
      <c r="A8" s="11" t="s">
        <v>2000</v>
      </c>
      <c r="B8" s="19" t="s">
        <v>2001</v>
      </c>
    </row>
    <row r="9" ht="163" customHeight="1" spans="1:2">
      <c r="A9" s="11" t="s">
        <v>2002</v>
      </c>
      <c r="B9" s="19" t="s">
        <v>2003</v>
      </c>
    </row>
    <row r="10" ht="86" customHeight="1" spans="1:2">
      <c r="A10" s="11" t="s">
        <v>2004</v>
      </c>
      <c r="B10" s="19" t="s">
        <v>2005</v>
      </c>
    </row>
    <row r="11" ht="54" customHeight="1" spans="1:2">
      <c r="A11" s="11" t="s">
        <v>2006</v>
      </c>
      <c r="B11" s="10" t="s">
        <v>2007</v>
      </c>
    </row>
  </sheetData>
  <mergeCells count="3">
    <mergeCell ref="A2:B2"/>
    <mergeCell ref="A4:A5"/>
    <mergeCell ref="B4:B5"/>
  </mergeCells>
  <pageMargins left="0.275" right="0.275" top="0.747916666666667" bottom="0.550694444444444" header="0.314583333333333" footer="0.354166666666667"/>
  <pageSetup paperSize="9" orientation="portrait"/>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4"/>
  <sheetViews>
    <sheetView showZeros="0" topLeftCell="A14" workbookViewId="0">
      <selection activeCell="A44" sqref="A44:N44"/>
    </sheetView>
  </sheetViews>
  <sheetFormatPr defaultColWidth="9" defaultRowHeight="21.95" customHeight="1"/>
  <cols>
    <col min="1" max="1" width="34.75" style="526" customWidth="1"/>
    <col min="2" max="2" width="13.75" style="526" customWidth="1"/>
    <col min="3" max="4" width="11.875" style="526" customWidth="1"/>
    <col min="5" max="5" width="12.125" style="526" customWidth="1"/>
    <col min="6" max="6" width="12.5" style="527" customWidth="1"/>
    <col min="7" max="7" width="11.75" style="527" customWidth="1"/>
    <col min="8" max="8" width="31.125" style="526" customWidth="1"/>
    <col min="9" max="9" width="13.75" style="526" customWidth="1"/>
    <col min="10" max="11" width="11.875" style="526" customWidth="1"/>
    <col min="12" max="12" width="12.125" style="722" customWidth="1"/>
    <col min="13" max="13" width="12.125" style="526" customWidth="1"/>
    <col min="14" max="14" width="11.75" style="527" customWidth="1"/>
    <col min="15" max="15" width="10.375" style="526"/>
    <col min="16" max="231" width="9" style="526"/>
    <col min="232" max="232" width="4.875" style="526" customWidth="1"/>
    <col min="233" max="233" width="30.625" style="526" customWidth="1"/>
    <col min="234" max="234" width="17" style="526" customWidth="1"/>
    <col min="235" max="235" width="13.5" style="526" customWidth="1"/>
    <col min="236" max="236" width="32.125" style="526" customWidth="1"/>
    <col min="237" max="237" width="15.5" style="526" customWidth="1"/>
    <col min="238" max="238" width="12.25" style="526" customWidth="1"/>
    <col min="239" max="487" width="9" style="526"/>
    <col min="488" max="488" width="4.875" style="526" customWidth="1"/>
    <col min="489" max="489" width="30.625" style="526" customWidth="1"/>
    <col min="490" max="490" width="17" style="526" customWidth="1"/>
    <col min="491" max="491" width="13.5" style="526" customWidth="1"/>
    <col min="492" max="492" width="32.125" style="526" customWidth="1"/>
    <col min="493" max="493" width="15.5" style="526" customWidth="1"/>
    <col min="494" max="494" width="12.25" style="526" customWidth="1"/>
    <col min="495" max="743" width="9" style="526"/>
    <col min="744" max="744" width="4.875" style="526" customWidth="1"/>
    <col min="745" max="745" width="30.625" style="526" customWidth="1"/>
    <col min="746" max="746" width="17" style="526" customWidth="1"/>
    <col min="747" max="747" width="13.5" style="526" customWidth="1"/>
    <col min="748" max="748" width="32.125" style="526" customWidth="1"/>
    <col min="749" max="749" width="15.5" style="526" customWidth="1"/>
    <col min="750" max="750" width="12.25" style="526" customWidth="1"/>
    <col min="751" max="999" width="9" style="526"/>
    <col min="1000" max="1000" width="4.875" style="526" customWidth="1"/>
    <col min="1001" max="1001" width="30.625" style="526" customWidth="1"/>
    <col min="1002" max="1002" width="17" style="526" customWidth="1"/>
    <col min="1003" max="1003" width="13.5" style="526" customWidth="1"/>
    <col min="1004" max="1004" width="32.125" style="526" customWidth="1"/>
    <col min="1005" max="1005" width="15.5" style="526" customWidth="1"/>
    <col min="1006" max="1006" width="12.25" style="526" customWidth="1"/>
    <col min="1007" max="1255" width="9" style="526"/>
    <col min="1256" max="1256" width="4.875" style="526" customWidth="1"/>
    <col min="1257" max="1257" width="30.625" style="526" customWidth="1"/>
    <col min="1258" max="1258" width="17" style="526" customWidth="1"/>
    <col min="1259" max="1259" width="13.5" style="526" customWidth="1"/>
    <col min="1260" max="1260" width="32.125" style="526" customWidth="1"/>
    <col min="1261" max="1261" width="15.5" style="526" customWidth="1"/>
    <col min="1262" max="1262" width="12.25" style="526" customWidth="1"/>
    <col min="1263" max="1511" width="9" style="526"/>
    <col min="1512" max="1512" width="4.875" style="526" customWidth="1"/>
    <col min="1513" max="1513" width="30.625" style="526" customWidth="1"/>
    <col min="1514" max="1514" width="17" style="526" customWidth="1"/>
    <col min="1515" max="1515" width="13.5" style="526" customWidth="1"/>
    <col min="1516" max="1516" width="32.125" style="526" customWidth="1"/>
    <col min="1517" max="1517" width="15.5" style="526" customWidth="1"/>
    <col min="1518" max="1518" width="12.25" style="526" customWidth="1"/>
    <col min="1519" max="1767" width="9" style="526"/>
    <col min="1768" max="1768" width="4.875" style="526" customWidth="1"/>
    <col min="1769" max="1769" width="30.625" style="526" customWidth="1"/>
    <col min="1770" max="1770" width="17" style="526" customWidth="1"/>
    <col min="1771" max="1771" width="13.5" style="526" customWidth="1"/>
    <col min="1772" max="1772" width="32.125" style="526" customWidth="1"/>
    <col min="1773" max="1773" width="15.5" style="526" customWidth="1"/>
    <col min="1774" max="1774" width="12.25" style="526" customWidth="1"/>
    <col min="1775" max="2023" width="9" style="526"/>
    <col min="2024" max="2024" width="4.875" style="526" customWidth="1"/>
    <col min="2025" max="2025" width="30.625" style="526" customWidth="1"/>
    <col min="2026" max="2026" width="17" style="526" customWidth="1"/>
    <col min="2027" max="2027" width="13.5" style="526" customWidth="1"/>
    <col min="2028" max="2028" width="32.125" style="526" customWidth="1"/>
    <col min="2029" max="2029" width="15.5" style="526" customWidth="1"/>
    <col min="2030" max="2030" width="12.25" style="526" customWidth="1"/>
    <col min="2031" max="2279" width="9" style="526"/>
    <col min="2280" max="2280" width="4.875" style="526" customWidth="1"/>
    <col min="2281" max="2281" width="30.625" style="526" customWidth="1"/>
    <col min="2282" max="2282" width="17" style="526" customWidth="1"/>
    <col min="2283" max="2283" width="13.5" style="526" customWidth="1"/>
    <col min="2284" max="2284" width="32.125" style="526" customWidth="1"/>
    <col min="2285" max="2285" width="15.5" style="526" customWidth="1"/>
    <col min="2286" max="2286" width="12.25" style="526" customWidth="1"/>
    <col min="2287" max="2535" width="9" style="526"/>
    <col min="2536" max="2536" width="4.875" style="526" customWidth="1"/>
    <col min="2537" max="2537" width="30.625" style="526" customWidth="1"/>
    <col min="2538" max="2538" width="17" style="526" customWidth="1"/>
    <col min="2539" max="2539" width="13.5" style="526" customWidth="1"/>
    <col min="2540" max="2540" width="32.125" style="526" customWidth="1"/>
    <col min="2541" max="2541" width="15.5" style="526" customWidth="1"/>
    <col min="2542" max="2542" width="12.25" style="526" customWidth="1"/>
    <col min="2543" max="2791" width="9" style="526"/>
    <col min="2792" max="2792" width="4.875" style="526" customWidth="1"/>
    <col min="2793" max="2793" width="30.625" style="526" customWidth="1"/>
    <col min="2794" max="2794" width="17" style="526" customWidth="1"/>
    <col min="2795" max="2795" width="13.5" style="526" customWidth="1"/>
    <col min="2796" max="2796" width="32.125" style="526" customWidth="1"/>
    <col min="2797" max="2797" width="15.5" style="526" customWidth="1"/>
    <col min="2798" max="2798" width="12.25" style="526" customWidth="1"/>
    <col min="2799" max="3047" width="9" style="526"/>
    <col min="3048" max="3048" width="4.875" style="526" customWidth="1"/>
    <col min="3049" max="3049" width="30.625" style="526" customWidth="1"/>
    <col min="3050" max="3050" width="17" style="526" customWidth="1"/>
    <col min="3051" max="3051" width="13.5" style="526" customWidth="1"/>
    <col min="3052" max="3052" width="32.125" style="526" customWidth="1"/>
    <col min="3053" max="3053" width="15.5" style="526" customWidth="1"/>
    <col min="3054" max="3054" width="12.25" style="526" customWidth="1"/>
    <col min="3055" max="3303" width="9" style="526"/>
    <col min="3304" max="3304" width="4.875" style="526" customWidth="1"/>
    <col min="3305" max="3305" width="30.625" style="526" customWidth="1"/>
    <col min="3306" max="3306" width="17" style="526" customWidth="1"/>
    <col min="3307" max="3307" width="13.5" style="526" customWidth="1"/>
    <col min="3308" max="3308" width="32.125" style="526" customWidth="1"/>
    <col min="3309" max="3309" width="15.5" style="526" customWidth="1"/>
    <col min="3310" max="3310" width="12.25" style="526" customWidth="1"/>
    <col min="3311" max="3559" width="9" style="526"/>
    <col min="3560" max="3560" width="4.875" style="526" customWidth="1"/>
    <col min="3561" max="3561" width="30.625" style="526" customWidth="1"/>
    <col min="3562" max="3562" width="17" style="526" customWidth="1"/>
    <col min="3563" max="3563" width="13.5" style="526" customWidth="1"/>
    <col min="3564" max="3564" width="32.125" style="526" customWidth="1"/>
    <col min="3565" max="3565" width="15.5" style="526" customWidth="1"/>
    <col min="3566" max="3566" width="12.25" style="526" customWidth="1"/>
    <col min="3567" max="3815" width="9" style="526"/>
    <col min="3816" max="3816" width="4.875" style="526" customWidth="1"/>
    <col min="3817" max="3817" width="30.625" style="526" customWidth="1"/>
    <col min="3818" max="3818" width="17" style="526" customWidth="1"/>
    <col min="3819" max="3819" width="13.5" style="526" customWidth="1"/>
    <col min="3820" max="3820" width="32.125" style="526" customWidth="1"/>
    <col min="3821" max="3821" width="15.5" style="526" customWidth="1"/>
    <col min="3822" max="3822" width="12.25" style="526" customWidth="1"/>
    <col min="3823" max="4071" width="9" style="526"/>
    <col min="4072" max="4072" width="4.875" style="526" customWidth="1"/>
    <col min="4073" max="4073" width="30.625" style="526" customWidth="1"/>
    <col min="4074" max="4074" width="17" style="526" customWidth="1"/>
    <col min="4075" max="4075" width="13.5" style="526" customWidth="1"/>
    <col min="4076" max="4076" width="32.125" style="526" customWidth="1"/>
    <col min="4077" max="4077" width="15.5" style="526" customWidth="1"/>
    <col min="4078" max="4078" width="12.25" style="526" customWidth="1"/>
    <col min="4079" max="4327" width="9" style="526"/>
    <col min="4328" max="4328" width="4.875" style="526" customWidth="1"/>
    <col min="4329" max="4329" width="30.625" style="526" customWidth="1"/>
    <col min="4330" max="4330" width="17" style="526" customWidth="1"/>
    <col min="4331" max="4331" width="13.5" style="526" customWidth="1"/>
    <col min="4332" max="4332" width="32.125" style="526" customWidth="1"/>
    <col min="4333" max="4333" width="15.5" style="526" customWidth="1"/>
    <col min="4334" max="4334" width="12.25" style="526" customWidth="1"/>
    <col min="4335" max="4583" width="9" style="526"/>
    <col min="4584" max="4584" width="4.875" style="526" customWidth="1"/>
    <col min="4585" max="4585" width="30.625" style="526" customWidth="1"/>
    <col min="4586" max="4586" width="17" style="526" customWidth="1"/>
    <col min="4587" max="4587" width="13.5" style="526" customWidth="1"/>
    <col min="4588" max="4588" width="32.125" style="526" customWidth="1"/>
    <col min="4589" max="4589" width="15.5" style="526" customWidth="1"/>
    <col min="4590" max="4590" width="12.25" style="526" customWidth="1"/>
    <col min="4591" max="4839" width="9" style="526"/>
    <col min="4840" max="4840" width="4.875" style="526" customWidth="1"/>
    <col min="4841" max="4841" width="30.625" style="526" customWidth="1"/>
    <col min="4842" max="4842" width="17" style="526" customWidth="1"/>
    <col min="4843" max="4843" width="13.5" style="526" customWidth="1"/>
    <col min="4844" max="4844" width="32.125" style="526" customWidth="1"/>
    <col min="4845" max="4845" width="15.5" style="526" customWidth="1"/>
    <col min="4846" max="4846" width="12.25" style="526" customWidth="1"/>
    <col min="4847" max="5095" width="9" style="526"/>
    <col min="5096" max="5096" width="4.875" style="526" customWidth="1"/>
    <col min="5097" max="5097" width="30.625" style="526" customWidth="1"/>
    <col min="5098" max="5098" width="17" style="526" customWidth="1"/>
    <col min="5099" max="5099" width="13.5" style="526" customWidth="1"/>
    <col min="5100" max="5100" width="32.125" style="526" customWidth="1"/>
    <col min="5101" max="5101" width="15.5" style="526" customWidth="1"/>
    <col min="5102" max="5102" width="12.25" style="526" customWidth="1"/>
    <col min="5103" max="5351" width="9" style="526"/>
    <col min="5352" max="5352" width="4.875" style="526" customWidth="1"/>
    <col min="5353" max="5353" width="30.625" style="526" customWidth="1"/>
    <col min="5354" max="5354" width="17" style="526" customWidth="1"/>
    <col min="5355" max="5355" width="13.5" style="526" customWidth="1"/>
    <col min="5356" max="5356" width="32.125" style="526" customWidth="1"/>
    <col min="5357" max="5357" width="15.5" style="526" customWidth="1"/>
    <col min="5358" max="5358" width="12.25" style="526" customWidth="1"/>
    <col min="5359" max="5607" width="9" style="526"/>
    <col min="5608" max="5608" width="4.875" style="526" customWidth="1"/>
    <col min="5609" max="5609" width="30.625" style="526" customWidth="1"/>
    <col min="5610" max="5610" width="17" style="526" customWidth="1"/>
    <col min="5611" max="5611" width="13.5" style="526" customWidth="1"/>
    <col min="5612" max="5612" width="32.125" style="526" customWidth="1"/>
    <col min="5613" max="5613" width="15.5" style="526" customWidth="1"/>
    <col min="5614" max="5614" width="12.25" style="526" customWidth="1"/>
    <col min="5615" max="5863" width="9" style="526"/>
    <col min="5864" max="5864" width="4.875" style="526" customWidth="1"/>
    <col min="5865" max="5865" width="30.625" style="526" customWidth="1"/>
    <col min="5866" max="5866" width="17" style="526" customWidth="1"/>
    <col min="5867" max="5867" width="13.5" style="526" customWidth="1"/>
    <col min="5868" max="5868" width="32.125" style="526" customWidth="1"/>
    <col min="5869" max="5869" width="15.5" style="526" customWidth="1"/>
    <col min="5870" max="5870" width="12.25" style="526" customWidth="1"/>
    <col min="5871" max="6119" width="9" style="526"/>
    <col min="6120" max="6120" width="4.875" style="526" customWidth="1"/>
    <col min="6121" max="6121" width="30.625" style="526" customWidth="1"/>
    <col min="6122" max="6122" width="17" style="526" customWidth="1"/>
    <col min="6123" max="6123" width="13.5" style="526" customWidth="1"/>
    <col min="6124" max="6124" width="32.125" style="526" customWidth="1"/>
    <col min="6125" max="6125" width="15.5" style="526" customWidth="1"/>
    <col min="6126" max="6126" width="12.25" style="526" customWidth="1"/>
    <col min="6127" max="6375" width="9" style="526"/>
    <col min="6376" max="6376" width="4.875" style="526" customWidth="1"/>
    <col min="6377" max="6377" width="30.625" style="526" customWidth="1"/>
    <col min="6378" max="6378" width="17" style="526" customWidth="1"/>
    <col min="6379" max="6379" width="13.5" style="526" customWidth="1"/>
    <col min="6380" max="6380" width="32.125" style="526" customWidth="1"/>
    <col min="6381" max="6381" width="15.5" style="526" customWidth="1"/>
    <col min="6382" max="6382" width="12.25" style="526" customWidth="1"/>
    <col min="6383" max="6631" width="9" style="526"/>
    <col min="6632" max="6632" width="4.875" style="526" customWidth="1"/>
    <col min="6633" max="6633" width="30.625" style="526" customWidth="1"/>
    <col min="6634" max="6634" width="17" style="526" customWidth="1"/>
    <col min="6635" max="6635" width="13.5" style="526" customWidth="1"/>
    <col min="6636" max="6636" width="32.125" style="526" customWidth="1"/>
    <col min="6637" max="6637" width="15.5" style="526" customWidth="1"/>
    <col min="6638" max="6638" width="12.25" style="526" customWidth="1"/>
    <col min="6639" max="6887" width="9" style="526"/>
    <col min="6888" max="6888" width="4.875" style="526" customWidth="1"/>
    <col min="6889" max="6889" width="30.625" style="526" customWidth="1"/>
    <col min="6890" max="6890" width="17" style="526" customWidth="1"/>
    <col min="6891" max="6891" width="13.5" style="526" customWidth="1"/>
    <col min="6892" max="6892" width="32.125" style="526" customWidth="1"/>
    <col min="6893" max="6893" width="15.5" style="526" customWidth="1"/>
    <col min="6894" max="6894" width="12.25" style="526" customWidth="1"/>
    <col min="6895" max="7143" width="9" style="526"/>
    <col min="7144" max="7144" width="4.875" style="526" customWidth="1"/>
    <col min="7145" max="7145" width="30.625" style="526" customWidth="1"/>
    <col min="7146" max="7146" width="17" style="526" customWidth="1"/>
    <col min="7147" max="7147" width="13.5" style="526" customWidth="1"/>
    <col min="7148" max="7148" width="32.125" style="526" customWidth="1"/>
    <col min="7149" max="7149" width="15.5" style="526" customWidth="1"/>
    <col min="7150" max="7150" width="12.25" style="526" customWidth="1"/>
    <col min="7151" max="7399" width="9" style="526"/>
    <col min="7400" max="7400" width="4.875" style="526" customWidth="1"/>
    <col min="7401" max="7401" width="30.625" style="526" customWidth="1"/>
    <col min="7402" max="7402" width="17" style="526" customWidth="1"/>
    <col min="7403" max="7403" width="13.5" style="526" customWidth="1"/>
    <col min="7404" max="7404" width="32.125" style="526" customWidth="1"/>
    <col min="7405" max="7405" width="15.5" style="526" customWidth="1"/>
    <col min="7406" max="7406" width="12.25" style="526" customWidth="1"/>
    <col min="7407" max="7655" width="9" style="526"/>
    <col min="7656" max="7656" width="4.875" style="526" customWidth="1"/>
    <col min="7657" max="7657" width="30.625" style="526" customWidth="1"/>
    <col min="7658" max="7658" width="17" style="526" customWidth="1"/>
    <col min="7659" max="7659" width="13.5" style="526" customWidth="1"/>
    <col min="7660" max="7660" width="32.125" style="526" customWidth="1"/>
    <col min="7661" max="7661" width="15.5" style="526" customWidth="1"/>
    <col min="7662" max="7662" width="12.25" style="526" customWidth="1"/>
    <col min="7663" max="7911" width="9" style="526"/>
    <col min="7912" max="7912" width="4.875" style="526" customWidth="1"/>
    <col min="7913" max="7913" width="30.625" style="526" customWidth="1"/>
    <col min="7914" max="7914" width="17" style="526" customWidth="1"/>
    <col min="7915" max="7915" width="13.5" style="526" customWidth="1"/>
    <col min="7916" max="7916" width="32.125" style="526" customWidth="1"/>
    <col min="7917" max="7917" width="15.5" style="526" customWidth="1"/>
    <col min="7918" max="7918" width="12.25" style="526" customWidth="1"/>
    <col min="7919" max="8167" width="9" style="526"/>
    <col min="8168" max="8168" width="4.875" style="526" customWidth="1"/>
    <col min="8169" max="8169" width="30.625" style="526" customWidth="1"/>
    <col min="8170" max="8170" width="17" style="526" customWidth="1"/>
    <col min="8171" max="8171" width="13.5" style="526" customWidth="1"/>
    <col min="8172" max="8172" width="32.125" style="526" customWidth="1"/>
    <col min="8173" max="8173" width="15.5" style="526" customWidth="1"/>
    <col min="8174" max="8174" width="12.25" style="526" customWidth="1"/>
    <col min="8175" max="8423" width="9" style="526"/>
    <col min="8424" max="8424" width="4.875" style="526" customWidth="1"/>
    <col min="8425" max="8425" width="30.625" style="526" customWidth="1"/>
    <col min="8426" max="8426" width="17" style="526" customWidth="1"/>
    <col min="8427" max="8427" width="13.5" style="526" customWidth="1"/>
    <col min="8428" max="8428" width="32.125" style="526" customWidth="1"/>
    <col min="8429" max="8429" width="15.5" style="526" customWidth="1"/>
    <col min="8430" max="8430" width="12.25" style="526" customWidth="1"/>
    <col min="8431" max="8679" width="9" style="526"/>
    <col min="8680" max="8680" width="4.875" style="526" customWidth="1"/>
    <col min="8681" max="8681" width="30.625" style="526" customWidth="1"/>
    <col min="8682" max="8682" width="17" style="526" customWidth="1"/>
    <col min="8683" max="8683" width="13.5" style="526" customWidth="1"/>
    <col min="8684" max="8684" width="32.125" style="526" customWidth="1"/>
    <col min="8685" max="8685" width="15.5" style="526" customWidth="1"/>
    <col min="8686" max="8686" width="12.25" style="526" customWidth="1"/>
    <col min="8687" max="8935" width="9" style="526"/>
    <col min="8936" max="8936" width="4.875" style="526" customWidth="1"/>
    <col min="8937" max="8937" width="30.625" style="526" customWidth="1"/>
    <col min="8938" max="8938" width="17" style="526" customWidth="1"/>
    <col min="8939" max="8939" width="13.5" style="526" customWidth="1"/>
    <col min="8940" max="8940" width="32.125" style="526" customWidth="1"/>
    <col min="8941" max="8941" width="15.5" style="526" customWidth="1"/>
    <col min="8942" max="8942" width="12.25" style="526" customWidth="1"/>
    <col min="8943" max="9191" width="9" style="526"/>
    <col min="9192" max="9192" width="4.875" style="526" customWidth="1"/>
    <col min="9193" max="9193" width="30.625" style="526" customWidth="1"/>
    <col min="9194" max="9194" width="17" style="526" customWidth="1"/>
    <col min="9195" max="9195" width="13.5" style="526" customWidth="1"/>
    <col min="9196" max="9196" width="32.125" style="526" customWidth="1"/>
    <col min="9197" max="9197" width="15.5" style="526" customWidth="1"/>
    <col min="9198" max="9198" width="12.25" style="526" customWidth="1"/>
    <col min="9199" max="9447" width="9" style="526"/>
    <col min="9448" max="9448" width="4.875" style="526" customWidth="1"/>
    <col min="9449" max="9449" width="30.625" style="526" customWidth="1"/>
    <col min="9450" max="9450" width="17" style="526" customWidth="1"/>
    <col min="9451" max="9451" width="13.5" style="526" customWidth="1"/>
    <col min="9452" max="9452" width="32.125" style="526" customWidth="1"/>
    <col min="9453" max="9453" width="15.5" style="526" customWidth="1"/>
    <col min="9454" max="9454" width="12.25" style="526" customWidth="1"/>
    <col min="9455" max="9703" width="9" style="526"/>
    <col min="9704" max="9704" width="4.875" style="526" customWidth="1"/>
    <col min="9705" max="9705" width="30.625" style="526" customWidth="1"/>
    <col min="9706" max="9706" width="17" style="526" customWidth="1"/>
    <col min="9707" max="9707" width="13.5" style="526" customWidth="1"/>
    <col min="9708" max="9708" width="32.125" style="526" customWidth="1"/>
    <col min="9709" max="9709" width="15.5" style="526" customWidth="1"/>
    <col min="9710" max="9710" width="12.25" style="526" customWidth="1"/>
    <col min="9711" max="9959" width="9" style="526"/>
    <col min="9960" max="9960" width="4.875" style="526" customWidth="1"/>
    <col min="9961" max="9961" width="30.625" style="526" customWidth="1"/>
    <col min="9962" max="9962" width="17" style="526" customWidth="1"/>
    <col min="9963" max="9963" width="13.5" style="526" customWidth="1"/>
    <col min="9964" max="9964" width="32.125" style="526" customWidth="1"/>
    <col min="9965" max="9965" width="15.5" style="526" customWidth="1"/>
    <col min="9966" max="9966" width="12.25" style="526" customWidth="1"/>
    <col min="9967" max="10215" width="9" style="526"/>
    <col min="10216" max="10216" width="4.875" style="526" customWidth="1"/>
    <col min="10217" max="10217" width="30.625" style="526" customWidth="1"/>
    <col min="10218" max="10218" width="17" style="526" customWidth="1"/>
    <col min="10219" max="10219" width="13.5" style="526" customWidth="1"/>
    <col min="10220" max="10220" width="32.125" style="526" customWidth="1"/>
    <col min="10221" max="10221" width="15.5" style="526" customWidth="1"/>
    <col min="10222" max="10222" width="12.25" style="526" customWidth="1"/>
    <col min="10223" max="10471" width="9" style="526"/>
    <col min="10472" max="10472" width="4.875" style="526" customWidth="1"/>
    <col min="10473" max="10473" width="30.625" style="526" customWidth="1"/>
    <col min="10474" max="10474" width="17" style="526" customWidth="1"/>
    <col min="10475" max="10475" width="13.5" style="526" customWidth="1"/>
    <col min="10476" max="10476" width="32.125" style="526" customWidth="1"/>
    <col min="10477" max="10477" width="15.5" style="526" customWidth="1"/>
    <col min="10478" max="10478" width="12.25" style="526" customWidth="1"/>
    <col min="10479" max="10727" width="9" style="526"/>
    <col min="10728" max="10728" width="4.875" style="526" customWidth="1"/>
    <col min="10729" max="10729" width="30.625" style="526" customWidth="1"/>
    <col min="10730" max="10730" width="17" style="526" customWidth="1"/>
    <col min="10731" max="10731" width="13.5" style="526" customWidth="1"/>
    <col min="10732" max="10732" width="32.125" style="526" customWidth="1"/>
    <col min="10733" max="10733" width="15.5" style="526" customWidth="1"/>
    <col min="10734" max="10734" width="12.25" style="526" customWidth="1"/>
    <col min="10735" max="10983" width="9" style="526"/>
    <col min="10984" max="10984" width="4.875" style="526" customWidth="1"/>
    <col min="10985" max="10985" width="30.625" style="526" customWidth="1"/>
    <col min="10986" max="10986" width="17" style="526" customWidth="1"/>
    <col min="10987" max="10987" width="13.5" style="526" customWidth="1"/>
    <col min="10988" max="10988" width="32.125" style="526" customWidth="1"/>
    <col min="10989" max="10989" width="15.5" style="526" customWidth="1"/>
    <col min="10990" max="10990" width="12.25" style="526" customWidth="1"/>
    <col min="10991" max="11239" width="9" style="526"/>
    <col min="11240" max="11240" width="4.875" style="526" customWidth="1"/>
    <col min="11241" max="11241" width="30.625" style="526" customWidth="1"/>
    <col min="11242" max="11242" width="17" style="526" customWidth="1"/>
    <col min="11243" max="11243" width="13.5" style="526" customWidth="1"/>
    <col min="11244" max="11244" width="32.125" style="526" customWidth="1"/>
    <col min="11245" max="11245" width="15.5" style="526" customWidth="1"/>
    <col min="11246" max="11246" width="12.25" style="526" customWidth="1"/>
    <col min="11247" max="11495" width="9" style="526"/>
    <col min="11496" max="11496" width="4.875" style="526" customWidth="1"/>
    <col min="11497" max="11497" width="30.625" style="526" customWidth="1"/>
    <col min="11498" max="11498" width="17" style="526" customWidth="1"/>
    <col min="11499" max="11499" width="13.5" style="526" customWidth="1"/>
    <col min="11500" max="11500" width="32.125" style="526" customWidth="1"/>
    <col min="11501" max="11501" width="15.5" style="526" customWidth="1"/>
    <col min="11502" max="11502" width="12.25" style="526" customWidth="1"/>
    <col min="11503" max="11751" width="9" style="526"/>
    <col min="11752" max="11752" width="4.875" style="526" customWidth="1"/>
    <col min="11753" max="11753" width="30.625" style="526" customWidth="1"/>
    <col min="11754" max="11754" width="17" style="526" customWidth="1"/>
    <col min="11755" max="11755" width="13.5" style="526" customWidth="1"/>
    <col min="11756" max="11756" width="32.125" style="526" customWidth="1"/>
    <col min="11757" max="11757" width="15.5" style="526" customWidth="1"/>
    <col min="11758" max="11758" width="12.25" style="526" customWidth="1"/>
    <col min="11759" max="12007" width="9" style="526"/>
    <col min="12008" max="12008" width="4.875" style="526" customWidth="1"/>
    <col min="12009" max="12009" width="30.625" style="526" customWidth="1"/>
    <col min="12010" max="12010" width="17" style="526" customWidth="1"/>
    <col min="12011" max="12011" width="13.5" style="526" customWidth="1"/>
    <col min="12012" max="12012" width="32.125" style="526" customWidth="1"/>
    <col min="12013" max="12013" width="15.5" style="526" customWidth="1"/>
    <col min="12014" max="12014" width="12.25" style="526" customWidth="1"/>
    <col min="12015" max="12263" width="9" style="526"/>
    <col min="12264" max="12264" width="4.875" style="526" customWidth="1"/>
    <col min="12265" max="12265" width="30.625" style="526" customWidth="1"/>
    <col min="12266" max="12266" width="17" style="526" customWidth="1"/>
    <col min="12267" max="12267" width="13.5" style="526" customWidth="1"/>
    <col min="12268" max="12268" width="32.125" style="526" customWidth="1"/>
    <col min="12269" max="12269" width="15.5" style="526" customWidth="1"/>
    <col min="12270" max="12270" width="12.25" style="526" customWidth="1"/>
    <col min="12271" max="12519" width="9" style="526"/>
    <col min="12520" max="12520" width="4.875" style="526" customWidth="1"/>
    <col min="12521" max="12521" width="30.625" style="526" customWidth="1"/>
    <col min="12522" max="12522" width="17" style="526" customWidth="1"/>
    <col min="12523" max="12523" width="13.5" style="526" customWidth="1"/>
    <col min="12524" max="12524" width="32.125" style="526" customWidth="1"/>
    <col min="12525" max="12525" width="15.5" style="526" customWidth="1"/>
    <col min="12526" max="12526" width="12.25" style="526" customWidth="1"/>
    <col min="12527" max="12775" width="9" style="526"/>
    <col min="12776" max="12776" width="4.875" style="526" customWidth="1"/>
    <col min="12777" max="12777" width="30.625" style="526" customWidth="1"/>
    <col min="12778" max="12778" width="17" style="526" customWidth="1"/>
    <col min="12779" max="12779" width="13.5" style="526" customWidth="1"/>
    <col min="12780" max="12780" width="32.125" style="526" customWidth="1"/>
    <col min="12781" max="12781" width="15.5" style="526" customWidth="1"/>
    <col min="12782" max="12782" width="12.25" style="526" customWidth="1"/>
    <col min="12783" max="13031" width="9" style="526"/>
    <col min="13032" max="13032" width="4.875" style="526" customWidth="1"/>
    <col min="13033" max="13033" width="30.625" style="526" customWidth="1"/>
    <col min="13034" max="13034" width="17" style="526" customWidth="1"/>
    <col min="13035" max="13035" width="13.5" style="526" customWidth="1"/>
    <col min="13036" max="13036" width="32.125" style="526" customWidth="1"/>
    <col min="13037" max="13037" width="15.5" style="526" customWidth="1"/>
    <col min="13038" max="13038" width="12.25" style="526" customWidth="1"/>
    <col min="13039" max="13287" width="9" style="526"/>
    <col min="13288" max="13288" width="4.875" style="526" customWidth="1"/>
    <col min="13289" max="13289" width="30.625" style="526" customWidth="1"/>
    <col min="13290" max="13290" width="17" style="526" customWidth="1"/>
    <col min="13291" max="13291" width="13.5" style="526" customWidth="1"/>
    <col min="13292" max="13292" width="32.125" style="526" customWidth="1"/>
    <col min="13293" max="13293" width="15.5" style="526" customWidth="1"/>
    <col min="13294" max="13294" width="12.25" style="526" customWidth="1"/>
    <col min="13295" max="13543" width="9" style="526"/>
    <col min="13544" max="13544" width="4.875" style="526" customWidth="1"/>
    <col min="13545" max="13545" width="30.625" style="526" customWidth="1"/>
    <col min="13546" max="13546" width="17" style="526" customWidth="1"/>
    <col min="13547" max="13547" width="13.5" style="526" customWidth="1"/>
    <col min="13548" max="13548" width="32.125" style="526" customWidth="1"/>
    <col min="13549" max="13549" width="15.5" style="526" customWidth="1"/>
    <col min="13550" max="13550" width="12.25" style="526" customWidth="1"/>
    <col min="13551" max="13799" width="9" style="526"/>
    <col min="13800" max="13800" width="4.875" style="526" customWidth="1"/>
    <col min="13801" max="13801" width="30.625" style="526" customWidth="1"/>
    <col min="13802" max="13802" width="17" style="526" customWidth="1"/>
    <col min="13803" max="13803" width="13.5" style="526" customWidth="1"/>
    <col min="13804" max="13804" width="32.125" style="526" customWidth="1"/>
    <col min="13805" max="13805" width="15.5" style="526" customWidth="1"/>
    <col min="13806" max="13806" width="12.25" style="526" customWidth="1"/>
    <col min="13807" max="14055" width="9" style="526"/>
    <col min="14056" max="14056" width="4.875" style="526" customWidth="1"/>
    <col min="14057" max="14057" width="30.625" style="526" customWidth="1"/>
    <col min="14058" max="14058" width="17" style="526" customWidth="1"/>
    <col min="14059" max="14059" width="13.5" style="526" customWidth="1"/>
    <col min="14060" max="14060" width="32.125" style="526" customWidth="1"/>
    <col min="14061" max="14061" width="15.5" style="526" customWidth="1"/>
    <col min="14062" max="14062" width="12.25" style="526" customWidth="1"/>
    <col min="14063" max="14311" width="9" style="526"/>
    <col min="14312" max="14312" width="4.875" style="526" customWidth="1"/>
    <col min="14313" max="14313" width="30.625" style="526" customWidth="1"/>
    <col min="14314" max="14314" width="17" style="526" customWidth="1"/>
    <col min="14315" max="14315" width="13.5" style="526" customWidth="1"/>
    <col min="14316" max="14316" width="32.125" style="526" customWidth="1"/>
    <col min="14317" max="14317" width="15.5" style="526" customWidth="1"/>
    <col min="14318" max="14318" width="12.25" style="526" customWidth="1"/>
    <col min="14319" max="14567" width="9" style="526"/>
    <col min="14568" max="14568" width="4.875" style="526" customWidth="1"/>
    <col min="14569" max="14569" width="30.625" style="526" customWidth="1"/>
    <col min="14570" max="14570" width="17" style="526" customWidth="1"/>
    <col min="14571" max="14571" width="13.5" style="526" customWidth="1"/>
    <col min="14572" max="14572" width="32.125" style="526" customWidth="1"/>
    <col min="14573" max="14573" width="15.5" style="526" customWidth="1"/>
    <col min="14574" max="14574" width="12.25" style="526" customWidth="1"/>
    <col min="14575" max="14823" width="9" style="526"/>
    <col min="14824" max="14824" width="4.875" style="526" customWidth="1"/>
    <col min="14825" max="14825" width="30.625" style="526" customWidth="1"/>
    <col min="14826" max="14826" width="17" style="526" customWidth="1"/>
    <col min="14827" max="14827" width="13.5" style="526" customWidth="1"/>
    <col min="14828" max="14828" width="32.125" style="526" customWidth="1"/>
    <col min="14829" max="14829" width="15.5" style="526" customWidth="1"/>
    <col min="14830" max="14830" width="12.25" style="526" customWidth="1"/>
    <col min="14831" max="15079" width="9" style="526"/>
    <col min="15080" max="15080" width="4.875" style="526" customWidth="1"/>
    <col min="15081" max="15081" width="30.625" style="526" customWidth="1"/>
    <col min="15082" max="15082" width="17" style="526" customWidth="1"/>
    <col min="15083" max="15083" width="13.5" style="526" customWidth="1"/>
    <col min="15084" max="15084" width="32.125" style="526" customWidth="1"/>
    <col min="15085" max="15085" width="15.5" style="526" customWidth="1"/>
    <col min="15086" max="15086" width="12.25" style="526" customWidth="1"/>
    <col min="15087" max="15335" width="9" style="526"/>
    <col min="15336" max="15336" width="4.875" style="526" customWidth="1"/>
    <col min="15337" max="15337" width="30.625" style="526" customWidth="1"/>
    <col min="15338" max="15338" width="17" style="526" customWidth="1"/>
    <col min="15339" max="15339" width="13.5" style="526" customWidth="1"/>
    <col min="15340" max="15340" width="32.125" style="526" customWidth="1"/>
    <col min="15341" max="15341" width="15.5" style="526" customWidth="1"/>
    <col min="15342" max="15342" width="12.25" style="526" customWidth="1"/>
    <col min="15343" max="15591" width="9" style="526"/>
    <col min="15592" max="15592" width="4.875" style="526" customWidth="1"/>
    <col min="15593" max="15593" width="30.625" style="526" customWidth="1"/>
    <col min="15594" max="15594" width="17" style="526" customWidth="1"/>
    <col min="15595" max="15595" width="13.5" style="526" customWidth="1"/>
    <col min="15596" max="15596" width="32.125" style="526" customWidth="1"/>
    <col min="15597" max="15597" width="15.5" style="526" customWidth="1"/>
    <col min="15598" max="15598" width="12.25" style="526" customWidth="1"/>
    <col min="15599" max="15847" width="9" style="526"/>
    <col min="15848" max="15848" width="4.875" style="526" customWidth="1"/>
    <col min="15849" max="15849" width="30.625" style="526" customWidth="1"/>
    <col min="15850" max="15850" width="17" style="526" customWidth="1"/>
    <col min="15851" max="15851" width="13.5" style="526" customWidth="1"/>
    <col min="15852" max="15852" width="32.125" style="526" customWidth="1"/>
    <col min="15853" max="15853" width="15.5" style="526" customWidth="1"/>
    <col min="15854" max="15854" width="12.25" style="526" customWidth="1"/>
    <col min="15855" max="16103" width="9" style="526"/>
    <col min="16104" max="16104" width="4.875" style="526" customWidth="1"/>
    <col min="16105" max="16105" width="30.625" style="526" customWidth="1"/>
    <col min="16106" max="16106" width="17" style="526" customWidth="1"/>
    <col min="16107" max="16107" width="13.5" style="526" customWidth="1"/>
    <col min="16108" max="16108" width="32.125" style="526" customWidth="1"/>
    <col min="16109" max="16109" width="15.5" style="526" customWidth="1"/>
    <col min="16110" max="16110" width="12.25" style="526" customWidth="1"/>
    <col min="16111" max="16384" width="9" style="526"/>
  </cols>
  <sheetData>
    <row r="1" ht="21" customHeight="1" spans="1:14">
      <c r="A1" s="291" t="s">
        <v>1161</v>
      </c>
      <c r="B1" s="291"/>
      <c r="C1" s="291"/>
      <c r="D1" s="291"/>
      <c r="E1" s="291"/>
      <c r="F1" s="529"/>
      <c r="G1" s="529"/>
      <c r="H1" s="291"/>
      <c r="I1" s="291"/>
      <c r="J1" s="291"/>
      <c r="K1" s="291"/>
      <c r="L1" s="344"/>
      <c r="M1" s="291"/>
      <c r="N1" s="529"/>
    </row>
    <row r="2" ht="23.25" customHeight="1" spans="1:14">
      <c r="A2" s="530" t="s">
        <v>1162</v>
      </c>
      <c r="B2" s="530"/>
      <c r="C2" s="530"/>
      <c r="D2" s="530"/>
      <c r="E2" s="530"/>
      <c r="F2" s="531"/>
      <c r="G2" s="531"/>
      <c r="H2" s="530"/>
      <c r="I2" s="530"/>
      <c r="J2" s="530"/>
      <c r="K2" s="530"/>
      <c r="L2" s="737"/>
      <c r="M2" s="530"/>
      <c r="N2" s="531"/>
    </row>
    <row r="3" ht="18" customHeight="1" spans="1:14">
      <c r="A3" s="532"/>
      <c r="B3" s="532"/>
      <c r="C3" s="532"/>
      <c r="D3" s="532"/>
      <c r="E3" s="532"/>
      <c r="F3" s="533"/>
      <c r="G3" s="533"/>
      <c r="H3" s="532"/>
      <c r="I3" s="532"/>
      <c r="J3" s="532"/>
      <c r="K3" s="532"/>
      <c r="L3" s="738"/>
      <c r="M3" s="532"/>
      <c r="N3" s="574" t="s">
        <v>67</v>
      </c>
    </row>
    <row r="4" ht="56.25" spans="1:14">
      <c r="A4" s="201" t="s">
        <v>68</v>
      </c>
      <c r="B4" s="723" t="s">
        <v>69</v>
      </c>
      <c r="C4" s="534" t="s">
        <v>70</v>
      </c>
      <c r="D4" s="534" t="s">
        <v>71</v>
      </c>
      <c r="E4" s="534" t="s">
        <v>72</v>
      </c>
      <c r="F4" s="535" t="s">
        <v>73</v>
      </c>
      <c r="G4" s="241" t="s">
        <v>74</v>
      </c>
      <c r="H4" s="204" t="s">
        <v>75</v>
      </c>
      <c r="I4" s="739" t="s">
        <v>69</v>
      </c>
      <c r="J4" s="534" t="s">
        <v>70</v>
      </c>
      <c r="K4" s="534" t="s">
        <v>71</v>
      </c>
      <c r="L4" s="534" t="s">
        <v>72</v>
      </c>
      <c r="M4" s="535" t="s">
        <v>73</v>
      </c>
      <c r="N4" s="575" t="s">
        <v>74</v>
      </c>
    </row>
    <row r="5" ht="15.75" customHeight="1" spans="1:14">
      <c r="A5" s="243" t="s">
        <v>76</v>
      </c>
      <c r="B5" s="537">
        <v>1252374</v>
      </c>
      <c r="C5" s="724">
        <f>C6+C32</f>
        <v>1108934.6</v>
      </c>
      <c r="D5" s="544">
        <f>D6+D32</f>
        <v>1274336.55</v>
      </c>
      <c r="E5" s="544">
        <f>E6+E32</f>
        <v>1397774</v>
      </c>
      <c r="F5" s="538">
        <f t="shared" ref="F5:F27" si="0">E5/D5*100</f>
        <v>109.686408978853</v>
      </c>
      <c r="G5" s="539">
        <f t="shared" ref="G5:G27" si="1">(E5-B5)/B5*100</f>
        <v>11.6099503822341</v>
      </c>
      <c r="H5" s="540" t="s">
        <v>76</v>
      </c>
      <c r="I5" s="537">
        <v>1252374</v>
      </c>
      <c r="J5" s="740">
        <f t="shared" ref="J5:L5" si="2">J6+J32</f>
        <v>1108935.4012</v>
      </c>
      <c r="K5" s="740">
        <f t="shared" si="2"/>
        <v>1274337.104841</v>
      </c>
      <c r="L5" s="741">
        <f t="shared" si="2"/>
        <v>1397774</v>
      </c>
      <c r="M5" s="576">
        <f t="shared" ref="M5:M7" si="3">L5/K5*100</f>
        <v>109.686361221853</v>
      </c>
      <c r="N5" s="577">
        <f t="shared" ref="N5:N7" si="4">(L5-I5)/I5*100</f>
        <v>11.6099503822341</v>
      </c>
    </row>
    <row r="6" ht="15.75" customHeight="1" spans="1:14">
      <c r="A6" s="541" t="s">
        <v>77</v>
      </c>
      <c r="B6" s="542">
        <v>306009</v>
      </c>
      <c r="C6" s="544">
        <v>316000</v>
      </c>
      <c r="D6" s="725">
        <v>370000</v>
      </c>
      <c r="E6" s="551">
        <v>370469</v>
      </c>
      <c r="F6" s="538">
        <f t="shared" si="0"/>
        <v>100.126756756757</v>
      </c>
      <c r="G6" s="539">
        <f t="shared" si="1"/>
        <v>21.0647399259499</v>
      </c>
      <c r="H6" s="543" t="s">
        <v>78</v>
      </c>
      <c r="I6" s="490">
        <v>772368.88</v>
      </c>
      <c r="J6" s="740">
        <f>SUM(J7:J31)</f>
        <v>965635.401200001</v>
      </c>
      <c r="K6" s="490">
        <v>1110982.104841</v>
      </c>
      <c r="L6" s="742">
        <v>865469</v>
      </c>
      <c r="M6" s="576">
        <f t="shared" si="3"/>
        <v>77.901254775284</v>
      </c>
      <c r="N6" s="578">
        <f t="shared" si="4"/>
        <v>12.0538414235436</v>
      </c>
    </row>
    <row r="7" ht="15.75" customHeight="1" spans="1:14">
      <c r="A7" s="376" t="s">
        <v>79</v>
      </c>
      <c r="B7" s="545">
        <v>126369</v>
      </c>
      <c r="C7" s="544">
        <v>158000</v>
      </c>
      <c r="D7" s="726">
        <v>136000</v>
      </c>
      <c r="E7" s="545">
        <v>136868</v>
      </c>
      <c r="F7" s="538">
        <f t="shared" si="0"/>
        <v>100.638235294118</v>
      </c>
      <c r="G7" s="539">
        <f t="shared" si="1"/>
        <v>8.3082085005025</v>
      </c>
      <c r="H7" s="546" t="s">
        <v>80</v>
      </c>
      <c r="I7" s="581">
        <v>33343.76</v>
      </c>
      <c r="J7" s="547">
        <v>36929.0512</v>
      </c>
      <c r="K7" s="581">
        <v>37097.3712</v>
      </c>
      <c r="L7" s="743">
        <v>42404</v>
      </c>
      <c r="M7" s="576">
        <f t="shared" si="3"/>
        <v>114.304595253908</v>
      </c>
      <c r="N7" s="578">
        <f t="shared" si="4"/>
        <v>27.1722205294184</v>
      </c>
    </row>
    <row r="8" ht="15.75" customHeight="1" spans="1:14">
      <c r="A8" s="376" t="s">
        <v>81</v>
      </c>
      <c r="B8" s="548">
        <v>50825</v>
      </c>
      <c r="C8" s="547">
        <v>58000</v>
      </c>
      <c r="D8" s="727">
        <v>58000</v>
      </c>
      <c r="E8" s="548">
        <v>63245</v>
      </c>
      <c r="F8" s="538">
        <f t="shared" si="0"/>
        <v>109.043103448276</v>
      </c>
      <c r="G8" s="539">
        <f t="shared" si="1"/>
        <v>24.4367929168716</v>
      </c>
      <c r="H8" s="546" t="s">
        <v>82</v>
      </c>
      <c r="I8" s="581"/>
      <c r="J8" s="547">
        <v>0</v>
      </c>
      <c r="K8" s="581">
        <v>0</v>
      </c>
      <c r="L8" s="583"/>
      <c r="M8" s="576"/>
      <c r="N8" s="578"/>
    </row>
    <row r="9" ht="15.75" customHeight="1" spans="1:14">
      <c r="A9" s="376" t="s">
        <v>83</v>
      </c>
      <c r="B9" s="548">
        <v>11830</v>
      </c>
      <c r="C9" s="547">
        <v>11500</v>
      </c>
      <c r="D9" s="727">
        <v>11500</v>
      </c>
      <c r="E9" s="548">
        <v>10342</v>
      </c>
      <c r="F9" s="538">
        <f t="shared" si="0"/>
        <v>89.9304347826087</v>
      </c>
      <c r="G9" s="539">
        <f t="shared" si="1"/>
        <v>-12.5781910397295</v>
      </c>
      <c r="H9" s="546" t="s">
        <v>84</v>
      </c>
      <c r="I9" s="581">
        <v>532.99</v>
      </c>
      <c r="J9" s="547">
        <v>514.59</v>
      </c>
      <c r="K9" s="581">
        <v>517.03</v>
      </c>
      <c r="L9" s="583">
        <v>517</v>
      </c>
      <c r="M9" s="576">
        <f t="shared" ref="M9:M21" si="5">L9/K9*100</f>
        <v>99.9941976287643</v>
      </c>
      <c r="N9" s="578">
        <f t="shared" ref="N9:N21" si="6">(L9-I9)/I9*100</f>
        <v>-3.00005628623426</v>
      </c>
    </row>
    <row r="10" ht="15.75" customHeight="1" spans="1:14">
      <c r="A10" s="376" t="s">
        <v>85</v>
      </c>
      <c r="B10" s="548">
        <v>5584</v>
      </c>
      <c r="C10" s="547">
        <v>5500</v>
      </c>
      <c r="D10" s="727">
        <v>5500</v>
      </c>
      <c r="E10" s="548">
        <v>5373</v>
      </c>
      <c r="F10" s="538">
        <f t="shared" si="0"/>
        <v>97.6909090909091</v>
      </c>
      <c r="G10" s="539">
        <f t="shared" si="1"/>
        <v>-3.77865329512894</v>
      </c>
      <c r="H10" s="546" t="s">
        <v>86</v>
      </c>
      <c r="I10" s="581">
        <v>29777.71</v>
      </c>
      <c r="J10" s="547">
        <f>32127.47+1</f>
        <v>32128.47</v>
      </c>
      <c r="K10" s="581">
        <v>33772.29064</v>
      </c>
      <c r="L10" s="583">
        <v>29416</v>
      </c>
      <c r="M10" s="576">
        <f t="shared" si="5"/>
        <v>87.1009915008833</v>
      </c>
      <c r="N10" s="578">
        <f t="shared" si="6"/>
        <v>-1.21470052599746</v>
      </c>
    </row>
    <row r="11" ht="15.75" customHeight="1" spans="1:14">
      <c r="A11" s="376" t="s">
        <v>87</v>
      </c>
      <c r="B11" s="548">
        <v>3511</v>
      </c>
      <c r="C11" s="547">
        <v>6000</v>
      </c>
      <c r="D11" s="727">
        <v>6000</v>
      </c>
      <c r="E11" s="548">
        <v>5257</v>
      </c>
      <c r="F11" s="538">
        <f t="shared" si="0"/>
        <v>87.6166666666667</v>
      </c>
      <c r="G11" s="539">
        <f t="shared" si="1"/>
        <v>49.7294218171461</v>
      </c>
      <c r="H11" s="546" t="s">
        <v>88</v>
      </c>
      <c r="I11" s="581">
        <v>238261.05</v>
      </c>
      <c r="J11" s="547">
        <v>292557.180000001</v>
      </c>
      <c r="K11" s="581">
        <v>300650.340000001</v>
      </c>
      <c r="L11" s="583">
        <v>240126</v>
      </c>
      <c r="M11" s="576">
        <f t="shared" si="5"/>
        <v>79.8688602846746</v>
      </c>
      <c r="N11" s="578">
        <f t="shared" si="6"/>
        <v>0.782733896287292</v>
      </c>
    </row>
    <row r="12" ht="15.75" customHeight="1" spans="1:14">
      <c r="A12" s="376" t="s">
        <v>89</v>
      </c>
      <c r="B12" s="548">
        <v>7927</v>
      </c>
      <c r="C12" s="547">
        <v>10600</v>
      </c>
      <c r="D12" s="727">
        <v>9600</v>
      </c>
      <c r="E12" s="548">
        <v>8141</v>
      </c>
      <c r="F12" s="538">
        <f t="shared" si="0"/>
        <v>84.8020833333333</v>
      </c>
      <c r="G12" s="539">
        <f t="shared" si="1"/>
        <v>2.69963416172575</v>
      </c>
      <c r="H12" s="546" t="s">
        <v>90</v>
      </c>
      <c r="I12" s="581">
        <v>3591.86</v>
      </c>
      <c r="J12" s="547">
        <v>1736.69</v>
      </c>
      <c r="K12" s="581">
        <v>3599.69</v>
      </c>
      <c r="L12" s="583">
        <v>3597</v>
      </c>
      <c r="M12" s="576">
        <f t="shared" si="5"/>
        <v>99.9252713428101</v>
      </c>
      <c r="N12" s="578">
        <f t="shared" si="6"/>
        <v>0.143101345820825</v>
      </c>
    </row>
    <row r="13" ht="16" customHeight="1" spans="1:14">
      <c r="A13" s="549" t="s">
        <v>91</v>
      </c>
      <c r="B13" s="586">
        <v>7534</v>
      </c>
      <c r="C13" s="547">
        <v>5000</v>
      </c>
      <c r="D13" s="727">
        <v>5000</v>
      </c>
      <c r="E13" s="548">
        <v>6995</v>
      </c>
      <c r="F13" s="538">
        <f t="shared" si="0"/>
        <v>139.9</v>
      </c>
      <c r="G13" s="539">
        <f t="shared" si="1"/>
        <v>-7.15423413857181</v>
      </c>
      <c r="H13" s="546" t="s">
        <v>92</v>
      </c>
      <c r="I13" s="581">
        <v>6597.57</v>
      </c>
      <c r="J13" s="547">
        <v>6873.68</v>
      </c>
      <c r="K13" s="581">
        <v>7429.89</v>
      </c>
      <c r="L13" s="583">
        <v>7083</v>
      </c>
      <c r="M13" s="576">
        <f t="shared" si="5"/>
        <v>95.3311556429503</v>
      </c>
      <c r="N13" s="578">
        <f t="shared" si="6"/>
        <v>7.35770897466795</v>
      </c>
    </row>
    <row r="14" ht="15.75" customHeight="1" spans="1:14">
      <c r="A14" s="376" t="s">
        <v>93</v>
      </c>
      <c r="B14" s="548">
        <v>1545</v>
      </c>
      <c r="C14" s="547">
        <v>1900</v>
      </c>
      <c r="D14" s="727">
        <v>1900</v>
      </c>
      <c r="E14" s="548">
        <v>1949</v>
      </c>
      <c r="F14" s="538">
        <f t="shared" si="0"/>
        <v>102.578947368421</v>
      </c>
      <c r="G14" s="539">
        <f t="shared" si="1"/>
        <v>26.1488673139159</v>
      </c>
      <c r="H14" s="546" t="s">
        <v>94</v>
      </c>
      <c r="I14" s="581">
        <v>156986.32</v>
      </c>
      <c r="J14" s="547">
        <v>166577.21</v>
      </c>
      <c r="K14" s="581">
        <v>173652.81</v>
      </c>
      <c r="L14" s="583">
        <v>176407</v>
      </c>
      <c r="M14" s="576">
        <f t="shared" si="5"/>
        <v>101.586032497833</v>
      </c>
      <c r="N14" s="578">
        <f t="shared" si="6"/>
        <v>12.3709377989114</v>
      </c>
    </row>
    <row r="15" ht="15.75" customHeight="1" spans="1:14">
      <c r="A15" s="549" t="s">
        <v>95</v>
      </c>
      <c r="B15" s="586">
        <v>11376</v>
      </c>
      <c r="C15" s="547">
        <v>12000</v>
      </c>
      <c r="D15" s="727">
        <v>10000</v>
      </c>
      <c r="E15" s="548">
        <v>10086</v>
      </c>
      <c r="F15" s="538">
        <f t="shared" si="0"/>
        <v>100.86</v>
      </c>
      <c r="G15" s="539">
        <f t="shared" si="1"/>
        <v>-11.3396624472574</v>
      </c>
      <c r="H15" s="546" t="s">
        <v>96</v>
      </c>
      <c r="I15" s="581">
        <v>82074.18</v>
      </c>
      <c r="J15" s="547">
        <v>83558.13</v>
      </c>
      <c r="K15" s="581">
        <v>98995.13</v>
      </c>
      <c r="L15" s="583">
        <v>90298</v>
      </c>
      <c r="M15" s="576">
        <f t="shared" si="5"/>
        <v>91.2145880307445</v>
      </c>
      <c r="N15" s="578">
        <f t="shared" si="6"/>
        <v>10.0199843604895</v>
      </c>
    </row>
    <row r="16" ht="15.75" customHeight="1" spans="1:14">
      <c r="A16" s="376" t="s">
        <v>97</v>
      </c>
      <c r="B16" s="548">
        <v>6058</v>
      </c>
      <c r="C16" s="547">
        <v>11000</v>
      </c>
      <c r="D16" s="727">
        <v>7000</v>
      </c>
      <c r="E16" s="548">
        <v>5915</v>
      </c>
      <c r="F16" s="538">
        <f t="shared" si="0"/>
        <v>84.5</v>
      </c>
      <c r="G16" s="539">
        <f t="shared" si="1"/>
        <v>-2.36051502145923</v>
      </c>
      <c r="H16" s="546" t="s">
        <v>98</v>
      </c>
      <c r="I16" s="581">
        <v>25391.07</v>
      </c>
      <c r="J16" s="547">
        <v>21331.91</v>
      </c>
      <c r="K16" s="581">
        <v>34525.050766</v>
      </c>
      <c r="L16" s="583">
        <v>24592</v>
      </c>
      <c r="M16" s="576">
        <f t="shared" si="5"/>
        <v>71.2294390721592</v>
      </c>
      <c r="N16" s="578">
        <f t="shared" si="6"/>
        <v>-3.14705130583311</v>
      </c>
    </row>
    <row r="17" ht="15.75" customHeight="1" spans="1:14">
      <c r="A17" s="376" t="s">
        <v>99</v>
      </c>
      <c r="B17" s="548">
        <v>3188</v>
      </c>
      <c r="C17" s="547">
        <v>6300</v>
      </c>
      <c r="D17" s="727">
        <v>6300</v>
      </c>
      <c r="E17" s="548">
        <v>5950</v>
      </c>
      <c r="F17" s="538">
        <f t="shared" si="0"/>
        <v>94.4444444444444</v>
      </c>
      <c r="G17" s="539">
        <f t="shared" si="1"/>
        <v>86.6373902132999</v>
      </c>
      <c r="H17" s="546" t="s">
        <v>100</v>
      </c>
      <c r="I17" s="581">
        <v>15167.5</v>
      </c>
      <c r="J17" s="547">
        <v>19004.99</v>
      </c>
      <c r="K17" s="581">
        <v>27075.021421</v>
      </c>
      <c r="L17" s="583">
        <v>27610</v>
      </c>
      <c r="M17" s="576">
        <f t="shared" si="5"/>
        <v>101.975911932557</v>
      </c>
      <c r="N17" s="578">
        <f t="shared" si="6"/>
        <v>82.0339541783418</v>
      </c>
    </row>
    <row r="18" ht="15.75" customHeight="1" spans="1:14">
      <c r="A18" s="376" t="s">
        <v>101</v>
      </c>
      <c r="B18" s="548">
        <v>16436</v>
      </c>
      <c r="C18" s="547">
        <v>29400</v>
      </c>
      <c r="D18" s="727">
        <v>14400</v>
      </c>
      <c r="E18" s="548">
        <v>13066</v>
      </c>
      <c r="F18" s="538">
        <f t="shared" si="0"/>
        <v>90.7361111111111</v>
      </c>
      <c r="G18" s="539">
        <f t="shared" si="1"/>
        <v>-20.5037722073497</v>
      </c>
      <c r="H18" s="546" t="s">
        <v>102</v>
      </c>
      <c r="I18" s="581">
        <v>91495.74</v>
      </c>
      <c r="J18" s="547">
        <v>147481.31</v>
      </c>
      <c r="K18" s="581">
        <v>171234.356269</v>
      </c>
      <c r="L18" s="583">
        <v>104814</v>
      </c>
      <c r="M18" s="576">
        <f t="shared" si="5"/>
        <v>61.2108471008837</v>
      </c>
      <c r="N18" s="578">
        <f t="shared" si="6"/>
        <v>14.5561531061446</v>
      </c>
    </row>
    <row r="19" ht="15.75" customHeight="1" spans="1:14">
      <c r="A19" s="376" t="s">
        <v>103</v>
      </c>
      <c r="B19" s="548">
        <v>466</v>
      </c>
      <c r="C19" s="547">
        <v>300</v>
      </c>
      <c r="D19" s="727">
        <v>300</v>
      </c>
      <c r="E19" s="548">
        <v>459</v>
      </c>
      <c r="F19" s="538">
        <f t="shared" si="0"/>
        <v>153</v>
      </c>
      <c r="G19" s="539">
        <f t="shared" si="1"/>
        <v>-1.50214592274678</v>
      </c>
      <c r="H19" s="546" t="s">
        <v>104</v>
      </c>
      <c r="I19" s="581">
        <v>17699.41</v>
      </c>
      <c r="J19" s="547">
        <v>39050.35</v>
      </c>
      <c r="K19" s="581">
        <v>45484.812074</v>
      </c>
      <c r="L19" s="583">
        <v>23794</v>
      </c>
      <c r="M19" s="576">
        <f t="shared" si="5"/>
        <v>52.3119672590691</v>
      </c>
      <c r="N19" s="578">
        <f t="shared" si="6"/>
        <v>34.4338596597288</v>
      </c>
    </row>
    <row r="20" ht="15.75" customHeight="1" spans="1:14">
      <c r="A20" s="376" t="s">
        <v>105</v>
      </c>
      <c r="B20" s="548">
        <v>89</v>
      </c>
      <c r="C20" s="547">
        <v>500</v>
      </c>
      <c r="D20" s="727">
        <v>500</v>
      </c>
      <c r="E20" s="548">
        <v>90</v>
      </c>
      <c r="F20" s="538">
        <f t="shared" si="0"/>
        <v>18</v>
      </c>
      <c r="G20" s="539">
        <f t="shared" si="1"/>
        <v>1.12359550561798</v>
      </c>
      <c r="H20" s="546" t="s">
        <v>106</v>
      </c>
      <c r="I20" s="581">
        <v>3875.12</v>
      </c>
      <c r="J20" s="547">
        <v>3098.19</v>
      </c>
      <c r="K20" s="581">
        <v>3098.19</v>
      </c>
      <c r="L20" s="583">
        <v>2167</v>
      </c>
      <c r="M20" s="576">
        <f t="shared" si="5"/>
        <v>69.9440641148542</v>
      </c>
      <c r="N20" s="578">
        <f t="shared" si="6"/>
        <v>-44.0791510972563</v>
      </c>
    </row>
    <row r="21" ht="15.75" customHeight="1" spans="1:14">
      <c r="A21" s="550" t="s">
        <v>107</v>
      </c>
      <c r="B21" s="551">
        <v>179640</v>
      </c>
      <c r="C21" s="551">
        <f>SUM(C22:C28)</f>
        <v>158000</v>
      </c>
      <c r="D21" s="725">
        <v>234000</v>
      </c>
      <c r="E21" s="551">
        <v>233601</v>
      </c>
      <c r="F21" s="538">
        <f t="shared" si="0"/>
        <v>99.8294871794872</v>
      </c>
      <c r="G21" s="539">
        <f t="shared" si="1"/>
        <v>30.0384101536406</v>
      </c>
      <c r="H21" s="546" t="s">
        <v>108</v>
      </c>
      <c r="I21" s="581">
        <v>3825.88</v>
      </c>
      <c r="J21" s="547">
        <v>3104.93</v>
      </c>
      <c r="K21" s="581">
        <v>3416.93</v>
      </c>
      <c r="L21" s="583">
        <v>1776</v>
      </c>
      <c r="M21" s="576">
        <f t="shared" si="5"/>
        <v>51.9764818126213</v>
      </c>
      <c r="N21" s="578">
        <f t="shared" si="6"/>
        <v>-53.5793072443464</v>
      </c>
    </row>
    <row r="22" ht="15.75" customHeight="1" spans="1:14">
      <c r="A22" s="549" t="s">
        <v>109</v>
      </c>
      <c r="B22" s="548">
        <v>24418</v>
      </c>
      <c r="C22" s="552">
        <v>26000</v>
      </c>
      <c r="D22" s="727">
        <v>26000</v>
      </c>
      <c r="E22" s="548">
        <v>20437</v>
      </c>
      <c r="F22" s="538">
        <f t="shared" si="0"/>
        <v>78.6038461538462</v>
      </c>
      <c r="G22" s="539">
        <f t="shared" si="1"/>
        <v>-16.3035465640102</v>
      </c>
      <c r="H22" s="546" t="s">
        <v>110</v>
      </c>
      <c r="I22" s="581"/>
      <c r="J22" s="547">
        <v>0</v>
      </c>
      <c r="K22" s="581">
        <v>0</v>
      </c>
      <c r="L22" s="583"/>
      <c r="M22" s="576"/>
      <c r="N22" s="578"/>
    </row>
    <row r="23" ht="15.75" customHeight="1" spans="1:14">
      <c r="A23" s="549" t="s">
        <v>111</v>
      </c>
      <c r="B23" s="548">
        <v>4790</v>
      </c>
      <c r="C23" s="552">
        <v>4000</v>
      </c>
      <c r="D23" s="727">
        <v>13000</v>
      </c>
      <c r="E23" s="548">
        <v>11184</v>
      </c>
      <c r="F23" s="538">
        <f t="shared" si="0"/>
        <v>86.0307692307692</v>
      </c>
      <c r="G23" s="539">
        <f t="shared" si="1"/>
        <v>133.48643006263</v>
      </c>
      <c r="H23" s="546" t="s">
        <v>112</v>
      </c>
      <c r="I23" s="581"/>
      <c r="J23" s="547">
        <v>0</v>
      </c>
      <c r="K23" s="581">
        <v>0</v>
      </c>
      <c r="L23" s="583"/>
      <c r="M23" s="576"/>
      <c r="N23" s="578"/>
    </row>
    <row r="24" ht="15.75" customHeight="1" spans="1:14">
      <c r="A24" s="549" t="s">
        <v>113</v>
      </c>
      <c r="B24" s="728">
        <v>7877</v>
      </c>
      <c r="C24" s="552">
        <v>8000</v>
      </c>
      <c r="D24" s="727">
        <v>8000</v>
      </c>
      <c r="E24" s="548">
        <v>8984</v>
      </c>
      <c r="F24" s="538">
        <f t="shared" si="0"/>
        <v>112.3</v>
      </c>
      <c r="G24" s="539">
        <f t="shared" si="1"/>
        <v>14.0535736955694</v>
      </c>
      <c r="H24" s="546" t="s">
        <v>114</v>
      </c>
      <c r="I24" s="581">
        <v>5929.61</v>
      </c>
      <c r="J24" s="547">
        <v>6684.17</v>
      </c>
      <c r="K24" s="581">
        <v>8682.2576</v>
      </c>
      <c r="L24" s="583">
        <v>6743</v>
      </c>
      <c r="M24" s="576">
        <f t="shared" ref="M24:M36" si="7">L24/K24*100</f>
        <v>77.6641319649396</v>
      </c>
      <c r="N24" s="578">
        <f t="shared" ref="N24:N27" si="8">(L24-I24)/I24*100</f>
        <v>13.7174282962961</v>
      </c>
    </row>
    <row r="25" ht="15.75" customHeight="1" spans="1:14">
      <c r="A25" s="549" t="s">
        <v>115</v>
      </c>
      <c r="B25" s="548">
        <v>135751</v>
      </c>
      <c r="C25" s="552">
        <v>118000</v>
      </c>
      <c r="D25" s="727">
        <v>184000</v>
      </c>
      <c r="E25" s="548">
        <v>189901</v>
      </c>
      <c r="F25" s="538">
        <f t="shared" si="0"/>
        <v>103.207065217391</v>
      </c>
      <c r="G25" s="539">
        <f t="shared" si="1"/>
        <v>39.8892089192713</v>
      </c>
      <c r="H25" s="546" t="s">
        <v>116</v>
      </c>
      <c r="I25" s="581">
        <v>27961.54</v>
      </c>
      <c r="J25" s="547">
        <v>59824.65</v>
      </c>
      <c r="K25" s="581">
        <v>119090.084871</v>
      </c>
      <c r="L25" s="583">
        <v>53102</v>
      </c>
      <c r="M25" s="576">
        <f t="shared" si="7"/>
        <v>44.5897742515851</v>
      </c>
      <c r="N25" s="578">
        <f t="shared" si="8"/>
        <v>89.9108561259501</v>
      </c>
    </row>
    <row r="26" ht="15.75" customHeight="1" spans="1:14">
      <c r="A26" s="549" t="s">
        <v>117</v>
      </c>
      <c r="B26" s="728">
        <v>522</v>
      </c>
      <c r="C26" s="552">
        <v>200</v>
      </c>
      <c r="D26" s="727">
        <v>200</v>
      </c>
      <c r="E26" s="548">
        <v>199</v>
      </c>
      <c r="F26" s="538">
        <f t="shared" si="0"/>
        <v>99.5</v>
      </c>
      <c r="G26" s="539">
        <f t="shared" si="1"/>
        <v>-61.8773946360153</v>
      </c>
      <c r="H26" s="546" t="s">
        <v>118</v>
      </c>
      <c r="I26" s="581">
        <v>3</v>
      </c>
      <c r="J26" s="547">
        <v>543.5</v>
      </c>
      <c r="K26" s="581">
        <v>1876.5</v>
      </c>
      <c r="L26" s="583">
        <v>506</v>
      </c>
      <c r="M26" s="576">
        <f t="shared" si="7"/>
        <v>26.9650945909939</v>
      </c>
      <c r="N26" s="578">
        <f t="shared" si="8"/>
        <v>16766.6666666667</v>
      </c>
    </row>
    <row r="27" ht="15.75" customHeight="1" spans="1:14">
      <c r="A27" s="549" t="s">
        <v>119</v>
      </c>
      <c r="B27" s="728">
        <v>6282</v>
      </c>
      <c r="C27" s="552">
        <v>1800</v>
      </c>
      <c r="D27" s="727">
        <v>2800</v>
      </c>
      <c r="E27" s="548">
        <v>2896</v>
      </c>
      <c r="F27" s="538">
        <f t="shared" si="0"/>
        <v>103.428571428571</v>
      </c>
      <c r="G27" s="539">
        <f t="shared" si="1"/>
        <v>-53.9000318369946</v>
      </c>
      <c r="H27" s="546" t="s">
        <v>120</v>
      </c>
      <c r="I27" s="581">
        <v>9404.6</v>
      </c>
      <c r="J27" s="547">
        <v>9547.35</v>
      </c>
      <c r="K27" s="581">
        <v>10815.35</v>
      </c>
      <c r="L27" s="583">
        <v>9430</v>
      </c>
      <c r="M27" s="576">
        <f t="shared" si="7"/>
        <v>87.1908907247569</v>
      </c>
      <c r="N27" s="578">
        <f t="shared" si="8"/>
        <v>0.270080598855875</v>
      </c>
    </row>
    <row r="28" ht="15.75" customHeight="1" spans="1:14">
      <c r="A28" s="553"/>
      <c r="B28" s="728"/>
      <c r="C28" s="554"/>
      <c r="D28" s="729"/>
      <c r="E28" s="555"/>
      <c r="F28" s="538"/>
      <c r="G28" s="539"/>
      <c r="H28" s="546" t="s">
        <v>121</v>
      </c>
      <c r="I28" s="581"/>
      <c r="J28" s="547">
        <v>10000</v>
      </c>
      <c r="K28" s="581">
        <v>10000</v>
      </c>
      <c r="L28" s="583"/>
      <c r="M28" s="576">
        <f t="shared" si="7"/>
        <v>0</v>
      </c>
      <c r="N28" s="578"/>
    </row>
    <row r="29" ht="15.75" customHeight="1" spans="1:14">
      <c r="A29" s="553"/>
      <c r="B29" s="728"/>
      <c r="C29" s="554"/>
      <c r="D29" s="729"/>
      <c r="E29" s="555"/>
      <c r="F29" s="538"/>
      <c r="G29" s="539"/>
      <c r="H29" s="546" t="s">
        <v>122</v>
      </c>
      <c r="I29" s="581"/>
      <c r="J29" s="547">
        <v>89.05</v>
      </c>
      <c r="K29" s="581">
        <v>89</v>
      </c>
      <c r="L29" s="583">
        <v>1017</v>
      </c>
      <c r="M29" s="576">
        <f t="shared" si="7"/>
        <v>1142.69662921348</v>
      </c>
      <c r="N29" s="578"/>
    </row>
    <row r="30" ht="15.75" customHeight="1" spans="1:14">
      <c r="A30" s="553"/>
      <c r="B30" s="728"/>
      <c r="C30" s="554"/>
      <c r="D30" s="729"/>
      <c r="E30" s="555"/>
      <c r="F30" s="538"/>
      <c r="G30" s="539"/>
      <c r="H30" s="546" t="s">
        <v>123</v>
      </c>
      <c r="I30" s="581">
        <v>20443.11</v>
      </c>
      <c r="J30" s="547">
        <v>24990</v>
      </c>
      <c r="K30" s="581">
        <v>19875</v>
      </c>
      <c r="L30" s="583">
        <v>20066</v>
      </c>
      <c r="M30" s="576">
        <f t="shared" si="7"/>
        <v>100.961006289308</v>
      </c>
      <c r="N30" s="578">
        <f t="shared" ref="N30:N34" si="9">(L30-I30)/I30*100</f>
        <v>-1.84468018809271</v>
      </c>
    </row>
    <row r="31" ht="15.75" customHeight="1" spans="1:14">
      <c r="A31" s="553"/>
      <c r="B31" s="728"/>
      <c r="C31" s="554"/>
      <c r="D31" s="729"/>
      <c r="E31" s="555"/>
      <c r="F31" s="538"/>
      <c r="G31" s="539"/>
      <c r="H31" s="546" t="s">
        <v>124</v>
      </c>
      <c r="I31" s="581">
        <v>6.85</v>
      </c>
      <c r="J31" s="547">
        <v>10</v>
      </c>
      <c r="K31" s="581">
        <v>5</v>
      </c>
      <c r="L31" s="583">
        <v>4</v>
      </c>
      <c r="M31" s="576">
        <f t="shared" si="7"/>
        <v>80</v>
      </c>
      <c r="N31" s="578">
        <f t="shared" si="9"/>
        <v>-41.6058394160584</v>
      </c>
    </row>
    <row r="32" ht="15.75" customHeight="1" spans="1:14">
      <c r="A32" s="541" t="s">
        <v>125</v>
      </c>
      <c r="B32" s="551">
        <v>946395</v>
      </c>
      <c r="C32" s="724">
        <f>C33+C34+C35+C36</f>
        <v>792934.6</v>
      </c>
      <c r="D32" s="725">
        <f>SUM(D33:D38)</f>
        <v>904336.55</v>
      </c>
      <c r="E32" s="551">
        <f>SUM(E33:E39)</f>
        <v>1027305</v>
      </c>
      <c r="F32" s="538"/>
      <c r="G32" s="539"/>
      <c r="H32" s="543" t="s">
        <v>126</v>
      </c>
      <c r="I32" s="545">
        <v>480005</v>
      </c>
      <c r="J32" s="740">
        <f>J33+J34+J35</f>
        <v>143300</v>
      </c>
      <c r="K32" s="545">
        <v>163355</v>
      </c>
      <c r="L32" s="744">
        <f>SUM(L33:L39)</f>
        <v>532305</v>
      </c>
      <c r="M32" s="576"/>
      <c r="N32" s="578"/>
    </row>
    <row r="33" ht="15.75" customHeight="1" spans="1:14">
      <c r="A33" s="389" t="s">
        <v>127</v>
      </c>
      <c r="B33" s="548">
        <v>628475</v>
      </c>
      <c r="C33" s="556">
        <v>482695.6</v>
      </c>
      <c r="D33" s="581">
        <v>632361.55</v>
      </c>
      <c r="E33" s="557">
        <v>742330</v>
      </c>
      <c r="F33" s="538"/>
      <c r="G33" s="539"/>
      <c r="H33" s="390" t="s">
        <v>128</v>
      </c>
      <c r="I33" s="585">
        <v>35278</v>
      </c>
      <c r="J33" s="547">
        <v>40000</v>
      </c>
      <c r="K33" s="585">
        <v>42000</v>
      </c>
      <c r="L33" s="745">
        <v>46009</v>
      </c>
      <c r="M33" s="576"/>
      <c r="N33" s="578"/>
    </row>
    <row r="34" ht="15.75" customHeight="1" spans="1:14">
      <c r="A34" s="389" t="s">
        <v>129</v>
      </c>
      <c r="B34" s="548">
        <v>67090</v>
      </c>
      <c r="C34" s="556">
        <v>191239</v>
      </c>
      <c r="D34" s="730">
        <v>191239</v>
      </c>
      <c r="E34" s="557">
        <v>191239</v>
      </c>
      <c r="F34" s="538"/>
      <c r="G34" s="539"/>
      <c r="H34" s="390" t="s">
        <v>130</v>
      </c>
      <c r="I34" s="585">
        <v>134381</v>
      </c>
      <c r="J34" s="547">
        <v>103000</v>
      </c>
      <c r="K34" s="585">
        <v>119219</v>
      </c>
      <c r="L34" s="745">
        <v>134830</v>
      </c>
      <c r="M34" s="576"/>
      <c r="N34" s="578"/>
    </row>
    <row r="35" ht="15.75" customHeight="1" spans="1:14">
      <c r="A35" s="389" t="s">
        <v>131</v>
      </c>
      <c r="B35" s="548"/>
      <c r="C35" s="552"/>
      <c r="D35" s="730"/>
      <c r="E35" s="557"/>
      <c r="F35" s="538"/>
      <c r="G35" s="539"/>
      <c r="H35" s="390" t="s">
        <v>132</v>
      </c>
      <c r="I35" s="585"/>
      <c r="J35" s="547">
        <v>300</v>
      </c>
      <c r="K35" s="585">
        <v>300</v>
      </c>
      <c r="L35" s="745"/>
      <c r="M35" s="576"/>
      <c r="N35" s="578"/>
    </row>
    <row r="36" ht="15.75" customHeight="1" spans="1:14">
      <c r="A36" s="389" t="s">
        <v>133</v>
      </c>
      <c r="B36" s="548">
        <v>110000</v>
      </c>
      <c r="C36" s="556">
        <v>119000</v>
      </c>
      <c r="D36" s="730">
        <v>64000</v>
      </c>
      <c r="E36" s="557">
        <v>6000</v>
      </c>
      <c r="F36" s="538"/>
      <c r="G36" s="539"/>
      <c r="H36" s="390" t="s">
        <v>134</v>
      </c>
      <c r="I36" s="585">
        <v>117098</v>
      </c>
      <c r="J36" s="547"/>
      <c r="K36" s="585">
        <v>1836</v>
      </c>
      <c r="L36" s="745">
        <v>72142</v>
      </c>
      <c r="M36" s="576"/>
      <c r="N36" s="578"/>
    </row>
    <row r="37" ht="15.75" customHeight="1" spans="1:14">
      <c r="A37" s="389" t="s">
        <v>135</v>
      </c>
      <c r="B37" s="548">
        <v>116800</v>
      </c>
      <c r="C37" s="556"/>
      <c r="D37" s="559">
        <v>1836</v>
      </c>
      <c r="E37" s="557">
        <v>71836</v>
      </c>
      <c r="F37" s="538"/>
      <c r="G37" s="539"/>
      <c r="H37" s="390" t="s">
        <v>136</v>
      </c>
      <c r="I37" s="585">
        <v>2009</v>
      </c>
      <c r="J37" s="547"/>
      <c r="K37" s="585"/>
      <c r="L37" s="745">
        <v>20806</v>
      </c>
      <c r="M37" s="576"/>
      <c r="N37" s="578"/>
    </row>
    <row r="38" ht="15.75" customHeight="1" spans="1:14">
      <c r="A38" s="389" t="s">
        <v>137</v>
      </c>
      <c r="B38" s="548">
        <v>23000</v>
      </c>
      <c r="C38" s="556"/>
      <c r="D38" s="730">
        <v>14900</v>
      </c>
      <c r="E38" s="557">
        <v>14900</v>
      </c>
      <c r="F38" s="538"/>
      <c r="G38" s="539"/>
      <c r="H38" s="390" t="s">
        <v>138</v>
      </c>
      <c r="I38" s="585">
        <v>191239</v>
      </c>
      <c r="J38" s="559"/>
      <c r="K38" s="585"/>
      <c r="L38" s="745">
        <v>258518</v>
      </c>
      <c r="M38" s="576"/>
      <c r="N38" s="578"/>
    </row>
    <row r="39" ht="15.75" customHeight="1" spans="1:14">
      <c r="A39" s="389" t="s">
        <v>139</v>
      </c>
      <c r="B39" s="731">
        <v>1000</v>
      </c>
      <c r="C39" s="556"/>
      <c r="D39" s="732"/>
      <c r="E39" s="557">
        <v>1000</v>
      </c>
      <c r="F39" s="538"/>
      <c r="G39" s="539"/>
      <c r="H39" s="390" t="s">
        <v>140</v>
      </c>
      <c r="I39" s="746"/>
      <c r="J39" s="547"/>
      <c r="K39" s="734"/>
      <c r="L39" s="747"/>
      <c r="M39" s="559"/>
      <c r="N39" s="587"/>
    </row>
    <row r="40" ht="15.75" customHeight="1" spans="1:14">
      <c r="A40" s="376"/>
      <c r="B40" s="548"/>
      <c r="C40" s="560"/>
      <c r="D40" s="733"/>
      <c r="E40" s="559"/>
      <c r="F40" s="562"/>
      <c r="G40" s="561"/>
      <c r="H40" s="390"/>
      <c r="I40" s="557"/>
      <c r="J40" s="560"/>
      <c r="K40" s="560"/>
      <c r="L40" s="747"/>
      <c r="M40" s="559"/>
      <c r="N40" s="587"/>
    </row>
    <row r="41" ht="15.75" customHeight="1" spans="1:14">
      <c r="A41" s="389"/>
      <c r="B41" s="734"/>
      <c r="C41" s="557"/>
      <c r="D41" s="730"/>
      <c r="E41" s="559"/>
      <c r="F41" s="562"/>
      <c r="G41" s="563"/>
      <c r="H41" s="390"/>
      <c r="I41" s="557"/>
      <c r="J41" s="557"/>
      <c r="K41" s="557"/>
      <c r="L41" s="747"/>
      <c r="M41" s="559"/>
      <c r="N41" s="588"/>
    </row>
    <row r="42" ht="15.75" customHeight="1" spans="1:14">
      <c r="A42" s="553"/>
      <c r="B42" s="728"/>
      <c r="C42" s="555"/>
      <c r="D42" s="729"/>
      <c r="E42" s="555"/>
      <c r="F42" s="564"/>
      <c r="G42" s="563"/>
      <c r="H42" s="390"/>
      <c r="I42" s="557"/>
      <c r="J42" s="555"/>
      <c r="K42" s="555"/>
      <c r="L42" s="748"/>
      <c r="M42" s="555"/>
      <c r="N42" s="588"/>
    </row>
    <row r="43" ht="15.75" customHeight="1" spans="1:14">
      <c r="A43" s="565"/>
      <c r="B43" s="735"/>
      <c r="C43" s="566"/>
      <c r="D43" s="736"/>
      <c r="E43" s="566"/>
      <c r="F43" s="567"/>
      <c r="G43" s="568"/>
      <c r="H43" s="569"/>
      <c r="I43" s="749"/>
      <c r="J43" s="566"/>
      <c r="K43" s="566"/>
      <c r="L43" s="750"/>
      <c r="M43" s="566"/>
      <c r="N43" s="589"/>
    </row>
    <row r="44" s="525" customFormat="1" ht="86.25" customHeight="1" spans="1:14">
      <c r="A44" s="570" t="s">
        <v>1163</v>
      </c>
      <c r="B44" s="571"/>
      <c r="C44" s="571"/>
      <c r="D44" s="571"/>
      <c r="E44" s="571"/>
      <c r="F44" s="572"/>
      <c r="G44" s="573"/>
      <c r="H44" s="570"/>
      <c r="I44" s="571"/>
      <c r="J44" s="571"/>
      <c r="K44" s="571"/>
      <c r="L44" s="751"/>
      <c r="M44" s="571"/>
      <c r="N44" s="572"/>
    </row>
  </sheetData>
  <mergeCells count="3">
    <mergeCell ref="A1:N1"/>
    <mergeCell ref="A2:N2"/>
    <mergeCell ref="A44:N44"/>
  </mergeCells>
  <printOptions horizontalCentered="1"/>
  <pageMargins left="0.438888888888889" right="0.45" top="0.393055555555556" bottom="0" header="0.15625" footer="0.313888888888889"/>
  <pageSetup paperSize="9" scale="67" fitToWidth="0" orientation="landscape" blackAndWhite="1" errors="blank"/>
  <headerFooter alignWithMargins="0">
    <oddFooter>&amp;C&amp;P</oddFooter>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1" sqref="$A1:$XFD2"/>
    </sheetView>
  </sheetViews>
  <sheetFormatPr defaultColWidth="9" defaultRowHeight="14.25" outlineLevelCol="7"/>
  <cols>
    <col min="1" max="1" width="16.875" style="1" customWidth="1"/>
    <col min="2" max="2" width="72.125" style="1" customWidth="1"/>
    <col min="3" max="16384" width="9" style="1"/>
  </cols>
  <sheetData>
    <row r="1" s="1" customFormat="1" ht="19" customHeight="1" spans="1:1">
      <c r="A1" s="1" t="s">
        <v>2008</v>
      </c>
    </row>
    <row r="2" customFormat="1" ht="27" customHeight="1" spans="1:8">
      <c r="A2" s="2" t="s">
        <v>1993</v>
      </c>
      <c r="B2" s="3"/>
      <c r="C2" s="4"/>
      <c r="D2" s="4"/>
      <c r="E2" s="4"/>
      <c r="F2" s="4"/>
      <c r="G2" s="4"/>
      <c r="H2" s="4"/>
    </row>
    <row r="3" ht="88" customHeight="1" spans="1:2">
      <c r="A3" s="5" t="s">
        <v>1907</v>
      </c>
      <c r="B3" s="6" t="s">
        <v>2009</v>
      </c>
    </row>
    <row r="4" ht="39" customHeight="1" spans="1:2">
      <c r="A4" s="7" t="s">
        <v>1995</v>
      </c>
      <c r="B4" s="8">
        <v>1050</v>
      </c>
    </row>
    <row r="5" ht="27" customHeight="1" spans="1:2">
      <c r="A5" s="9"/>
      <c r="B5" s="10"/>
    </row>
    <row r="6" ht="56" customHeight="1" spans="1:2">
      <c r="A6" s="11" t="s">
        <v>1996</v>
      </c>
      <c r="B6" s="10" t="s">
        <v>2010</v>
      </c>
    </row>
    <row r="7" ht="58" customHeight="1" spans="1:2">
      <c r="A7" s="11" t="s">
        <v>1998</v>
      </c>
      <c r="B7" s="10" t="s">
        <v>1999</v>
      </c>
    </row>
    <row r="8" ht="131" customHeight="1" spans="1:2">
      <c r="A8" s="11" t="s">
        <v>2000</v>
      </c>
      <c r="B8" s="19" t="s">
        <v>2011</v>
      </c>
    </row>
    <row r="9" ht="163" customHeight="1" spans="1:2">
      <c r="A9" s="11" t="s">
        <v>2002</v>
      </c>
      <c r="B9" s="19" t="s">
        <v>2012</v>
      </c>
    </row>
    <row r="10" ht="86" customHeight="1" spans="1:2">
      <c r="A10" s="11" t="s">
        <v>2004</v>
      </c>
      <c r="B10" s="19" t="s">
        <v>2013</v>
      </c>
    </row>
    <row r="11" ht="54" customHeight="1" spans="1:2">
      <c r="A11" s="11" t="s">
        <v>2006</v>
      </c>
      <c r="B11" s="10" t="s">
        <v>2007</v>
      </c>
    </row>
  </sheetData>
  <mergeCells count="3">
    <mergeCell ref="A2:B2"/>
    <mergeCell ref="A4:A5"/>
    <mergeCell ref="B4:B5"/>
  </mergeCells>
  <pageMargins left="0.275" right="0.275" top="0.747916666666667" bottom="0.550694444444444" header="0.314583333333333" footer="0.354166666666667"/>
  <pageSetup paperSize="9" orientation="portrait"/>
  <headerFooter alignWithMargins="0" scaleWithDoc="0"/>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1" sqref="$A1:$XFD2"/>
    </sheetView>
  </sheetViews>
  <sheetFormatPr defaultColWidth="9" defaultRowHeight="14.25" outlineLevelCol="7"/>
  <cols>
    <col min="1" max="1" width="16.875" style="1" customWidth="1"/>
    <col min="2" max="2" width="72.125" style="1" customWidth="1"/>
    <col min="3" max="16384" width="9" style="1"/>
  </cols>
  <sheetData>
    <row r="1" s="1" customFormat="1" ht="19" customHeight="1" spans="1:1">
      <c r="A1" s="1" t="s">
        <v>2014</v>
      </c>
    </row>
    <row r="2" customFormat="1" ht="27" customHeight="1" spans="1:8">
      <c r="A2" s="2" t="s">
        <v>1993</v>
      </c>
      <c r="B2" s="3"/>
      <c r="C2" s="4"/>
      <c r="D2" s="4"/>
      <c r="E2" s="4"/>
      <c r="F2" s="4"/>
      <c r="G2" s="4"/>
      <c r="H2" s="4"/>
    </row>
    <row r="3" ht="88" customHeight="1" spans="1:2">
      <c r="A3" s="5" t="s">
        <v>1907</v>
      </c>
      <c r="B3" s="6" t="s">
        <v>2015</v>
      </c>
    </row>
    <row r="4" ht="39" customHeight="1" spans="1:2">
      <c r="A4" s="7" t="s">
        <v>1995</v>
      </c>
      <c r="B4" s="17">
        <v>311</v>
      </c>
    </row>
    <row r="5" ht="27" customHeight="1" spans="1:2">
      <c r="A5" s="9"/>
      <c r="B5" s="14"/>
    </row>
    <row r="6" ht="56" customHeight="1" spans="1:2">
      <c r="A6" s="11" t="s">
        <v>1996</v>
      </c>
      <c r="B6" s="10" t="s">
        <v>2016</v>
      </c>
    </row>
    <row r="7" ht="58" customHeight="1" spans="1:2">
      <c r="A7" s="11" t="s">
        <v>1998</v>
      </c>
      <c r="B7" s="10" t="s">
        <v>2017</v>
      </c>
    </row>
    <row r="8" ht="131" customHeight="1" spans="1:2">
      <c r="A8" s="11" t="s">
        <v>2000</v>
      </c>
      <c r="B8" s="12" t="s">
        <v>2018</v>
      </c>
    </row>
    <row r="9" ht="107" customHeight="1" spans="1:2">
      <c r="A9" s="11" t="s">
        <v>2002</v>
      </c>
      <c r="B9" s="12" t="s">
        <v>2019</v>
      </c>
    </row>
    <row r="10" ht="182" customHeight="1" spans="1:2">
      <c r="A10" s="11" t="s">
        <v>2004</v>
      </c>
      <c r="B10" s="18" t="s">
        <v>2020</v>
      </c>
    </row>
    <row r="11" ht="64" customHeight="1" spans="1:2">
      <c r="A11" s="11" t="s">
        <v>2006</v>
      </c>
      <c r="B11" s="10" t="s">
        <v>2007</v>
      </c>
    </row>
  </sheetData>
  <mergeCells count="3">
    <mergeCell ref="A2:B2"/>
    <mergeCell ref="A4:A5"/>
    <mergeCell ref="B4:B5"/>
  </mergeCells>
  <pageMargins left="0.275" right="0.275" top="0.747916666666667" bottom="0.550694444444444" header="0.314583333333333" footer="0.354166666666667"/>
  <pageSetup paperSize="9" orientation="portrait"/>
  <headerFooter alignWithMargins="0" scaleWithDoc="0"/>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1" sqref="$A1:$XFD2"/>
    </sheetView>
  </sheetViews>
  <sheetFormatPr defaultColWidth="9" defaultRowHeight="14.25" outlineLevelCol="7"/>
  <cols>
    <col min="1" max="1" width="16.875" style="1" customWidth="1"/>
    <col min="2" max="2" width="72.125" style="1" customWidth="1"/>
    <col min="3" max="16384" width="9" style="1"/>
  </cols>
  <sheetData>
    <row r="1" s="1" customFormat="1" ht="19" customHeight="1" spans="1:1">
      <c r="A1" s="1" t="s">
        <v>2021</v>
      </c>
    </row>
    <row r="2" customFormat="1" ht="27" customHeight="1" spans="1:8">
      <c r="A2" s="2" t="s">
        <v>1993</v>
      </c>
      <c r="B2" s="3"/>
      <c r="C2" s="4"/>
      <c r="D2" s="4"/>
      <c r="E2" s="4"/>
      <c r="F2" s="4"/>
      <c r="G2" s="4"/>
      <c r="H2" s="4"/>
    </row>
    <row r="3" ht="88" customHeight="1" spans="1:2">
      <c r="A3" s="5" t="s">
        <v>1907</v>
      </c>
      <c r="B3" s="16" t="s">
        <v>2022</v>
      </c>
    </row>
    <row r="4" ht="39" customHeight="1" spans="1:2">
      <c r="A4" s="7" t="s">
        <v>1995</v>
      </c>
      <c r="B4" s="8">
        <v>2204</v>
      </c>
    </row>
    <row r="5" ht="27" customHeight="1" spans="1:2">
      <c r="A5" s="9"/>
      <c r="B5" s="10"/>
    </row>
    <row r="6" ht="56" customHeight="1" spans="1:2">
      <c r="A6" s="11" t="s">
        <v>1996</v>
      </c>
      <c r="B6" s="10" t="s">
        <v>2023</v>
      </c>
    </row>
    <row r="7" ht="58" customHeight="1" spans="1:2">
      <c r="A7" s="11" t="s">
        <v>1998</v>
      </c>
      <c r="B7" s="10" t="s">
        <v>2017</v>
      </c>
    </row>
    <row r="8" ht="144" customHeight="1" spans="1:2">
      <c r="A8" s="11" t="s">
        <v>2000</v>
      </c>
      <c r="B8" s="12" t="s">
        <v>2024</v>
      </c>
    </row>
    <row r="9" ht="141" customHeight="1" spans="1:2">
      <c r="A9" s="11" t="s">
        <v>2002</v>
      </c>
      <c r="B9" s="12" t="s">
        <v>2025</v>
      </c>
    </row>
    <row r="10" ht="144" customHeight="1" spans="1:2">
      <c r="A10" s="11" t="s">
        <v>2004</v>
      </c>
      <c r="B10" s="12" t="s">
        <v>2026</v>
      </c>
    </row>
    <row r="11" ht="64" customHeight="1" spans="1:2">
      <c r="A11" s="11" t="s">
        <v>2006</v>
      </c>
      <c r="B11" s="10" t="s">
        <v>2007</v>
      </c>
    </row>
  </sheetData>
  <mergeCells count="3">
    <mergeCell ref="A2:B2"/>
    <mergeCell ref="A4:A5"/>
    <mergeCell ref="B4:B5"/>
  </mergeCells>
  <pageMargins left="0.275" right="0.275" top="0.747916666666667" bottom="0.550694444444444" header="0.314583333333333" footer="0.354166666666667"/>
  <pageSetup paperSize="9" orientation="portrait"/>
  <headerFooter alignWithMargins="0" scaleWithDoc="0"/>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1" sqref="$A1:$XFD2"/>
    </sheetView>
  </sheetViews>
  <sheetFormatPr defaultColWidth="9" defaultRowHeight="14.25" outlineLevelCol="7"/>
  <cols>
    <col min="1" max="1" width="16.875" style="1" customWidth="1"/>
    <col min="2" max="2" width="72.125" style="1" customWidth="1"/>
    <col min="3" max="16384" width="9" style="1"/>
  </cols>
  <sheetData>
    <row r="1" s="1" customFormat="1" ht="19" customHeight="1" spans="1:1">
      <c r="A1" s="1" t="s">
        <v>2027</v>
      </c>
    </row>
    <row r="2" customFormat="1" ht="27" customHeight="1" spans="1:8">
      <c r="A2" s="2" t="s">
        <v>1993</v>
      </c>
      <c r="B2" s="3"/>
      <c r="C2" s="4"/>
      <c r="D2" s="4"/>
      <c r="E2" s="4"/>
      <c r="F2" s="4"/>
      <c r="G2" s="4"/>
      <c r="H2" s="4"/>
    </row>
    <row r="3" ht="88" customHeight="1" spans="1:2">
      <c r="A3" s="5" t="s">
        <v>1907</v>
      </c>
      <c r="B3" s="6" t="s">
        <v>2028</v>
      </c>
    </row>
    <row r="4" ht="39" customHeight="1" spans="1:2">
      <c r="A4" s="7" t="s">
        <v>1995</v>
      </c>
      <c r="B4" s="13">
        <v>1000</v>
      </c>
    </row>
    <row r="5" ht="27" customHeight="1" spans="1:2">
      <c r="A5" s="9"/>
      <c r="B5" s="14"/>
    </row>
    <row r="6" ht="56" customHeight="1" spans="1:2">
      <c r="A6" s="11" t="s">
        <v>1996</v>
      </c>
      <c r="B6" s="10" t="s">
        <v>2029</v>
      </c>
    </row>
    <row r="7" ht="58" customHeight="1" spans="1:2">
      <c r="A7" s="11" t="s">
        <v>1998</v>
      </c>
      <c r="B7" s="10" t="s">
        <v>1999</v>
      </c>
    </row>
    <row r="8" ht="172" customHeight="1" spans="1:2">
      <c r="A8" s="11" t="s">
        <v>2000</v>
      </c>
      <c r="B8" s="15" t="s">
        <v>2030</v>
      </c>
    </row>
    <row r="9" ht="92" customHeight="1" spans="1:2">
      <c r="A9" s="11" t="s">
        <v>2002</v>
      </c>
      <c r="B9" s="15" t="s">
        <v>2031</v>
      </c>
    </row>
    <row r="10" ht="131" customHeight="1" spans="1:2">
      <c r="A10" s="11" t="s">
        <v>2004</v>
      </c>
      <c r="B10" s="15" t="s">
        <v>2032</v>
      </c>
    </row>
    <row r="11" ht="54" customHeight="1" spans="1:2">
      <c r="A11" s="11" t="s">
        <v>2006</v>
      </c>
      <c r="B11" s="10" t="s">
        <v>2007</v>
      </c>
    </row>
  </sheetData>
  <mergeCells count="3">
    <mergeCell ref="A2:B2"/>
    <mergeCell ref="A4:A5"/>
    <mergeCell ref="B4:B5"/>
  </mergeCells>
  <pageMargins left="0.275" right="0.275" top="0.747916666666667" bottom="0.550694444444444" header="0.314583333333333" footer="0.354166666666667"/>
  <pageSetup paperSize="9" orientation="portrait"/>
  <headerFooter alignWithMargins="0" scaleWithDoc="0"/>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B8" sqref="B8"/>
    </sheetView>
  </sheetViews>
  <sheetFormatPr defaultColWidth="9" defaultRowHeight="14.25" outlineLevelCol="7"/>
  <cols>
    <col min="1" max="1" width="16.875" style="1" customWidth="1"/>
    <col min="2" max="2" width="72.125" style="1" customWidth="1"/>
    <col min="3" max="16384" width="9" style="1"/>
  </cols>
  <sheetData>
    <row r="1" s="1" customFormat="1" ht="19" customHeight="1" spans="1:1">
      <c r="A1" s="1" t="s">
        <v>2033</v>
      </c>
    </row>
    <row r="2" customFormat="1" ht="27" customHeight="1" spans="1:8">
      <c r="A2" s="2" t="s">
        <v>1993</v>
      </c>
      <c r="B2" s="3"/>
      <c r="C2" s="4"/>
      <c r="D2" s="4"/>
      <c r="E2" s="4"/>
      <c r="F2" s="4"/>
      <c r="G2" s="4"/>
      <c r="H2" s="4"/>
    </row>
    <row r="3" ht="88" customHeight="1" spans="1:2">
      <c r="A3" s="5" t="s">
        <v>1907</v>
      </c>
      <c r="B3" s="6" t="s">
        <v>2034</v>
      </c>
    </row>
    <row r="4" ht="39" customHeight="1" spans="1:2">
      <c r="A4" s="7" t="s">
        <v>1995</v>
      </c>
      <c r="B4" s="8">
        <v>710</v>
      </c>
    </row>
    <row r="5" ht="27" customHeight="1" spans="1:2">
      <c r="A5" s="9"/>
      <c r="B5" s="10"/>
    </row>
    <row r="6" ht="56" customHeight="1" spans="1:2">
      <c r="A6" s="11" t="s">
        <v>1996</v>
      </c>
      <c r="B6" s="10" t="s">
        <v>2035</v>
      </c>
    </row>
    <row r="7" ht="58" customHeight="1" spans="1:2">
      <c r="A7" s="11" t="s">
        <v>1998</v>
      </c>
      <c r="B7" s="10" t="s">
        <v>2017</v>
      </c>
    </row>
    <row r="8" ht="115" customHeight="1" spans="1:2">
      <c r="A8" s="11" t="s">
        <v>2000</v>
      </c>
      <c r="B8" s="12" t="s">
        <v>2036</v>
      </c>
    </row>
    <row r="9" ht="119" customHeight="1" spans="1:2">
      <c r="A9" s="11" t="s">
        <v>2002</v>
      </c>
      <c r="B9" s="12" t="s">
        <v>2037</v>
      </c>
    </row>
    <row r="10" ht="153" customHeight="1" spans="1:2">
      <c r="A10" s="11" t="s">
        <v>2004</v>
      </c>
      <c r="B10" s="12" t="s">
        <v>2038</v>
      </c>
    </row>
    <row r="11" ht="54" customHeight="1" spans="1:2">
      <c r="A11" s="11" t="s">
        <v>2006</v>
      </c>
      <c r="B11" s="10" t="s">
        <v>2007</v>
      </c>
    </row>
  </sheetData>
  <mergeCells count="3">
    <mergeCell ref="A2:B2"/>
    <mergeCell ref="A4:A5"/>
    <mergeCell ref="B4:B5"/>
  </mergeCells>
  <pageMargins left="0.275" right="0.275" top="0.747916666666667" bottom="0.550694444444444" header="0.314583333333333" footer="0.354166666666667"/>
  <pageSetup paperSize="9" orientation="portrait"/>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XFC1322"/>
  <sheetViews>
    <sheetView showZeros="0" topLeftCell="B1260" workbookViewId="0">
      <selection activeCell="B1322" sqref="B1322"/>
    </sheetView>
  </sheetViews>
  <sheetFormatPr defaultColWidth="21.5" defaultRowHeight="21.95" customHeight="1"/>
  <cols>
    <col min="1" max="1" width="8.375" style="459" hidden="1" customWidth="1"/>
    <col min="2" max="2" width="56.625" style="459" customWidth="1"/>
    <col min="3" max="3" width="26.25" style="706" customWidth="1"/>
    <col min="4" max="7" width="21.5" style="1"/>
    <col min="8" max="16380" width="21.5" style="459"/>
    <col min="16381" max="16384" width="21.5" style="289"/>
  </cols>
  <sheetData>
    <row r="1" customHeight="1" spans="2:3">
      <c r="B1" s="344" t="s">
        <v>1164</v>
      </c>
      <c r="C1" s="707"/>
    </row>
    <row r="2" s="458" customFormat="1" customHeight="1" spans="1:7">
      <c r="A2" s="345" t="s">
        <v>1165</v>
      </c>
      <c r="B2" s="345"/>
      <c r="C2" s="345"/>
      <c r="D2" s="708"/>
      <c r="E2" s="708"/>
      <c r="F2" s="708"/>
      <c r="G2" s="708"/>
    </row>
    <row r="3" s="458" customFormat="1" ht="18.75" customHeight="1" spans="2:7">
      <c r="B3" s="709"/>
      <c r="C3" s="710"/>
      <c r="D3" s="708"/>
      <c r="E3" s="708"/>
      <c r="F3" s="708"/>
      <c r="G3" s="708"/>
    </row>
    <row r="4" ht="24" customHeight="1" spans="2:3">
      <c r="B4" s="711" t="s">
        <v>67</v>
      </c>
      <c r="C4" s="711"/>
    </row>
    <row r="5" ht="20.1" customHeight="1" spans="1:3">
      <c r="A5" s="712"/>
      <c r="B5" s="713" t="s">
        <v>144</v>
      </c>
      <c r="C5" s="713" t="s">
        <v>72</v>
      </c>
    </row>
    <row r="6" ht="20.1" customHeight="1" spans="1:4">
      <c r="A6" s="714">
        <v>1</v>
      </c>
      <c r="B6" s="715" t="s">
        <v>145</v>
      </c>
      <c r="C6" s="716">
        <v>865469</v>
      </c>
      <c r="D6" s="289"/>
    </row>
    <row r="7" ht="16.5" customHeight="1" spans="1:3">
      <c r="A7" s="714">
        <v>201</v>
      </c>
      <c r="B7" s="717" t="s">
        <v>146</v>
      </c>
      <c r="C7" s="716">
        <v>42404</v>
      </c>
    </row>
    <row r="8" ht="16.5" customHeight="1" spans="1:3">
      <c r="A8" s="714">
        <v>20101</v>
      </c>
      <c r="B8" s="717" t="s">
        <v>147</v>
      </c>
      <c r="C8" s="716">
        <v>1469</v>
      </c>
    </row>
    <row r="9" ht="16.5" customHeight="1" spans="1:3">
      <c r="A9" s="714">
        <v>2010101</v>
      </c>
      <c r="B9" s="718" t="s">
        <v>148</v>
      </c>
      <c r="C9" s="716">
        <v>1122</v>
      </c>
    </row>
    <row r="10" ht="16.5" customHeight="1" spans="1:3">
      <c r="A10" s="714">
        <v>2010102</v>
      </c>
      <c r="B10" s="718" t="s">
        <v>149</v>
      </c>
      <c r="C10" s="716">
        <v>10</v>
      </c>
    </row>
    <row r="11" ht="16.5" hidden="1" customHeight="1" spans="1:3">
      <c r="A11" s="714">
        <v>2010103</v>
      </c>
      <c r="B11" s="718" t="s">
        <v>150</v>
      </c>
      <c r="C11" s="716">
        <v>0</v>
      </c>
    </row>
    <row r="12" ht="16.5" customHeight="1" spans="1:3">
      <c r="A12" s="714">
        <v>2010104</v>
      </c>
      <c r="B12" s="718" t="s">
        <v>151</v>
      </c>
      <c r="C12" s="716">
        <v>44</v>
      </c>
    </row>
    <row r="13" ht="16.5" customHeight="1" spans="1:3">
      <c r="A13" s="714">
        <v>2010105</v>
      </c>
      <c r="B13" s="718" t="s">
        <v>152</v>
      </c>
      <c r="C13" s="716">
        <v>10</v>
      </c>
    </row>
    <row r="14" ht="16.5" customHeight="1" spans="1:3">
      <c r="A14" s="714">
        <v>2010106</v>
      </c>
      <c r="B14" s="718" t="s">
        <v>153</v>
      </c>
      <c r="C14" s="716">
        <v>27</v>
      </c>
    </row>
    <row r="15" ht="16.5" customHeight="1" spans="1:3">
      <c r="A15" s="714">
        <v>2010107</v>
      </c>
      <c r="B15" s="718" t="s">
        <v>154</v>
      </c>
      <c r="C15" s="716">
        <v>199</v>
      </c>
    </row>
    <row r="16" ht="16.5" customHeight="1" spans="1:3">
      <c r="A16" s="714">
        <v>2010108</v>
      </c>
      <c r="B16" s="718" t="s">
        <v>155</v>
      </c>
      <c r="C16" s="716">
        <v>13</v>
      </c>
    </row>
    <row r="17" ht="16.5" hidden="1" customHeight="1" spans="1:3">
      <c r="A17" s="714">
        <v>2010109</v>
      </c>
      <c r="B17" s="718" t="s">
        <v>156</v>
      </c>
      <c r="C17" s="716">
        <v>0</v>
      </c>
    </row>
    <row r="18" ht="16.5" customHeight="1" spans="1:3">
      <c r="A18" s="714">
        <v>2010150</v>
      </c>
      <c r="B18" s="718" t="s">
        <v>157</v>
      </c>
      <c r="C18" s="716">
        <v>44</v>
      </c>
    </row>
    <row r="19" ht="16.5" hidden="1" customHeight="1" spans="1:3">
      <c r="A19" s="714">
        <v>2010199</v>
      </c>
      <c r="B19" s="718" t="s">
        <v>158</v>
      </c>
      <c r="C19" s="716">
        <v>0</v>
      </c>
    </row>
    <row r="20" ht="16.5" customHeight="1" spans="1:3">
      <c r="A20" s="714">
        <v>20102</v>
      </c>
      <c r="B20" s="717" t="s">
        <v>159</v>
      </c>
      <c r="C20" s="716">
        <v>1426</v>
      </c>
    </row>
    <row r="21" ht="16.5" customHeight="1" spans="1:3">
      <c r="A21" s="714">
        <v>2010201</v>
      </c>
      <c r="B21" s="718" t="s">
        <v>148</v>
      </c>
      <c r="C21" s="716">
        <v>1088</v>
      </c>
    </row>
    <row r="22" ht="16.5" customHeight="1" spans="1:3">
      <c r="A22" s="714">
        <v>2010202</v>
      </c>
      <c r="B22" s="718" t="s">
        <v>149</v>
      </c>
      <c r="C22" s="716">
        <v>59</v>
      </c>
    </row>
    <row r="23" ht="16.5" hidden="1" customHeight="1" spans="1:3">
      <c r="A23" s="714">
        <v>2010203</v>
      </c>
      <c r="B23" s="718" t="s">
        <v>150</v>
      </c>
      <c r="C23" s="716">
        <v>0</v>
      </c>
    </row>
    <row r="24" ht="16.5" customHeight="1" spans="1:3">
      <c r="A24" s="714">
        <v>2010204</v>
      </c>
      <c r="B24" s="718" t="s">
        <v>160</v>
      </c>
      <c r="C24" s="716">
        <v>40</v>
      </c>
    </row>
    <row r="25" ht="16.5" customHeight="1" spans="1:3">
      <c r="A25" s="714">
        <v>2010205</v>
      </c>
      <c r="B25" s="718" t="s">
        <v>161</v>
      </c>
      <c r="C25" s="716">
        <v>123</v>
      </c>
    </row>
    <row r="26" ht="16.5" customHeight="1" spans="1:3">
      <c r="A26" s="714">
        <v>2010206</v>
      </c>
      <c r="B26" s="718" t="s">
        <v>162</v>
      </c>
      <c r="C26" s="716">
        <v>40</v>
      </c>
    </row>
    <row r="27" ht="16.5" customHeight="1" spans="1:3">
      <c r="A27" s="714">
        <v>2010250</v>
      </c>
      <c r="B27" s="718" t="s">
        <v>157</v>
      </c>
      <c r="C27" s="716">
        <v>76</v>
      </c>
    </row>
    <row r="28" ht="16.5" hidden="1" customHeight="1" spans="1:3">
      <c r="A28" s="714">
        <v>2010299</v>
      </c>
      <c r="B28" s="718" t="s">
        <v>163</v>
      </c>
      <c r="C28" s="716">
        <v>0</v>
      </c>
    </row>
    <row r="29" ht="16.5" customHeight="1" spans="1:3">
      <c r="A29" s="714">
        <v>20103</v>
      </c>
      <c r="B29" s="717" t="s">
        <v>164</v>
      </c>
      <c r="C29" s="716">
        <v>4252</v>
      </c>
    </row>
    <row r="30" ht="16.5" customHeight="1" spans="1:3">
      <c r="A30" s="714">
        <v>2010301</v>
      </c>
      <c r="B30" s="718" t="s">
        <v>148</v>
      </c>
      <c r="C30" s="716">
        <v>1749</v>
      </c>
    </row>
    <row r="31" ht="16.5" customHeight="1" spans="1:3">
      <c r="A31" s="714">
        <v>2010302</v>
      </c>
      <c r="B31" s="718" t="s">
        <v>149</v>
      </c>
      <c r="C31" s="716">
        <v>653</v>
      </c>
    </row>
    <row r="32" ht="16.5" hidden="1" customHeight="1" spans="1:3">
      <c r="A32" s="714">
        <v>2010303</v>
      </c>
      <c r="B32" s="718" t="s">
        <v>150</v>
      </c>
      <c r="C32" s="716">
        <v>0</v>
      </c>
    </row>
    <row r="33" ht="16.5" hidden="1" customHeight="1" spans="1:3">
      <c r="A33" s="714">
        <v>2010304</v>
      </c>
      <c r="B33" s="718" t="s">
        <v>165</v>
      </c>
      <c r="C33" s="716">
        <v>0</v>
      </c>
    </row>
    <row r="34" ht="16.5" hidden="1" customHeight="1" spans="1:3">
      <c r="A34" s="714">
        <v>2010305</v>
      </c>
      <c r="B34" s="718" t="s">
        <v>166</v>
      </c>
      <c r="C34" s="716">
        <v>0</v>
      </c>
    </row>
    <row r="35" ht="16.5" customHeight="1" spans="1:3">
      <c r="A35" s="714">
        <v>2010306</v>
      </c>
      <c r="B35" s="718" t="s">
        <v>167</v>
      </c>
      <c r="C35" s="716">
        <v>346</v>
      </c>
    </row>
    <row r="36" ht="16.5" customHeight="1" spans="1:3">
      <c r="A36" s="714">
        <v>2010308</v>
      </c>
      <c r="B36" s="718" t="s">
        <v>168</v>
      </c>
      <c r="C36" s="716">
        <v>10</v>
      </c>
    </row>
    <row r="37" ht="16.5" hidden="1" customHeight="1" spans="1:3">
      <c r="A37" s="714">
        <v>2010309</v>
      </c>
      <c r="B37" s="718" t="s">
        <v>169</v>
      </c>
      <c r="C37" s="716">
        <v>0</v>
      </c>
    </row>
    <row r="38" ht="16.5" customHeight="1" spans="1:3">
      <c r="A38" s="714">
        <v>2010350</v>
      </c>
      <c r="B38" s="718" t="s">
        <v>157</v>
      </c>
      <c r="C38" s="716">
        <v>1188</v>
      </c>
    </row>
    <row r="39" ht="16.5" customHeight="1" spans="1:3">
      <c r="A39" s="714">
        <v>2010399</v>
      </c>
      <c r="B39" s="718" t="s">
        <v>170</v>
      </c>
      <c r="C39" s="716">
        <v>306</v>
      </c>
    </row>
    <row r="40" ht="16.5" customHeight="1" spans="1:3">
      <c r="A40" s="714">
        <v>20104</v>
      </c>
      <c r="B40" s="717" t="s">
        <v>171</v>
      </c>
      <c r="C40" s="716">
        <v>902</v>
      </c>
    </row>
    <row r="41" ht="16.5" customHeight="1" spans="1:3">
      <c r="A41" s="714">
        <v>2010401</v>
      </c>
      <c r="B41" s="718" t="s">
        <v>148</v>
      </c>
      <c r="C41" s="716">
        <v>484</v>
      </c>
    </row>
    <row r="42" ht="16.5" hidden="1" customHeight="1" spans="1:3">
      <c r="A42" s="714">
        <v>2010402</v>
      </c>
      <c r="B42" s="718" t="s">
        <v>149</v>
      </c>
      <c r="C42" s="716">
        <v>0</v>
      </c>
    </row>
    <row r="43" ht="16.5" hidden="1" customHeight="1" spans="1:3">
      <c r="A43" s="714">
        <v>2010403</v>
      </c>
      <c r="B43" s="718" t="s">
        <v>150</v>
      </c>
      <c r="C43" s="716">
        <v>0</v>
      </c>
    </row>
    <row r="44" ht="16.5" hidden="1" customHeight="1" spans="1:3">
      <c r="A44" s="714">
        <v>2010404</v>
      </c>
      <c r="B44" s="718" t="s">
        <v>172</v>
      </c>
      <c r="C44" s="716">
        <v>0</v>
      </c>
    </row>
    <row r="45" ht="16.5" hidden="1" customHeight="1" spans="1:3">
      <c r="A45" s="714">
        <v>2010405</v>
      </c>
      <c r="B45" s="718" t="s">
        <v>173</v>
      </c>
      <c r="C45" s="716">
        <v>0</v>
      </c>
    </row>
    <row r="46" ht="16.5" customHeight="1" spans="1:3">
      <c r="A46" s="714">
        <v>2010406</v>
      </c>
      <c r="B46" s="718" t="s">
        <v>174</v>
      </c>
      <c r="C46" s="716">
        <v>80</v>
      </c>
    </row>
    <row r="47" ht="16.5" hidden="1" customHeight="1" spans="1:3">
      <c r="A47" s="714">
        <v>2010407</v>
      </c>
      <c r="B47" s="718" t="s">
        <v>175</v>
      </c>
      <c r="C47" s="716">
        <v>0</v>
      </c>
    </row>
    <row r="48" ht="16.5" customHeight="1" spans="1:3">
      <c r="A48" s="714">
        <v>2010408</v>
      </c>
      <c r="B48" s="718" t="s">
        <v>176</v>
      </c>
      <c r="C48" s="716">
        <v>11</v>
      </c>
    </row>
    <row r="49" ht="16.5" customHeight="1" spans="1:3">
      <c r="A49" s="714">
        <v>2010450</v>
      </c>
      <c r="B49" s="718" t="s">
        <v>157</v>
      </c>
      <c r="C49" s="716">
        <v>327</v>
      </c>
    </row>
    <row r="50" ht="16.5" hidden="1" customHeight="1" spans="1:3">
      <c r="A50" s="714">
        <v>2010499</v>
      </c>
      <c r="B50" s="718" t="s">
        <v>177</v>
      </c>
      <c r="C50" s="716">
        <v>0</v>
      </c>
    </row>
    <row r="51" ht="16.5" customHeight="1" spans="1:3">
      <c r="A51" s="714">
        <v>20105</v>
      </c>
      <c r="B51" s="717" t="s">
        <v>178</v>
      </c>
      <c r="C51" s="716">
        <v>553</v>
      </c>
    </row>
    <row r="52" ht="16.5" customHeight="1" spans="1:3">
      <c r="A52" s="714">
        <v>2010501</v>
      </c>
      <c r="B52" s="718" t="s">
        <v>148</v>
      </c>
      <c r="C52" s="716">
        <v>318</v>
      </c>
    </row>
    <row r="53" ht="16.5" hidden="1" customHeight="1" spans="1:3">
      <c r="A53" s="714">
        <v>2010502</v>
      </c>
      <c r="B53" s="718" t="s">
        <v>149</v>
      </c>
      <c r="C53" s="716">
        <v>0</v>
      </c>
    </row>
    <row r="54" ht="16.5" hidden="1" customHeight="1" spans="1:3">
      <c r="A54" s="714">
        <v>2010503</v>
      </c>
      <c r="B54" s="718" t="s">
        <v>150</v>
      </c>
      <c r="C54" s="716">
        <v>0</v>
      </c>
    </row>
    <row r="55" ht="16.5" hidden="1" customHeight="1" spans="1:3">
      <c r="A55" s="714">
        <v>2010504</v>
      </c>
      <c r="B55" s="718" t="s">
        <v>179</v>
      </c>
      <c r="C55" s="716">
        <v>0</v>
      </c>
    </row>
    <row r="56" ht="16.5" hidden="1" customHeight="1" spans="1:3">
      <c r="A56" s="714">
        <v>2010505</v>
      </c>
      <c r="B56" s="718" t="s">
        <v>180</v>
      </c>
      <c r="C56" s="716">
        <v>0</v>
      </c>
    </row>
    <row r="57" ht="16.5" hidden="1" customHeight="1" spans="1:3">
      <c r="A57" s="714">
        <v>2010506</v>
      </c>
      <c r="B57" s="718" t="s">
        <v>181</v>
      </c>
      <c r="C57" s="716">
        <v>0</v>
      </c>
    </row>
    <row r="58" ht="16.5" hidden="1" customHeight="1" spans="1:3">
      <c r="A58" s="714">
        <v>2010507</v>
      </c>
      <c r="B58" s="718" t="s">
        <v>182</v>
      </c>
      <c r="C58" s="716">
        <v>0</v>
      </c>
    </row>
    <row r="59" ht="16.5" customHeight="1" spans="1:3">
      <c r="A59" s="714">
        <v>2010508</v>
      </c>
      <c r="B59" s="718" t="s">
        <v>183</v>
      </c>
      <c r="C59" s="716">
        <v>211</v>
      </c>
    </row>
    <row r="60" ht="16.5" customHeight="1" spans="1:3">
      <c r="A60" s="714">
        <v>2010550</v>
      </c>
      <c r="B60" s="718" t="s">
        <v>157</v>
      </c>
      <c r="C60" s="716">
        <v>24</v>
      </c>
    </row>
    <row r="61" ht="16.5" hidden="1" customHeight="1" spans="1:3">
      <c r="A61" s="714">
        <v>2010599</v>
      </c>
      <c r="B61" s="718" t="s">
        <v>184</v>
      </c>
      <c r="C61" s="716">
        <v>0</v>
      </c>
    </row>
    <row r="62" ht="16.5" customHeight="1" spans="1:3">
      <c r="A62" s="714">
        <v>20106</v>
      </c>
      <c r="B62" s="717" t="s">
        <v>185</v>
      </c>
      <c r="C62" s="716">
        <v>1520</v>
      </c>
    </row>
    <row r="63" ht="16.5" customHeight="1" spans="1:3">
      <c r="A63" s="714">
        <v>2010601</v>
      </c>
      <c r="B63" s="718" t="s">
        <v>148</v>
      </c>
      <c r="C63" s="716">
        <v>983</v>
      </c>
    </row>
    <row r="64" ht="16.5" customHeight="1" spans="1:3">
      <c r="A64" s="714">
        <v>2010602</v>
      </c>
      <c r="B64" s="718" t="s">
        <v>149</v>
      </c>
      <c r="C64" s="716">
        <v>217</v>
      </c>
    </row>
    <row r="65" ht="16.5" hidden="1" customHeight="1" spans="1:3">
      <c r="A65" s="714">
        <v>2010603</v>
      </c>
      <c r="B65" s="718" t="s">
        <v>150</v>
      </c>
      <c r="C65" s="716">
        <v>0</v>
      </c>
    </row>
    <row r="66" ht="16.5" hidden="1" customHeight="1" spans="1:3">
      <c r="A66" s="714">
        <v>2010604</v>
      </c>
      <c r="B66" s="718" t="s">
        <v>186</v>
      </c>
      <c r="C66" s="716">
        <v>0</v>
      </c>
    </row>
    <row r="67" ht="16.5" hidden="1" customHeight="1" spans="1:3">
      <c r="A67" s="714">
        <v>2010605</v>
      </c>
      <c r="B67" s="718" t="s">
        <v>187</v>
      </c>
      <c r="C67" s="716">
        <v>0</v>
      </c>
    </row>
    <row r="68" ht="16.5" hidden="1" customHeight="1" spans="1:3">
      <c r="A68" s="714">
        <v>2010606</v>
      </c>
      <c r="B68" s="718" t="s">
        <v>188</v>
      </c>
      <c r="C68" s="716">
        <v>0</v>
      </c>
    </row>
    <row r="69" ht="16.5" hidden="1" customHeight="1" spans="1:3">
      <c r="A69" s="714">
        <v>2010607</v>
      </c>
      <c r="B69" s="718" t="s">
        <v>189</v>
      </c>
      <c r="C69" s="716">
        <v>0</v>
      </c>
    </row>
    <row r="70" ht="16.5" hidden="1" customHeight="1" spans="1:3">
      <c r="A70" s="714">
        <v>2010608</v>
      </c>
      <c r="B70" s="718" t="s">
        <v>190</v>
      </c>
      <c r="C70" s="716">
        <v>0</v>
      </c>
    </row>
    <row r="71" ht="16.5" customHeight="1" spans="1:3">
      <c r="A71" s="714">
        <v>2010650</v>
      </c>
      <c r="B71" s="718" t="s">
        <v>157</v>
      </c>
      <c r="C71" s="716">
        <v>318</v>
      </c>
    </row>
    <row r="72" ht="16.5" customHeight="1" spans="1:3">
      <c r="A72" s="714">
        <v>2010699</v>
      </c>
      <c r="B72" s="718" t="s">
        <v>191</v>
      </c>
      <c r="C72" s="716">
        <v>2</v>
      </c>
    </row>
    <row r="73" ht="16.5" customHeight="1" spans="1:3">
      <c r="A73" s="714">
        <v>20107</v>
      </c>
      <c r="B73" s="717" t="s">
        <v>192</v>
      </c>
      <c r="C73" s="716">
        <v>1549</v>
      </c>
    </row>
    <row r="74" ht="16.5" customHeight="1" spans="1:3">
      <c r="A74" s="714">
        <v>2010701</v>
      </c>
      <c r="B74" s="718" t="s">
        <v>148</v>
      </c>
      <c r="C74" s="716">
        <v>1202</v>
      </c>
    </row>
    <row r="75" ht="16.5" hidden="1" customHeight="1" spans="1:3">
      <c r="A75" s="714">
        <v>2010702</v>
      </c>
      <c r="B75" s="718" t="s">
        <v>149</v>
      </c>
      <c r="C75" s="716">
        <v>0</v>
      </c>
    </row>
    <row r="76" ht="16.5" hidden="1" customHeight="1" spans="1:3">
      <c r="A76" s="714">
        <v>2010703</v>
      </c>
      <c r="B76" s="718" t="s">
        <v>150</v>
      </c>
      <c r="C76" s="716">
        <v>0</v>
      </c>
    </row>
    <row r="77" ht="16.5" hidden="1" customHeight="1" spans="1:3">
      <c r="A77" s="714">
        <v>2010709</v>
      </c>
      <c r="B77" s="718" t="s">
        <v>189</v>
      </c>
      <c r="C77" s="716">
        <v>0</v>
      </c>
    </row>
    <row r="78" ht="16.5" customHeight="1" spans="1:3">
      <c r="A78" s="714">
        <v>2010710</v>
      </c>
      <c r="B78" s="718" t="s">
        <v>193</v>
      </c>
      <c r="C78" s="716">
        <v>200</v>
      </c>
    </row>
    <row r="79" ht="16.5" customHeight="1" spans="1:3">
      <c r="A79" s="714">
        <v>2010750</v>
      </c>
      <c r="B79" s="718" t="s">
        <v>157</v>
      </c>
      <c r="C79" s="716">
        <v>9</v>
      </c>
    </row>
    <row r="80" ht="16.5" customHeight="1" spans="1:3">
      <c r="A80" s="714">
        <v>2010799</v>
      </c>
      <c r="B80" s="718" t="s">
        <v>194</v>
      </c>
      <c r="C80" s="716">
        <v>138</v>
      </c>
    </row>
    <row r="81" ht="16.5" hidden="1" customHeight="1" spans="1:3">
      <c r="A81" s="714">
        <v>20108</v>
      </c>
      <c r="B81" s="717" t="s">
        <v>195</v>
      </c>
      <c r="C81" s="716">
        <v>0</v>
      </c>
    </row>
    <row r="82" ht="16.5" hidden="1" customHeight="1" spans="1:3">
      <c r="A82" s="714">
        <v>2010801</v>
      </c>
      <c r="B82" s="718" t="s">
        <v>148</v>
      </c>
      <c r="C82" s="716">
        <v>0</v>
      </c>
    </row>
    <row r="83" ht="16.5" hidden="1" customHeight="1" spans="1:3">
      <c r="A83" s="714">
        <v>2010802</v>
      </c>
      <c r="B83" s="718" t="s">
        <v>149</v>
      </c>
      <c r="C83" s="716">
        <v>0</v>
      </c>
    </row>
    <row r="84" ht="16.5" hidden="1" customHeight="1" spans="1:3">
      <c r="A84" s="714">
        <v>2010803</v>
      </c>
      <c r="B84" s="718" t="s">
        <v>150</v>
      </c>
      <c r="C84" s="716">
        <v>0</v>
      </c>
    </row>
    <row r="85" ht="16.5" hidden="1" customHeight="1" spans="1:3">
      <c r="A85" s="714">
        <v>2010804</v>
      </c>
      <c r="B85" s="718" t="s">
        <v>196</v>
      </c>
      <c r="C85" s="716">
        <v>0</v>
      </c>
    </row>
    <row r="86" ht="16.5" hidden="1" customHeight="1" spans="1:3">
      <c r="A86" s="714">
        <v>2010805</v>
      </c>
      <c r="B86" s="718" t="s">
        <v>197</v>
      </c>
      <c r="C86" s="716">
        <v>0</v>
      </c>
    </row>
    <row r="87" ht="16.5" hidden="1" customHeight="1" spans="1:3">
      <c r="A87" s="714">
        <v>2010806</v>
      </c>
      <c r="B87" s="718" t="s">
        <v>189</v>
      </c>
      <c r="C87" s="716">
        <v>0</v>
      </c>
    </row>
    <row r="88" ht="16.5" hidden="1" customHeight="1" spans="1:3">
      <c r="A88" s="714">
        <v>2010850</v>
      </c>
      <c r="B88" s="718" t="s">
        <v>157</v>
      </c>
      <c r="C88" s="716">
        <v>0</v>
      </c>
    </row>
    <row r="89" ht="16.5" hidden="1" customHeight="1" spans="1:3">
      <c r="A89" s="714">
        <v>2010899</v>
      </c>
      <c r="B89" s="718" t="s">
        <v>198</v>
      </c>
      <c r="C89" s="716">
        <v>0</v>
      </c>
    </row>
    <row r="90" ht="16.5" hidden="1" customHeight="1" spans="1:3">
      <c r="A90" s="714">
        <v>20109</v>
      </c>
      <c r="B90" s="717" t="s">
        <v>199</v>
      </c>
      <c r="C90" s="716">
        <v>0</v>
      </c>
    </row>
    <row r="91" ht="16.5" hidden="1" customHeight="1" spans="1:3">
      <c r="A91" s="714">
        <v>2010901</v>
      </c>
      <c r="B91" s="718" t="s">
        <v>148</v>
      </c>
      <c r="C91" s="716">
        <v>0</v>
      </c>
    </row>
    <row r="92" ht="16.5" hidden="1" customHeight="1" spans="1:3">
      <c r="A92" s="714">
        <v>2010902</v>
      </c>
      <c r="B92" s="718" t="s">
        <v>149</v>
      </c>
      <c r="C92" s="716">
        <v>0</v>
      </c>
    </row>
    <row r="93" ht="16.5" hidden="1" customHeight="1" spans="1:3">
      <c r="A93" s="714">
        <v>2010903</v>
      </c>
      <c r="B93" s="718" t="s">
        <v>150</v>
      </c>
      <c r="C93" s="716">
        <v>0</v>
      </c>
    </row>
    <row r="94" ht="16.5" hidden="1" customHeight="1" spans="1:3">
      <c r="A94" s="714">
        <v>2010905</v>
      </c>
      <c r="B94" s="718" t="s">
        <v>200</v>
      </c>
      <c r="C94" s="716">
        <v>0</v>
      </c>
    </row>
    <row r="95" ht="16.5" hidden="1" customHeight="1" spans="1:3">
      <c r="A95" s="714">
        <v>2010907</v>
      </c>
      <c r="B95" s="718" t="s">
        <v>201</v>
      </c>
      <c r="C95" s="716">
        <v>0</v>
      </c>
    </row>
    <row r="96" ht="16.5" hidden="1" customHeight="1" spans="1:3">
      <c r="A96" s="714">
        <v>2010908</v>
      </c>
      <c r="B96" s="718" t="s">
        <v>189</v>
      </c>
      <c r="C96" s="716">
        <v>0</v>
      </c>
    </row>
    <row r="97" ht="16.5" hidden="1" customHeight="1" spans="1:3">
      <c r="A97" s="714">
        <v>2010909</v>
      </c>
      <c r="B97" s="718" t="s">
        <v>202</v>
      </c>
      <c r="C97" s="716">
        <v>0</v>
      </c>
    </row>
    <row r="98" ht="16.5" hidden="1" customHeight="1" spans="1:3">
      <c r="A98" s="714">
        <v>2010910</v>
      </c>
      <c r="B98" s="718" t="s">
        <v>203</v>
      </c>
      <c r="C98" s="716">
        <v>0</v>
      </c>
    </row>
    <row r="99" ht="16.5" hidden="1" customHeight="1" spans="1:3">
      <c r="A99" s="714">
        <v>2010911</v>
      </c>
      <c r="B99" s="718" t="s">
        <v>204</v>
      </c>
      <c r="C99" s="716">
        <v>0</v>
      </c>
    </row>
    <row r="100" ht="16.5" hidden="1" customHeight="1" spans="1:3">
      <c r="A100" s="714">
        <v>2010912</v>
      </c>
      <c r="B100" s="718" t="s">
        <v>205</v>
      </c>
      <c r="C100" s="716">
        <v>0</v>
      </c>
    </row>
    <row r="101" ht="16.5" hidden="1" customHeight="1" spans="1:3">
      <c r="A101" s="714">
        <v>2010950</v>
      </c>
      <c r="B101" s="718" t="s">
        <v>157</v>
      </c>
      <c r="C101" s="716">
        <v>0</v>
      </c>
    </row>
    <row r="102" ht="16.5" hidden="1" customHeight="1" spans="1:3">
      <c r="A102" s="714">
        <v>2010999</v>
      </c>
      <c r="B102" s="718" t="s">
        <v>206</v>
      </c>
      <c r="C102" s="716">
        <v>0</v>
      </c>
    </row>
    <row r="103" ht="16.5" customHeight="1" spans="1:3">
      <c r="A103" s="714">
        <v>20111</v>
      </c>
      <c r="B103" s="717" t="s">
        <v>207</v>
      </c>
      <c r="C103" s="716">
        <v>3780</v>
      </c>
    </row>
    <row r="104" ht="16.5" customHeight="1" spans="1:3">
      <c r="A104" s="714">
        <v>2011101</v>
      </c>
      <c r="B104" s="718" t="s">
        <v>148</v>
      </c>
      <c r="C104" s="716">
        <v>3088</v>
      </c>
    </row>
    <row r="105" ht="16.5" customHeight="1" spans="1:3">
      <c r="A105" s="714">
        <v>2011102</v>
      </c>
      <c r="B105" s="718" t="s">
        <v>149</v>
      </c>
      <c r="C105" s="716">
        <v>111</v>
      </c>
    </row>
    <row r="106" ht="16.5" hidden="1" customHeight="1" spans="1:3">
      <c r="A106" s="714">
        <v>2011103</v>
      </c>
      <c r="B106" s="718" t="s">
        <v>150</v>
      </c>
      <c r="C106" s="716">
        <v>0</v>
      </c>
    </row>
    <row r="107" ht="16.5" customHeight="1" spans="1:3">
      <c r="A107" s="714">
        <v>2011104</v>
      </c>
      <c r="B107" s="718" t="s">
        <v>208</v>
      </c>
      <c r="C107" s="716">
        <v>151</v>
      </c>
    </row>
    <row r="108" ht="16.5" hidden="1" customHeight="1" spans="1:3">
      <c r="A108" s="714">
        <v>2011105</v>
      </c>
      <c r="B108" s="718" t="s">
        <v>209</v>
      </c>
      <c r="C108" s="716">
        <v>0</v>
      </c>
    </row>
    <row r="109" ht="16.5" hidden="1" customHeight="1" spans="1:3">
      <c r="A109" s="714">
        <v>2011106</v>
      </c>
      <c r="B109" s="718" t="s">
        <v>210</v>
      </c>
      <c r="C109" s="716">
        <v>0</v>
      </c>
    </row>
    <row r="110" ht="16.5" customHeight="1" spans="1:3">
      <c r="A110" s="714">
        <v>2011150</v>
      </c>
      <c r="B110" s="718" t="s">
        <v>157</v>
      </c>
      <c r="C110" s="716">
        <v>187</v>
      </c>
    </row>
    <row r="111" ht="16.5" customHeight="1" spans="1:3">
      <c r="A111" s="714">
        <v>2011199</v>
      </c>
      <c r="B111" s="718" t="s">
        <v>211</v>
      </c>
      <c r="C111" s="716">
        <v>243</v>
      </c>
    </row>
    <row r="112" ht="16.5" customHeight="1" spans="1:3">
      <c r="A112" s="714">
        <v>20113</v>
      </c>
      <c r="B112" s="717" t="s">
        <v>212</v>
      </c>
      <c r="C112" s="716">
        <v>975</v>
      </c>
    </row>
    <row r="113" ht="16.5" customHeight="1" spans="1:3">
      <c r="A113" s="714">
        <v>2011301</v>
      </c>
      <c r="B113" s="718" t="s">
        <v>148</v>
      </c>
      <c r="C113" s="716">
        <v>466</v>
      </c>
    </row>
    <row r="114" ht="16.5" hidden="1" customHeight="1" spans="1:3">
      <c r="A114" s="714">
        <v>2011302</v>
      </c>
      <c r="B114" s="718" t="s">
        <v>149</v>
      </c>
      <c r="C114" s="716">
        <v>0</v>
      </c>
    </row>
    <row r="115" ht="16.5" hidden="1" customHeight="1" spans="1:3">
      <c r="A115" s="714">
        <v>2011303</v>
      </c>
      <c r="B115" s="718" t="s">
        <v>150</v>
      </c>
      <c r="C115" s="716">
        <v>0</v>
      </c>
    </row>
    <row r="116" ht="16.5" hidden="1" customHeight="1" spans="1:3">
      <c r="A116" s="714">
        <v>2011304</v>
      </c>
      <c r="B116" s="718" t="s">
        <v>213</v>
      </c>
      <c r="C116" s="716">
        <v>0</v>
      </c>
    </row>
    <row r="117" ht="16.5" hidden="1" customHeight="1" spans="1:3">
      <c r="A117" s="714">
        <v>2011305</v>
      </c>
      <c r="B117" s="718" t="s">
        <v>214</v>
      </c>
      <c r="C117" s="716">
        <v>0</v>
      </c>
    </row>
    <row r="118" ht="16.5" hidden="1" customHeight="1" spans="1:3">
      <c r="A118" s="714">
        <v>2011306</v>
      </c>
      <c r="B118" s="718" t="s">
        <v>215</v>
      </c>
      <c r="C118" s="716">
        <v>0</v>
      </c>
    </row>
    <row r="119" ht="16.5" hidden="1" customHeight="1" spans="1:3">
      <c r="A119" s="714">
        <v>2011307</v>
      </c>
      <c r="B119" s="718" t="s">
        <v>216</v>
      </c>
      <c r="C119" s="716">
        <v>0</v>
      </c>
    </row>
    <row r="120" ht="16.5" hidden="1" customHeight="1" spans="1:3">
      <c r="A120" s="714">
        <v>2011308</v>
      </c>
      <c r="B120" s="718" t="s">
        <v>217</v>
      </c>
      <c r="C120" s="716">
        <v>0</v>
      </c>
    </row>
    <row r="121" ht="16.5" customHeight="1" spans="1:3">
      <c r="A121" s="714">
        <v>2011350</v>
      </c>
      <c r="B121" s="718" t="s">
        <v>157</v>
      </c>
      <c r="C121" s="716">
        <v>509</v>
      </c>
    </row>
    <row r="122" ht="16.5" hidden="1" customHeight="1" spans="1:3">
      <c r="A122" s="714">
        <v>2011399</v>
      </c>
      <c r="B122" s="718" t="s">
        <v>218</v>
      </c>
      <c r="C122" s="716">
        <v>0</v>
      </c>
    </row>
    <row r="123" ht="16.5" hidden="1" customHeight="1" spans="1:3">
      <c r="A123" s="714">
        <v>20114</v>
      </c>
      <c r="B123" s="717" t="s">
        <v>219</v>
      </c>
      <c r="C123" s="716">
        <v>0</v>
      </c>
    </row>
    <row r="124" ht="16.5" hidden="1" customHeight="1" spans="1:3">
      <c r="A124" s="714">
        <v>2011401</v>
      </c>
      <c r="B124" s="718" t="s">
        <v>148</v>
      </c>
      <c r="C124" s="716">
        <v>0</v>
      </c>
    </row>
    <row r="125" ht="16.5" hidden="1" customHeight="1" spans="1:3">
      <c r="A125" s="714">
        <v>2011402</v>
      </c>
      <c r="B125" s="718" t="s">
        <v>149</v>
      </c>
      <c r="C125" s="716">
        <v>0</v>
      </c>
    </row>
    <row r="126" ht="16.5" hidden="1" customHeight="1" spans="1:3">
      <c r="A126" s="714">
        <v>2011403</v>
      </c>
      <c r="B126" s="718" t="s">
        <v>150</v>
      </c>
      <c r="C126" s="716">
        <v>0</v>
      </c>
    </row>
    <row r="127" ht="16.5" hidden="1" customHeight="1" spans="1:3">
      <c r="A127" s="714">
        <v>2011404</v>
      </c>
      <c r="B127" s="718" t="s">
        <v>220</v>
      </c>
      <c r="C127" s="716">
        <v>0</v>
      </c>
    </row>
    <row r="128" ht="16.5" hidden="1" customHeight="1" spans="1:3">
      <c r="A128" s="714">
        <v>2011405</v>
      </c>
      <c r="B128" s="718" t="s">
        <v>221</v>
      </c>
      <c r="C128" s="716">
        <v>0</v>
      </c>
    </row>
    <row r="129" ht="16.5" hidden="1" customHeight="1" spans="1:3">
      <c r="A129" s="714">
        <v>2011408</v>
      </c>
      <c r="B129" s="718" t="s">
        <v>222</v>
      </c>
      <c r="C129" s="716">
        <v>0</v>
      </c>
    </row>
    <row r="130" ht="16.5" hidden="1" customHeight="1" spans="1:3">
      <c r="A130" s="714">
        <v>2011409</v>
      </c>
      <c r="B130" s="718" t="s">
        <v>223</v>
      </c>
      <c r="C130" s="716">
        <v>0</v>
      </c>
    </row>
    <row r="131" ht="16.5" hidden="1" customHeight="1" spans="1:3">
      <c r="A131" s="714">
        <v>2011410</v>
      </c>
      <c r="B131" s="718" t="s">
        <v>224</v>
      </c>
      <c r="C131" s="716">
        <v>0</v>
      </c>
    </row>
    <row r="132" ht="16.5" hidden="1" customHeight="1" spans="1:3">
      <c r="A132" s="714">
        <v>2011411</v>
      </c>
      <c r="B132" s="718" t="s">
        <v>225</v>
      </c>
      <c r="C132" s="716">
        <v>0</v>
      </c>
    </row>
    <row r="133" ht="16.5" hidden="1" customHeight="1" spans="1:3">
      <c r="A133" s="714">
        <v>2011450</v>
      </c>
      <c r="B133" s="718" t="s">
        <v>157</v>
      </c>
      <c r="C133" s="716">
        <v>0</v>
      </c>
    </row>
    <row r="134" ht="16.5" hidden="1" customHeight="1" spans="1:3">
      <c r="A134" s="714">
        <v>2011499</v>
      </c>
      <c r="B134" s="718" t="s">
        <v>226</v>
      </c>
      <c r="C134" s="716">
        <v>0</v>
      </c>
    </row>
    <row r="135" ht="16.5" hidden="1" customHeight="1" spans="1:3">
      <c r="A135" s="714">
        <v>20123</v>
      </c>
      <c r="B135" s="717" t="s">
        <v>227</v>
      </c>
      <c r="C135" s="716">
        <v>0</v>
      </c>
    </row>
    <row r="136" ht="16.5" hidden="1" customHeight="1" spans="1:3">
      <c r="A136" s="714">
        <v>2012301</v>
      </c>
      <c r="B136" s="718" t="s">
        <v>148</v>
      </c>
      <c r="C136" s="716">
        <v>0</v>
      </c>
    </row>
    <row r="137" ht="16.5" hidden="1" customHeight="1" spans="1:3">
      <c r="A137" s="714">
        <v>2012302</v>
      </c>
      <c r="B137" s="718" t="s">
        <v>149</v>
      </c>
      <c r="C137" s="716">
        <v>0</v>
      </c>
    </row>
    <row r="138" ht="16.5" hidden="1" customHeight="1" spans="1:3">
      <c r="A138" s="714">
        <v>2012303</v>
      </c>
      <c r="B138" s="718" t="s">
        <v>150</v>
      </c>
      <c r="C138" s="716">
        <v>0</v>
      </c>
    </row>
    <row r="139" ht="16.5" hidden="1" customHeight="1" spans="1:3">
      <c r="A139" s="714">
        <v>2012304</v>
      </c>
      <c r="B139" s="718" t="s">
        <v>228</v>
      </c>
      <c r="C139" s="716">
        <v>0</v>
      </c>
    </row>
    <row r="140" ht="16.5" hidden="1" customHeight="1" spans="1:3">
      <c r="A140" s="714">
        <v>2012350</v>
      </c>
      <c r="B140" s="718" t="s">
        <v>157</v>
      </c>
      <c r="C140" s="716">
        <v>0</v>
      </c>
    </row>
    <row r="141" ht="16.5" hidden="1" customHeight="1" spans="1:3">
      <c r="A141" s="714">
        <v>2012399</v>
      </c>
      <c r="B141" s="718" t="s">
        <v>229</v>
      </c>
      <c r="C141" s="716">
        <v>0</v>
      </c>
    </row>
    <row r="142" ht="16.5" hidden="1" customHeight="1" spans="1:3">
      <c r="A142" s="714">
        <v>20125</v>
      </c>
      <c r="B142" s="717" t="s">
        <v>230</v>
      </c>
      <c r="C142" s="716">
        <v>0</v>
      </c>
    </row>
    <row r="143" ht="16.5" hidden="1" customHeight="1" spans="1:3">
      <c r="A143" s="714">
        <v>2012501</v>
      </c>
      <c r="B143" s="718" t="s">
        <v>148</v>
      </c>
      <c r="C143" s="716">
        <v>0</v>
      </c>
    </row>
    <row r="144" ht="16.5" hidden="1" customHeight="1" spans="1:3">
      <c r="A144" s="714">
        <v>2012502</v>
      </c>
      <c r="B144" s="718" t="s">
        <v>149</v>
      </c>
      <c r="C144" s="716">
        <v>0</v>
      </c>
    </row>
    <row r="145" ht="16.5" hidden="1" customHeight="1" spans="1:3">
      <c r="A145" s="714">
        <v>2012503</v>
      </c>
      <c r="B145" s="718" t="s">
        <v>150</v>
      </c>
      <c r="C145" s="716">
        <v>0</v>
      </c>
    </row>
    <row r="146" ht="16.5" hidden="1" customHeight="1" spans="1:3">
      <c r="A146" s="714">
        <v>2012504</v>
      </c>
      <c r="B146" s="718" t="s">
        <v>231</v>
      </c>
      <c r="C146" s="716">
        <v>0</v>
      </c>
    </row>
    <row r="147" ht="16.5" hidden="1" customHeight="1" spans="1:3">
      <c r="A147" s="714">
        <v>2012505</v>
      </c>
      <c r="B147" s="718" t="s">
        <v>232</v>
      </c>
      <c r="C147" s="716">
        <v>0</v>
      </c>
    </row>
    <row r="148" ht="16.5" hidden="1" customHeight="1" spans="1:3">
      <c r="A148" s="714">
        <v>2012550</v>
      </c>
      <c r="B148" s="718" t="s">
        <v>157</v>
      </c>
      <c r="C148" s="716">
        <v>0</v>
      </c>
    </row>
    <row r="149" ht="16.5" hidden="1" customHeight="1" spans="1:3">
      <c r="A149" s="714">
        <v>2012599</v>
      </c>
      <c r="B149" s="718" t="s">
        <v>233</v>
      </c>
      <c r="C149" s="716">
        <v>0</v>
      </c>
    </row>
    <row r="150" ht="16.5" customHeight="1" spans="1:3">
      <c r="A150" s="714">
        <v>20126</v>
      </c>
      <c r="B150" s="717" t="s">
        <v>234</v>
      </c>
      <c r="C150" s="716">
        <v>274</v>
      </c>
    </row>
    <row r="151" ht="16.5" customHeight="1" spans="1:3">
      <c r="A151" s="714">
        <v>2012601</v>
      </c>
      <c r="B151" s="718" t="s">
        <v>148</v>
      </c>
      <c r="C151" s="716">
        <v>274</v>
      </c>
    </row>
    <row r="152" ht="16.5" hidden="1" customHeight="1" spans="1:3">
      <c r="A152" s="714">
        <v>2012602</v>
      </c>
      <c r="B152" s="718" t="s">
        <v>149</v>
      </c>
      <c r="C152" s="716">
        <v>0</v>
      </c>
    </row>
    <row r="153" ht="16.5" hidden="1" customHeight="1" spans="1:3">
      <c r="A153" s="714">
        <v>2012603</v>
      </c>
      <c r="B153" s="718" t="s">
        <v>150</v>
      </c>
      <c r="C153" s="716">
        <v>0</v>
      </c>
    </row>
    <row r="154" ht="16.5" hidden="1" customHeight="1" spans="1:3">
      <c r="A154" s="714">
        <v>2012604</v>
      </c>
      <c r="B154" s="718" t="s">
        <v>235</v>
      </c>
      <c r="C154" s="716">
        <v>0</v>
      </c>
    </row>
    <row r="155" ht="16.5" hidden="1" customHeight="1" spans="1:3">
      <c r="A155" s="714">
        <v>2012699</v>
      </c>
      <c r="B155" s="718" t="s">
        <v>236</v>
      </c>
      <c r="C155" s="716">
        <v>0</v>
      </c>
    </row>
    <row r="156" ht="16.5" customHeight="1" spans="1:3">
      <c r="A156" s="714">
        <v>20128</v>
      </c>
      <c r="B156" s="717" t="s">
        <v>237</v>
      </c>
      <c r="C156" s="716">
        <v>124</v>
      </c>
    </row>
    <row r="157" ht="16.5" customHeight="1" spans="1:3">
      <c r="A157" s="714">
        <v>2012801</v>
      </c>
      <c r="B157" s="718" t="s">
        <v>148</v>
      </c>
      <c r="C157" s="716">
        <v>124</v>
      </c>
    </row>
    <row r="158" ht="16.5" hidden="1" customHeight="1" spans="1:3">
      <c r="A158" s="714">
        <v>2012802</v>
      </c>
      <c r="B158" s="718" t="s">
        <v>149</v>
      </c>
      <c r="C158" s="716">
        <v>0</v>
      </c>
    </row>
    <row r="159" ht="16.5" hidden="1" customHeight="1" spans="1:3">
      <c r="A159" s="714">
        <v>2012803</v>
      </c>
      <c r="B159" s="718" t="s">
        <v>150</v>
      </c>
      <c r="C159" s="716">
        <v>0</v>
      </c>
    </row>
    <row r="160" ht="16.5" hidden="1" customHeight="1" spans="1:3">
      <c r="A160" s="714">
        <v>2012804</v>
      </c>
      <c r="B160" s="718" t="s">
        <v>162</v>
      </c>
      <c r="C160" s="716">
        <v>0</v>
      </c>
    </row>
    <row r="161" ht="16.5" hidden="1" customHeight="1" spans="1:3">
      <c r="A161" s="714">
        <v>2012850</v>
      </c>
      <c r="B161" s="718" t="s">
        <v>157</v>
      </c>
      <c r="C161" s="716">
        <v>0</v>
      </c>
    </row>
    <row r="162" ht="16.5" hidden="1" customHeight="1" spans="1:3">
      <c r="A162" s="714">
        <v>2012899</v>
      </c>
      <c r="B162" s="718" t="s">
        <v>238</v>
      </c>
      <c r="C162" s="716">
        <v>0</v>
      </c>
    </row>
    <row r="163" ht="16.5" customHeight="1" spans="1:3">
      <c r="A163" s="714">
        <v>20129</v>
      </c>
      <c r="B163" s="717" t="s">
        <v>239</v>
      </c>
      <c r="C163" s="716">
        <v>994</v>
      </c>
    </row>
    <row r="164" ht="16.5" customHeight="1" spans="1:3">
      <c r="A164" s="714">
        <v>2012901</v>
      </c>
      <c r="B164" s="718" t="s">
        <v>148</v>
      </c>
      <c r="C164" s="716">
        <v>380</v>
      </c>
    </row>
    <row r="165" ht="16.5" customHeight="1" spans="1:3">
      <c r="A165" s="714">
        <v>2012902</v>
      </c>
      <c r="B165" s="718" t="s">
        <v>149</v>
      </c>
      <c r="C165" s="716">
        <v>63</v>
      </c>
    </row>
    <row r="166" ht="16.5" hidden="1" customHeight="1" spans="1:3">
      <c r="A166" s="714">
        <v>2012903</v>
      </c>
      <c r="B166" s="718" t="s">
        <v>150</v>
      </c>
      <c r="C166" s="716">
        <v>0</v>
      </c>
    </row>
    <row r="167" ht="16.5" hidden="1" customHeight="1" spans="1:3">
      <c r="A167" s="714">
        <v>2012906</v>
      </c>
      <c r="B167" s="718" t="s">
        <v>240</v>
      </c>
      <c r="C167" s="716">
        <v>0</v>
      </c>
    </row>
    <row r="168" ht="16.5" customHeight="1" spans="1:3">
      <c r="A168" s="714">
        <v>2012950</v>
      </c>
      <c r="B168" s="718" t="s">
        <v>157</v>
      </c>
      <c r="C168" s="716">
        <v>218</v>
      </c>
    </row>
    <row r="169" ht="16.5" customHeight="1" spans="1:3">
      <c r="A169" s="714">
        <v>2012999</v>
      </c>
      <c r="B169" s="718" t="s">
        <v>241</v>
      </c>
      <c r="C169" s="716">
        <v>333</v>
      </c>
    </row>
    <row r="170" ht="16.5" customHeight="1" spans="1:3">
      <c r="A170" s="714">
        <v>20131</v>
      </c>
      <c r="B170" s="717" t="s">
        <v>242</v>
      </c>
      <c r="C170" s="716">
        <v>1977</v>
      </c>
    </row>
    <row r="171" ht="16.5" customHeight="1" spans="1:3">
      <c r="A171" s="714">
        <v>2013101</v>
      </c>
      <c r="B171" s="718" t="s">
        <v>148</v>
      </c>
      <c r="C171" s="716">
        <v>896</v>
      </c>
    </row>
    <row r="172" ht="16.5" customHeight="1" spans="1:3">
      <c r="A172" s="714">
        <v>2013102</v>
      </c>
      <c r="B172" s="718" t="s">
        <v>149</v>
      </c>
      <c r="C172" s="716">
        <v>110</v>
      </c>
    </row>
    <row r="173" ht="16.5" customHeight="1" spans="1:3">
      <c r="A173" s="714">
        <v>2013103</v>
      </c>
      <c r="B173" s="718" t="s">
        <v>150</v>
      </c>
      <c r="C173" s="716">
        <v>626</v>
      </c>
    </row>
    <row r="174" ht="16.5" hidden="1" customHeight="1" spans="1:3">
      <c r="A174" s="714">
        <v>2013105</v>
      </c>
      <c r="B174" s="718" t="s">
        <v>243</v>
      </c>
      <c r="C174" s="716">
        <v>0</v>
      </c>
    </row>
    <row r="175" ht="16.5" customHeight="1" spans="1:3">
      <c r="A175" s="714">
        <v>2013150</v>
      </c>
      <c r="B175" s="718" t="s">
        <v>157</v>
      </c>
      <c r="C175" s="716">
        <v>345</v>
      </c>
    </row>
    <row r="176" ht="16.5" hidden="1" customHeight="1" spans="1:3">
      <c r="A176" s="714">
        <v>2013199</v>
      </c>
      <c r="B176" s="718" t="s">
        <v>244</v>
      </c>
      <c r="C176" s="716">
        <v>0</v>
      </c>
    </row>
    <row r="177" ht="16.5" customHeight="1" spans="1:3">
      <c r="A177" s="714">
        <v>20132</v>
      </c>
      <c r="B177" s="717" t="s">
        <v>245</v>
      </c>
      <c r="C177" s="716">
        <v>1484</v>
      </c>
    </row>
    <row r="178" ht="16.5" customHeight="1" spans="1:3">
      <c r="A178" s="714">
        <v>2013201</v>
      </c>
      <c r="B178" s="718" t="s">
        <v>148</v>
      </c>
      <c r="C178" s="716">
        <v>641</v>
      </c>
    </row>
    <row r="179" ht="16.5" customHeight="1" spans="1:3">
      <c r="A179" s="714">
        <v>2013202</v>
      </c>
      <c r="B179" s="718" t="s">
        <v>149</v>
      </c>
      <c r="C179" s="716">
        <v>693</v>
      </c>
    </row>
    <row r="180" ht="16.5" hidden="1" customHeight="1" spans="1:3">
      <c r="A180" s="714">
        <v>2013203</v>
      </c>
      <c r="B180" s="718" t="s">
        <v>150</v>
      </c>
      <c r="C180" s="716">
        <v>0</v>
      </c>
    </row>
    <row r="181" ht="16.5" hidden="1" customHeight="1" spans="1:3">
      <c r="A181" s="714">
        <v>2013204</v>
      </c>
      <c r="B181" s="718" t="s">
        <v>246</v>
      </c>
      <c r="C181" s="716">
        <v>0</v>
      </c>
    </row>
    <row r="182" ht="16.5" customHeight="1" spans="1:3">
      <c r="A182" s="714">
        <v>2013250</v>
      </c>
      <c r="B182" s="718" t="s">
        <v>157</v>
      </c>
      <c r="C182" s="716">
        <v>150</v>
      </c>
    </row>
    <row r="183" ht="16.5" hidden="1" customHeight="1" spans="1:3">
      <c r="A183" s="714">
        <v>2013299</v>
      </c>
      <c r="B183" s="718" t="s">
        <v>247</v>
      </c>
      <c r="C183" s="716">
        <v>0</v>
      </c>
    </row>
    <row r="184" ht="16.5" customHeight="1" spans="1:3">
      <c r="A184" s="714">
        <v>20133</v>
      </c>
      <c r="B184" s="717" t="s">
        <v>248</v>
      </c>
      <c r="C184" s="716">
        <v>1454</v>
      </c>
    </row>
    <row r="185" ht="16.5" customHeight="1" spans="1:3">
      <c r="A185" s="714">
        <v>2013301</v>
      </c>
      <c r="B185" s="718" t="s">
        <v>148</v>
      </c>
      <c r="C185" s="716">
        <v>549</v>
      </c>
    </row>
    <row r="186" ht="16.5" customHeight="1" spans="1:3">
      <c r="A186" s="714">
        <v>2013302</v>
      </c>
      <c r="B186" s="718" t="s">
        <v>149</v>
      </c>
      <c r="C186" s="716">
        <v>780</v>
      </c>
    </row>
    <row r="187" ht="16.5" hidden="1" customHeight="1" spans="1:3">
      <c r="A187" s="714">
        <v>2013303</v>
      </c>
      <c r="B187" s="718" t="s">
        <v>150</v>
      </c>
      <c r="C187" s="716">
        <v>0</v>
      </c>
    </row>
    <row r="188" ht="16.5" hidden="1" customHeight="1" spans="1:3">
      <c r="A188" s="714">
        <v>2013304</v>
      </c>
      <c r="B188" s="718" t="s">
        <v>249</v>
      </c>
      <c r="C188" s="716">
        <v>0</v>
      </c>
    </row>
    <row r="189" ht="16.5" customHeight="1" spans="1:3">
      <c r="A189" s="714">
        <v>2013350</v>
      </c>
      <c r="B189" s="718" t="s">
        <v>157</v>
      </c>
      <c r="C189" s="716">
        <v>125</v>
      </c>
    </row>
    <row r="190" ht="16.5" hidden="1" customHeight="1" spans="1:3">
      <c r="A190" s="714">
        <v>2013399</v>
      </c>
      <c r="B190" s="718" t="s">
        <v>250</v>
      </c>
      <c r="C190" s="716">
        <v>0</v>
      </c>
    </row>
    <row r="191" ht="16.5" customHeight="1" spans="1:3">
      <c r="A191" s="714">
        <v>20134</v>
      </c>
      <c r="B191" s="717" t="s">
        <v>251</v>
      </c>
      <c r="C191" s="716">
        <v>728</v>
      </c>
    </row>
    <row r="192" ht="16.5" customHeight="1" spans="1:3">
      <c r="A192" s="714">
        <v>2013401</v>
      </c>
      <c r="B192" s="718" t="s">
        <v>148</v>
      </c>
      <c r="C192" s="716">
        <v>352</v>
      </c>
    </row>
    <row r="193" ht="16.5" customHeight="1" spans="1:3">
      <c r="A193" s="714">
        <v>2013402</v>
      </c>
      <c r="B193" s="718" t="s">
        <v>149</v>
      </c>
      <c r="C193" s="716">
        <v>141</v>
      </c>
    </row>
    <row r="194" ht="16.5" hidden="1" customHeight="1" spans="1:3">
      <c r="A194" s="714">
        <v>2013403</v>
      </c>
      <c r="B194" s="718" t="s">
        <v>150</v>
      </c>
      <c r="C194" s="716">
        <v>0</v>
      </c>
    </row>
    <row r="195" ht="16.5" customHeight="1" spans="1:3">
      <c r="A195" s="714">
        <v>2013404</v>
      </c>
      <c r="B195" s="718" t="s">
        <v>252</v>
      </c>
      <c r="C195" s="716">
        <v>118</v>
      </c>
    </row>
    <row r="196" ht="16.5" customHeight="1" spans="1:3">
      <c r="A196" s="714">
        <v>2013405</v>
      </c>
      <c r="B196" s="718" t="s">
        <v>253</v>
      </c>
      <c r="C196" s="716">
        <v>14</v>
      </c>
    </row>
    <row r="197" ht="16.5" customHeight="1" spans="1:3">
      <c r="A197" s="714">
        <v>2013450</v>
      </c>
      <c r="B197" s="718" t="s">
        <v>157</v>
      </c>
      <c r="C197" s="716">
        <v>103</v>
      </c>
    </row>
    <row r="198" ht="16.5" hidden="1" customHeight="1" spans="1:3">
      <c r="A198" s="714">
        <v>2013499</v>
      </c>
      <c r="B198" s="718" t="s">
        <v>254</v>
      </c>
      <c r="C198" s="716">
        <v>0</v>
      </c>
    </row>
    <row r="199" ht="16.5" hidden="1" customHeight="1" spans="1:3">
      <c r="A199" s="714">
        <v>20135</v>
      </c>
      <c r="B199" s="717" t="s">
        <v>255</v>
      </c>
      <c r="C199" s="716">
        <v>0</v>
      </c>
    </row>
    <row r="200" ht="16.5" hidden="1" customHeight="1" spans="1:3">
      <c r="A200" s="714">
        <v>2013501</v>
      </c>
      <c r="B200" s="718" t="s">
        <v>148</v>
      </c>
      <c r="C200" s="716">
        <v>0</v>
      </c>
    </row>
    <row r="201" ht="16.5" hidden="1" customHeight="1" spans="1:3">
      <c r="A201" s="714">
        <v>2013502</v>
      </c>
      <c r="B201" s="718" t="s">
        <v>149</v>
      </c>
      <c r="C201" s="716">
        <v>0</v>
      </c>
    </row>
    <row r="202" ht="16.5" hidden="1" customHeight="1" spans="1:3">
      <c r="A202" s="714">
        <v>2013503</v>
      </c>
      <c r="B202" s="718" t="s">
        <v>150</v>
      </c>
      <c r="C202" s="716">
        <v>0</v>
      </c>
    </row>
    <row r="203" ht="16.5" hidden="1" customHeight="1" spans="1:3">
      <c r="A203" s="714">
        <v>2013550</v>
      </c>
      <c r="B203" s="718" t="s">
        <v>157</v>
      </c>
      <c r="C203" s="716">
        <v>0</v>
      </c>
    </row>
    <row r="204" ht="16.5" hidden="1" customHeight="1" spans="1:3">
      <c r="A204" s="714">
        <v>2013599</v>
      </c>
      <c r="B204" s="718" t="s">
        <v>256</v>
      </c>
      <c r="C204" s="716">
        <v>0</v>
      </c>
    </row>
    <row r="205" ht="16.5" customHeight="1" spans="1:3">
      <c r="A205" s="714">
        <v>20136</v>
      </c>
      <c r="B205" s="717" t="s">
        <v>257</v>
      </c>
      <c r="C205" s="716">
        <v>2237</v>
      </c>
    </row>
    <row r="206" ht="16.5" customHeight="1" spans="1:3">
      <c r="A206" s="714">
        <v>2013601</v>
      </c>
      <c r="B206" s="718" t="s">
        <v>148</v>
      </c>
      <c r="C206" s="716">
        <v>750</v>
      </c>
    </row>
    <row r="207" ht="16.5" customHeight="1" spans="1:3">
      <c r="A207" s="714">
        <v>2013602</v>
      </c>
      <c r="B207" s="718" t="s">
        <v>149</v>
      </c>
      <c r="C207" s="716">
        <v>556</v>
      </c>
    </row>
    <row r="208" ht="16.5" hidden="1" customHeight="1" spans="1:3">
      <c r="A208" s="714">
        <v>2013603</v>
      </c>
      <c r="B208" s="718" t="s">
        <v>150</v>
      </c>
      <c r="C208" s="716">
        <v>0</v>
      </c>
    </row>
    <row r="209" ht="16.5" customHeight="1" spans="1:3">
      <c r="A209" s="714">
        <v>2013650</v>
      </c>
      <c r="B209" s="718" t="s">
        <v>157</v>
      </c>
      <c r="C209" s="716">
        <v>206</v>
      </c>
    </row>
    <row r="210" ht="16.5" customHeight="1" spans="1:3">
      <c r="A210" s="714">
        <v>2013699</v>
      </c>
      <c r="B210" s="718" t="s">
        <v>258</v>
      </c>
      <c r="C210" s="716">
        <v>725</v>
      </c>
    </row>
    <row r="211" ht="16.5" customHeight="1" spans="1:3">
      <c r="A211" s="714">
        <v>20137</v>
      </c>
      <c r="B211" s="717" t="s">
        <v>259</v>
      </c>
      <c r="C211" s="716">
        <v>308</v>
      </c>
    </row>
    <row r="212" ht="16.5" customHeight="1" spans="1:3">
      <c r="A212" s="714">
        <v>2013701</v>
      </c>
      <c r="B212" s="718" t="s">
        <v>148</v>
      </c>
      <c r="C212" s="716">
        <v>149</v>
      </c>
    </row>
    <row r="213" ht="16.5" customHeight="1" spans="1:3">
      <c r="A213" s="714">
        <v>2013702</v>
      </c>
      <c r="B213" s="718" t="s">
        <v>149</v>
      </c>
      <c r="C213" s="716">
        <v>68</v>
      </c>
    </row>
    <row r="214" ht="16.5" hidden="1" customHeight="1" spans="1:3">
      <c r="A214" s="714">
        <v>2013703</v>
      </c>
      <c r="B214" s="718" t="s">
        <v>150</v>
      </c>
      <c r="C214" s="716">
        <v>0</v>
      </c>
    </row>
    <row r="215" ht="16.5" hidden="1" customHeight="1" spans="1:3">
      <c r="A215" s="714">
        <v>2013704</v>
      </c>
      <c r="B215" s="718" t="s">
        <v>260</v>
      </c>
      <c r="C215" s="716">
        <v>0</v>
      </c>
    </row>
    <row r="216" ht="16.5" customHeight="1" spans="1:3">
      <c r="A216" s="714">
        <v>2013750</v>
      </c>
      <c r="B216" s="718" t="s">
        <v>157</v>
      </c>
      <c r="C216" s="716">
        <v>91</v>
      </c>
    </row>
    <row r="217" ht="16.5" hidden="1" customHeight="1" spans="1:3">
      <c r="A217" s="714">
        <v>2013799</v>
      </c>
      <c r="B217" s="718" t="s">
        <v>261</v>
      </c>
      <c r="C217" s="716">
        <v>0</v>
      </c>
    </row>
    <row r="218" ht="16.5" customHeight="1" spans="1:3">
      <c r="A218" s="714">
        <v>20138</v>
      </c>
      <c r="B218" s="717" t="s">
        <v>262</v>
      </c>
      <c r="C218" s="716">
        <v>4224</v>
      </c>
    </row>
    <row r="219" ht="16.5" customHeight="1" spans="1:3">
      <c r="A219" s="714">
        <v>2013801</v>
      </c>
      <c r="B219" s="718" t="s">
        <v>148</v>
      </c>
      <c r="C219" s="716">
        <v>3697</v>
      </c>
    </row>
    <row r="220" ht="16.5" hidden="1" customHeight="1" spans="1:3">
      <c r="A220" s="714">
        <v>2013802</v>
      </c>
      <c r="B220" s="718" t="s">
        <v>149</v>
      </c>
      <c r="C220" s="716">
        <v>0</v>
      </c>
    </row>
    <row r="221" ht="16.5" hidden="1" customHeight="1" spans="1:3">
      <c r="A221" s="714">
        <v>2013803</v>
      </c>
      <c r="B221" s="718" t="s">
        <v>150</v>
      </c>
      <c r="C221" s="716">
        <v>0</v>
      </c>
    </row>
    <row r="222" ht="16.5" hidden="1" customHeight="1" spans="1:3">
      <c r="A222" s="714">
        <v>2013804</v>
      </c>
      <c r="B222" s="718" t="s">
        <v>263</v>
      </c>
      <c r="C222" s="716">
        <v>0</v>
      </c>
    </row>
    <row r="223" ht="16.5" customHeight="1" spans="1:3">
      <c r="A223" s="714">
        <v>2013805</v>
      </c>
      <c r="B223" s="718" t="s">
        <v>264</v>
      </c>
      <c r="C223" s="716">
        <v>5</v>
      </c>
    </row>
    <row r="224" ht="16.5" hidden="1" customHeight="1" spans="1:3">
      <c r="A224" s="714">
        <v>2013808</v>
      </c>
      <c r="B224" s="718" t="s">
        <v>189</v>
      </c>
      <c r="C224" s="716">
        <v>0</v>
      </c>
    </row>
    <row r="225" ht="16.5" customHeight="1" spans="1:3">
      <c r="A225" s="714">
        <v>2013810</v>
      </c>
      <c r="B225" s="718" t="s">
        <v>265</v>
      </c>
      <c r="C225" s="716">
        <v>10</v>
      </c>
    </row>
    <row r="226" ht="16.5" customHeight="1" spans="1:3">
      <c r="A226" s="714">
        <v>2013812</v>
      </c>
      <c r="B226" s="718" t="s">
        <v>266</v>
      </c>
      <c r="C226" s="716">
        <v>45</v>
      </c>
    </row>
    <row r="227" ht="16.5" hidden="1" customHeight="1" spans="1:3">
      <c r="A227" s="714">
        <v>2013813</v>
      </c>
      <c r="B227" s="718" t="s">
        <v>267</v>
      </c>
      <c r="C227" s="716">
        <v>0</v>
      </c>
    </row>
    <row r="228" ht="16.5" customHeight="1" spans="1:3">
      <c r="A228" s="714">
        <v>2013814</v>
      </c>
      <c r="B228" s="718" t="s">
        <v>268</v>
      </c>
      <c r="C228" s="716">
        <v>4</v>
      </c>
    </row>
    <row r="229" ht="16.5" customHeight="1" spans="1:3">
      <c r="A229" s="714">
        <v>2013815</v>
      </c>
      <c r="B229" s="718" t="s">
        <v>269</v>
      </c>
      <c r="C229" s="716">
        <v>4</v>
      </c>
    </row>
    <row r="230" ht="16.5" customHeight="1" spans="1:3">
      <c r="A230" s="714">
        <v>2013816</v>
      </c>
      <c r="B230" s="718" t="s">
        <v>270</v>
      </c>
      <c r="C230" s="716">
        <v>243</v>
      </c>
    </row>
    <row r="231" ht="16.5" customHeight="1" spans="1:3">
      <c r="A231" s="714">
        <v>2013850</v>
      </c>
      <c r="B231" s="718" t="s">
        <v>157</v>
      </c>
      <c r="C231" s="716">
        <v>212</v>
      </c>
    </row>
    <row r="232" ht="16.5" customHeight="1" spans="1:3">
      <c r="A232" s="714">
        <v>2013899</v>
      </c>
      <c r="B232" s="718" t="s">
        <v>271</v>
      </c>
      <c r="C232" s="716">
        <v>4</v>
      </c>
    </row>
    <row r="233" ht="16.5" customHeight="1" spans="1:3">
      <c r="A233" s="714">
        <v>20199</v>
      </c>
      <c r="B233" s="717" t="s">
        <v>272</v>
      </c>
      <c r="C233" s="716">
        <v>12174</v>
      </c>
    </row>
    <row r="234" ht="16.5" hidden="1" customHeight="1" spans="1:3">
      <c r="A234" s="714">
        <v>2019901</v>
      </c>
      <c r="B234" s="718" t="s">
        <v>273</v>
      </c>
      <c r="C234" s="716">
        <v>0</v>
      </c>
    </row>
    <row r="235" ht="16.5" customHeight="1" spans="1:3">
      <c r="A235" s="714">
        <v>2019999</v>
      </c>
      <c r="B235" s="718" t="s">
        <v>274</v>
      </c>
      <c r="C235" s="716">
        <v>12174</v>
      </c>
    </row>
    <row r="236" ht="16.5" hidden="1" customHeight="1" spans="1:3">
      <c r="A236" s="714">
        <v>202</v>
      </c>
      <c r="B236" s="717" t="s">
        <v>275</v>
      </c>
      <c r="C236" s="716">
        <v>0</v>
      </c>
    </row>
    <row r="237" ht="16.5" hidden="1" customHeight="1" spans="1:3">
      <c r="A237" s="714">
        <v>20201</v>
      </c>
      <c r="B237" s="717" t="s">
        <v>276</v>
      </c>
      <c r="C237" s="716">
        <v>0</v>
      </c>
    </row>
    <row r="238" ht="16.5" hidden="1" customHeight="1" spans="1:3">
      <c r="A238" s="714">
        <v>2020101</v>
      </c>
      <c r="B238" s="718" t="s">
        <v>148</v>
      </c>
      <c r="C238" s="716">
        <v>0</v>
      </c>
    </row>
    <row r="239" ht="16.5" hidden="1" customHeight="1" spans="1:3">
      <c r="A239" s="714">
        <v>2020102</v>
      </c>
      <c r="B239" s="718" t="s">
        <v>149</v>
      </c>
      <c r="C239" s="716">
        <v>0</v>
      </c>
    </row>
    <row r="240" ht="16.5" hidden="1" customHeight="1" spans="1:3">
      <c r="A240" s="714">
        <v>2020103</v>
      </c>
      <c r="B240" s="718" t="s">
        <v>150</v>
      </c>
      <c r="C240" s="716">
        <v>0</v>
      </c>
    </row>
    <row r="241" ht="16.5" hidden="1" customHeight="1" spans="1:3">
      <c r="A241" s="714">
        <v>2020104</v>
      </c>
      <c r="B241" s="718" t="s">
        <v>243</v>
      </c>
      <c r="C241" s="716">
        <v>0</v>
      </c>
    </row>
    <row r="242" ht="16.5" hidden="1" customHeight="1" spans="1:3">
      <c r="A242" s="714">
        <v>2020150</v>
      </c>
      <c r="B242" s="718" t="s">
        <v>157</v>
      </c>
      <c r="C242" s="716">
        <v>0</v>
      </c>
    </row>
    <row r="243" ht="16.5" hidden="1" customHeight="1" spans="1:3">
      <c r="A243" s="714">
        <v>2020199</v>
      </c>
      <c r="B243" s="718" t="s">
        <v>277</v>
      </c>
      <c r="C243" s="716">
        <v>0</v>
      </c>
    </row>
    <row r="244" ht="16.5" hidden="1" customHeight="1" spans="1:3">
      <c r="A244" s="714">
        <v>20202</v>
      </c>
      <c r="B244" s="717" t="s">
        <v>278</v>
      </c>
      <c r="C244" s="716">
        <v>0</v>
      </c>
    </row>
    <row r="245" ht="16.5" hidden="1" customHeight="1" spans="1:3">
      <c r="A245" s="714">
        <v>2020201</v>
      </c>
      <c r="B245" s="718" t="s">
        <v>279</v>
      </c>
      <c r="C245" s="716">
        <v>0</v>
      </c>
    </row>
    <row r="246" ht="16.5" hidden="1" customHeight="1" spans="1:3">
      <c r="A246" s="714">
        <v>2020202</v>
      </c>
      <c r="B246" s="718" t="s">
        <v>280</v>
      </c>
      <c r="C246" s="716">
        <v>0</v>
      </c>
    </row>
    <row r="247" ht="16.5" hidden="1" customHeight="1" spans="1:3">
      <c r="A247" s="714">
        <v>20203</v>
      </c>
      <c r="B247" s="717" t="s">
        <v>281</v>
      </c>
      <c r="C247" s="716">
        <v>0</v>
      </c>
    </row>
    <row r="248" ht="16.5" hidden="1" customHeight="1" spans="1:3">
      <c r="A248" s="714">
        <v>2020304</v>
      </c>
      <c r="B248" s="718" t="s">
        <v>282</v>
      </c>
      <c r="C248" s="716">
        <v>0</v>
      </c>
    </row>
    <row r="249" ht="16.5" hidden="1" customHeight="1" spans="1:3">
      <c r="A249" s="714">
        <v>2020306</v>
      </c>
      <c r="B249" s="718" t="s">
        <v>283</v>
      </c>
      <c r="C249" s="716">
        <v>0</v>
      </c>
    </row>
    <row r="250" ht="16.5" hidden="1" customHeight="1" spans="1:3">
      <c r="A250" s="714">
        <v>20204</v>
      </c>
      <c r="B250" s="717" t="s">
        <v>284</v>
      </c>
      <c r="C250" s="716">
        <v>0</v>
      </c>
    </row>
    <row r="251" ht="16.5" hidden="1" customHeight="1" spans="1:3">
      <c r="A251" s="714">
        <v>2020401</v>
      </c>
      <c r="B251" s="718" t="s">
        <v>285</v>
      </c>
      <c r="C251" s="716">
        <v>0</v>
      </c>
    </row>
    <row r="252" ht="16.5" hidden="1" customHeight="1" spans="1:3">
      <c r="A252" s="714">
        <v>2020402</v>
      </c>
      <c r="B252" s="718" t="s">
        <v>286</v>
      </c>
      <c r="C252" s="716">
        <v>0</v>
      </c>
    </row>
    <row r="253" ht="16.5" hidden="1" customHeight="1" spans="1:3">
      <c r="A253" s="714">
        <v>2020403</v>
      </c>
      <c r="B253" s="718" t="s">
        <v>287</v>
      </c>
      <c r="C253" s="716">
        <v>0</v>
      </c>
    </row>
    <row r="254" ht="16.5" hidden="1" customHeight="1" spans="1:3">
      <c r="A254" s="714">
        <v>2020404</v>
      </c>
      <c r="B254" s="718" t="s">
        <v>288</v>
      </c>
      <c r="C254" s="716">
        <v>0</v>
      </c>
    </row>
    <row r="255" ht="16.5" hidden="1" customHeight="1" spans="1:3">
      <c r="A255" s="714">
        <v>2020499</v>
      </c>
      <c r="B255" s="718" t="s">
        <v>289</v>
      </c>
      <c r="C255" s="716">
        <v>0</v>
      </c>
    </row>
    <row r="256" ht="16.5" hidden="1" customHeight="1" spans="1:3">
      <c r="A256" s="714">
        <v>20205</v>
      </c>
      <c r="B256" s="717" t="s">
        <v>290</v>
      </c>
      <c r="C256" s="716">
        <v>0</v>
      </c>
    </row>
    <row r="257" ht="16.5" hidden="1" customHeight="1" spans="1:3">
      <c r="A257" s="714">
        <v>2020503</v>
      </c>
      <c r="B257" s="718" t="s">
        <v>291</v>
      </c>
      <c r="C257" s="716">
        <v>0</v>
      </c>
    </row>
    <row r="258" ht="16.5" hidden="1" customHeight="1" spans="1:3">
      <c r="A258" s="714">
        <v>2020504</v>
      </c>
      <c r="B258" s="718" t="s">
        <v>292</v>
      </c>
      <c r="C258" s="716">
        <v>0</v>
      </c>
    </row>
    <row r="259" ht="16.5" hidden="1" customHeight="1" spans="1:3">
      <c r="A259" s="714">
        <v>2020505</v>
      </c>
      <c r="B259" s="718" t="s">
        <v>293</v>
      </c>
      <c r="C259" s="716">
        <v>0</v>
      </c>
    </row>
    <row r="260" ht="16.5" hidden="1" customHeight="1" spans="1:3">
      <c r="A260" s="714">
        <v>2020599</v>
      </c>
      <c r="B260" s="718" t="s">
        <v>294</v>
      </c>
      <c r="C260" s="716">
        <v>0</v>
      </c>
    </row>
    <row r="261" ht="16.5" hidden="1" customHeight="1" spans="1:3">
      <c r="A261" s="714">
        <v>20206</v>
      </c>
      <c r="B261" s="717" t="s">
        <v>295</v>
      </c>
      <c r="C261" s="716">
        <v>0</v>
      </c>
    </row>
    <row r="262" ht="16.5" hidden="1" customHeight="1" spans="1:3">
      <c r="A262" s="714">
        <v>2020601</v>
      </c>
      <c r="B262" s="718" t="s">
        <v>296</v>
      </c>
      <c r="C262" s="716">
        <v>0</v>
      </c>
    </row>
    <row r="263" ht="16.5" hidden="1" customHeight="1" spans="1:3">
      <c r="A263" s="714">
        <v>20207</v>
      </c>
      <c r="B263" s="717" t="s">
        <v>297</v>
      </c>
      <c r="C263" s="716">
        <v>0</v>
      </c>
    </row>
    <row r="264" ht="16.5" hidden="1" customHeight="1" spans="1:3">
      <c r="A264" s="714">
        <v>2020701</v>
      </c>
      <c r="B264" s="718" t="s">
        <v>298</v>
      </c>
      <c r="C264" s="716">
        <v>0</v>
      </c>
    </row>
    <row r="265" ht="16.5" hidden="1" customHeight="1" spans="1:3">
      <c r="A265" s="714">
        <v>2020702</v>
      </c>
      <c r="B265" s="718" t="s">
        <v>299</v>
      </c>
      <c r="C265" s="716">
        <v>0</v>
      </c>
    </row>
    <row r="266" ht="16.5" hidden="1" customHeight="1" spans="1:3">
      <c r="A266" s="714">
        <v>2020703</v>
      </c>
      <c r="B266" s="718" t="s">
        <v>300</v>
      </c>
      <c r="C266" s="716">
        <v>0</v>
      </c>
    </row>
    <row r="267" ht="16.5" hidden="1" customHeight="1" spans="1:3">
      <c r="A267" s="714">
        <v>2020799</v>
      </c>
      <c r="B267" s="718" t="s">
        <v>301</v>
      </c>
      <c r="C267" s="716">
        <v>0</v>
      </c>
    </row>
    <row r="268" ht="16.5" hidden="1" customHeight="1" spans="1:3">
      <c r="A268" s="714">
        <v>20208</v>
      </c>
      <c r="B268" s="717" t="s">
        <v>302</v>
      </c>
      <c r="C268" s="716">
        <v>0</v>
      </c>
    </row>
    <row r="269" ht="16.5" hidden="1" customHeight="1" spans="1:3">
      <c r="A269" s="714">
        <v>2020801</v>
      </c>
      <c r="B269" s="718" t="s">
        <v>148</v>
      </c>
      <c r="C269" s="716">
        <v>0</v>
      </c>
    </row>
    <row r="270" ht="16.5" hidden="1" customHeight="1" spans="1:3">
      <c r="A270" s="714">
        <v>2020802</v>
      </c>
      <c r="B270" s="718" t="s">
        <v>149</v>
      </c>
      <c r="C270" s="716">
        <v>0</v>
      </c>
    </row>
    <row r="271" ht="16.5" hidden="1" customHeight="1" spans="1:3">
      <c r="A271" s="714">
        <v>2020803</v>
      </c>
      <c r="B271" s="718" t="s">
        <v>150</v>
      </c>
      <c r="C271" s="716">
        <v>0</v>
      </c>
    </row>
    <row r="272" ht="16.5" hidden="1" customHeight="1" spans="1:3">
      <c r="A272" s="714">
        <v>2020850</v>
      </c>
      <c r="B272" s="718" t="s">
        <v>157</v>
      </c>
      <c r="C272" s="716">
        <v>0</v>
      </c>
    </row>
    <row r="273" ht="16.5" hidden="1" customHeight="1" spans="1:3">
      <c r="A273" s="714">
        <v>2020899</v>
      </c>
      <c r="B273" s="718" t="s">
        <v>303</v>
      </c>
      <c r="C273" s="716">
        <v>0</v>
      </c>
    </row>
    <row r="274" ht="16.5" hidden="1" customHeight="1" spans="1:3">
      <c r="A274" s="714">
        <v>20299</v>
      </c>
      <c r="B274" s="717" t="s">
        <v>304</v>
      </c>
      <c r="C274" s="716">
        <v>0</v>
      </c>
    </row>
    <row r="275" ht="16.5" hidden="1" customHeight="1" spans="1:3">
      <c r="A275" s="714">
        <v>2029999</v>
      </c>
      <c r="B275" s="718" t="s">
        <v>305</v>
      </c>
      <c r="C275" s="716">
        <v>0</v>
      </c>
    </row>
    <row r="276" ht="16.5" customHeight="1" spans="1:3">
      <c r="A276" s="714">
        <v>203</v>
      </c>
      <c r="B276" s="717" t="s">
        <v>306</v>
      </c>
      <c r="C276" s="716">
        <v>517</v>
      </c>
    </row>
    <row r="277" ht="16.5" hidden="1" customHeight="1" spans="1:3">
      <c r="A277" s="714">
        <v>20301</v>
      </c>
      <c r="B277" s="717" t="s">
        <v>307</v>
      </c>
      <c r="C277" s="716">
        <v>0</v>
      </c>
    </row>
    <row r="278" ht="16.5" hidden="1" customHeight="1" spans="1:3">
      <c r="A278" s="714">
        <v>2030101</v>
      </c>
      <c r="B278" s="718" t="s">
        <v>308</v>
      </c>
      <c r="C278" s="716">
        <v>0</v>
      </c>
    </row>
    <row r="279" ht="16.5" hidden="1" customHeight="1" spans="1:3">
      <c r="A279" s="714">
        <v>2030102</v>
      </c>
      <c r="B279" s="718" t="s">
        <v>309</v>
      </c>
      <c r="C279" s="716">
        <v>0</v>
      </c>
    </row>
    <row r="280" ht="16.5" hidden="1" customHeight="1" spans="1:3">
      <c r="A280" s="714">
        <v>2030199</v>
      </c>
      <c r="B280" s="718" t="s">
        <v>310</v>
      </c>
      <c r="C280" s="716">
        <v>0</v>
      </c>
    </row>
    <row r="281" ht="16.5" hidden="1" customHeight="1" spans="1:3">
      <c r="A281" s="714">
        <v>20304</v>
      </c>
      <c r="B281" s="717" t="s">
        <v>311</v>
      </c>
      <c r="C281" s="716">
        <v>0</v>
      </c>
    </row>
    <row r="282" ht="16.5" hidden="1" customHeight="1" spans="1:3">
      <c r="A282" s="714">
        <v>2030401</v>
      </c>
      <c r="B282" s="718" t="s">
        <v>312</v>
      </c>
      <c r="C282" s="716">
        <v>0</v>
      </c>
    </row>
    <row r="283" ht="16.5" hidden="1" customHeight="1" spans="1:3">
      <c r="A283" s="714">
        <v>20305</v>
      </c>
      <c r="B283" s="717" t="s">
        <v>313</v>
      </c>
      <c r="C283" s="716">
        <v>0</v>
      </c>
    </row>
    <row r="284" ht="16.5" hidden="1" customHeight="1" spans="1:3">
      <c r="A284" s="714">
        <v>2030501</v>
      </c>
      <c r="B284" s="718" t="s">
        <v>314</v>
      </c>
      <c r="C284" s="716">
        <v>0</v>
      </c>
    </row>
    <row r="285" ht="16.5" customHeight="1" spans="1:3">
      <c r="A285" s="714">
        <v>20306</v>
      </c>
      <c r="B285" s="717" t="s">
        <v>315</v>
      </c>
      <c r="C285" s="716">
        <v>517</v>
      </c>
    </row>
    <row r="286" ht="16.5" customHeight="1" spans="1:3">
      <c r="A286" s="714">
        <v>2030601</v>
      </c>
      <c r="B286" s="718" t="s">
        <v>316</v>
      </c>
      <c r="C286" s="716">
        <v>240</v>
      </c>
    </row>
    <row r="287" ht="16.5" hidden="1" customHeight="1" spans="1:3">
      <c r="A287" s="714">
        <v>2030602</v>
      </c>
      <c r="B287" s="718" t="s">
        <v>317</v>
      </c>
      <c r="C287" s="716">
        <v>0</v>
      </c>
    </row>
    <row r="288" ht="16.5" hidden="1" customHeight="1" spans="1:3">
      <c r="A288" s="714">
        <v>2030603</v>
      </c>
      <c r="B288" s="718" t="s">
        <v>318</v>
      </c>
      <c r="C288" s="716">
        <v>0</v>
      </c>
    </row>
    <row r="289" ht="16.5" hidden="1" customHeight="1" spans="1:3">
      <c r="A289" s="714">
        <v>2030604</v>
      </c>
      <c r="B289" s="718" t="s">
        <v>319</v>
      </c>
      <c r="C289" s="716">
        <v>0</v>
      </c>
    </row>
    <row r="290" ht="16.5" customHeight="1" spans="1:3">
      <c r="A290" s="714">
        <v>2030607</v>
      </c>
      <c r="B290" s="718" t="s">
        <v>320</v>
      </c>
      <c r="C290" s="716">
        <v>272</v>
      </c>
    </row>
    <row r="291" ht="16.5" hidden="1" customHeight="1" spans="1:3">
      <c r="A291" s="714">
        <v>2030608</v>
      </c>
      <c r="B291" s="718" t="s">
        <v>321</v>
      </c>
      <c r="C291" s="716">
        <v>0</v>
      </c>
    </row>
    <row r="292" ht="16.5" customHeight="1" spans="1:3">
      <c r="A292" s="714">
        <v>2030699</v>
      </c>
      <c r="B292" s="718" t="s">
        <v>322</v>
      </c>
      <c r="C292" s="716">
        <v>5</v>
      </c>
    </row>
    <row r="293" ht="16.5" hidden="1" customHeight="1" spans="1:3">
      <c r="A293" s="714">
        <v>20399</v>
      </c>
      <c r="B293" s="717" t="s">
        <v>323</v>
      </c>
      <c r="C293" s="716">
        <v>0</v>
      </c>
    </row>
    <row r="294" ht="16.5" hidden="1" customHeight="1" spans="1:3">
      <c r="A294" s="714">
        <v>2039999</v>
      </c>
      <c r="B294" s="718" t="s">
        <v>324</v>
      </c>
      <c r="C294" s="716">
        <v>0</v>
      </c>
    </row>
    <row r="295" ht="16.5" customHeight="1" spans="1:3">
      <c r="A295" s="714">
        <v>204</v>
      </c>
      <c r="B295" s="717" t="s">
        <v>325</v>
      </c>
      <c r="C295" s="716">
        <v>29416</v>
      </c>
    </row>
    <row r="296" ht="16.5" hidden="1" customHeight="1" spans="1:3">
      <c r="A296" s="714">
        <v>20401</v>
      </c>
      <c r="B296" s="717" t="s">
        <v>326</v>
      </c>
      <c r="C296" s="716">
        <v>0</v>
      </c>
    </row>
    <row r="297" ht="16.5" hidden="1" customHeight="1" spans="1:3">
      <c r="A297" s="714">
        <v>2040101</v>
      </c>
      <c r="B297" s="718" t="s">
        <v>327</v>
      </c>
      <c r="C297" s="716">
        <v>0</v>
      </c>
    </row>
    <row r="298" ht="16.5" hidden="1" customHeight="1" spans="1:3">
      <c r="A298" s="714">
        <v>2040199</v>
      </c>
      <c r="B298" s="718" t="s">
        <v>328</v>
      </c>
      <c r="C298" s="716">
        <v>0</v>
      </c>
    </row>
    <row r="299" ht="16.5" customHeight="1" spans="1:3">
      <c r="A299" s="714">
        <v>20402</v>
      </c>
      <c r="B299" s="717" t="s">
        <v>329</v>
      </c>
      <c r="C299" s="716">
        <v>26748</v>
      </c>
    </row>
    <row r="300" ht="16.5" customHeight="1" spans="1:3">
      <c r="A300" s="714">
        <v>2040201</v>
      </c>
      <c r="B300" s="718" t="s">
        <v>148</v>
      </c>
      <c r="C300" s="716">
        <v>18128</v>
      </c>
    </row>
    <row r="301" ht="16.5" hidden="1" customHeight="1" spans="1:3">
      <c r="A301" s="714">
        <v>2040202</v>
      </c>
      <c r="B301" s="718" t="s">
        <v>149</v>
      </c>
      <c r="C301" s="716">
        <v>0</v>
      </c>
    </row>
    <row r="302" ht="16.5" hidden="1" customHeight="1" spans="1:3">
      <c r="A302" s="714">
        <v>2040203</v>
      </c>
      <c r="B302" s="718" t="s">
        <v>150</v>
      </c>
      <c r="C302" s="716">
        <v>0</v>
      </c>
    </row>
    <row r="303" ht="16.5" hidden="1" customHeight="1" spans="1:3">
      <c r="A303" s="714">
        <v>2040219</v>
      </c>
      <c r="B303" s="718" t="s">
        <v>189</v>
      </c>
      <c r="C303" s="716">
        <v>0</v>
      </c>
    </row>
    <row r="304" ht="16.5" customHeight="1" spans="1:3">
      <c r="A304" s="714">
        <v>2040220</v>
      </c>
      <c r="B304" s="718" t="s">
        <v>330</v>
      </c>
      <c r="C304" s="716">
        <v>5888</v>
      </c>
    </row>
    <row r="305" ht="16.5" hidden="1" customHeight="1" spans="1:3">
      <c r="A305" s="714">
        <v>2040221</v>
      </c>
      <c r="B305" s="718" t="s">
        <v>331</v>
      </c>
      <c r="C305" s="716">
        <v>0</v>
      </c>
    </row>
    <row r="306" ht="16.5" hidden="1" customHeight="1" spans="1:3">
      <c r="A306" s="714">
        <v>2040222</v>
      </c>
      <c r="B306" s="718" t="s">
        <v>332</v>
      </c>
      <c r="C306" s="716">
        <v>0</v>
      </c>
    </row>
    <row r="307" ht="16.5" hidden="1" customHeight="1" spans="1:3">
      <c r="A307" s="714">
        <v>2040223</v>
      </c>
      <c r="B307" s="718" t="s">
        <v>333</v>
      </c>
      <c r="C307" s="716">
        <v>0</v>
      </c>
    </row>
    <row r="308" ht="16.5" customHeight="1" spans="1:3">
      <c r="A308" s="714">
        <v>2040250</v>
      </c>
      <c r="B308" s="718" t="s">
        <v>157</v>
      </c>
      <c r="C308" s="716">
        <v>2620</v>
      </c>
    </row>
    <row r="309" ht="16.5" customHeight="1" spans="1:3">
      <c r="A309" s="714">
        <v>2040299</v>
      </c>
      <c r="B309" s="718" t="s">
        <v>334</v>
      </c>
      <c r="C309" s="716">
        <v>112</v>
      </c>
    </row>
    <row r="310" ht="16.5" hidden="1" customHeight="1" spans="1:3">
      <c r="A310" s="714">
        <v>20403</v>
      </c>
      <c r="B310" s="717" t="s">
        <v>335</v>
      </c>
      <c r="C310" s="716">
        <v>0</v>
      </c>
    </row>
    <row r="311" ht="16.5" hidden="1" customHeight="1" spans="1:3">
      <c r="A311" s="714">
        <v>2040301</v>
      </c>
      <c r="B311" s="718" t="s">
        <v>148</v>
      </c>
      <c r="C311" s="716">
        <v>0</v>
      </c>
    </row>
    <row r="312" ht="16.5" hidden="1" customHeight="1" spans="1:3">
      <c r="A312" s="714">
        <v>2040302</v>
      </c>
      <c r="B312" s="718" t="s">
        <v>149</v>
      </c>
      <c r="C312" s="716">
        <v>0</v>
      </c>
    </row>
    <row r="313" ht="16.5" hidden="1" customHeight="1" spans="1:3">
      <c r="A313" s="714">
        <v>2040303</v>
      </c>
      <c r="B313" s="718" t="s">
        <v>150</v>
      </c>
      <c r="C313" s="716">
        <v>0</v>
      </c>
    </row>
    <row r="314" ht="16.5" hidden="1" customHeight="1" spans="1:3">
      <c r="A314" s="714">
        <v>2040304</v>
      </c>
      <c r="B314" s="718" t="s">
        <v>336</v>
      </c>
      <c r="C314" s="716">
        <v>0</v>
      </c>
    </row>
    <row r="315" ht="16.5" hidden="1" customHeight="1" spans="1:3">
      <c r="A315" s="714">
        <v>2040350</v>
      </c>
      <c r="B315" s="718" t="s">
        <v>157</v>
      </c>
      <c r="C315" s="716">
        <v>0</v>
      </c>
    </row>
    <row r="316" ht="16.5" hidden="1" customHeight="1" spans="1:3">
      <c r="A316" s="714">
        <v>2040399</v>
      </c>
      <c r="B316" s="718" t="s">
        <v>337</v>
      </c>
      <c r="C316" s="716">
        <v>0</v>
      </c>
    </row>
    <row r="317" ht="16.5" hidden="1" customHeight="1" spans="1:3">
      <c r="A317" s="714">
        <v>20404</v>
      </c>
      <c r="B317" s="717" t="s">
        <v>338</v>
      </c>
      <c r="C317" s="716">
        <v>0</v>
      </c>
    </row>
    <row r="318" ht="16.5" hidden="1" customHeight="1" spans="1:3">
      <c r="A318" s="714">
        <v>2040401</v>
      </c>
      <c r="B318" s="718" t="s">
        <v>148</v>
      </c>
      <c r="C318" s="716">
        <v>0</v>
      </c>
    </row>
    <row r="319" ht="16.5" hidden="1" customHeight="1" spans="1:3">
      <c r="A319" s="714">
        <v>2040402</v>
      </c>
      <c r="B319" s="718" t="s">
        <v>149</v>
      </c>
      <c r="C319" s="716">
        <v>0</v>
      </c>
    </row>
    <row r="320" ht="16.5" hidden="1" customHeight="1" spans="1:3">
      <c r="A320" s="714">
        <v>2040403</v>
      </c>
      <c r="B320" s="718" t="s">
        <v>150</v>
      </c>
      <c r="C320" s="716">
        <v>0</v>
      </c>
    </row>
    <row r="321" ht="16.5" hidden="1" customHeight="1" spans="1:3">
      <c r="A321" s="714">
        <v>2040409</v>
      </c>
      <c r="B321" s="718" t="s">
        <v>339</v>
      </c>
      <c r="C321" s="716">
        <v>0</v>
      </c>
    </row>
    <row r="322" ht="16.5" hidden="1" customHeight="1" spans="1:3">
      <c r="A322" s="714">
        <v>2040410</v>
      </c>
      <c r="B322" s="718" t="s">
        <v>340</v>
      </c>
      <c r="C322" s="716">
        <v>0</v>
      </c>
    </row>
    <row r="323" ht="16.5" hidden="1" customHeight="1" spans="1:3">
      <c r="A323" s="714">
        <v>2040450</v>
      </c>
      <c r="B323" s="718" t="s">
        <v>157</v>
      </c>
      <c r="C323" s="716">
        <v>0</v>
      </c>
    </row>
    <row r="324" ht="16.5" hidden="1" customHeight="1" spans="1:3">
      <c r="A324" s="714">
        <v>2040499</v>
      </c>
      <c r="B324" s="718" t="s">
        <v>341</v>
      </c>
      <c r="C324" s="716">
        <v>0</v>
      </c>
    </row>
    <row r="325" ht="16.5" hidden="1" customHeight="1" spans="1:3">
      <c r="A325" s="714">
        <v>20405</v>
      </c>
      <c r="B325" s="717" t="s">
        <v>342</v>
      </c>
      <c r="C325" s="716">
        <v>0</v>
      </c>
    </row>
    <row r="326" ht="16.5" hidden="1" customHeight="1" spans="1:3">
      <c r="A326" s="714">
        <v>2040501</v>
      </c>
      <c r="B326" s="718" t="s">
        <v>148</v>
      </c>
      <c r="C326" s="716">
        <v>0</v>
      </c>
    </row>
    <row r="327" ht="16.5" hidden="1" customHeight="1" spans="1:3">
      <c r="A327" s="714">
        <v>2040502</v>
      </c>
      <c r="B327" s="718" t="s">
        <v>149</v>
      </c>
      <c r="C327" s="716">
        <v>0</v>
      </c>
    </row>
    <row r="328" ht="16.5" hidden="1" customHeight="1" spans="1:3">
      <c r="A328" s="714">
        <v>2040503</v>
      </c>
      <c r="B328" s="718" t="s">
        <v>150</v>
      </c>
      <c r="C328" s="716">
        <v>0</v>
      </c>
    </row>
    <row r="329" ht="16.5" hidden="1" customHeight="1" spans="1:3">
      <c r="A329" s="714">
        <v>2040504</v>
      </c>
      <c r="B329" s="718" t="s">
        <v>343</v>
      </c>
      <c r="C329" s="716">
        <v>0</v>
      </c>
    </row>
    <row r="330" ht="16.5" hidden="1" customHeight="1" spans="1:3">
      <c r="A330" s="714">
        <v>2040505</v>
      </c>
      <c r="B330" s="718" t="s">
        <v>344</v>
      </c>
      <c r="C330" s="716">
        <v>0</v>
      </c>
    </row>
    <row r="331" ht="16.5" hidden="1" customHeight="1" spans="1:3">
      <c r="A331" s="714">
        <v>2040506</v>
      </c>
      <c r="B331" s="718" t="s">
        <v>345</v>
      </c>
      <c r="C331" s="716">
        <v>0</v>
      </c>
    </row>
    <row r="332" ht="16.5" hidden="1" customHeight="1" spans="1:3">
      <c r="A332" s="714">
        <v>2040550</v>
      </c>
      <c r="B332" s="718" t="s">
        <v>157</v>
      </c>
      <c r="C332" s="716">
        <v>0</v>
      </c>
    </row>
    <row r="333" ht="16.5" hidden="1" customHeight="1" spans="1:3">
      <c r="A333" s="714">
        <v>2040599</v>
      </c>
      <c r="B333" s="718" t="s">
        <v>346</v>
      </c>
      <c r="C333" s="716">
        <v>0</v>
      </c>
    </row>
    <row r="334" ht="16.5" customHeight="1" spans="1:3">
      <c r="A334" s="714">
        <v>20406</v>
      </c>
      <c r="B334" s="717" t="s">
        <v>347</v>
      </c>
      <c r="C334" s="716">
        <v>2521</v>
      </c>
    </row>
    <row r="335" ht="16.5" customHeight="1" spans="1:3">
      <c r="A335" s="714">
        <v>2040601</v>
      </c>
      <c r="B335" s="718" t="s">
        <v>148</v>
      </c>
      <c r="C335" s="716">
        <v>1375</v>
      </c>
    </row>
    <row r="336" ht="16.5" hidden="1" customHeight="1" spans="1:3">
      <c r="A336" s="714">
        <v>2040602</v>
      </c>
      <c r="B336" s="718" t="s">
        <v>149</v>
      </c>
      <c r="C336" s="716">
        <v>0</v>
      </c>
    </row>
    <row r="337" ht="16.5" hidden="1" customHeight="1" spans="1:3">
      <c r="A337" s="714">
        <v>2040603</v>
      </c>
      <c r="B337" s="718" t="s">
        <v>150</v>
      </c>
      <c r="C337" s="716">
        <v>0</v>
      </c>
    </row>
    <row r="338" ht="16.5" customHeight="1" spans="1:3">
      <c r="A338" s="714">
        <v>2040604</v>
      </c>
      <c r="B338" s="718" t="s">
        <v>348</v>
      </c>
      <c r="C338" s="716">
        <v>815</v>
      </c>
    </row>
    <row r="339" ht="16.5" customHeight="1" spans="1:3">
      <c r="A339" s="714">
        <v>2040605</v>
      </c>
      <c r="B339" s="718" t="s">
        <v>349</v>
      </c>
      <c r="C339" s="716">
        <v>13</v>
      </c>
    </row>
    <row r="340" ht="16.5" customHeight="1" spans="1:3">
      <c r="A340" s="714">
        <v>2040606</v>
      </c>
      <c r="B340" s="718" t="s">
        <v>350</v>
      </c>
      <c r="C340" s="716">
        <v>6</v>
      </c>
    </row>
    <row r="341" ht="16.5" customHeight="1" spans="1:3">
      <c r="A341" s="714">
        <v>2040607</v>
      </c>
      <c r="B341" s="718" t="s">
        <v>351</v>
      </c>
      <c r="C341" s="716">
        <v>3</v>
      </c>
    </row>
    <row r="342" ht="16.5" hidden="1" customHeight="1" spans="1:3">
      <c r="A342" s="714">
        <v>2040608</v>
      </c>
      <c r="B342" s="718" t="s">
        <v>352</v>
      </c>
      <c r="C342" s="716">
        <v>0</v>
      </c>
    </row>
    <row r="343" ht="16.5" hidden="1" customHeight="1" spans="1:3">
      <c r="A343" s="714">
        <v>2040610</v>
      </c>
      <c r="B343" s="718" t="s">
        <v>353</v>
      </c>
      <c r="C343" s="716">
        <v>0</v>
      </c>
    </row>
    <row r="344" ht="16.5" hidden="1" customHeight="1" spans="1:3">
      <c r="A344" s="714">
        <v>2040612</v>
      </c>
      <c r="B344" s="718" t="s">
        <v>354</v>
      </c>
      <c r="C344" s="716">
        <v>0</v>
      </c>
    </row>
    <row r="345" ht="16.5" hidden="1" customHeight="1" spans="1:3">
      <c r="A345" s="714">
        <v>2040613</v>
      </c>
      <c r="B345" s="718" t="s">
        <v>189</v>
      </c>
      <c r="C345" s="716">
        <v>0</v>
      </c>
    </row>
    <row r="346" ht="16.5" customHeight="1" spans="1:3">
      <c r="A346" s="714">
        <v>2040650</v>
      </c>
      <c r="B346" s="718" t="s">
        <v>157</v>
      </c>
      <c r="C346" s="716">
        <v>309</v>
      </c>
    </row>
    <row r="347" ht="16.5" hidden="1" customHeight="1" spans="1:3">
      <c r="A347" s="714">
        <v>2040699</v>
      </c>
      <c r="B347" s="718" t="s">
        <v>355</v>
      </c>
      <c r="C347" s="716">
        <v>0</v>
      </c>
    </row>
    <row r="348" ht="16.5" hidden="1" customHeight="1" spans="1:3">
      <c r="A348" s="714">
        <v>20407</v>
      </c>
      <c r="B348" s="717" t="s">
        <v>356</v>
      </c>
      <c r="C348" s="716">
        <v>0</v>
      </c>
    </row>
    <row r="349" ht="16.5" hidden="1" customHeight="1" spans="1:3">
      <c r="A349" s="714">
        <v>2040701</v>
      </c>
      <c r="B349" s="718" t="s">
        <v>148</v>
      </c>
      <c r="C349" s="716">
        <v>0</v>
      </c>
    </row>
    <row r="350" ht="16.5" hidden="1" customHeight="1" spans="1:3">
      <c r="A350" s="714">
        <v>2040702</v>
      </c>
      <c r="B350" s="718" t="s">
        <v>149</v>
      </c>
      <c r="C350" s="716">
        <v>0</v>
      </c>
    </row>
    <row r="351" ht="16.5" hidden="1" customHeight="1" spans="1:3">
      <c r="A351" s="714">
        <v>2040703</v>
      </c>
      <c r="B351" s="718" t="s">
        <v>150</v>
      </c>
      <c r="C351" s="716">
        <v>0</v>
      </c>
    </row>
    <row r="352" ht="16.5" hidden="1" customHeight="1" spans="1:3">
      <c r="A352" s="714">
        <v>2040704</v>
      </c>
      <c r="B352" s="718" t="s">
        <v>357</v>
      </c>
      <c r="C352" s="716">
        <v>0</v>
      </c>
    </row>
    <row r="353" ht="16.5" hidden="1" customHeight="1" spans="1:3">
      <c r="A353" s="714">
        <v>2040705</v>
      </c>
      <c r="B353" s="718" t="s">
        <v>358</v>
      </c>
      <c r="C353" s="716">
        <v>0</v>
      </c>
    </row>
    <row r="354" ht="16.5" hidden="1" customHeight="1" spans="1:3">
      <c r="A354" s="714">
        <v>2040706</v>
      </c>
      <c r="B354" s="718" t="s">
        <v>359</v>
      </c>
      <c r="C354" s="716">
        <v>0</v>
      </c>
    </row>
    <row r="355" ht="16.5" hidden="1" customHeight="1" spans="1:3">
      <c r="A355" s="714">
        <v>2040707</v>
      </c>
      <c r="B355" s="718" t="s">
        <v>189</v>
      </c>
      <c r="C355" s="716">
        <v>0</v>
      </c>
    </row>
    <row r="356" ht="16.5" hidden="1" customHeight="1" spans="1:3">
      <c r="A356" s="714">
        <v>2040750</v>
      </c>
      <c r="B356" s="718" t="s">
        <v>157</v>
      </c>
      <c r="C356" s="716">
        <v>0</v>
      </c>
    </row>
    <row r="357" ht="16.5" hidden="1" customHeight="1" spans="1:3">
      <c r="A357" s="714">
        <v>2040799</v>
      </c>
      <c r="B357" s="718" t="s">
        <v>360</v>
      </c>
      <c r="C357" s="716">
        <v>0</v>
      </c>
    </row>
    <row r="358" ht="16.5" hidden="1" customHeight="1" spans="1:3">
      <c r="A358" s="714">
        <v>20408</v>
      </c>
      <c r="B358" s="717" t="s">
        <v>361</v>
      </c>
      <c r="C358" s="716">
        <v>0</v>
      </c>
    </row>
    <row r="359" ht="16.5" hidden="1" customHeight="1" spans="1:3">
      <c r="A359" s="714">
        <v>2040801</v>
      </c>
      <c r="B359" s="718" t="s">
        <v>148</v>
      </c>
      <c r="C359" s="716">
        <v>0</v>
      </c>
    </row>
    <row r="360" ht="16.5" hidden="1" customHeight="1" spans="1:3">
      <c r="A360" s="714">
        <v>2040802</v>
      </c>
      <c r="B360" s="718" t="s">
        <v>149</v>
      </c>
      <c r="C360" s="716">
        <v>0</v>
      </c>
    </row>
    <row r="361" ht="16.5" hidden="1" customHeight="1" spans="1:3">
      <c r="A361" s="714">
        <v>2040803</v>
      </c>
      <c r="B361" s="718" t="s">
        <v>150</v>
      </c>
      <c r="C361" s="716">
        <v>0</v>
      </c>
    </row>
    <row r="362" ht="16.5" hidden="1" customHeight="1" spans="1:3">
      <c r="A362" s="714">
        <v>2040804</v>
      </c>
      <c r="B362" s="718" t="s">
        <v>362</v>
      </c>
      <c r="C362" s="716">
        <v>0</v>
      </c>
    </row>
    <row r="363" ht="16.5" hidden="1" customHeight="1" spans="1:3">
      <c r="A363" s="714">
        <v>2040805</v>
      </c>
      <c r="B363" s="718" t="s">
        <v>363</v>
      </c>
      <c r="C363" s="716">
        <v>0</v>
      </c>
    </row>
    <row r="364" ht="16.5" hidden="1" customHeight="1" spans="1:3">
      <c r="A364" s="714">
        <v>2040806</v>
      </c>
      <c r="B364" s="718" t="s">
        <v>364</v>
      </c>
      <c r="C364" s="716">
        <v>0</v>
      </c>
    </row>
    <row r="365" ht="16.5" hidden="1" customHeight="1" spans="1:3">
      <c r="A365" s="714">
        <v>2040807</v>
      </c>
      <c r="B365" s="718" t="s">
        <v>189</v>
      </c>
      <c r="C365" s="716">
        <v>0</v>
      </c>
    </row>
    <row r="366" ht="16.5" hidden="1" customHeight="1" spans="1:3">
      <c r="A366" s="714">
        <v>2040850</v>
      </c>
      <c r="B366" s="718" t="s">
        <v>157</v>
      </c>
      <c r="C366" s="716">
        <v>0</v>
      </c>
    </row>
    <row r="367" ht="16.5" hidden="1" customHeight="1" spans="1:3">
      <c r="A367" s="714">
        <v>2040899</v>
      </c>
      <c r="B367" s="718" t="s">
        <v>365</v>
      </c>
      <c r="C367" s="716">
        <v>0</v>
      </c>
    </row>
    <row r="368" ht="16.5" hidden="1" customHeight="1" spans="1:3">
      <c r="A368" s="714">
        <v>20409</v>
      </c>
      <c r="B368" s="717" t="s">
        <v>366</v>
      </c>
      <c r="C368" s="716">
        <v>0</v>
      </c>
    </row>
    <row r="369" ht="16.5" hidden="1" customHeight="1" spans="1:3">
      <c r="A369" s="714">
        <v>2040901</v>
      </c>
      <c r="B369" s="718" t="s">
        <v>148</v>
      </c>
      <c r="C369" s="716">
        <v>0</v>
      </c>
    </row>
    <row r="370" ht="16.5" hidden="1" customHeight="1" spans="1:3">
      <c r="A370" s="714">
        <v>2040902</v>
      </c>
      <c r="B370" s="718" t="s">
        <v>149</v>
      </c>
      <c r="C370" s="716">
        <v>0</v>
      </c>
    </row>
    <row r="371" ht="16.5" hidden="1" customHeight="1" spans="1:3">
      <c r="A371" s="714">
        <v>2040903</v>
      </c>
      <c r="B371" s="718" t="s">
        <v>150</v>
      </c>
      <c r="C371" s="716">
        <v>0</v>
      </c>
    </row>
    <row r="372" ht="16.5" hidden="1" customHeight="1" spans="1:3">
      <c r="A372" s="714">
        <v>2040904</v>
      </c>
      <c r="B372" s="718" t="s">
        <v>367</v>
      </c>
      <c r="C372" s="716">
        <v>0</v>
      </c>
    </row>
    <row r="373" ht="16.5" hidden="1" customHeight="1" spans="1:3">
      <c r="A373" s="714">
        <v>2040905</v>
      </c>
      <c r="B373" s="718" t="s">
        <v>368</v>
      </c>
      <c r="C373" s="716">
        <v>0</v>
      </c>
    </row>
    <row r="374" ht="16.5" hidden="1" customHeight="1" spans="1:3">
      <c r="A374" s="714">
        <v>2040950</v>
      </c>
      <c r="B374" s="718" t="s">
        <v>157</v>
      </c>
      <c r="C374" s="716">
        <v>0</v>
      </c>
    </row>
    <row r="375" ht="16.5" hidden="1" customHeight="1" spans="1:3">
      <c r="A375" s="714">
        <v>2040999</v>
      </c>
      <c r="B375" s="718" t="s">
        <v>369</v>
      </c>
      <c r="C375" s="716">
        <v>0</v>
      </c>
    </row>
    <row r="376" ht="16.5" hidden="1" customHeight="1" spans="1:3">
      <c r="A376" s="714">
        <v>20410</v>
      </c>
      <c r="B376" s="717" t="s">
        <v>370</v>
      </c>
      <c r="C376" s="716">
        <v>0</v>
      </c>
    </row>
    <row r="377" ht="16.5" hidden="1" customHeight="1" spans="1:3">
      <c r="A377" s="714">
        <v>2041001</v>
      </c>
      <c r="B377" s="718" t="s">
        <v>148</v>
      </c>
      <c r="C377" s="716">
        <v>0</v>
      </c>
    </row>
    <row r="378" ht="16.5" hidden="1" customHeight="1" spans="1:3">
      <c r="A378" s="714">
        <v>2041002</v>
      </c>
      <c r="B378" s="718" t="s">
        <v>149</v>
      </c>
      <c r="C378" s="716">
        <v>0</v>
      </c>
    </row>
    <row r="379" ht="16.5" hidden="1" customHeight="1" spans="1:3">
      <c r="A379" s="714">
        <v>2041006</v>
      </c>
      <c r="B379" s="718" t="s">
        <v>189</v>
      </c>
      <c r="C379" s="716">
        <v>0</v>
      </c>
    </row>
    <row r="380" ht="16.5" hidden="1" customHeight="1" spans="1:3">
      <c r="A380" s="714">
        <v>2041007</v>
      </c>
      <c r="B380" s="718" t="s">
        <v>371</v>
      </c>
      <c r="C380" s="716">
        <v>0</v>
      </c>
    </row>
    <row r="381" ht="16.5" hidden="1" customHeight="1" spans="1:3">
      <c r="A381" s="714">
        <v>2041099</v>
      </c>
      <c r="B381" s="718" t="s">
        <v>372</v>
      </c>
      <c r="C381" s="716">
        <v>0</v>
      </c>
    </row>
    <row r="382" ht="16.5" customHeight="1" spans="1:3">
      <c r="A382" s="714">
        <v>20499</v>
      </c>
      <c r="B382" s="717" t="s">
        <v>373</v>
      </c>
      <c r="C382" s="716">
        <v>147</v>
      </c>
    </row>
    <row r="383" ht="16.5" hidden="1" customHeight="1" spans="1:3">
      <c r="A383" s="714">
        <v>2049902</v>
      </c>
      <c r="B383" s="718" t="s">
        <v>374</v>
      </c>
      <c r="C383" s="716">
        <v>0</v>
      </c>
    </row>
    <row r="384" ht="16.5" customHeight="1" spans="1:3">
      <c r="A384" s="714">
        <v>2049999</v>
      </c>
      <c r="B384" s="718" t="s">
        <v>375</v>
      </c>
      <c r="C384" s="716">
        <v>147</v>
      </c>
    </row>
    <row r="385" ht="16.5" customHeight="1" spans="1:3">
      <c r="A385" s="714">
        <v>205</v>
      </c>
      <c r="B385" s="717" t="s">
        <v>376</v>
      </c>
      <c r="C385" s="716">
        <v>240126</v>
      </c>
    </row>
    <row r="386" ht="16.5" customHeight="1" spans="1:3">
      <c r="A386" s="714">
        <v>20501</v>
      </c>
      <c r="B386" s="717" t="s">
        <v>377</v>
      </c>
      <c r="C386" s="716">
        <v>689</v>
      </c>
    </row>
    <row r="387" ht="16.5" customHeight="1" spans="1:3">
      <c r="A387" s="714">
        <v>2050101</v>
      </c>
      <c r="B387" s="718" t="s">
        <v>148</v>
      </c>
      <c r="C387" s="716">
        <v>452</v>
      </c>
    </row>
    <row r="388" ht="16.5" hidden="1" customHeight="1" spans="1:3">
      <c r="A388" s="714">
        <v>2050102</v>
      </c>
      <c r="B388" s="718" t="s">
        <v>149</v>
      </c>
      <c r="C388" s="716">
        <v>0</v>
      </c>
    </row>
    <row r="389" ht="16.5" hidden="1" customHeight="1" spans="1:3">
      <c r="A389" s="714">
        <v>2050103</v>
      </c>
      <c r="B389" s="718" t="s">
        <v>150</v>
      </c>
      <c r="C389" s="716">
        <v>0</v>
      </c>
    </row>
    <row r="390" ht="16.5" customHeight="1" spans="1:3">
      <c r="A390" s="714">
        <v>2050199</v>
      </c>
      <c r="B390" s="718" t="s">
        <v>378</v>
      </c>
      <c r="C390" s="716">
        <v>237</v>
      </c>
    </row>
    <row r="391" ht="16.5" customHeight="1" spans="1:3">
      <c r="A391" s="714">
        <v>20502</v>
      </c>
      <c r="B391" s="717" t="s">
        <v>379</v>
      </c>
      <c r="C391" s="716">
        <v>227839</v>
      </c>
    </row>
    <row r="392" ht="16.5" customHeight="1" spans="1:3">
      <c r="A392" s="714">
        <v>2050201</v>
      </c>
      <c r="B392" s="718" t="s">
        <v>380</v>
      </c>
      <c r="C392" s="716">
        <v>12154</v>
      </c>
    </row>
    <row r="393" ht="16.5" customHeight="1" spans="1:3">
      <c r="A393" s="714">
        <v>2050202</v>
      </c>
      <c r="B393" s="718" t="s">
        <v>381</v>
      </c>
      <c r="C393" s="716">
        <v>103393</v>
      </c>
    </row>
    <row r="394" ht="16.5" customHeight="1" spans="1:3">
      <c r="A394" s="714">
        <v>2050203</v>
      </c>
      <c r="B394" s="718" t="s">
        <v>382</v>
      </c>
      <c r="C394" s="716">
        <v>71927</v>
      </c>
    </row>
    <row r="395" ht="16.5" customHeight="1" spans="1:3">
      <c r="A395" s="714">
        <v>2050204</v>
      </c>
      <c r="B395" s="718" t="s">
        <v>383</v>
      </c>
      <c r="C395" s="716">
        <v>40330</v>
      </c>
    </row>
    <row r="396" ht="16.5" hidden="1" customHeight="1" spans="1:3">
      <c r="A396" s="714">
        <v>2050205</v>
      </c>
      <c r="B396" s="718" t="s">
        <v>384</v>
      </c>
      <c r="C396" s="716">
        <v>0</v>
      </c>
    </row>
    <row r="397" ht="16.5" customHeight="1" spans="1:3">
      <c r="A397" s="714">
        <v>2050299</v>
      </c>
      <c r="B397" s="718" t="s">
        <v>385</v>
      </c>
      <c r="C397" s="716">
        <v>35</v>
      </c>
    </row>
    <row r="398" ht="16.5" customHeight="1" spans="1:3">
      <c r="A398" s="714">
        <v>20503</v>
      </c>
      <c r="B398" s="717" t="s">
        <v>386</v>
      </c>
      <c r="C398" s="716">
        <v>8365</v>
      </c>
    </row>
    <row r="399" ht="16.5" hidden="1" customHeight="1" spans="1:3">
      <c r="A399" s="714">
        <v>2050301</v>
      </c>
      <c r="B399" s="718" t="s">
        <v>387</v>
      </c>
      <c r="C399" s="716">
        <v>0</v>
      </c>
    </row>
    <row r="400" ht="16.5" customHeight="1" spans="1:3">
      <c r="A400" s="714">
        <v>2050302</v>
      </c>
      <c r="B400" s="718" t="s">
        <v>388</v>
      </c>
      <c r="C400" s="716">
        <v>8357</v>
      </c>
    </row>
    <row r="401" ht="16.5" customHeight="1" spans="1:3">
      <c r="A401" s="714">
        <v>2050303</v>
      </c>
      <c r="B401" s="718" t="s">
        <v>389</v>
      </c>
      <c r="C401" s="716">
        <v>8</v>
      </c>
    </row>
    <row r="402" ht="16.5" hidden="1" customHeight="1" spans="1:3">
      <c r="A402" s="714">
        <v>2050305</v>
      </c>
      <c r="B402" s="718" t="s">
        <v>390</v>
      </c>
      <c r="C402" s="716">
        <v>0</v>
      </c>
    </row>
    <row r="403" ht="16.5" hidden="1" customHeight="1" spans="1:3">
      <c r="A403" s="714">
        <v>2050399</v>
      </c>
      <c r="B403" s="718" t="s">
        <v>391</v>
      </c>
      <c r="C403" s="716">
        <v>0</v>
      </c>
    </row>
    <row r="404" ht="16.5" hidden="1" customHeight="1" spans="1:3">
      <c r="A404" s="714">
        <v>20504</v>
      </c>
      <c r="B404" s="717" t="s">
        <v>392</v>
      </c>
      <c r="C404" s="716">
        <v>0</v>
      </c>
    </row>
    <row r="405" ht="16.5" hidden="1" customHeight="1" spans="1:3">
      <c r="A405" s="714">
        <v>2050401</v>
      </c>
      <c r="B405" s="718" t="s">
        <v>393</v>
      </c>
      <c r="C405" s="716">
        <v>0</v>
      </c>
    </row>
    <row r="406" ht="16.5" hidden="1" customHeight="1" spans="1:3">
      <c r="A406" s="714">
        <v>2050402</v>
      </c>
      <c r="B406" s="718" t="s">
        <v>394</v>
      </c>
      <c r="C406" s="716">
        <v>0</v>
      </c>
    </row>
    <row r="407" ht="16.5" hidden="1" customHeight="1" spans="1:3">
      <c r="A407" s="714">
        <v>2050403</v>
      </c>
      <c r="B407" s="718" t="s">
        <v>395</v>
      </c>
      <c r="C407" s="716">
        <v>0</v>
      </c>
    </row>
    <row r="408" ht="16.5" hidden="1" customHeight="1" spans="1:3">
      <c r="A408" s="714">
        <v>2050404</v>
      </c>
      <c r="B408" s="718" t="s">
        <v>396</v>
      </c>
      <c r="C408" s="716">
        <v>0</v>
      </c>
    </row>
    <row r="409" ht="16.5" hidden="1" customHeight="1" spans="1:3">
      <c r="A409" s="714">
        <v>2050499</v>
      </c>
      <c r="B409" s="718" t="s">
        <v>397</v>
      </c>
      <c r="C409" s="716">
        <v>0</v>
      </c>
    </row>
    <row r="410" ht="16.5" hidden="1" customHeight="1" spans="1:3">
      <c r="A410" s="714">
        <v>20505</v>
      </c>
      <c r="B410" s="717" t="s">
        <v>398</v>
      </c>
      <c r="C410" s="716">
        <v>0</v>
      </c>
    </row>
    <row r="411" ht="16.5" hidden="1" customHeight="1" spans="1:3">
      <c r="A411" s="714">
        <v>2050501</v>
      </c>
      <c r="B411" s="718" t="s">
        <v>399</v>
      </c>
      <c r="C411" s="716">
        <v>0</v>
      </c>
    </row>
    <row r="412" ht="16.5" hidden="1" customHeight="1" spans="1:3">
      <c r="A412" s="714">
        <v>2050502</v>
      </c>
      <c r="B412" s="718" t="s">
        <v>400</v>
      </c>
      <c r="C412" s="716">
        <v>0</v>
      </c>
    </row>
    <row r="413" ht="16.5" hidden="1" customHeight="1" spans="1:3">
      <c r="A413" s="714">
        <v>2050599</v>
      </c>
      <c r="B413" s="718" t="s">
        <v>401</v>
      </c>
      <c r="C413" s="716">
        <v>0</v>
      </c>
    </row>
    <row r="414" ht="16.5" hidden="1" customHeight="1" spans="1:3">
      <c r="A414" s="714">
        <v>20506</v>
      </c>
      <c r="B414" s="717" t="s">
        <v>402</v>
      </c>
      <c r="C414" s="716">
        <v>0</v>
      </c>
    </row>
    <row r="415" ht="16.5" hidden="1" customHeight="1" spans="1:3">
      <c r="A415" s="714">
        <v>2050601</v>
      </c>
      <c r="B415" s="718" t="s">
        <v>403</v>
      </c>
      <c r="C415" s="716">
        <v>0</v>
      </c>
    </row>
    <row r="416" ht="16.5" hidden="1" customHeight="1" spans="1:3">
      <c r="A416" s="714">
        <v>2050602</v>
      </c>
      <c r="B416" s="718" t="s">
        <v>404</v>
      </c>
      <c r="C416" s="716">
        <v>0</v>
      </c>
    </row>
    <row r="417" ht="16.5" hidden="1" customHeight="1" spans="1:3">
      <c r="A417" s="714">
        <v>2050699</v>
      </c>
      <c r="B417" s="718" t="s">
        <v>405</v>
      </c>
      <c r="C417" s="716">
        <v>0</v>
      </c>
    </row>
    <row r="418" ht="16.5" customHeight="1" spans="1:3">
      <c r="A418" s="714">
        <v>20507</v>
      </c>
      <c r="B418" s="717" t="s">
        <v>406</v>
      </c>
      <c r="C418" s="716">
        <v>806</v>
      </c>
    </row>
    <row r="419" ht="16.5" customHeight="1" spans="1:3">
      <c r="A419" s="714">
        <v>2050701</v>
      </c>
      <c r="B419" s="718" t="s">
        <v>407</v>
      </c>
      <c r="C419" s="716">
        <v>806</v>
      </c>
    </row>
    <row r="420" ht="16.5" hidden="1" customHeight="1" spans="1:3">
      <c r="A420" s="714">
        <v>2050702</v>
      </c>
      <c r="B420" s="718" t="s">
        <v>408</v>
      </c>
      <c r="C420" s="716">
        <v>0</v>
      </c>
    </row>
    <row r="421" ht="16.5" hidden="1" customHeight="1" spans="1:3">
      <c r="A421" s="714">
        <v>2050799</v>
      </c>
      <c r="B421" s="718" t="s">
        <v>409</v>
      </c>
      <c r="C421" s="716">
        <v>0</v>
      </c>
    </row>
    <row r="422" ht="16.5" customHeight="1" spans="1:3">
      <c r="A422" s="714">
        <v>20508</v>
      </c>
      <c r="B422" s="717" t="s">
        <v>410</v>
      </c>
      <c r="C422" s="716">
        <v>1848</v>
      </c>
    </row>
    <row r="423" ht="16.5" customHeight="1" spans="1:3">
      <c r="A423" s="714">
        <v>2050801</v>
      </c>
      <c r="B423" s="718" t="s">
        <v>411</v>
      </c>
      <c r="C423" s="716">
        <v>1295</v>
      </c>
    </row>
    <row r="424" ht="16.5" customHeight="1" spans="1:3">
      <c r="A424" s="714">
        <v>2050802</v>
      </c>
      <c r="B424" s="718" t="s">
        <v>412</v>
      </c>
      <c r="C424" s="716">
        <v>514</v>
      </c>
    </row>
    <row r="425" ht="16.5" customHeight="1" spans="1:3">
      <c r="A425" s="714">
        <v>2050803</v>
      </c>
      <c r="B425" s="718" t="s">
        <v>413</v>
      </c>
      <c r="C425" s="716">
        <v>39</v>
      </c>
    </row>
    <row r="426" ht="16.5" hidden="1" customHeight="1" spans="1:3">
      <c r="A426" s="714">
        <v>2050804</v>
      </c>
      <c r="B426" s="718" t="s">
        <v>414</v>
      </c>
      <c r="C426" s="716">
        <v>0</v>
      </c>
    </row>
    <row r="427" ht="16.5" hidden="1" customHeight="1" spans="1:3">
      <c r="A427" s="714">
        <v>2050899</v>
      </c>
      <c r="B427" s="718" t="s">
        <v>415</v>
      </c>
      <c r="C427" s="716">
        <v>0</v>
      </c>
    </row>
    <row r="428" ht="16.5" hidden="1" customHeight="1" spans="1:3">
      <c r="A428" s="714">
        <v>20509</v>
      </c>
      <c r="B428" s="717" t="s">
        <v>416</v>
      </c>
      <c r="C428" s="716">
        <v>0</v>
      </c>
    </row>
    <row r="429" ht="16.5" hidden="1" customHeight="1" spans="1:3">
      <c r="A429" s="714">
        <v>2050901</v>
      </c>
      <c r="B429" s="718" t="s">
        <v>417</v>
      </c>
      <c r="C429" s="716">
        <v>0</v>
      </c>
    </row>
    <row r="430" ht="16.5" hidden="1" customHeight="1" spans="1:3">
      <c r="A430" s="714">
        <v>2050902</v>
      </c>
      <c r="B430" s="718" t="s">
        <v>418</v>
      </c>
      <c r="C430" s="716">
        <v>0</v>
      </c>
    </row>
    <row r="431" ht="16.5" hidden="1" customHeight="1" spans="1:3">
      <c r="A431" s="714">
        <v>2050903</v>
      </c>
      <c r="B431" s="718" t="s">
        <v>419</v>
      </c>
      <c r="C431" s="716">
        <v>0</v>
      </c>
    </row>
    <row r="432" ht="16.5" hidden="1" customHeight="1" spans="1:3">
      <c r="A432" s="714">
        <v>2050904</v>
      </c>
      <c r="B432" s="718" t="s">
        <v>420</v>
      </c>
      <c r="C432" s="716">
        <v>0</v>
      </c>
    </row>
    <row r="433" ht="16.5" hidden="1" customHeight="1" spans="1:3">
      <c r="A433" s="714">
        <v>2050905</v>
      </c>
      <c r="B433" s="718" t="s">
        <v>421</v>
      </c>
      <c r="C433" s="716">
        <v>0</v>
      </c>
    </row>
    <row r="434" ht="16.5" hidden="1" customHeight="1" spans="1:3">
      <c r="A434" s="714">
        <v>2050999</v>
      </c>
      <c r="B434" s="718" t="s">
        <v>422</v>
      </c>
      <c r="C434" s="716">
        <v>0</v>
      </c>
    </row>
    <row r="435" ht="16.5" customHeight="1" spans="1:3">
      <c r="A435" s="714">
        <v>20599</v>
      </c>
      <c r="B435" s="717" t="s">
        <v>423</v>
      </c>
      <c r="C435" s="716">
        <v>579</v>
      </c>
    </row>
    <row r="436" ht="16.5" customHeight="1" spans="1:3">
      <c r="A436" s="714">
        <v>2059999</v>
      </c>
      <c r="B436" s="718" t="s">
        <v>424</v>
      </c>
      <c r="C436" s="716">
        <v>579</v>
      </c>
    </row>
    <row r="437" ht="16.5" customHeight="1" spans="1:3">
      <c r="A437" s="714">
        <v>206</v>
      </c>
      <c r="B437" s="717" t="s">
        <v>425</v>
      </c>
      <c r="C437" s="716">
        <v>3597</v>
      </c>
    </row>
    <row r="438" ht="16.5" customHeight="1" spans="1:3">
      <c r="A438" s="714">
        <v>20601</v>
      </c>
      <c r="B438" s="717" t="s">
        <v>426</v>
      </c>
      <c r="C438" s="716">
        <v>323</v>
      </c>
    </row>
    <row r="439" ht="16.5" customHeight="1" spans="1:3">
      <c r="A439" s="714">
        <v>2060101</v>
      </c>
      <c r="B439" s="718" t="s">
        <v>148</v>
      </c>
      <c r="C439" s="716">
        <v>323</v>
      </c>
    </row>
    <row r="440" ht="16.5" hidden="1" customHeight="1" spans="1:3">
      <c r="A440" s="714">
        <v>2060102</v>
      </c>
      <c r="B440" s="718" t="s">
        <v>149</v>
      </c>
      <c r="C440" s="716">
        <v>0</v>
      </c>
    </row>
    <row r="441" ht="16.5" hidden="1" customHeight="1" spans="1:3">
      <c r="A441" s="714">
        <v>2060103</v>
      </c>
      <c r="B441" s="718" t="s">
        <v>150</v>
      </c>
      <c r="C441" s="716">
        <v>0</v>
      </c>
    </row>
    <row r="442" ht="16.5" hidden="1" customHeight="1" spans="1:3">
      <c r="A442" s="714">
        <v>2060199</v>
      </c>
      <c r="B442" s="718" t="s">
        <v>427</v>
      </c>
      <c r="C442" s="716">
        <v>0</v>
      </c>
    </row>
    <row r="443" ht="16.5" hidden="1" customHeight="1" spans="1:3">
      <c r="A443" s="714">
        <v>20602</v>
      </c>
      <c r="B443" s="717" t="s">
        <v>428</v>
      </c>
      <c r="C443" s="716">
        <v>0</v>
      </c>
    </row>
    <row r="444" ht="16.5" hidden="1" customHeight="1" spans="1:3">
      <c r="A444" s="714">
        <v>2060201</v>
      </c>
      <c r="B444" s="718" t="s">
        <v>429</v>
      </c>
      <c r="C444" s="716">
        <v>0</v>
      </c>
    </row>
    <row r="445" ht="16.5" hidden="1" customHeight="1" spans="1:3">
      <c r="A445" s="714">
        <v>2060203</v>
      </c>
      <c r="B445" s="718" t="s">
        <v>430</v>
      </c>
      <c r="C445" s="716">
        <v>0</v>
      </c>
    </row>
    <row r="446" ht="16.5" hidden="1" customHeight="1" spans="1:3">
      <c r="A446" s="714">
        <v>2060204</v>
      </c>
      <c r="B446" s="718" t="s">
        <v>431</v>
      </c>
      <c r="C446" s="716">
        <v>0</v>
      </c>
    </row>
    <row r="447" ht="16.5" hidden="1" customHeight="1" spans="1:3">
      <c r="A447" s="714">
        <v>2060205</v>
      </c>
      <c r="B447" s="718" t="s">
        <v>432</v>
      </c>
      <c r="C447" s="716">
        <v>0</v>
      </c>
    </row>
    <row r="448" ht="16.5" hidden="1" customHeight="1" spans="1:3">
      <c r="A448" s="714">
        <v>2060206</v>
      </c>
      <c r="B448" s="718" t="s">
        <v>433</v>
      </c>
      <c r="C448" s="716">
        <v>0</v>
      </c>
    </row>
    <row r="449" ht="16.5" hidden="1" customHeight="1" spans="1:3">
      <c r="A449" s="714">
        <v>2060207</v>
      </c>
      <c r="B449" s="718" t="s">
        <v>434</v>
      </c>
      <c r="C449" s="716">
        <v>0</v>
      </c>
    </row>
    <row r="450" ht="16.5" hidden="1" customHeight="1" spans="1:3">
      <c r="A450" s="714">
        <v>2060208</v>
      </c>
      <c r="B450" s="718" t="s">
        <v>435</v>
      </c>
      <c r="C450" s="716">
        <v>0</v>
      </c>
    </row>
    <row r="451" ht="16.5" hidden="1" customHeight="1" spans="1:3">
      <c r="A451" s="714">
        <v>2060299</v>
      </c>
      <c r="B451" s="718" t="s">
        <v>436</v>
      </c>
      <c r="C451" s="716">
        <v>0</v>
      </c>
    </row>
    <row r="452" ht="16.5" hidden="1" customHeight="1" spans="1:3">
      <c r="A452" s="714">
        <v>20603</v>
      </c>
      <c r="B452" s="717" t="s">
        <v>437</v>
      </c>
      <c r="C452" s="716">
        <v>0</v>
      </c>
    </row>
    <row r="453" ht="16.5" hidden="1" customHeight="1" spans="1:3">
      <c r="A453" s="714">
        <v>2060301</v>
      </c>
      <c r="B453" s="718" t="s">
        <v>429</v>
      </c>
      <c r="C453" s="716">
        <v>0</v>
      </c>
    </row>
    <row r="454" ht="16.5" hidden="1" customHeight="1" spans="1:3">
      <c r="A454" s="714">
        <v>2060302</v>
      </c>
      <c r="B454" s="718" t="s">
        <v>438</v>
      </c>
      <c r="C454" s="716">
        <v>0</v>
      </c>
    </row>
    <row r="455" ht="16.5" hidden="1" customHeight="1" spans="1:3">
      <c r="A455" s="714">
        <v>2060303</v>
      </c>
      <c r="B455" s="718" t="s">
        <v>439</v>
      </c>
      <c r="C455" s="716">
        <v>0</v>
      </c>
    </row>
    <row r="456" ht="16.5" hidden="1" customHeight="1" spans="1:3">
      <c r="A456" s="714">
        <v>2060304</v>
      </c>
      <c r="B456" s="718" t="s">
        <v>440</v>
      </c>
      <c r="C456" s="716">
        <v>0</v>
      </c>
    </row>
    <row r="457" ht="16.5" hidden="1" customHeight="1" spans="1:3">
      <c r="A457" s="714">
        <v>2060399</v>
      </c>
      <c r="B457" s="718" t="s">
        <v>441</v>
      </c>
      <c r="C457" s="716">
        <v>0</v>
      </c>
    </row>
    <row r="458" ht="16.5" customHeight="1" spans="1:3">
      <c r="A458" s="714">
        <v>20604</v>
      </c>
      <c r="B458" s="717" t="s">
        <v>442</v>
      </c>
      <c r="C458" s="716">
        <v>1053</v>
      </c>
    </row>
    <row r="459" ht="16.5" hidden="1" customHeight="1" spans="1:3">
      <c r="A459" s="714">
        <v>2060401</v>
      </c>
      <c r="B459" s="718" t="s">
        <v>429</v>
      </c>
      <c r="C459" s="716">
        <v>0</v>
      </c>
    </row>
    <row r="460" ht="16.5" customHeight="1" spans="1:3">
      <c r="A460" s="714">
        <v>2060404</v>
      </c>
      <c r="B460" s="718" t="s">
        <v>443</v>
      </c>
      <c r="C460" s="716">
        <v>1053</v>
      </c>
    </row>
    <row r="461" ht="16.5" hidden="1" customHeight="1" spans="1:3">
      <c r="A461" s="714">
        <v>2060405</v>
      </c>
      <c r="B461" s="718" t="s">
        <v>444</v>
      </c>
      <c r="C461" s="716">
        <v>0</v>
      </c>
    </row>
    <row r="462" ht="16.5" hidden="1" customHeight="1" spans="1:3">
      <c r="A462" s="714">
        <v>2060499</v>
      </c>
      <c r="B462" s="718" t="s">
        <v>445</v>
      </c>
      <c r="C462" s="716">
        <v>0</v>
      </c>
    </row>
    <row r="463" ht="16.5" customHeight="1" spans="1:3">
      <c r="A463" s="714">
        <v>20605</v>
      </c>
      <c r="B463" s="717" t="s">
        <v>446</v>
      </c>
      <c r="C463" s="716">
        <v>533</v>
      </c>
    </row>
    <row r="464" ht="16.5" customHeight="1" spans="1:3">
      <c r="A464" s="714">
        <v>2060501</v>
      </c>
      <c r="B464" s="718" t="s">
        <v>429</v>
      </c>
      <c r="C464" s="716">
        <v>86</v>
      </c>
    </row>
    <row r="465" ht="16.5" customHeight="1" spans="1:3">
      <c r="A465" s="714">
        <v>2060502</v>
      </c>
      <c r="B465" s="718" t="s">
        <v>447</v>
      </c>
      <c r="C465" s="716">
        <v>447</v>
      </c>
    </row>
    <row r="466" ht="16.5" hidden="1" customHeight="1" spans="1:3">
      <c r="A466" s="714">
        <v>2060503</v>
      </c>
      <c r="B466" s="718" t="s">
        <v>448</v>
      </c>
      <c r="C466" s="716">
        <v>0</v>
      </c>
    </row>
    <row r="467" ht="16.5" hidden="1" customHeight="1" spans="1:3">
      <c r="A467" s="714">
        <v>2060599</v>
      </c>
      <c r="B467" s="718" t="s">
        <v>449</v>
      </c>
      <c r="C467" s="716">
        <v>0</v>
      </c>
    </row>
    <row r="468" ht="16.5" hidden="1" customHeight="1" spans="1:3">
      <c r="A468" s="714">
        <v>20606</v>
      </c>
      <c r="B468" s="717" t="s">
        <v>450</v>
      </c>
      <c r="C468" s="716">
        <v>0</v>
      </c>
    </row>
    <row r="469" ht="16.5" hidden="1" customHeight="1" spans="1:3">
      <c r="A469" s="714">
        <v>2060601</v>
      </c>
      <c r="B469" s="718" t="s">
        <v>451</v>
      </c>
      <c r="C469" s="716">
        <v>0</v>
      </c>
    </row>
    <row r="470" ht="16.5" hidden="1" customHeight="1" spans="1:3">
      <c r="A470" s="714">
        <v>2060602</v>
      </c>
      <c r="B470" s="718" t="s">
        <v>452</v>
      </c>
      <c r="C470" s="716">
        <v>0</v>
      </c>
    </row>
    <row r="471" ht="16.5" hidden="1" customHeight="1" spans="1:3">
      <c r="A471" s="714">
        <v>2060603</v>
      </c>
      <c r="B471" s="718" t="s">
        <v>453</v>
      </c>
      <c r="C471" s="716">
        <v>0</v>
      </c>
    </row>
    <row r="472" ht="16.5" hidden="1" customHeight="1" spans="1:3">
      <c r="A472" s="714">
        <v>2060699</v>
      </c>
      <c r="B472" s="718" t="s">
        <v>454</v>
      </c>
      <c r="C472" s="716">
        <v>0</v>
      </c>
    </row>
    <row r="473" ht="16.5" customHeight="1" spans="1:3">
      <c r="A473" s="714">
        <v>20607</v>
      </c>
      <c r="B473" s="717" t="s">
        <v>455</v>
      </c>
      <c r="C473" s="716">
        <v>563</v>
      </c>
    </row>
    <row r="474" ht="16.5" hidden="1" customHeight="1" spans="1:3">
      <c r="A474" s="714">
        <v>2060701</v>
      </c>
      <c r="B474" s="718" t="s">
        <v>429</v>
      </c>
      <c r="C474" s="716">
        <v>0</v>
      </c>
    </row>
    <row r="475" ht="16.5" customHeight="1" spans="1:3">
      <c r="A475" s="714">
        <v>2060702</v>
      </c>
      <c r="B475" s="718" t="s">
        <v>456</v>
      </c>
      <c r="C475" s="716">
        <v>263</v>
      </c>
    </row>
    <row r="476" ht="16.5" customHeight="1" spans="1:3">
      <c r="A476" s="714">
        <v>2060703</v>
      </c>
      <c r="B476" s="718" t="s">
        <v>457</v>
      </c>
      <c r="C476" s="716">
        <v>300</v>
      </c>
    </row>
    <row r="477" ht="16.5" hidden="1" customHeight="1" spans="1:3">
      <c r="A477" s="714">
        <v>2060704</v>
      </c>
      <c r="B477" s="718" t="s">
        <v>458</v>
      </c>
      <c r="C477" s="716">
        <v>0</v>
      </c>
    </row>
    <row r="478" ht="16.5" hidden="1" customHeight="1" spans="1:3">
      <c r="A478" s="714">
        <v>2060705</v>
      </c>
      <c r="B478" s="718" t="s">
        <v>459</v>
      </c>
      <c r="C478" s="716">
        <v>0</v>
      </c>
    </row>
    <row r="479" ht="16.5" hidden="1" customHeight="1" spans="1:3">
      <c r="A479" s="714">
        <v>2060799</v>
      </c>
      <c r="B479" s="718" t="s">
        <v>460</v>
      </c>
      <c r="C479" s="716">
        <v>0</v>
      </c>
    </row>
    <row r="480" ht="16.5" hidden="1" customHeight="1" spans="1:3">
      <c r="A480" s="714">
        <v>20608</v>
      </c>
      <c r="B480" s="717" t="s">
        <v>461</v>
      </c>
      <c r="C480" s="716">
        <v>0</v>
      </c>
    </row>
    <row r="481" ht="16.5" hidden="1" customHeight="1" spans="1:3">
      <c r="A481" s="714">
        <v>2060801</v>
      </c>
      <c r="B481" s="718" t="s">
        <v>462</v>
      </c>
      <c r="C481" s="716">
        <v>0</v>
      </c>
    </row>
    <row r="482" ht="16.5" hidden="1" customHeight="1" spans="1:3">
      <c r="A482" s="714">
        <v>2060802</v>
      </c>
      <c r="B482" s="718" t="s">
        <v>463</v>
      </c>
      <c r="C482" s="716">
        <v>0</v>
      </c>
    </row>
    <row r="483" ht="16.5" hidden="1" customHeight="1" spans="1:3">
      <c r="A483" s="714">
        <v>2060899</v>
      </c>
      <c r="B483" s="718" t="s">
        <v>464</v>
      </c>
      <c r="C483" s="716">
        <v>0</v>
      </c>
    </row>
    <row r="484" ht="16.5" hidden="1" customHeight="1" spans="1:3">
      <c r="A484" s="714">
        <v>20609</v>
      </c>
      <c r="B484" s="717" t="s">
        <v>465</v>
      </c>
      <c r="C484" s="716">
        <v>0</v>
      </c>
    </row>
    <row r="485" ht="16.5" hidden="1" customHeight="1" spans="1:3">
      <c r="A485" s="714">
        <v>2060901</v>
      </c>
      <c r="B485" s="718" t="s">
        <v>466</v>
      </c>
      <c r="C485" s="716">
        <v>0</v>
      </c>
    </row>
    <row r="486" ht="16.5" hidden="1" customHeight="1" spans="1:3">
      <c r="A486" s="714">
        <v>2060902</v>
      </c>
      <c r="B486" s="718" t="s">
        <v>467</v>
      </c>
      <c r="C486" s="716">
        <v>0</v>
      </c>
    </row>
    <row r="487" ht="16.5" hidden="1" customHeight="1" spans="1:3">
      <c r="A487" s="714">
        <v>2060999</v>
      </c>
      <c r="B487" s="718" t="s">
        <v>468</v>
      </c>
      <c r="C487" s="716">
        <v>0</v>
      </c>
    </row>
    <row r="488" ht="16.5" customHeight="1" spans="1:3">
      <c r="A488" s="714">
        <v>20699</v>
      </c>
      <c r="B488" s="717" t="s">
        <v>469</v>
      </c>
      <c r="C488" s="716">
        <v>1125</v>
      </c>
    </row>
    <row r="489" ht="16.5" hidden="1" customHeight="1" spans="1:3">
      <c r="A489" s="714">
        <v>2069901</v>
      </c>
      <c r="B489" s="718" t="s">
        <v>470</v>
      </c>
      <c r="C489" s="716">
        <v>0</v>
      </c>
    </row>
    <row r="490" ht="16.5" hidden="1" customHeight="1" spans="1:3">
      <c r="A490" s="714">
        <v>2069902</v>
      </c>
      <c r="B490" s="718" t="s">
        <v>471</v>
      </c>
      <c r="C490" s="716">
        <v>0</v>
      </c>
    </row>
    <row r="491" ht="16.5" hidden="1" customHeight="1" spans="1:3">
      <c r="A491" s="714">
        <v>2069903</v>
      </c>
      <c r="B491" s="718" t="s">
        <v>472</v>
      </c>
      <c r="C491" s="716">
        <v>0</v>
      </c>
    </row>
    <row r="492" ht="16.5" customHeight="1" spans="1:3">
      <c r="A492" s="714">
        <v>2069999</v>
      </c>
      <c r="B492" s="718" t="s">
        <v>473</v>
      </c>
      <c r="C492" s="716">
        <v>1125</v>
      </c>
    </row>
    <row r="493" ht="16.5" customHeight="1" spans="1:3">
      <c r="A493" s="714">
        <v>207</v>
      </c>
      <c r="B493" s="717" t="s">
        <v>474</v>
      </c>
      <c r="C493" s="716">
        <v>7083</v>
      </c>
    </row>
    <row r="494" ht="16.5" customHeight="1" spans="1:3">
      <c r="A494" s="714">
        <v>20701</v>
      </c>
      <c r="B494" s="717" t="s">
        <v>475</v>
      </c>
      <c r="C494" s="716">
        <v>3700</v>
      </c>
    </row>
    <row r="495" ht="16.5" customHeight="1" spans="1:3">
      <c r="A495" s="714">
        <v>2070101</v>
      </c>
      <c r="B495" s="718" t="s">
        <v>148</v>
      </c>
      <c r="C495" s="716">
        <v>761</v>
      </c>
    </row>
    <row r="496" ht="16.5" hidden="1" customHeight="1" spans="1:3">
      <c r="A496" s="714">
        <v>2070102</v>
      </c>
      <c r="B496" s="718" t="s">
        <v>149</v>
      </c>
      <c r="C496" s="716">
        <v>0</v>
      </c>
    </row>
    <row r="497" ht="16.5" hidden="1" customHeight="1" spans="1:3">
      <c r="A497" s="714">
        <v>2070103</v>
      </c>
      <c r="B497" s="718" t="s">
        <v>150</v>
      </c>
      <c r="C497" s="716">
        <v>0</v>
      </c>
    </row>
    <row r="498" ht="16.5" customHeight="1" spans="1:3">
      <c r="A498" s="714">
        <v>2070104</v>
      </c>
      <c r="B498" s="718" t="s">
        <v>476</v>
      </c>
      <c r="C498" s="716">
        <v>325</v>
      </c>
    </row>
    <row r="499" ht="16.5" hidden="1" customHeight="1" spans="1:3">
      <c r="A499" s="714">
        <v>2070105</v>
      </c>
      <c r="B499" s="718" t="s">
        <v>477</v>
      </c>
      <c r="C499" s="716">
        <v>0</v>
      </c>
    </row>
    <row r="500" ht="16.5" hidden="1" customHeight="1" spans="1:3">
      <c r="A500" s="714">
        <v>2070106</v>
      </c>
      <c r="B500" s="718" t="s">
        <v>478</v>
      </c>
      <c r="C500" s="716">
        <v>0</v>
      </c>
    </row>
    <row r="501" ht="16.5" hidden="1" customHeight="1" spans="1:3">
      <c r="A501" s="714">
        <v>2070107</v>
      </c>
      <c r="B501" s="718" t="s">
        <v>479</v>
      </c>
      <c r="C501" s="716">
        <v>0</v>
      </c>
    </row>
    <row r="502" ht="16.5" hidden="1" customHeight="1" spans="1:3">
      <c r="A502" s="714">
        <v>2070108</v>
      </c>
      <c r="B502" s="718" t="s">
        <v>480</v>
      </c>
      <c r="C502" s="716">
        <v>0</v>
      </c>
    </row>
    <row r="503" ht="16.5" customHeight="1" spans="1:3">
      <c r="A503" s="714">
        <v>2070109</v>
      </c>
      <c r="B503" s="718" t="s">
        <v>481</v>
      </c>
      <c r="C503" s="716">
        <v>793</v>
      </c>
    </row>
    <row r="504" ht="16.5" hidden="1" customHeight="1" spans="1:3">
      <c r="A504" s="714">
        <v>2070110</v>
      </c>
      <c r="B504" s="718" t="s">
        <v>482</v>
      </c>
      <c r="C504" s="716">
        <v>0</v>
      </c>
    </row>
    <row r="505" ht="16.5" hidden="1" customHeight="1" spans="1:3">
      <c r="A505" s="714">
        <v>2070111</v>
      </c>
      <c r="B505" s="718" t="s">
        <v>483</v>
      </c>
      <c r="C505" s="716">
        <v>0</v>
      </c>
    </row>
    <row r="506" ht="16.5" hidden="1" customHeight="1" spans="1:3">
      <c r="A506" s="714">
        <v>2070112</v>
      </c>
      <c r="B506" s="718" t="s">
        <v>484</v>
      </c>
      <c r="C506" s="716">
        <v>0</v>
      </c>
    </row>
    <row r="507" ht="16.5" customHeight="1" spans="1:3">
      <c r="A507" s="714">
        <v>2070113</v>
      </c>
      <c r="B507" s="718" t="s">
        <v>485</v>
      </c>
      <c r="C507" s="716">
        <v>139</v>
      </c>
    </row>
    <row r="508" ht="16.5" customHeight="1" spans="1:3">
      <c r="A508" s="714">
        <v>2070114</v>
      </c>
      <c r="B508" s="718" t="s">
        <v>486</v>
      </c>
      <c r="C508" s="716">
        <v>160</v>
      </c>
    </row>
    <row r="509" ht="16.5" customHeight="1" spans="1:3">
      <c r="A509" s="714">
        <v>2070199</v>
      </c>
      <c r="B509" s="718" t="s">
        <v>487</v>
      </c>
      <c r="C509" s="716">
        <v>1522</v>
      </c>
    </row>
    <row r="510" ht="16.5" customHeight="1" spans="1:3">
      <c r="A510" s="714">
        <v>20702</v>
      </c>
      <c r="B510" s="717" t="s">
        <v>488</v>
      </c>
      <c r="C510" s="716">
        <v>1272</v>
      </c>
    </row>
    <row r="511" ht="16.5" hidden="1" customHeight="1" spans="1:3">
      <c r="A511" s="714">
        <v>2070201</v>
      </c>
      <c r="B511" s="718" t="s">
        <v>148</v>
      </c>
      <c r="C511" s="716">
        <v>0</v>
      </c>
    </row>
    <row r="512" ht="16.5" hidden="1" customHeight="1" spans="1:3">
      <c r="A512" s="714">
        <v>2070202</v>
      </c>
      <c r="B512" s="718" t="s">
        <v>149</v>
      </c>
      <c r="C512" s="716">
        <v>0</v>
      </c>
    </row>
    <row r="513" ht="16.5" hidden="1" customHeight="1" spans="1:3">
      <c r="A513" s="714">
        <v>2070203</v>
      </c>
      <c r="B513" s="718" t="s">
        <v>150</v>
      </c>
      <c r="C513" s="716">
        <v>0</v>
      </c>
    </row>
    <row r="514" ht="16.5" customHeight="1" spans="1:3">
      <c r="A514" s="714">
        <v>2070204</v>
      </c>
      <c r="B514" s="718" t="s">
        <v>489</v>
      </c>
      <c r="C514" s="716">
        <v>477</v>
      </c>
    </row>
    <row r="515" ht="16.5" customHeight="1" spans="1:3">
      <c r="A515" s="714">
        <v>2070205</v>
      </c>
      <c r="B515" s="718" t="s">
        <v>490</v>
      </c>
      <c r="C515" s="716">
        <v>795</v>
      </c>
    </row>
    <row r="516" ht="16.5" hidden="1" customHeight="1" spans="1:3">
      <c r="A516" s="714">
        <v>2070206</v>
      </c>
      <c r="B516" s="718" t="s">
        <v>491</v>
      </c>
      <c r="C516" s="716">
        <v>0</v>
      </c>
    </row>
    <row r="517" ht="16.5" hidden="1" customHeight="1" spans="1:3">
      <c r="A517" s="714">
        <v>2070299</v>
      </c>
      <c r="B517" s="718" t="s">
        <v>492</v>
      </c>
      <c r="C517" s="716">
        <v>0</v>
      </c>
    </row>
    <row r="518" ht="16.5" customHeight="1" spans="1:3">
      <c r="A518" s="714">
        <v>20703</v>
      </c>
      <c r="B518" s="717" t="s">
        <v>493</v>
      </c>
      <c r="C518" s="716">
        <v>562</v>
      </c>
    </row>
    <row r="519" ht="16.5" hidden="1" customHeight="1" spans="1:3">
      <c r="A519" s="714">
        <v>2070301</v>
      </c>
      <c r="B519" s="718" t="s">
        <v>148</v>
      </c>
      <c r="C519" s="716">
        <v>0</v>
      </c>
    </row>
    <row r="520" ht="16.5" hidden="1" customHeight="1" spans="1:3">
      <c r="A520" s="714">
        <v>2070302</v>
      </c>
      <c r="B520" s="718" t="s">
        <v>149</v>
      </c>
      <c r="C520" s="716">
        <v>0</v>
      </c>
    </row>
    <row r="521" ht="16.5" hidden="1" customHeight="1" spans="1:3">
      <c r="A521" s="714">
        <v>2070303</v>
      </c>
      <c r="B521" s="718" t="s">
        <v>150</v>
      </c>
      <c r="C521" s="716">
        <v>0</v>
      </c>
    </row>
    <row r="522" ht="16.5" customHeight="1" spans="1:3">
      <c r="A522" s="714">
        <v>2070304</v>
      </c>
      <c r="B522" s="718" t="s">
        <v>494</v>
      </c>
      <c r="C522" s="716">
        <v>365</v>
      </c>
    </row>
    <row r="523" ht="16.5" hidden="1" customHeight="1" spans="1:3">
      <c r="A523" s="714">
        <v>2070305</v>
      </c>
      <c r="B523" s="718" t="s">
        <v>495</v>
      </c>
      <c r="C523" s="716">
        <v>0</v>
      </c>
    </row>
    <row r="524" ht="16.5" customHeight="1" spans="1:3">
      <c r="A524" s="714">
        <v>2070306</v>
      </c>
      <c r="B524" s="718" t="s">
        <v>496</v>
      </c>
      <c r="C524" s="716">
        <v>80</v>
      </c>
    </row>
    <row r="525" ht="16.5" customHeight="1" spans="1:3">
      <c r="A525" s="714">
        <v>2070307</v>
      </c>
      <c r="B525" s="718" t="s">
        <v>497</v>
      </c>
      <c r="C525" s="716">
        <v>95</v>
      </c>
    </row>
    <row r="526" ht="16.5" customHeight="1" spans="1:3">
      <c r="A526" s="714">
        <v>2070308</v>
      </c>
      <c r="B526" s="718" t="s">
        <v>498</v>
      </c>
      <c r="C526" s="716">
        <v>22</v>
      </c>
    </row>
    <row r="527" ht="16.5" hidden="1" customHeight="1" spans="1:3">
      <c r="A527" s="714">
        <v>2070309</v>
      </c>
      <c r="B527" s="718" t="s">
        <v>499</v>
      </c>
      <c r="C527" s="716">
        <v>0</v>
      </c>
    </row>
    <row r="528" ht="16.5" hidden="1" customHeight="1" spans="1:3">
      <c r="A528" s="714">
        <v>2070399</v>
      </c>
      <c r="B528" s="718" t="s">
        <v>500</v>
      </c>
      <c r="C528" s="716">
        <v>0</v>
      </c>
    </row>
    <row r="529" ht="16.5" customHeight="1" spans="1:3">
      <c r="A529" s="714">
        <v>20706</v>
      </c>
      <c r="B529" s="717" t="s">
        <v>501</v>
      </c>
      <c r="C529" s="716">
        <v>150</v>
      </c>
    </row>
    <row r="530" ht="16.5" hidden="1" customHeight="1" spans="1:3">
      <c r="A530" s="714">
        <v>2070601</v>
      </c>
      <c r="B530" s="718" t="s">
        <v>148</v>
      </c>
      <c r="C530" s="716">
        <v>0</v>
      </c>
    </row>
    <row r="531" ht="16.5" hidden="1" customHeight="1" spans="1:3">
      <c r="A531" s="714">
        <v>2070602</v>
      </c>
      <c r="B531" s="718" t="s">
        <v>149</v>
      </c>
      <c r="C531" s="716">
        <v>0</v>
      </c>
    </row>
    <row r="532" ht="16.5" hidden="1" customHeight="1" spans="1:3">
      <c r="A532" s="714">
        <v>2070603</v>
      </c>
      <c r="B532" s="718" t="s">
        <v>150</v>
      </c>
      <c r="C532" s="716">
        <v>0</v>
      </c>
    </row>
    <row r="533" ht="16.5" hidden="1" customHeight="1" spans="1:3">
      <c r="A533" s="714">
        <v>2070604</v>
      </c>
      <c r="B533" s="718" t="s">
        <v>502</v>
      </c>
      <c r="C533" s="716">
        <v>0</v>
      </c>
    </row>
    <row r="534" ht="16.5" customHeight="1" spans="1:3">
      <c r="A534" s="714">
        <v>2070605</v>
      </c>
      <c r="B534" s="718" t="s">
        <v>503</v>
      </c>
      <c r="C534" s="716">
        <v>68</v>
      </c>
    </row>
    <row r="535" ht="16.5" hidden="1" customHeight="1" spans="1:3">
      <c r="A535" s="714">
        <v>2070606</v>
      </c>
      <c r="B535" s="718" t="s">
        <v>504</v>
      </c>
      <c r="C535" s="716">
        <v>0</v>
      </c>
    </row>
    <row r="536" ht="16.5" customHeight="1" spans="1:3">
      <c r="A536" s="714">
        <v>2070607</v>
      </c>
      <c r="B536" s="718" t="s">
        <v>505</v>
      </c>
      <c r="C536" s="716">
        <v>82</v>
      </c>
    </row>
    <row r="537" ht="16.5" hidden="1" customHeight="1" spans="1:3">
      <c r="A537" s="714">
        <v>2070699</v>
      </c>
      <c r="B537" s="718" t="s">
        <v>506</v>
      </c>
      <c r="C537" s="716">
        <v>0</v>
      </c>
    </row>
    <row r="538" ht="16.5" customHeight="1" spans="1:3">
      <c r="A538" s="714">
        <v>20708</v>
      </c>
      <c r="B538" s="717" t="s">
        <v>507</v>
      </c>
      <c r="C538" s="716">
        <v>1372</v>
      </c>
    </row>
    <row r="539" ht="16.5" hidden="1" customHeight="1" spans="1:3">
      <c r="A539" s="714">
        <v>2070801</v>
      </c>
      <c r="B539" s="718" t="s">
        <v>148</v>
      </c>
      <c r="C539" s="716">
        <v>0</v>
      </c>
    </row>
    <row r="540" ht="16.5" hidden="1" customHeight="1" spans="1:3">
      <c r="A540" s="714">
        <v>2070802</v>
      </c>
      <c r="B540" s="718" t="s">
        <v>149</v>
      </c>
      <c r="C540" s="716">
        <v>0</v>
      </c>
    </row>
    <row r="541" ht="16.5" hidden="1" customHeight="1" spans="1:3">
      <c r="A541" s="714">
        <v>2070803</v>
      </c>
      <c r="B541" s="718" t="s">
        <v>150</v>
      </c>
      <c r="C541" s="716">
        <v>0</v>
      </c>
    </row>
    <row r="542" ht="16.5" hidden="1" customHeight="1" spans="1:3">
      <c r="A542" s="714">
        <v>2070806</v>
      </c>
      <c r="B542" s="718" t="s">
        <v>508</v>
      </c>
      <c r="C542" s="716">
        <v>0</v>
      </c>
    </row>
    <row r="543" ht="16.5" customHeight="1" spans="1:3">
      <c r="A543" s="714">
        <v>2070807</v>
      </c>
      <c r="B543" s="718" t="s">
        <v>509</v>
      </c>
      <c r="C543" s="716">
        <v>23</v>
      </c>
    </row>
    <row r="544" ht="16.5" customHeight="1" spans="1:3">
      <c r="A544" s="714">
        <v>2070808</v>
      </c>
      <c r="B544" s="718" t="s">
        <v>510</v>
      </c>
      <c r="C544" s="716">
        <v>1349</v>
      </c>
    </row>
    <row r="545" ht="16.5" hidden="1" customHeight="1" spans="1:3">
      <c r="A545" s="714">
        <v>2070899</v>
      </c>
      <c r="B545" s="718" t="s">
        <v>511</v>
      </c>
      <c r="C545" s="716">
        <v>0</v>
      </c>
    </row>
    <row r="546" ht="16.5" customHeight="1" spans="1:3">
      <c r="A546" s="714">
        <v>20799</v>
      </c>
      <c r="B546" s="717" t="s">
        <v>512</v>
      </c>
      <c r="C546" s="716">
        <v>27</v>
      </c>
    </row>
    <row r="547" ht="16.5" customHeight="1" spans="1:3">
      <c r="A547" s="714">
        <v>2079902</v>
      </c>
      <c r="B547" s="718" t="s">
        <v>513</v>
      </c>
      <c r="C547" s="716">
        <v>25</v>
      </c>
    </row>
    <row r="548" ht="16.5" hidden="1" customHeight="1" spans="1:3">
      <c r="A548" s="714">
        <v>2079903</v>
      </c>
      <c r="B548" s="718" t="s">
        <v>514</v>
      </c>
      <c r="C548" s="716">
        <v>0</v>
      </c>
    </row>
    <row r="549" ht="16.5" customHeight="1" spans="1:3">
      <c r="A549" s="714">
        <v>2079999</v>
      </c>
      <c r="B549" s="718" t="s">
        <v>515</v>
      </c>
      <c r="C549" s="716">
        <v>2</v>
      </c>
    </row>
    <row r="550" ht="16.5" customHeight="1" spans="1:3">
      <c r="A550" s="714">
        <v>208</v>
      </c>
      <c r="B550" s="717" t="s">
        <v>516</v>
      </c>
      <c r="C550" s="716">
        <v>176407</v>
      </c>
    </row>
    <row r="551" ht="16.5" customHeight="1" spans="1:3">
      <c r="A551" s="714">
        <v>20801</v>
      </c>
      <c r="B551" s="717" t="s">
        <v>517</v>
      </c>
      <c r="C551" s="716">
        <v>2647</v>
      </c>
    </row>
    <row r="552" ht="16.5" customHeight="1" spans="1:3">
      <c r="A552" s="714">
        <v>2080101</v>
      </c>
      <c r="B552" s="718" t="s">
        <v>148</v>
      </c>
      <c r="C552" s="716">
        <v>668</v>
      </c>
    </row>
    <row r="553" ht="16.5" customHeight="1" spans="1:3">
      <c r="A553" s="714">
        <v>2080102</v>
      </c>
      <c r="B553" s="718" t="s">
        <v>149</v>
      </c>
      <c r="C553" s="716">
        <v>101</v>
      </c>
    </row>
    <row r="554" ht="16.5" hidden="1" customHeight="1" spans="1:3">
      <c r="A554" s="714">
        <v>2080103</v>
      </c>
      <c r="B554" s="718" t="s">
        <v>150</v>
      </c>
      <c r="C554" s="716">
        <v>0</v>
      </c>
    </row>
    <row r="555" ht="16.5" hidden="1" customHeight="1" spans="1:3">
      <c r="A555" s="714">
        <v>2080104</v>
      </c>
      <c r="B555" s="718" t="s">
        <v>518</v>
      </c>
      <c r="C555" s="716">
        <v>0</v>
      </c>
    </row>
    <row r="556" ht="16.5" hidden="1" customHeight="1" spans="1:3">
      <c r="A556" s="714">
        <v>2080105</v>
      </c>
      <c r="B556" s="718" t="s">
        <v>519</v>
      </c>
      <c r="C556" s="716">
        <v>0</v>
      </c>
    </row>
    <row r="557" ht="16.5" hidden="1" customHeight="1" spans="1:3">
      <c r="A557" s="714">
        <v>2080106</v>
      </c>
      <c r="B557" s="718" t="s">
        <v>520</v>
      </c>
      <c r="C557" s="716">
        <v>0</v>
      </c>
    </row>
    <row r="558" ht="16.5" hidden="1" customHeight="1" spans="1:3">
      <c r="A558" s="714">
        <v>2080107</v>
      </c>
      <c r="B558" s="718" t="s">
        <v>521</v>
      </c>
      <c r="C558" s="716">
        <v>0</v>
      </c>
    </row>
    <row r="559" ht="16.5" hidden="1" customHeight="1" spans="1:3">
      <c r="A559" s="714">
        <v>2080108</v>
      </c>
      <c r="B559" s="718" t="s">
        <v>189</v>
      </c>
      <c r="C559" s="716">
        <v>0</v>
      </c>
    </row>
    <row r="560" ht="16.5" customHeight="1" spans="1:3">
      <c r="A560" s="714">
        <v>2080109</v>
      </c>
      <c r="B560" s="718" t="s">
        <v>522</v>
      </c>
      <c r="C560" s="716">
        <v>1510</v>
      </c>
    </row>
    <row r="561" ht="16.5" hidden="1" customHeight="1" spans="1:3">
      <c r="A561" s="714">
        <v>2080110</v>
      </c>
      <c r="B561" s="718" t="s">
        <v>523</v>
      </c>
      <c r="C561" s="716">
        <v>0</v>
      </c>
    </row>
    <row r="562" ht="16.5" hidden="1" customHeight="1" spans="1:3">
      <c r="A562" s="714">
        <v>2080111</v>
      </c>
      <c r="B562" s="718" t="s">
        <v>524</v>
      </c>
      <c r="C562" s="716">
        <v>0</v>
      </c>
    </row>
    <row r="563" ht="16.5" hidden="1" customHeight="1" spans="1:3">
      <c r="A563" s="714">
        <v>2080112</v>
      </c>
      <c r="B563" s="718" t="s">
        <v>525</v>
      </c>
      <c r="C563" s="716">
        <v>0</v>
      </c>
    </row>
    <row r="564" ht="16.5" hidden="1" customHeight="1" spans="1:3">
      <c r="A564" s="714">
        <v>2080113</v>
      </c>
      <c r="B564" s="718" t="s">
        <v>526</v>
      </c>
      <c r="C564" s="716">
        <v>0</v>
      </c>
    </row>
    <row r="565" ht="16.5" hidden="1" customHeight="1" spans="1:3">
      <c r="A565" s="714">
        <v>2080114</v>
      </c>
      <c r="B565" s="718" t="s">
        <v>527</v>
      </c>
      <c r="C565" s="716">
        <v>0</v>
      </c>
    </row>
    <row r="566" ht="16.5" hidden="1" customHeight="1" spans="1:3">
      <c r="A566" s="714">
        <v>2080115</v>
      </c>
      <c r="B566" s="718" t="s">
        <v>528</v>
      </c>
      <c r="C566" s="716">
        <v>0</v>
      </c>
    </row>
    <row r="567" ht="16.5" hidden="1" customHeight="1" spans="1:3">
      <c r="A567" s="714">
        <v>2080116</v>
      </c>
      <c r="B567" s="718" t="s">
        <v>529</v>
      </c>
      <c r="C567" s="716">
        <v>0</v>
      </c>
    </row>
    <row r="568" ht="16.5" customHeight="1" spans="1:3">
      <c r="A568" s="714">
        <v>2080150</v>
      </c>
      <c r="B568" s="718" t="s">
        <v>157</v>
      </c>
      <c r="C568" s="716">
        <v>287</v>
      </c>
    </row>
    <row r="569" ht="16.5" customHeight="1" spans="1:3">
      <c r="A569" s="714">
        <v>2080199</v>
      </c>
      <c r="B569" s="718" t="s">
        <v>530</v>
      </c>
      <c r="C569" s="716">
        <v>81</v>
      </c>
    </row>
    <row r="570" ht="16.5" customHeight="1" spans="1:3">
      <c r="A570" s="714">
        <v>20802</v>
      </c>
      <c r="B570" s="717" t="s">
        <v>531</v>
      </c>
      <c r="C570" s="716">
        <v>614</v>
      </c>
    </row>
    <row r="571" ht="16.5" customHeight="1" spans="1:3">
      <c r="A571" s="714">
        <v>2080201</v>
      </c>
      <c r="B571" s="718" t="s">
        <v>148</v>
      </c>
      <c r="C571" s="716">
        <v>547</v>
      </c>
    </row>
    <row r="572" ht="16.5" hidden="1" customHeight="1" spans="1:3">
      <c r="A572" s="714">
        <v>2080202</v>
      </c>
      <c r="B572" s="718" t="s">
        <v>149</v>
      </c>
      <c r="C572" s="716">
        <v>0</v>
      </c>
    </row>
    <row r="573" ht="16.5" hidden="1" customHeight="1" spans="1:3">
      <c r="A573" s="714">
        <v>2080203</v>
      </c>
      <c r="B573" s="718" t="s">
        <v>150</v>
      </c>
      <c r="C573" s="716">
        <v>0</v>
      </c>
    </row>
    <row r="574" ht="16.5" hidden="1" customHeight="1" spans="1:3">
      <c r="A574" s="714">
        <v>2080206</v>
      </c>
      <c r="B574" s="718" t="s">
        <v>532</v>
      </c>
      <c r="C574" s="716">
        <v>0</v>
      </c>
    </row>
    <row r="575" ht="16.5" hidden="1" customHeight="1" spans="1:3">
      <c r="A575" s="714">
        <v>2080207</v>
      </c>
      <c r="B575" s="718" t="s">
        <v>533</v>
      </c>
      <c r="C575" s="716">
        <v>0</v>
      </c>
    </row>
    <row r="576" ht="16.5" customHeight="1" spans="1:3">
      <c r="A576" s="714">
        <v>2080208</v>
      </c>
      <c r="B576" s="718" t="s">
        <v>534</v>
      </c>
      <c r="C576" s="716">
        <v>20</v>
      </c>
    </row>
    <row r="577" ht="16.5" customHeight="1" spans="1:3">
      <c r="A577" s="714">
        <v>2080299</v>
      </c>
      <c r="B577" s="718" t="s">
        <v>535</v>
      </c>
      <c r="C577" s="716">
        <v>47</v>
      </c>
    </row>
    <row r="578" ht="16.5" hidden="1" customHeight="1" spans="1:3">
      <c r="A578" s="714">
        <v>20804</v>
      </c>
      <c r="B578" s="717" t="s">
        <v>536</v>
      </c>
      <c r="C578" s="716">
        <v>0</v>
      </c>
    </row>
    <row r="579" ht="16.5" hidden="1" customHeight="1" spans="1:3">
      <c r="A579" s="714">
        <v>2080402</v>
      </c>
      <c r="B579" s="718" t="s">
        <v>537</v>
      </c>
      <c r="C579" s="716">
        <v>0</v>
      </c>
    </row>
    <row r="580" ht="16.5" customHeight="1" spans="1:3">
      <c r="A580" s="714">
        <v>20805</v>
      </c>
      <c r="B580" s="717" t="s">
        <v>538</v>
      </c>
      <c r="C580" s="716">
        <v>80709</v>
      </c>
    </row>
    <row r="581" ht="16.5" customHeight="1" spans="1:3">
      <c r="A581" s="714">
        <v>2080501</v>
      </c>
      <c r="B581" s="718" t="s">
        <v>539</v>
      </c>
      <c r="C581" s="716">
        <v>1</v>
      </c>
    </row>
    <row r="582" ht="16.5" hidden="1" customHeight="1" spans="1:3">
      <c r="A582" s="714">
        <v>2080502</v>
      </c>
      <c r="B582" s="718" t="s">
        <v>540</v>
      </c>
      <c r="C582" s="716">
        <v>0</v>
      </c>
    </row>
    <row r="583" ht="16.5" hidden="1" customHeight="1" spans="1:3">
      <c r="A583" s="714">
        <v>2080503</v>
      </c>
      <c r="B583" s="718" t="s">
        <v>541</v>
      </c>
      <c r="C583" s="716">
        <v>0</v>
      </c>
    </row>
    <row r="584" ht="16.5" customHeight="1" spans="1:3">
      <c r="A584" s="714">
        <v>2080505</v>
      </c>
      <c r="B584" s="718" t="s">
        <v>542</v>
      </c>
      <c r="C584" s="716">
        <v>29423</v>
      </c>
    </row>
    <row r="585" ht="16.5" customHeight="1" spans="1:3">
      <c r="A585" s="714">
        <v>2080506</v>
      </c>
      <c r="B585" s="718" t="s">
        <v>543</v>
      </c>
      <c r="C585" s="716">
        <v>23265</v>
      </c>
    </row>
    <row r="586" ht="16.5" hidden="1" customHeight="1" spans="1:3">
      <c r="A586" s="714">
        <v>2080507</v>
      </c>
      <c r="B586" s="718" t="s">
        <v>544</v>
      </c>
      <c r="C586" s="716">
        <v>0</v>
      </c>
    </row>
    <row r="587" ht="16.5" hidden="1" customHeight="1" spans="1:3">
      <c r="A587" s="714">
        <v>2080508</v>
      </c>
      <c r="B587" s="718" t="s">
        <v>545</v>
      </c>
      <c r="C587" s="716">
        <v>0</v>
      </c>
    </row>
    <row r="588" ht="16.5" customHeight="1" spans="1:3">
      <c r="A588" s="714">
        <v>2080599</v>
      </c>
      <c r="B588" s="718" t="s">
        <v>546</v>
      </c>
      <c r="C588" s="716">
        <v>28020</v>
      </c>
    </row>
    <row r="589" ht="16.5" hidden="1" customHeight="1" spans="1:3">
      <c r="A589" s="714">
        <v>20806</v>
      </c>
      <c r="B589" s="717" t="s">
        <v>547</v>
      </c>
      <c r="C589" s="716">
        <v>0</v>
      </c>
    </row>
    <row r="590" ht="16.5" hidden="1" customHeight="1" spans="1:3">
      <c r="A590" s="714">
        <v>2080601</v>
      </c>
      <c r="B590" s="718" t="s">
        <v>548</v>
      </c>
      <c r="C590" s="716">
        <v>0</v>
      </c>
    </row>
    <row r="591" ht="16.5" hidden="1" customHeight="1" spans="1:3">
      <c r="A591" s="714">
        <v>2080602</v>
      </c>
      <c r="B591" s="718" t="s">
        <v>549</v>
      </c>
      <c r="C591" s="716">
        <v>0</v>
      </c>
    </row>
    <row r="592" ht="16.5" hidden="1" customHeight="1" spans="1:3">
      <c r="A592" s="714">
        <v>2080699</v>
      </c>
      <c r="B592" s="718" t="s">
        <v>550</v>
      </c>
      <c r="C592" s="716">
        <v>0</v>
      </c>
    </row>
    <row r="593" ht="16.5" customHeight="1" spans="1:3">
      <c r="A593" s="714">
        <v>20807</v>
      </c>
      <c r="B593" s="717" t="s">
        <v>551</v>
      </c>
      <c r="C593" s="716">
        <v>9719</v>
      </c>
    </row>
    <row r="594" ht="16.5" customHeight="1" spans="1:3">
      <c r="A594" s="714">
        <v>2080701</v>
      </c>
      <c r="B594" s="718" t="s">
        <v>552</v>
      </c>
      <c r="C594" s="716">
        <v>196</v>
      </c>
    </row>
    <row r="595" ht="16.5" hidden="1" customHeight="1" spans="1:3">
      <c r="A595" s="714">
        <v>2080702</v>
      </c>
      <c r="B595" s="718" t="s">
        <v>553</v>
      </c>
      <c r="C595" s="716">
        <v>0</v>
      </c>
    </row>
    <row r="596" ht="16.5" customHeight="1" spans="1:3">
      <c r="A596" s="714">
        <v>2080704</v>
      </c>
      <c r="B596" s="718" t="s">
        <v>554</v>
      </c>
      <c r="C596" s="716">
        <v>2700</v>
      </c>
    </row>
    <row r="597" ht="16.5" customHeight="1" spans="1:3">
      <c r="A597" s="714">
        <v>2080705</v>
      </c>
      <c r="B597" s="718" t="s">
        <v>555</v>
      </c>
      <c r="C597" s="716">
        <v>3828</v>
      </c>
    </row>
    <row r="598" ht="16.5" hidden="1" customHeight="1" spans="1:3">
      <c r="A598" s="714">
        <v>2080709</v>
      </c>
      <c r="B598" s="718" t="s">
        <v>556</v>
      </c>
      <c r="C598" s="716">
        <v>0</v>
      </c>
    </row>
    <row r="599" ht="16.5" hidden="1" customHeight="1" spans="1:3">
      <c r="A599" s="714">
        <v>2080711</v>
      </c>
      <c r="B599" s="718" t="s">
        <v>557</v>
      </c>
      <c r="C599" s="716">
        <v>0</v>
      </c>
    </row>
    <row r="600" ht="16.5" hidden="1" customHeight="1" spans="1:3">
      <c r="A600" s="714">
        <v>2080712</v>
      </c>
      <c r="B600" s="718" t="s">
        <v>558</v>
      </c>
      <c r="C600" s="716">
        <v>0</v>
      </c>
    </row>
    <row r="601" ht="16.5" hidden="1" customHeight="1" spans="1:3">
      <c r="A601" s="714">
        <v>2080713</v>
      </c>
      <c r="B601" s="718" t="s">
        <v>559</v>
      </c>
      <c r="C601" s="716">
        <v>0</v>
      </c>
    </row>
    <row r="602" ht="16.5" customHeight="1" spans="1:3">
      <c r="A602" s="714">
        <v>2080799</v>
      </c>
      <c r="B602" s="718" t="s">
        <v>560</v>
      </c>
      <c r="C602" s="716">
        <v>2995</v>
      </c>
    </row>
    <row r="603" ht="16.5" customHeight="1" spans="1:3">
      <c r="A603" s="714">
        <v>20808</v>
      </c>
      <c r="B603" s="717" t="s">
        <v>561</v>
      </c>
      <c r="C603" s="716">
        <v>14948</v>
      </c>
    </row>
    <row r="604" ht="16.5" customHeight="1" spans="1:3">
      <c r="A604" s="714">
        <v>2080801</v>
      </c>
      <c r="B604" s="718" t="s">
        <v>562</v>
      </c>
      <c r="C604" s="716">
        <v>3290</v>
      </c>
    </row>
    <row r="605" ht="16.5" customHeight="1" spans="1:3">
      <c r="A605" s="714">
        <v>2080802</v>
      </c>
      <c r="B605" s="718" t="s">
        <v>563</v>
      </c>
      <c r="C605" s="716">
        <v>2810</v>
      </c>
    </row>
    <row r="606" ht="16.5" customHeight="1" spans="1:3">
      <c r="A606" s="714">
        <v>2080803</v>
      </c>
      <c r="B606" s="718" t="s">
        <v>564</v>
      </c>
      <c r="C606" s="716">
        <v>6273</v>
      </c>
    </row>
    <row r="607" ht="16.5" customHeight="1" spans="1:3">
      <c r="A607" s="714">
        <v>2080805</v>
      </c>
      <c r="B607" s="718" t="s">
        <v>565</v>
      </c>
      <c r="C607" s="716">
        <v>1484</v>
      </c>
    </row>
    <row r="608" ht="16.5" hidden="1" customHeight="1" spans="1:3">
      <c r="A608" s="714">
        <v>2080806</v>
      </c>
      <c r="B608" s="718" t="s">
        <v>566</v>
      </c>
      <c r="C608" s="716">
        <v>0</v>
      </c>
    </row>
    <row r="609" ht="16.5" customHeight="1" spans="1:3">
      <c r="A609" s="714">
        <v>2080807</v>
      </c>
      <c r="B609" s="718" t="s">
        <v>567</v>
      </c>
      <c r="C609" s="716">
        <v>1</v>
      </c>
    </row>
    <row r="610" ht="16.5" customHeight="1" spans="1:3">
      <c r="A610" s="714">
        <v>2080808</v>
      </c>
      <c r="B610" s="718" t="s">
        <v>568</v>
      </c>
      <c r="C610" s="716">
        <v>112</v>
      </c>
    </row>
    <row r="611" ht="16.5" customHeight="1" spans="1:3">
      <c r="A611" s="714">
        <v>2080899</v>
      </c>
      <c r="B611" s="718" t="s">
        <v>569</v>
      </c>
      <c r="C611" s="716">
        <v>978</v>
      </c>
    </row>
    <row r="612" ht="16.5" customHeight="1" spans="1:3">
      <c r="A612" s="714">
        <v>20809</v>
      </c>
      <c r="B612" s="717" t="s">
        <v>570</v>
      </c>
      <c r="C612" s="716">
        <v>3468</v>
      </c>
    </row>
    <row r="613" ht="16.5" customHeight="1" spans="1:3">
      <c r="A613" s="714">
        <v>2080901</v>
      </c>
      <c r="B613" s="718" t="s">
        <v>571</v>
      </c>
      <c r="C613" s="716">
        <v>1951</v>
      </c>
    </row>
    <row r="614" ht="16.5" customHeight="1" spans="1:3">
      <c r="A614" s="714">
        <v>2080902</v>
      </c>
      <c r="B614" s="718" t="s">
        <v>572</v>
      </c>
      <c r="C614" s="716">
        <v>584</v>
      </c>
    </row>
    <row r="615" ht="16.5" customHeight="1" spans="1:3">
      <c r="A615" s="714">
        <v>2080903</v>
      </c>
      <c r="B615" s="718" t="s">
        <v>573</v>
      </c>
      <c r="C615" s="716">
        <v>28</v>
      </c>
    </row>
    <row r="616" ht="16.5" customHeight="1" spans="1:3">
      <c r="A616" s="714">
        <v>2080904</v>
      </c>
      <c r="B616" s="718" t="s">
        <v>574</v>
      </c>
      <c r="C616" s="716">
        <v>20</v>
      </c>
    </row>
    <row r="617" ht="16.5" customHeight="1" spans="1:3">
      <c r="A617" s="714">
        <v>2080905</v>
      </c>
      <c r="B617" s="718" t="s">
        <v>575</v>
      </c>
      <c r="C617" s="716">
        <v>875</v>
      </c>
    </row>
    <row r="618" ht="16.5" customHeight="1" spans="1:3">
      <c r="A618" s="714">
        <v>2080999</v>
      </c>
      <c r="B618" s="718" t="s">
        <v>576</v>
      </c>
      <c r="C618" s="716">
        <v>10</v>
      </c>
    </row>
    <row r="619" ht="16.5" customHeight="1" spans="1:3">
      <c r="A619" s="714">
        <v>20810</v>
      </c>
      <c r="B619" s="717" t="s">
        <v>577</v>
      </c>
      <c r="C619" s="716">
        <v>3590</v>
      </c>
    </row>
    <row r="620" ht="16.5" customHeight="1" spans="1:3">
      <c r="A620" s="714">
        <v>2081001</v>
      </c>
      <c r="B620" s="718" t="s">
        <v>578</v>
      </c>
      <c r="C620" s="716">
        <v>886</v>
      </c>
    </row>
    <row r="621" ht="16.5" customHeight="1" spans="1:3">
      <c r="A621" s="714">
        <v>2081002</v>
      </c>
      <c r="B621" s="718" t="s">
        <v>579</v>
      </c>
      <c r="C621" s="716">
        <v>1895</v>
      </c>
    </row>
    <row r="622" ht="16.5" hidden="1" customHeight="1" spans="1:3">
      <c r="A622" s="714">
        <v>2081003</v>
      </c>
      <c r="B622" s="718" t="s">
        <v>580</v>
      </c>
      <c r="C622" s="716">
        <v>0</v>
      </c>
    </row>
    <row r="623" ht="16.5" customHeight="1" spans="1:3">
      <c r="A623" s="714">
        <v>2081004</v>
      </c>
      <c r="B623" s="718" t="s">
        <v>581</v>
      </c>
      <c r="C623" s="716">
        <v>40</v>
      </c>
    </row>
    <row r="624" ht="16.5" customHeight="1" spans="1:3">
      <c r="A624" s="714">
        <v>2081005</v>
      </c>
      <c r="B624" s="718" t="s">
        <v>582</v>
      </c>
      <c r="C624" s="716">
        <v>759</v>
      </c>
    </row>
    <row r="625" ht="16.5" hidden="1" customHeight="1" spans="1:3">
      <c r="A625" s="714">
        <v>2081006</v>
      </c>
      <c r="B625" s="718" t="s">
        <v>583</v>
      </c>
      <c r="C625" s="716">
        <v>0</v>
      </c>
    </row>
    <row r="626" ht="16.5" customHeight="1" spans="1:3">
      <c r="A626" s="714">
        <v>2081099</v>
      </c>
      <c r="B626" s="718" t="s">
        <v>584</v>
      </c>
      <c r="C626" s="716">
        <v>10</v>
      </c>
    </row>
    <row r="627" ht="16.5" customHeight="1" spans="1:3">
      <c r="A627" s="714">
        <v>20811</v>
      </c>
      <c r="B627" s="717" t="s">
        <v>585</v>
      </c>
      <c r="C627" s="716">
        <v>4707</v>
      </c>
    </row>
    <row r="628" ht="16.5" customHeight="1" spans="1:3">
      <c r="A628" s="714">
        <v>2081101</v>
      </c>
      <c r="B628" s="718" t="s">
        <v>148</v>
      </c>
      <c r="C628" s="716">
        <v>125</v>
      </c>
    </row>
    <row r="629" ht="16.5" hidden="1" customHeight="1" spans="1:3">
      <c r="A629" s="714">
        <v>2081102</v>
      </c>
      <c r="B629" s="718" t="s">
        <v>149</v>
      </c>
      <c r="C629" s="716">
        <v>0</v>
      </c>
    </row>
    <row r="630" ht="16.5" hidden="1" customHeight="1" spans="1:3">
      <c r="A630" s="714">
        <v>2081103</v>
      </c>
      <c r="B630" s="718" t="s">
        <v>150</v>
      </c>
      <c r="C630" s="716">
        <v>0</v>
      </c>
    </row>
    <row r="631" ht="16.5" customHeight="1" spans="1:3">
      <c r="A631" s="714">
        <v>2081104</v>
      </c>
      <c r="B631" s="718" t="s">
        <v>586</v>
      </c>
      <c r="C631" s="716">
        <v>386</v>
      </c>
    </row>
    <row r="632" ht="16.5" customHeight="1" spans="1:3">
      <c r="A632" s="714">
        <v>2081105</v>
      </c>
      <c r="B632" s="718" t="s">
        <v>587</v>
      </c>
      <c r="C632" s="716">
        <v>264</v>
      </c>
    </row>
    <row r="633" ht="16.5" customHeight="1" spans="1:3">
      <c r="A633" s="714">
        <v>2081106</v>
      </c>
      <c r="B633" s="718" t="s">
        <v>588</v>
      </c>
      <c r="C633" s="716">
        <v>6</v>
      </c>
    </row>
    <row r="634" ht="16.5" customHeight="1" spans="1:3">
      <c r="A634" s="714">
        <v>2081107</v>
      </c>
      <c r="B634" s="718" t="s">
        <v>589</v>
      </c>
      <c r="C634" s="716">
        <v>2896</v>
      </c>
    </row>
    <row r="635" ht="16.5" customHeight="1" spans="1:3">
      <c r="A635" s="714">
        <v>2081199</v>
      </c>
      <c r="B635" s="718" t="s">
        <v>590</v>
      </c>
      <c r="C635" s="716">
        <v>1030</v>
      </c>
    </row>
    <row r="636" ht="16.5" hidden="1" customHeight="1" spans="1:3">
      <c r="A636" s="714">
        <v>20816</v>
      </c>
      <c r="B636" s="717" t="s">
        <v>591</v>
      </c>
      <c r="C636" s="716">
        <v>0</v>
      </c>
    </row>
    <row r="637" ht="16.5" hidden="1" customHeight="1" spans="1:3">
      <c r="A637" s="714">
        <v>2081601</v>
      </c>
      <c r="B637" s="718" t="s">
        <v>148</v>
      </c>
      <c r="C637" s="716">
        <v>0</v>
      </c>
    </row>
    <row r="638" ht="16.5" hidden="1" customHeight="1" spans="1:3">
      <c r="A638" s="714">
        <v>2081602</v>
      </c>
      <c r="B638" s="718" t="s">
        <v>149</v>
      </c>
      <c r="C638" s="716">
        <v>0</v>
      </c>
    </row>
    <row r="639" ht="16.5" hidden="1" customHeight="1" spans="1:3">
      <c r="A639" s="714">
        <v>2081603</v>
      </c>
      <c r="B639" s="718" t="s">
        <v>150</v>
      </c>
      <c r="C639" s="716">
        <v>0</v>
      </c>
    </row>
    <row r="640" ht="16.5" hidden="1" customHeight="1" spans="1:3">
      <c r="A640" s="714">
        <v>2081650</v>
      </c>
      <c r="B640" s="718" t="s">
        <v>157</v>
      </c>
      <c r="C640" s="716">
        <v>0</v>
      </c>
    </row>
    <row r="641" ht="16.5" hidden="1" customHeight="1" spans="1:3">
      <c r="A641" s="714">
        <v>2081699</v>
      </c>
      <c r="B641" s="717" t="s">
        <v>592</v>
      </c>
      <c r="C641" s="716">
        <v>0</v>
      </c>
    </row>
    <row r="642" ht="16.5" customHeight="1" spans="1:3">
      <c r="A642" s="714">
        <v>20819</v>
      </c>
      <c r="B642" s="718" t="s">
        <v>593</v>
      </c>
      <c r="C642" s="716">
        <v>33874</v>
      </c>
    </row>
    <row r="643" ht="16.5" customHeight="1" spans="1:3">
      <c r="A643" s="714">
        <v>2081901</v>
      </c>
      <c r="B643" s="718" t="s">
        <v>594</v>
      </c>
      <c r="C643" s="716">
        <v>11257</v>
      </c>
    </row>
    <row r="644" ht="16.5" customHeight="1" spans="1:3">
      <c r="A644" s="714">
        <v>2081902</v>
      </c>
      <c r="B644" s="717" t="s">
        <v>595</v>
      </c>
      <c r="C644" s="716">
        <v>22617</v>
      </c>
    </row>
    <row r="645" ht="16.5" customHeight="1" spans="1:3">
      <c r="A645" s="714">
        <v>20820</v>
      </c>
      <c r="B645" s="718" t="s">
        <v>596</v>
      </c>
      <c r="C645" s="716">
        <v>2198</v>
      </c>
    </row>
    <row r="646" ht="16.5" customHeight="1" spans="1:3">
      <c r="A646" s="714">
        <v>2082001</v>
      </c>
      <c r="B646" s="718" t="s">
        <v>597</v>
      </c>
      <c r="C646" s="716">
        <v>2134</v>
      </c>
    </row>
    <row r="647" ht="16.5" customHeight="1" spans="1:3">
      <c r="A647" s="714">
        <v>2082002</v>
      </c>
      <c r="B647" s="717" t="s">
        <v>598</v>
      </c>
      <c r="C647" s="716">
        <v>64</v>
      </c>
    </row>
    <row r="648" ht="16.5" customHeight="1" spans="1:3">
      <c r="A648" s="714">
        <v>20821</v>
      </c>
      <c r="B648" s="718" t="s">
        <v>599</v>
      </c>
      <c r="C648" s="716">
        <v>13724</v>
      </c>
    </row>
    <row r="649" ht="16.5" customHeight="1" spans="1:3">
      <c r="A649" s="714">
        <v>2082101</v>
      </c>
      <c r="B649" s="718" t="s">
        <v>600</v>
      </c>
      <c r="C649" s="716">
        <v>8549</v>
      </c>
    </row>
    <row r="650" ht="16.5" customHeight="1" spans="1:3">
      <c r="A650" s="714">
        <v>2082102</v>
      </c>
      <c r="B650" s="717" t="s">
        <v>601</v>
      </c>
      <c r="C650" s="716">
        <v>5175</v>
      </c>
    </row>
    <row r="651" ht="16.5" hidden="1" customHeight="1" spans="1:3">
      <c r="A651" s="714">
        <v>20824</v>
      </c>
      <c r="B651" s="718" t="s">
        <v>602</v>
      </c>
      <c r="C651" s="716">
        <v>0</v>
      </c>
    </row>
    <row r="652" ht="16.5" hidden="1" customHeight="1" spans="1:3">
      <c r="A652" s="714">
        <v>2082401</v>
      </c>
      <c r="B652" s="718" t="s">
        <v>603</v>
      </c>
      <c r="C652" s="716">
        <v>0</v>
      </c>
    </row>
    <row r="653" ht="16.5" hidden="1" customHeight="1" spans="1:3">
      <c r="A653" s="714">
        <v>2082402</v>
      </c>
      <c r="B653" s="717" t="s">
        <v>604</v>
      </c>
      <c r="C653" s="716">
        <v>0</v>
      </c>
    </row>
    <row r="654" ht="16.5" customHeight="1" spans="1:3">
      <c r="A654" s="714">
        <v>20825</v>
      </c>
      <c r="B654" s="718" t="s">
        <v>605</v>
      </c>
      <c r="C654" s="716">
        <v>968</v>
      </c>
    </row>
    <row r="655" ht="16.5" customHeight="1" spans="1:3">
      <c r="A655" s="714">
        <v>2082501</v>
      </c>
      <c r="B655" s="718" t="s">
        <v>606</v>
      </c>
      <c r="C655" s="716">
        <v>532</v>
      </c>
    </row>
    <row r="656" ht="16.5" customHeight="1" spans="1:3">
      <c r="A656" s="714">
        <v>2082502</v>
      </c>
      <c r="B656" s="717" t="s">
        <v>607</v>
      </c>
      <c r="C656" s="716">
        <v>436</v>
      </c>
    </row>
    <row r="657" ht="16.5" hidden="1" customHeight="1" spans="1:3">
      <c r="A657" s="714">
        <v>20826</v>
      </c>
      <c r="B657" s="718" t="s">
        <v>608</v>
      </c>
      <c r="C657" s="716">
        <v>0</v>
      </c>
    </row>
    <row r="658" ht="16.5" hidden="1" customHeight="1" spans="1:3">
      <c r="A658" s="714">
        <v>2082601</v>
      </c>
      <c r="B658" s="718" t="s">
        <v>609</v>
      </c>
      <c r="C658" s="716">
        <v>0</v>
      </c>
    </row>
    <row r="659" ht="16.5" hidden="1" customHeight="1" spans="1:3">
      <c r="A659" s="714">
        <v>2082602</v>
      </c>
      <c r="B659" s="718" t="s">
        <v>610</v>
      </c>
      <c r="C659" s="716">
        <v>0</v>
      </c>
    </row>
    <row r="660" ht="16.5" hidden="1" customHeight="1" spans="1:3">
      <c r="A660" s="714">
        <v>2082699</v>
      </c>
      <c r="B660" s="717" t="s">
        <v>611</v>
      </c>
      <c r="C660" s="716">
        <v>0</v>
      </c>
    </row>
    <row r="661" ht="16.5" hidden="1" customHeight="1" spans="1:3">
      <c r="A661" s="714">
        <v>20827</v>
      </c>
      <c r="B661" s="718" t="s">
        <v>612</v>
      </c>
      <c r="C661" s="716">
        <v>0</v>
      </c>
    </row>
    <row r="662" ht="16.5" hidden="1" customHeight="1" spans="1:3">
      <c r="A662" s="714">
        <v>2082701</v>
      </c>
      <c r="B662" s="718" t="s">
        <v>613</v>
      </c>
      <c r="C662" s="716">
        <v>0</v>
      </c>
    </row>
    <row r="663" ht="16.5" hidden="1" customHeight="1" spans="1:3">
      <c r="A663" s="714">
        <v>2082702</v>
      </c>
      <c r="B663" s="718" t="s">
        <v>614</v>
      </c>
      <c r="C663" s="716">
        <v>0</v>
      </c>
    </row>
    <row r="664" ht="16.5" hidden="1" customHeight="1" spans="1:3">
      <c r="A664" s="714">
        <v>2082799</v>
      </c>
      <c r="B664" s="717" t="s">
        <v>615</v>
      </c>
      <c r="C664" s="716">
        <v>0</v>
      </c>
    </row>
    <row r="665" ht="16.5" customHeight="1" spans="1:3">
      <c r="A665" s="714">
        <v>20828</v>
      </c>
      <c r="B665" s="718" t="s">
        <v>616</v>
      </c>
      <c r="C665" s="716">
        <v>542</v>
      </c>
    </row>
    <row r="666" ht="16.5" customHeight="1" spans="1:3">
      <c r="A666" s="714">
        <v>2082801</v>
      </c>
      <c r="B666" s="718" t="s">
        <v>148</v>
      </c>
      <c r="C666" s="716">
        <v>213</v>
      </c>
    </row>
    <row r="667" ht="16.5" hidden="1" customHeight="1" spans="1:3">
      <c r="A667" s="714">
        <v>2082802</v>
      </c>
      <c r="B667" s="718" t="s">
        <v>149</v>
      </c>
      <c r="C667" s="716">
        <v>0</v>
      </c>
    </row>
    <row r="668" ht="16.5" hidden="1" customHeight="1" spans="1:3">
      <c r="A668" s="714">
        <v>2082803</v>
      </c>
      <c r="B668" s="718" t="s">
        <v>150</v>
      </c>
      <c r="C668" s="716">
        <v>0</v>
      </c>
    </row>
    <row r="669" ht="16.5" hidden="1" customHeight="1" spans="1:3">
      <c r="A669" s="714">
        <v>2082804</v>
      </c>
      <c r="B669" s="718" t="s">
        <v>617</v>
      </c>
      <c r="C669" s="716">
        <v>0</v>
      </c>
    </row>
    <row r="670" ht="16.5" hidden="1" customHeight="1" spans="1:3">
      <c r="A670" s="714">
        <v>2082805</v>
      </c>
      <c r="B670" s="718" t="s">
        <v>618</v>
      </c>
      <c r="C670" s="716">
        <v>0</v>
      </c>
    </row>
    <row r="671" ht="16.5" customHeight="1" spans="1:3">
      <c r="A671" s="714">
        <v>2082850</v>
      </c>
      <c r="B671" s="718" t="s">
        <v>157</v>
      </c>
      <c r="C671" s="716">
        <v>243</v>
      </c>
    </row>
    <row r="672" ht="16.5" customHeight="1" spans="1:3">
      <c r="A672" s="714">
        <v>2082899</v>
      </c>
      <c r="B672" s="717" t="s">
        <v>619</v>
      </c>
      <c r="C672" s="716">
        <v>86</v>
      </c>
    </row>
    <row r="673" ht="16.5" hidden="1" customHeight="1" spans="1:3">
      <c r="A673" s="714">
        <v>20830</v>
      </c>
      <c r="B673" s="718" t="s">
        <v>620</v>
      </c>
      <c r="C673" s="716">
        <v>0</v>
      </c>
    </row>
    <row r="674" ht="16.5" hidden="1" customHeight="1" spans="1:3">
      <c r="A674" s="714">
        <v>2083001</v>
      </c>
      <c r="B674" s="718" t="s">
        <v>621</v>
      </c>
      <c r="C674" s="716">
        <v>0</v>
      </c>
    </row>
    <row r="675" ht="16.5" hidden="1" customHeight="1" spans="1:3">
      <c r="A675" s="714">
        <v>2083099</v>
      </c>
      <c r="B675" s="717" t="s">
        <v>622</v>
      </c>
      <c r="C675" s="716">
        <v>0</v>
      </c>
    </row>
    <row r="676" ht="16.5" customHeight="1" spans="1:3">
      <c r="A676" s="714">
        <v>20899</v>
      </c>
      <c r="B676" s="718" t="s">
        <v>623</v>
      </c>
      <c r="C676" s="716">
        <v>4699</v>
      </c>
    </row>
    <row r="677" ht="16.5" customHeight="1" spans="1:3">
      <c r="A677" s="714">
        <v>2089999</v>
      </c>
      <c r="B677" s="717" t="s">
        <v>624</v>
      </c>
      <c r="C677" s="716">
        <v>4699</v>
      </c>
    </row>
    <row r="678" ht="16.5" customHeight="1" spans="1:3">
      <c r="A678" s="714">
        <v>210</v>
      </c>
      <c r="B678" s="717" t="s">
        <v>625</v>
      </c>
      <c r="C678" s="716">
        <v>90298</v>
      </c>
    </row>
    <row r="679" ht="16.5" customHeight="1" spans="1:3">
      <c r="A679" s="714">
        <v>21001</v>
      </c>
      <c r="B679" s="718" t="s">
        <v>626</v>
      </c>
      <c r="C679" s="716">
        <v>4156</v>
      </c>
    </row>
    <row r="680" ht="16.5" customHeight="1" spans="1:3">
      <c r="A680" s="714">
        <v>2100101</v>
      </c>
      <c r="B680" s="718" t="s">
        <v>148</v>
      </c>
      <c r="C680" s="716">
        <v>699</v>
      </c>
    </row>
    <row r="681" ht="16.5" hidden="1" customHeight="1" spans="1:3">
      <c r="A681" s="714">
        <v>2100102</v>
      </c>
      <c r="B681" s="718" t="s">
        <v>149</v>
      </c>
      <c r="C681" s="716">
        <v>0</v>
      </c>
    </row>
    <row r="682" ht="16.5" hidden="1" customHeight="1" spans="1:3">
      <c r="A682" s="714">
        <v>2100103</v>
      </c>
      <c r="B682" s="718" t="s">
        <v>150</v>
      </c>
      <c r="C682" s="716">
        <v>0</v>
      </c>
    </row>
    <row r="683" ht="16.5" customHeight="1" spans="1:3">
      <c r="A683" s="714">
        <v>2100199</v>
      </c>
      <c r="B683" s="717" t="s">
        <v>627</v>
      </c>
      <c r="C683" s="716">
        <v>3457</v>
      </c>
    </row>
    <row r="684" ht="16.5" customHeight="1" spans="1:3">
      <c r="A684" s="714">
        <v>21002</v>
      </c>
      <c r="B684" s="718" t="s">
        <v>628</v>
      </c>
      <c r="C684" s="716">
        <v>1452</v>
      </c>
    </row>
    <row r="685" ht="16.5" customHeight="1" spans="1:3">
      <c r="A685" s="714">
        <v>2100201</v>
      </c>
      <c r="B685" s="718" t="s">
        <v>629</v>
      </c>
      <c r="C685" s="716">
        <v>50</v>
      </c>
    </row>
    <row r="686" ht="16.5" customHeight="1" spans="1:3">
      <c r="A686" s="714">
        <v>2100202</v>
      </c>
      <c r="B686" s="718" t="s">
        <v>630</v>
      </c>
      <c r="C686" s="716">
        <v>4</v>
      </c>
    </row>
    <row r="687" ht="16.5" hidden="1" customHeight="1" spans="1:3">
      <c r="A687" s="714">
        <v>2100203</v>
      </c>
      <c r="B687" s="718" t="s">
        <v>631</v>
      </c>
      <c r="C687" s="716">
        <v>0</v>
      </c>
    </row>
    <row r="688" ht="16.5" hidden="1" customHeight="1" spans="1:3">
      <c r="A688" s="714">
        <v>2100204</v>
      </c>
      <c r="B688" s="718" t="s">
        <v>632</v>
      </c>
      <c r="C688" s="716">
        <v>0</v>
      </c>
    </row>
    <row r="689" ht="16.5" hidden="1" customHeight="1" spans="1:3">
      <c r="A689" s="714">
        <v>2100205</v>
      </c>
      <c r="B689" s="718" t="s">
        <v>633</v>
      </c>
      <c r="C689" s="716">
        <v>0</v>
      </c>
    </row>
    <row r="690" ht="16.5" hidden="1" customHeight="1" spans="1:3">
      <c r="A690" s="714">
        <v>2100206</v>
      </c>
      <c r="B690" s="718" t="s">
        <v>634</v>
      </c>
      <c r="C690" s="716">
        <v>0</v>
      </c>
    </row>
    <row r="691" ht="16.5" hidden="1" customHeight="1" spans="1:3">
      <c r="A691" s="714">
        <v>2100207</v>
      </c>
      <c r="B691" s="718" t="s">
        <v>635</v>
      </c>
      <c r="C691" s="716">
        <v>0</v>
      </c>
    </row>
    <row r="692" ht="16.5" hidden="1" customHeight="1" spans="1:3">
      <c r="A692" s="714">
        <v>2100208</v>
      </c>
      <c r="B692" s="718" t="s">
        <v>636</v>
      </c>
      <c r="C692" s="716">
        <v>0</v>
      </c>
    </row>
    <row r="693" ht="16.5" hidden="1" customHeight="1" spans="1:3">
      <c r="A693" s="714">
        <v>2100209</v>
      </c>
      <c r="B693" s="718" t="s">
        <v>637</v>
      </c>
      <c r="C693" s="716">
        <v>0</v>
      </c>
    </row>
    <row r="694" ht="16.5" hidden="1" customHeight="1" spans="1:3">
      <c r="A694" s="714">
        <v>2100210</v>
      </c>
      <c r="B694" s="718" t="s">
        <v>638</v>
      </c>
      <c r="C694" s="716">
        <v>0</v>
      </c>
    </row>
    <row r="695" ht="16.5" hidden="1" customHeight="1" spans="1:3">
      <c r="A695" s="714">
        <v>2100211</v>
      </c>
      <c r="B695" s="718" t="s">
        <v>639</v>
      </c>
      <c r="C695" s="716">
        <v>0</v>
      </c>
    </row>
    <row r="696" ht="16.5" hidden="1" customHeight="1" spans="1:3">
      <c r="A696" s="714">
        <v>2100212</v>
      </c>
      <c r="B696" s="718" t="s">
        <v>640</v>
      </c>
      <c r="C696" s="716">
        <v>0</v>
      </c>
    </row>
    <row r="697" ht="16.5" hidden="1" customHeight="1" spans="1:3">
      <c r="A697" s="714">
        <v>2100213</v>
      </c>
      <c r="B697" s="718" t="s">
        <v>641</v>
      </c>
      <c r="C697" s="716">
        <v>0</v>
      </c>
    </row>
    <row r="698" ht="16.5" customHeight="1" spans="1:3">
      <c r="A698" s="714">
        <v>2100299</v>
      </c>
      <c r="B698" s="717" t="s">
        <v>642</v>
      </c>
      <c r="C698" s="716">
        <v>1398</v>
      </c>
    </row>
    <row r="699" ht="16.5" customHeight="1" spans="1:3">
      <c r="A699" s="714">
        <v>21003</v>
      </c>
      <c r="B699" s="718" t="s">
        <v>643</v>
      </c>
      <c r="C699" s="716">
        <v>13470</v>
      </c>
    </row>
    <row r="700" ht="16.5" customHeight="1" spans="1:3">
      <c r="A700" s="714">
        <v>2100301</v>
      </c>
      <c r="B700" s="718" t="s">
        <v>644</v>
      </c>
      <c r="C700" s="716">
        <v>2438</v>
      </c>
    </row>
    <row r="701" ht="16.5" customHeight="1" spans="1:3">
      <c r="A701" s="714">
        <v>2100302</v>
      </c>
      <c r="B701" s="718" t="s">
        <v>645</v>
      </c>
      <c r="C701" s="716">
        <v>8735</v>
      </c>
    </row>
    <row r="702" ht="16.5" customHeight="1" spans="1:3">
      <c r="A702" s="714">
        <v>2100399</v>
      </c>
      <c r="B702" s="717" t="s">
        <v>646</v>
      </c>
      <c r="C702" s="716">
        <v>2297</v>
      </c>
    </row>
    <row r="703" ht="16.5" customHeight="1" spans="1:3">
      <c r="A703" s="714">
        <v>21004</v>
      </c>
      <c r="B703" s="718" t="s">
        <v>647</v>
      </c>
      <c r="C703" s="716">
        <v>26044</v>
      </c>
    </row>
    <row r="704" ht="16.5" customHeight="1" spans="1:3">
      <c r="A704" s="714">
        <v>2100401</v>
      </c>
      <c r="B704" s="718" t="s">
        <v>648</v>
      </c>
      <c r="C704" s="716">
        <v>2746</v>
      </c>
    </row>
    <row r="705" ht="16.5" customHeight="1" spans="1:3">
      <c r="A705" s="714">
        <v>2100402</v>
      </c>
      <c r="B705" s="718" t="s">
        <v>649</v>
      </c>
      <c r="C705" s="716">
        <v>725</v>
      </c>
    </row>
    <row r="706" ht="16.5" customHeight="1" spans="1:3">
      <c r="A706" s="714">
        <v>2100403</v>
      </c>
      <c r="B706" s="718" t="s">
        <v>650</v>
      </c>
      <c r="C706" s="716">
        <v>1643</v>
      </c>
    </row>
    <row r="707" ht="16.5" customHeight="1" spans="1:3">
      <c r="A707" s="714">
        <v>2100404</v>
      </c>
      <c r="B707" s="718" t="s">
        <v>651</v>
      </c>
      <c r="C707" s="716">
        <v>1153</v>
      </c>
    </row>
    <row r="708" ht="16.5" hidden="1" customHeight="1" spans="1:3">
      <c r="A708" s="714">
        <v>2100405</v>
      </c>
      <c r="B708" s="718" t="s">
        <v>652</v>
      </c>
      <c r="C708" s="716">
        <v>0</v>
      </c>
    </row>
    <row r="709" ht="16.5" hidden="1" customHeight="1" spans="1:3">
      <c r="A709" s="714">
        <v>2100406</v>
      </c>
      <c r="B709" s="718" t="s">
        <v>653</v>
      </c>
      <c r="C709" s="716">
        <v>0</v>
      </c>
    </row>
    <row r="710" ht="16.5" hidden="1" customHeight="1" spans="1:3">
      <c r="A710" s="714">
        <v>2100407</v>
      </c>
      <c r="B710" s="718" t="s">
        <v>654</v>
      </c>
      <c r="C710" s="716">
        <v>0</v>
      </c>
    </row>
    <row r="711" ht="16.5" customHeight="1" spans="1:3">
      <c r="A711" s="714">
        <v>2100408</v>
      </c>
      <c r="B711" s="718" t="s">
        <v>655</v>
      </c>
      <c r="C711" s="716">
        <v>10746</v>
      </c>
    </row>
    <row r="712" ht="16.5" customHeight="1" spans="1:3">
      <c r="A712" s="714">
        <v>2100409</v>
      </c>
      <c r="B712" s="718" t="s">
        <v>656</v>
      </c>
      <c r="C712" s="716">
        <v>1200</v>
      </c>
    </row>
    <row r="713" ht="16.5" customHeight="1" spans="1:3">
      <c r="A713" s="714">
        <v>2100410</v>
      </c>
      <c r="B713" s="718" t="s">
        <v>657</v>
      </c>
      <c r="C713" s="716">
        <v>6776</v>
      </c>
    </row>
    <row r="714" ht="16.5" customHeight="1" spans="1:3">
      <c r="A714" s="714">
        <v>2100499</v>
      </c>
      <c r="B714" s="717" t="s">
        <v>658</v>
      </c>
      <c r="C714" s="716">
        <v>1055</v>
      </c>
    </row>
    <row r="715" ht="16.5" customHeight="1" spans="1:3">
      <c r="A715" s="714">
        <v>21006</v>
      </c>
      <c r="B715" s="718" t="s">
        <v>659</v>
      </c>
      <c r="C715" s="716">
        <v>81</v>
      </c>
    </row>
    <row r="716" ht="16.5" customHeight="1" spans="1:3">
      <c r="A716" s="714">
        <v>2100601</v>
      </c>
      <c r="B716" s="718" t="s">
        <v>660</v>
      </c>
      <c r="C716" s="716">
        <v>1</v>
      </c>
    </row>
    <row r="717" ht="16.5" customHeight="1" spans="1:3">
      <c r="A717" s="714">
        <v>2100699</v>
      </c>
      <c r="B717" s="717" t="s">
        <v>661</v>
      </c>
      <c r="C717" s="716">
        <v>80</v>
      </c>
    </row>
    <row r="718" ht="16.5" customHeight="1" spans="1:3">
      <c r="A718" s="714">
        <v>21007</v>
      </c>
      <c r="B718" s="718" t="s">
        <v>662</v>
      </c>
      <c r="C718" s="716">
        <v>5337</v>
      </c>
    </row>
    <row r="719" ht="16.5" customHeight="1" spans="1:3">
      <c r="A719" s="714">
        <v>2100716</v>
      </c>
      <c r="B719" s="718" t="s">
        <v>663</v>
      </c>
      <c r="C719" s="716">
        <v>134</v>
      </c>
    </row>
    <row r="720" ht="16.5" customHeight="1" spans="1:3">
      <c r="A720" s="714">
        <v>2100717</v>
      </c>
      <c r="B720" s="718" t="s">
        <v>664</v>
      </c>
      <c r="C720" s="716">
        <v>4529</v>
      </c>
    </row>
    <row r="721" ht="16.5" customHeight="1" spans="1:3">
      <c r="A721" s="714">
        <v>2100799</v>
      </c>
      <c r="B721" s="717" t="s">
        <v>665</v>
      </c>
      <c r="C721" s="716">
        <v>674</v>
      </c>
    </row>
    <row r="722" ht="16.5" customHeight="1" spans="1:3">
      <c r="A722" s="714">
        <v>21011</v>
      </c>
      <c r="B722" s="718" t="s">
        <v>666</v>
      </c>
      <c r="C722" s="716">
        <v>22930</v>
      </c>
    </row>
    <row r="723" ht="16.5" customHeight="1" spans="1:3">
      <c r="A723" s="714">
        <v>2101101</v>
      </c>
      <c r="B723" s="718" t="s">
        <v>667</v>
      </c>
      <c r="C723" s="716">
        <v>3351</v>
      </c>
    </row>
    <row r="724" ht="16.5" customHeight="1" spans="1:3">
      <c r="A724" s="714">
        <v>2101102</v>
      </c>
      <c r="B724" s="718" t="s">
        <v>668</v>
      </c>
      <c r="C724" s="716">
        <v>18734</v>
      </c>
    </row>
    <row r="725" ht="16.5" hidden="1" customHeight="1" spans="1:3">
      <c r="A725" s="714">
        <v>2101103</v>
      </c>
      <c r="B725" s="718" t="s">
        <v>669</v>
      </c>
      <c r="C725" s="716">
        <v>0</v>
      </c>
    </row>
    <row r="726" ht="16.5" customHeight="1" spans="1:3">
      <c r="A726" s="714">
        <v>2101199</v>
      </c>
      <c r="B726" s="717" t="s">
        <v>670</v>
      </c>
      <c r="C726" s="716">
        <v>845</v>
      </c>
    </row>
    <row r="727" ht="16.5" customHeight="1" spans="1:3">
      <c r="A727" s="714">
        <v>21012</v>
      </c>
      <c r="B727" s="718" t="s">
        <v>671</v>
      </c>
      <c r="C727" s="716">
        <v>3353</v>
      </c>
    </row>
    <row r="728" ht="16.5" hidden="1" customHeight="1" spans="1:3">
      <c r="A728" s="714">
        <v>2101201</v>
      </c>
      <c r="B728" s="718" t="s">
        <v>672</v>
      </c>
      <c r="C728" s="716">
        <v>0</v>
      </c>
    </row>
    <row r="729" ht="16.5" customHeight="1" spans="1:3">
      <c r="A729" s="714">
        <v>2101202</v>
      </c>
      <c r="B729" s="718" t="s">
        <v>673</v>
      </c>
      <c r="C729" s="716">
        <v>3353</v>
      </c>
    </row>
    <row r="730" ht="16.5" hidden="1" customHeight="1" spans="1:3">
      <c r="A730" s="714">
        <v>2101299</v>
      </c>
      <c r="B730" s="717" t="s">
        <v>674</v>
      </c>
      <c r="C730" s="716">
        <v>0</v>
      </c>
    </row>
    <row r="731" ht="16.5" customHeight="1" spans="1:3">
      <c r="A731" s="714">
        <v>21013</v>
      </c>
      <c r="B731" s="718" t="s">
        <v>675</v>
      </c>
      <c r="C731" s="716">
        <v>10219</v>
      </c>
    </row>
    <row r="732" ht="16.5" customHeight="1" spans="1:3">
      <c r="A732" s="714">
        <v>2101301</v>
      </c>
      <c r="B732" s="718" t="s">
        <v>676</v>
      </c>
      <c r="C732" s="716">
        <v>10099</v>
      </c>
    </row>
    <row r="733" ht="16.5" hidden="1" customHeight="1" spans="1:3">
      <c r="A733" s="714">
        <v>2101302</v>
      </c>
      <c r="B733" s="718" t="s">
        <v>677</v>
      </c>
      <c r="C733" s="716">
        <v>0</v>
      </c>
    </row>
    <row r="734" ht="16.5" customHeight="1" spans="1:3">
      <c r="A734" s="714">
        <v>2101399</v>
      </c>
      <c r="B734" s="717" t="s">
        <v>678</v>
      </c>
      <c r="C734" s="716">
        <v>120</v>
      </c>
    </row>
    <row r="735" ht="16.5" customHeight="1" spans="1:3">
      <c r="A735" s="714">
        <v>21014</v>
      </c>
      <c r="B735" s="718" t="s">
        <v>679</v>
      </c>
      <c r="C735" s="716">
        <v>1066</v>
      </c>
    </row>
    <row r="736" ht="16.5" customHeight="1" spans="1:3">
      <c r="A736" s="714">
        <v>2101401</v>
      </c>
      <c r="B736" s="718" t="s">
        <v>680</v>
      </c>
      <c r="C736" s="716">
        <v>1066</v>
      </c>
    </row>
    <row r="737" ht="16.5" hidden="1" customHeight="1" spans="1:3">
      <c r="A737" s="714">
        <v>2101499</v>
      </c>
      <c r="B737" s="717" t="s">
        <v>681</v>
      </c>
      <c r="C737" s="716">
        <v>0</v>
      </c>
    </row>
    <row r="738" ht="16.5" customHeight="1" spans="1:3">
      <c r="A738" s="714">
        <v>21015</v>
      </c>
      <c r="B738" s="718" t="s">
        <v>682</v>
      </c>
      <c r="C738" s="716">
        <v>1389</v>
      </c>
    </row>
    <row r="739" ht="16.5" customHeight="1" spans="1:3">
      <c r="A739" s="714">
        <v>2101501</v>
      </c>
      <c r="B739" s="718" t="s">
        <v>148</v>
      </c>
      <c r="C739" s="716">
        <v>552</v>
      </c>
    </row>
    <row r="740" ht="16.5" hidden="1" customHeight="1" spans="1:3">
      <c r="A740" s="714">
        <v>2101502</v>
      </c>
      <c r="B740" s="718" t="s">
        <v>149</v>
      </c>
      <c r="C740" s="716">
        <v>0</v>
      </c>
    </row>
    <row r="741" ht="16.5" hidden="1" customHeight="1" spans="1:3">
      <c r="A741" s="714">
        <v>2101503</v>
      </c>
      <c r="B741" s="718" t="s">
        <v>150</v>
      </c>
      <c r="C741" s="716">
        <v>0</v>
      </c>
    </row>
    <row r="742" ht="16.5" customHeight="1" spans="1:3">
      <c r="A742" s="714">
        <v>2101504</v>
      </c>
      <c r="B742" s="718" t="s">
        <v>189</v>
      </c>
      <c r="C742" s="716">
        <v>300</v>
      </c>
    </row>
    <row r="743" ht="16.5" hidden="1" customHeight="1" spans="1:3">
      <c r="A743" s="714">
        <v>2101505</v>
      </c>
      <c r="B743" s="718" t="s">
        <v>683</v>
      </c>
      <c r="C743" s="716">
        <v>0</v>
      </c>
    </row>
    <row r="744" ht="16.5" customHeight="1" spans="1:3">
      <c r="A744" s="714">
        <v>2101506</v>
      </c>
      <c r="B744" s="718" t="s">
        <v>684</v>
      </c>
      <c r="C744" s="716">
        <v>59</v>
      </c>
    </row>
    <row r="745" ht="16.5" customHeight="1" spans="1:3">
      <c r="A745" s="714">
        <v>2101550</v>
      </c>
      <c r="B745" s="718" t="s">
        <v>157</v>
      </c>
      <c r="C745" s="716">
        <v>179</v>
      </c>
    </row>
    <row r="746" ht="16.5" customHeight="1" spans="1:3">
      <c r="A746" s="714">
        <v>2101599</v>
      </c>
      <c r="B746" s="717" t="s">
        <v>685</v>
      </c>
      <c r="C746" s="716">
        <v>299</v>
      </c>
    </row>
    <row r="747" ht="16.5" hidden="1" customHeight="1" spans="1:3">
      <c r="A747" s="714">
        <v>21016</v>
      </c>
      <c r="B747" s="718" t="s">
        <v>686</v>
      </c>
      <c r="C747" s="716">
        <v>0</v>
      </c>
    </row>
    <row r="748" ht="16.5" hidden="1" customHeight="1" spans="1:3">
      <c r="A748" s="714">
        <v>2101601</v>
      </c>
      <c r="B748" s="717" t="s">
        <v>687</v>
      </c>
      <c r="C748" s="716">
        <v>0</v>
      </c>
    </row>
    <row r="749" ht="16.5" customHeight="1" spans="1:3">
      <c r="A749" s="714">
        <v>21099</v>
      </c>
      <c r="B749" s="718" t="s">
        <v>688</v>
      </c>
      <c r="C749" s="716">
        <v>801</v>
      </c>
    </row>
    <row r="750" ht="16.5" customHeight="1" spans="1:3">
      <c r="A750" s="714">
        <v>2109999</v>
      </c>
      <c r="B750" s="717" t="s">
        <v>689</v>
      </c>
      <c r="C750" s="716">
        <v>801</v>
      </c>
    </row>
    <row r="751" ht="16.5" customHeight="1" spans="1:3">
      <c r="A751" s="714">
        <v>211</v>
      </c>
      <c r="B751" s="717" t="s">
        <v>690</v>
      </c>
      <c r="C751" s="716">
        <v>24592</v>
      </c>
    </row>
    <row r="752" ht="16.5" customHeight="1" spans="1:3">
      <c r="A752" s="714">
        <v>21101</v>
      </c>
      <c r="B752" s="718" t="s">
        <v>691</v>
      </c>
      <c r="C752" s="716">
        <v>1019</v>
      </c>
    </row>
    <row r="753" ht="16.5" customHeight="1" spans="1:3">
      <c r="A753" s="714">
        <v>2110101</v>
      </c>
      <c r="B753" s="718" t="s">
        <v>148</v>
      </c>
      <c r="C753" s="716">
        <v>882</v>
      </c>
    </row>
    <row r="754" ht="16.5" hidden="1" customHeight="1" spans="1:3">
      <c r="A754" s="714">
        <v>2110102</v>
      </c>
      <c r="B754" s="718" t="s">
        <v>149</v>
      </c>
      <c r="C754" s="716">
        <v>0</v>
      </c>
    </row>
    <row r="755" ht="16.5" hidden="1" customHeight="1" spans="1:3">
      <c r="A755" s="714">
        <v>2110103</v>
      </c>
      <c r="B755" s="718" t="s">
        <v>150</v>
      </c>
      <c r="C755" s="716">
        <v>0</v>
      </c>
    </row>
    <row r="756" ht="16.5" hidden="1" customHeight="1" spans="1:3">
      <c r="A756" s="714">
        <v>2110104</v>
      </c>
      <c r="B756" s="718" t="s">
        <v>692</v>
      </c>
      <c r="C756" s="716">
        <v>0</v>
      </c>
    </row>
    <row r="757" ht="16.5" hidden="1" customHeight="1" spans="1:3">
      <c r="A757" s="714">
        <v>2110105</v>
      </c>
      <c r="B757" s="718" t="s">
        <v>693</v>
      </c>
      <c r="C757" s="716">
        <v>0</v>
      </c>
    </row>
    <row r="758" ht="16.5" hidden="1" customHeight="1" spans="1:3">
      <c r="A758" s="714">
        <v>2110106</v>
      </c>
      <c r="B758" s="718" t="s">
        <v>694</v>
      </c>
      <c r="C758" s="716">
        <v>0</v>
      </c>
    </row>
    <row r="759" ht="16.5" hidden="1" customHeight="1" spans="1:3">
      <c r="A759" s="714">
        <v>2110107</v>
      </c>
      <c r="B759" s="718" t="s">
        <v>695</v>
      </c>
      <c r="C759" s="716">
        <v>0</v>
      </c>
    </row>
    <row r="760" ht="16.5" hidden="1" customHeight="1" spans="1:3">
      <c r="A760" s="714">
        <v>2110108</v>
      </c>
      <c r="B760" s="718" t="s">
        <v>696</v>
      </c>
      <c r="C760" s="716">
        <v>0</v>
      </c>
    </row>
    <row r="761" ht="16.5" customHeight="1" spans="1:3">
      <c r="A761" s="714">
        <v>2110199</v>
      </c>
      <c r="B761" s="717" t="s">
        <v>697</v>
      </c>
      <c r="C761" s="716">
        <v>137</v>
      </c>
    </row>
    <row r="762" ht="16.5" hidden="1" customHeight="1" spans="1:3">
      <c r="A762" s="714">
        <v>21102</v>
      </c>
      <c r="B762" s="718" t="s">
        <v>698</v>
      </c>
      <c r="C762" s="716">
        <v>0</v>
      </c>
    </row>
    <row r="763" ht="16.5" hidden="1" customHeight="1" spans="1:3">
      <c r="A763" s="714">
        <v>2110203</v>
      </c>
      <c r="B763" s="718" t="s">
        <v>699</v>
      </c>
      <c r="C763" s="716">
        <v>0</v>
      </c>
    </row>
    <row r="764" ht="16.5" hidden="1" customHeight="1" spans="1:3">
      <c r="A764" s="714">
        <v>2110204</v>
      </c>
      <c r="B764" s="718" t="s">
        <v>700</v>
      </c>
      <c r="C764" s="716">
        <v>0</v>
      </c>
    </row>
    <row r="765" ht="16.5" hidden="1" customHeight="1" spans="1:3">
      <c r="A765" s="714">
        <v>2110299</v>
      </c>
      <c r="B765" s="717" t="s">
        <v>701</v>
      </c>
      <c r="C765" s="716">
        <v>0</v>
      </c>
    </row>
    <row r="766" ht="16.5" customHeight="1" spans="1:3">
      <c r="A766" s="714">
        <v>21103</v>
      </c>
      <c r="B766" s="718" t="s">
        <v>702</v>
      </c>
      <c r="C766" s="716">
        <v>8527</v>
      </c>
    </row>
    <row r="767" ht="16.5" customHeight="1" spans="1:3">
      <c r="A767" s="714">
        <v>2110301</v>
      </c>
      <c r="B767" s="718" t="s">
        <v>703</v>
      </c>
      <c r="C767" s="716">
        <v>593</v>
      </c>
    </row>
    <row r="768" ht="16.5" customHeight="1" spans="1:3">
      <c r="A768" s="714">
        <v>2110302</v>
      </c>
      <c r="B768" s="718" t="s">
        <v>704</v>
      </c>
      <c r="C768" s="716">
        <v>6203</v>
      </c>
    </row>
    <row r="769" ht="16.5" hidden="1" customHeight="1" spans="1:3">
      <c r="A769" s="714">
        <v>2110303</v>
      </c>
      <c r="B769" s="718" t="s">
        <v>705</v>
      </c>
      <c r="C769" s="716">
        <v>0</v>
      </c>
    </row>
    <row r="770" ht="16.5" customHeight="1" spans="1:3">
      <c r="A770" s="714">
        <v>2110304</v>
      </c>
      <c r="B770" s="718" t="s">
        <v>706</v>
      </c>
      <c r="C770" s="716">
        <v>992</v>
      </c>
    </row>
    <row r="771" ht="16.5" hidden="1" customHeight="1" spans="1:3">
      <c r="A771" s="714">
        <v>2110305</v>
      </c>
      <c r="B771" s="718" t="s">
        <v>707</v>
      </c>
      <c r="C771" s="716">
        <v>0</v>
      </c>
    </row>
    <row r="772" ht="16.5" hidden="1" customHeight="1" spans="1:3">
      <c r="A772" s="714">
        <v>2110306</v>
      </c>
      <c r="B772" s="718" t="s">
        <v>708</v>
      </c>
      <c r="C772" s="716">
        <v>0</v>
      </c>
    </row>
    <row r="773" ht="16.5" customHeight="1" spans="1:3">
      <c r="A773" s="714">
        <v>2110307</v>
      </c>
      <c r="B773" s="718" t="s">
        <v>709</v>
      </c>
      <c r="C773" s="716">
        <v>234</v>
      </c>
    </row>
    <row r="774" ht="16.5" customHeight="1" spans="1:3">
      <c r="A774" s="714">
        <v>2110399</v>
      </c>
      <c r="B774" s="717" t="s">
        <v>710</v>
      </c>
      <c r="C774" s="716">
        <v>505</v>
      </c>
    </row>
    <row r="775" ht="16.5" customHeight="1" spans="1:3">
      <c r="A775" s="714">
        <v>21104</v>
      </c>
      <c r="B775" s="718" t="s">
        <v>711</v>
      </c>
      <c r="C775" s="716">
        <v>11228</v>
      </c>
    </row>
    <row r="776" ht="16.5" customHeight="1" spans="1:3">
      <c r="A776" s="714">
        <v>2110401</v>
      </c>
      <c r="B776" s="718" t="s">
        <v>712</v>
      </c>
      <c r="C776" s="716">
        <v>4503</v>
      </c>
    </row>
    <row r="777" ht="16.5" customHeight="1" spans="1:3">
      <c r="A777" s="714">
        <v>2110402</v>
      </c>
      <c r="B777" s="718" t="s">
        <v>713</v>
      </c>
      <c r="C777" s="716">
        <v>6661</v>
      </c>
    </row>
    <row r="778" ht="16.5" hidden="1" customHeight="1" spans="1:3">
      <c r="A778" s="714">
        <v>2110404</v>
      </c>
      <c r="B778" s="718" t="s">
        <v>714</v>
      </c>
      <c r="C778" s="716">
        <v>0</v>
      </c>
    </row>
    <row r="779" ht="16.5" hidden="1" customHeight="1" spans="1:3">
      <c r="A779" s="714">
        <v>2110405</v>
      </c>
      <c r="B779" s="718" t="s">
        <v>715</v>
      </c>
      <c r="C779" s="716">
        <v>0</v>
      </c>
    </row>
    <row r="780" ht="16.5" customHeight="1" spans="1:3">
      <c r="A780" s="714">
        <v>2110406</v>
      </c>
      <c r="B780" s="718" t="s">
        <v>716</v>
      </c>
      <c r="C780" s="716">
        <v>20</v>
      </c>
    </row>
    <row r="781" ht="16.5" customHeight="1" spans="1:3">
      <c r="A781" s="714">
        <v>2110499</v>
      </c>
      <c r="B781" s="717" t="s">
        <v>717</v>
      </c>
      <c r="C781" s="716">
        <v>44</v>
      </c>
    </row>
    <row r="782" ht="16.5" customHeight="1" spans="1:3">
      <c r="A782" s="714">
        <v>21105</v>
      </c>
      <c r="B782" s="718" t="s">
        <v>718</v>
      </c>
      <c r="C782" s="716">
        <v>1378</v>
      </c>
    </row>
    <row r="783" ht="16.5" customHeight="1" spans="1:3">
      <c r="A783" s="714">
        <v>2110501</v>
      </c>
      <c r="B783" s="718" t="s">
        <v>719</v>
      </c>
      <c r="C783" s="716">
        <v>1224</v>
      </c>
    </row>
    <row r="784" ht="16.5" customHeight="1" spans="1:3">
      <c r="A784" s="714">
        <v>2110502</v>
      </c>
      <c r="B784" s="718" t="s">
        <v>720</v>
      </c>
      <c r="C784" s="716">
        <v>154</v>
      </c>
    </row>
    <row r="785" ht="16.5" hidden="1" customHeight="1" spans="1:3">
      <c r="A785" s="714">
        <v>2110503</v>
      </c>
      <c r="B785" s="718" t="s">
        <v>721</v>
      </c>
      <c r="C785" s="716">
        <v>0</v>
      </c>
    </row>
    <row r="786" ht="16.5" hidden="1" customHeight="1" spans="1:3">
      <c r="A786" s="714">
        <v>2110506</v>
      </c>
      <c r="B786" s="718" t="s">
        <v>722</v>
      </c>
      <c r="C786" s="716">
        <v>0</v>
      </c>
    </row>
    <row r="787" ht="16.5" hidden="1" customHeight="1" spans="1:3">
      <c r="A787" s="714">
        <v>2110507</v>
      </c>
      <c r="B787" s="718" t="s">
        <v>723</v>
      </c>
      <c r="C787" s="716">
        <v>0</v>
      </c>
    </row>
    <row r="788" ht="16.5" hidden="1" customHeight="1" spans="1:3">
      <c r="A788" s="714">
        <v>2110599</v>
      </c>
      <c r="B788" s="717" t="s">
        <v>724</v>
      </c>
      <c r="C788" s="716">
        <v>0</v>
      </c>
    </row>
    <row r="789" ht="16.5" customHeight="1" spans="1:3">
      <c r="A789" s="714">
        <v>21106</v>
      </c>
      <c r="B789" s="718" t="s">
        <v>725</v>
      </c>
      <c r="C789" s="716">
        <v>1568</v>
      </c>
    </row>
    <row r="790" ht="16.5" customHeight="1" spans="1:3">
      <c r="A790" s="714">
        <v>2110602</v>
      </c>
      <c r="B790" s="718" t="s">
        <v>726</v>
      </c>
      <c r="C790" s="716">
        <v>1501</v>
      </c>
    </row>
    <row r="791" ht="16.5" hidden="1" customHeight="1" spans="1:3">
      <c r="A791" s="714">
        <v>2110603</v>
      </c>
      <c r="B791" s="718" t="s">
        <v>727</v>
      </c>
      <c r="C791" s="716">
        <v>0</v>
      </c>
    </row>
    <row r="792" ht="16.5" hidden="1" customHeight="1" spans="1:3">
      <c r="A792" s="714">
        <v>2110604</v>
      </c>
      <c r="B792" s="718" t="s">
        <v>728</v>
      </c>
      <c r="C792" s="716">
        <v>0</v>
      </c>
    </row>
    <row r="793" ht="16.5" hidden="1" customHeight="1" spans="1:3">
      <c r="A793" s="714">
        <v>2110605</v>
      </c>
      <c r="B793" s="718" t="s">
        <v>729</v>
      </c>
      <c r="C793" s="716">
        <v>0</v>
      </c>
    </row>
    <row r="794" ht="16.5" customHeight="1" spans="1:3">
      <c r="A794" s="714">
        <v>2110699</v>
      </c>
      <c r="B794" s="717" t="s">
        <v>730</v>
      </c>
      <c r="C794" s="716">
        <v>67</v>
      </c>
    </row>
    <row r="795" ht="16.5" hidden="1" customHeight="1" spans="1:3">
      <c r="A795" s="714">
        <v>21107</v>
      </c>
      <c r="B795" s="718" t="s">
        <v>731</v>
      </c>
      <c r="C795" s="716">
        <v>0</v>
      </c>
    </row>
    <row r="796" ht="16.5" hidden="1" customHeight="1" spans="1:3">
      <c r="A796" s="714">
        <v>2110704</v>
      </c>
      <c r="B796" s="718" t="s">
        <v>732</v>
      </c>
      <c r="C796" s="716">
        <v>0</v>
      </c>
    </row>
    <row r="797" ht="16.5" hidden="1" customHeight="1" spans="1:3">
      <c r="A797" s="714">
        <v>2110799</v>
      </c>
      <c r="B797" s="717" t="s">
        <v>733</v>
      </c>
      <c r="C797" s="716">
        <v>0</v>
      </c>
    </row>
    <row r="798" ht="16.5" hidden="1" customHeight="1" spans="1:3">
      <c r="A798" s="714">
        <v>21108</v>
      </c>
      <c r="B798" s="718" t="s">
        <v>734</v>
      </c>
      <c r="C798" s="716">
        <v>0</v>
      </c>
    </row>
    <row r="799" ht="16.5" hidden="1" customHeight="1" spans="1:3">
      <c r="A799" s="714">
        <v>2110804</v>
      </c>
      <c r="B799" s="718" t="s">
        <v>735</v>
      </c>
      <c r="C799" s="716">
        <v>0</v>
      </c>
    </row>
    <row r="800" ht="16.5" hidden="1" customHeight="1" spans="1:3">
      <c r="A800" s="714">
        <v>2110899</v>
      </c>
      <c r="B800" s="717" t="s">
        <v>736</v>
      </c>
      <c r="C800" s="716">
        <v>0</v>
      </c>
    </row>
    <row r="801" ht="16.5" hidden="1" customHeight="1" spans="1:3">
      <c r="A801" s="714">
        <v>21109</v>
      </c>
      <c r="B801" s="718" t="s">
        <v>737</v>
      </c>
      <c r="C801" s="716">
        <v>0</v>
      </c>
    </row>
    <row r="802" ht="16.5" hidden="1" customHeight="1" spans="1:3">
      <c r="A802" s="714">
        <v>2110901</v>
      </c>
      <c r="B802" s="717" t="s">
        <v>738</v>
      </c>
      <c r="C802" s="716">
        <v>0</v>
      </c>
    </row>
    <row r="803" ht="16.5" hidden="1" customHeight="1" spans="1:3">
      <c r="A803" s="714">
        <v>21110</v>
      </c>
      <c r="B803" s="718" t="s">
        <v>739</v>
      </c>
      <c r="C803" s="716">
        <v>0</v>
      </c>
    </row>
    <row r="804" ht="16.5" hidden="1" customHeight="1" spans="1:3">
      <c r="A804" s="714">
        <v>2111001</v>
      </c>
      <c r="B804" s="717" t="s">
        <v>740</v>
      </c>
      <c r="C804" s="716">
        <v>0</v>
      </c>
    </row>
    <row r="805" ht="16.5" customHeight="1" spans="1:3">
      <c r="A805" s="714">
        <v>21111</v>
      </c>
      <c r="B805" s="718" t="s">
        <v>741</v>
      </c>
      <c r="C805" s="716">
        <v>581</v>
      </c>
    </row>
    <row r="806" ht="16.5" customHeight="1" spans="1:3">
      <c r="A806" s="714">
        <v>2111101</v>
      </c>
      <c r="B806" s="718" t="s">
        <v>742</v>
      </c>
      <c r="C806" s="716">
        <v>581</v>
      </c>
    </row>
    <row r="807" ht="16.5" hidden="1" customHeight="1" spans="1:3">
      <c r="A807" s="714">
        <v>2111102</v>
      </c>
      <c r="B807" s="718" t="s">
        <v>743</v>
      </c>
      <c r="C807" s="716">
        <v>0</v>
      </c>
    </row>
    <row r="808" ht="16.5" hidden="1" customHeight="1" spans="1:3">
      <c r="A808" s="714">
        <v>2111103</v>
      </c>
      <c r="B808" s="718" t="s">
        <v>744</v>
      </c>
      <c r="C808" s="716">
        <v>0</v>
      </c>
    </row>
    <row r="809" ht="16.5" hidden="1" customHeight="1" spans="1:3">
      <c r="A809" s="714">
        <v>2111104</v>
      </c>
      <c r="B809" s="718" t="s">
        <v>745</v>
      </c>
      <c r="C809" s="716">
        <v>0</v>
      </c>
    </row>
    <row r="810" ht="16.5" hidden="1" customHeight="1" spans="1:3">
      <c r="A810" s="714">
        <v>2111199</v>
      </c>
      <c r="B810" s="717" t="s">
        <v>746</v>
      </c>
      <c r="C810" s="716">
        <v>0</v>
      </c>
    </row>
    <row r="811" ht="16.5" hidden="1" customHeight="1" spans="1:3">
      <c r="A811" s="714">
        <v>21112</v>
      </c>
      <c r="B811" s="718" t="s">
        <v>747</v>
      </c>
      <c r="C811" s="716">
        <v>0</v>
      </c>
    </row>
    <row r="812" ht="16.5" hidden="1" customHeight="1" spans="1:3">
      <c r="A812" s="714">
        <v>2111201</v>
      </c>
      <c r="B812" s="717" t="s">
        <v>748</v>
      </c>
      <c r="C812" s="716">
        <v>0</v>
      </c>
    </row>
    <row r="813" ht="16.5" hidden="1" customHeight="1" spans="1:3">
      <c r="A813" s="714">
        <v>21113</v>
      </c>
      <c r="B813" s="718" t="s">
        <v>749</v>
      </c>
      <c r="C813" s="716">
        <v>0</v>
      </c>
    </row>
    <row r="814" ht="16.5" hidden="1" customHeight="1" spans="1:3">
      <c r="A814" s="714">
        <v>2111301</v>
      </c>
      <c r="B814" s="717" t="s">
        <v>750</v>
      </c>
      <c r="C814" s="716">
        <v>0</v>
      </c>
    </row>
    <row r="815" ht="16.5" customHeight="1" spans="1:3">
      <c r="A815" s="714">
        <v>21114</v>
      </c>
      <c r="B815" s="718" t="s">
        <v>751</v>
      </c>
      <c r="C815" s="716">
        <v>1</v>
      </c>
    </row>
    <row r="816" ht="16.5" hidden="1" customHeight="1" spans="1:3">
      <c r="A816" s="714">
        <v>2111401</v>
      </c>
      <c r="B816" s="718" t="s">
        <v>148</v>
      </c>
      <c r="C816" s="716">
        <v>0</v>
      </c>
    </row>
    <row r="817" ht="16.5" hidden="1" customHeight="1" spans="1:3">
      <c r="A817" s="714">
        <v>2111402</v>
      </c>
      <c r="B817" s="718" t="s">
        <v>149</v>
      </c>
      <c r="C817" s="716">
        <v>0</v>
      </c>
    </row>
    <row r="818" ht="16.5" hidden="1" customHeight="1" spans="1:3">
      <c r="A818" s="714">
        <v>2111403</v>
      </c>
      <c r="B818" s="718" t="s">
        <v>150</v>
      </c>
      <c r="C818" s="716">
        <v>0</v>
      </c>
    </row>
    <row r="819" ht="16.5" hidden="1" customHeight="1" spans="1:3">
      <c r="A819" s="714">
        <v>2111406</v>
      </c>
      <c r="B819" s="718" t="s">
        <v>752</v>
      </c>
      <c r="C819" s="716">
        <v>0</v>
      </c>
    </row>
    <row r="820" ht="16.5" hidden="1" customHeight="1" spans="1:3">
      <c r="A820" s="714">
        <v>2111407</v>
      </c>
      <c r="B820" s="718" t="s">
        <v>753</v>
      </c>
      <c r="C820" s="716">
        <v>0</v>
      </c>
    </row>
    <row r="821" ht="16.5" hidden="1" customHeight="1" spans="1:3">
      <c r="A821" s="714">
        <v>2111408</v>
      </c>
      <c r="B821" s="718" t="s">
        <v>754</v>
      </c>
      <c r="C821" s="716">
        <v>0</v>
      </c>
    </row>
    <row r="822" ht="16.5" hidden="1" customHeight="1" spans="1:3">
      <c r="A822" s="714">
        <v>2111411</v>
      </c>
      <c r="B822" s="718" t="s">
        <v>189</v>
      </c>
      <c r="C822" s="716">
        <v>0</v>
      </c>
    </row>
    <row r="823" ht="16.5" hidden="1" customHeight="1" spans="1:3">
      <c r="A823" s="714">
        <v>2111413</v>
      </c>
      <c r="B823" s="718" t="s">
        <v>755</v>
      </c>
      <c r="C823" s="716">
        <v>0</v>
      </c>
    </row>
    <row r="824" ht="16.5" customHeight="1" spans="1:3">
      <c r="A824" s="714">
        <v>2111450</v>
      </c>
      <c r="B824" s="718" t="s">
        <v>157</v>
      </c>
      <c r="C824" s="716">
        <v>1</v>
      </c>
    </row>
    <row r="825" ht="16.5" hidden="1" customHeight="1" spans="1:3">
      <c r="A825" s="714">
        <v>2111499</v>
      </c>
      <c r="B825" s="717" t="s">
        <v>756</v>
      </c>
      <c r="C825" s="716">
        <v>0</v>
      </c>
    </row>
    <row r="826" ht="16.5" customHeight="1" spans="1:3">
      <c r="A826" s="714">
        <v>21199</v>
      </c>
      <c r="B826" s="718" t="s">
        <v>757</v>
      </c>
      <c r="C826" s="716">
        <v>290</v>
      </c>
    </row>
    <row r="827" ht="16.5" customHeight="1" spans="1:3">
      <c r="A827" s="714">
        <v>2119999</v>
      </c>
      <c r="B827" s="717" t="s">
        <v>758</v>
      </c>
      <c r="C827" s="716">
        <v>290</v>
      </c>
    </row>
    <row r="828" ht="16.5" customHeight="1" spans="1:3">
      <c r="A828" s="714">
        <v>212</v>
      </c>
      <c r="B828" s="717" t="s">
        <v>759</v>
      </c>
      <c r="C828" s="716">
        <v>27610</v>
      </c>
    </row>
    <row r="829" ht="16.5" customHeight="1" spans="1:3">
      <c r="A829" s="714">
        <v>21201</v>
      </c>
      <c r="B829" s="718" t="s">
        <v>760</v>
      </c>
      <c r="C829" s="716">
        <v>2931</v>
      </c>
    </row>
    <row r="830" ht="16.5" customHeight="1" spans="1:3">
      <c r="A830" s="714">
        <v>2120101</v>
      </c>
      <c r="B830" s="718" t="s">
        <v>148</v>
      </c>
      <c r="C830" s="716">
        <v>1427</v>
      </c>
    </row>
    <row r="831" ht="16.5" hidden="1" customHeight="1" spans="1:3">
      <c r="A831" s="714">
        <v>2120102</v>
      </c>
      <c r="B831" s="718" t="s">
        <v>149</v>
      </c>
      <c r="C831" s="716">
        <v>0</v>
      </c>
    </row>
    <row r="832" ht="16.5" hidden="1" customHeight="1" spans="1:3">
      <c r="A832" s="714">
        <v>2120103</v>
      </c>
      <c r="B832" s="718" t="s">
        <v>150</v>
      </c>
      <c r="C832" s="716">
        <v>0</v>
      </c>
    </row>
    <row r="833" ht="16.5" hidden="1" customHeight="1" spans="1:3">
      <c r="A833" s="714">
        <v>2120104</v>
      </c>
      <c r="B833" s="718" t="s">
        <v>761</v>
      </c>
      <c r="C833" s="716">
        <v>0</v>
      </c>
    </row>
    <row r="834" ht="16.5" hidden="1" customHeight="1" spans="1:3">
      <c r="A834" s="714">
        <v>2120105</v>
      </c>
      <c r="B834" s="718" t="s">
        <v>762</v>
      </c>
      <c r="C834" s="716">
        <v>0</v>
      </c>
    </row>
    <row r="835" ht="16.5" customHeight="1" spans="1:3">
      <c r="A835" s="714">
        <v>2120106</v>
      </c>
      <c r="B835" s="718" t="s">
        <v>763</v>
      </c>
      <c r="C835" s="716">
        <v>148</v>
      </c>
    </row>
    <row r="836" ht="16.5" hidden="1" customHeight="1" spans="1:3">
      <c r="A836" s="714">
        <v>2120107</v>
      </c>
      <c r="B836" s="718" t="s">
        <v>764</v>
      </c>
      <c r="C836" s="716">
        <v>0</v>
      </c>
    </row>
    <row r="837" ht="16.5" hidden="1" customHeight="1" spans="1:3">
      <c r="A837" s="714">
        <v>2120109</v>
      </c>
      <c r="B837" s="718" t="s">
        <v>765</v>
      </c>
      <c r="C837" s="716">
        <v>0</v>
      </c>
    </row>
    <row r="838" ht="16.5" hidden="1" customHeight="1" spans="1:3">
      <c r="A838" s="714">
        <v>2120110</v>
      </c>
      <c r="B838" s="718" t="s">
        <v>766</v>
      </c>
      <c r="C838" s="716">
        <v>0</v>
      </c>
    </row>
    <row r="839" ht="16.5" customHeight="1" spans="1:3">
      <c r="A839" s="714">
        <v>2120199</v>
      </c>
      <c r="B839" s="717" t="s">
        <v>767</v>
      </c>
      <c r="C839" s="716">
        <v>1356</v>
      </c>
    </row>
    <row r="840" ht="16.5" hidden="1" customHeight="1" spans="1:3">
      <c r="A840" s="714">
        <v>21202</v>
      </c>
      <c r="B840" s="718" t="s">
        <v>768</v>
      </c>
      <c r="C840" s="716">
        <v>0</v>
      </c>
    </row>
    <row r="841" ht="16.5" hidden="1" customHeight="1" spans="1:3">
      <c r="A841" s="714">
        <v>2120201</v>
      </c>
      <c r="B841" s="717" t="s">
        <v>769</v>
      </c>
      <c r="C841" s="716">
        <v>0</v>
      </c>
    </row>
    <row r="842" ht="16.5" customHeight="1" spans="1:3">
      <c r="A842" s="714">
        <v>21203</v>
      </c>
      <c r="B842" s="718" t="s">
        <v>770</v>
      </c>
      <c r="C842" s="716">
        <v>7149</v>
      </c>
    </row>
    <row r="843" ht="16.5" hidden="1" customHeight="1" spans="1:3">
      <c r="A843" s="714">
        <v>2120303</v>
      </c>
      <c r="B843" s="718" t="s">
        <v>771</v>
      </c>
      <c r="C843" s="716">
        <v>0</v>
      </c>
    </row>
    <row r="844" ht="16.5" customHeight="1" spans="1:3">
      <c r="A844" s="714">
        <v>2120399</v>
      </c>
      <c r="B844" s="717" t="s">
        <v>772</v>
      </c>
      <c r="C844" s="716">
        <v>7149</v>
      </c>
    </row>
    <row r="845" ht="16.5" customHeight="1" spans="1:3">
      <c r="A845" s="714">
        <v>21205</v>
      </c>
      <c r="B845" s="718" t="s">
        <v>773</v>
      </c>
      <c r="C845" s="716">
        <v>1637</v>
      </c>
    </row>
    <row r="846" ht="16.5" customHeight="1" spans="1:3">
      <c r="A846" s="714">
        <v>2120501</v>
      </c>
      <c r="B846" s="717" t="s">
        <v>774</v>
      </c>
      <c r="C846" s="716">
        <v>1637</v>
      </c>
    </row>
    <row r="847" ht="16.5" hidden="1" customHeight="1" spans="1:3">
      <c r="A847" s="714">
        <v>21206</v>
      </c>
      <c r="B847" s="718" t="s">
        <v>775</v>
      </c>
      <c r="C847" s="716">
        <v>0</v>
      </c>
    </row>
    <row r="848" ht="16.5" hidden="1" customHeight="1" spans="1:3">
      <c r="A848" s="714">
        <v>2120601</v>
      </c>
      <c r="B848" s="719" t="s">
        <v>776</v>
      </c>
      <c r="C848" s="716">
        <v>0</v>
      </c>
    </row>
    <row r="849" ht="16.5" customHeight="1" spans="1:3">
      <c r="A849" s="714">
        <v>21299</v>
      </c>
      <c r="B849" s="718" t="s">
        <v>777</v>
      </c>
      <c r="C849" s="716">
        <v>15893</v>
      </c>
    </row>
    <row r="850" ht="16.5" customHeight="1" spans="1:3">
      <c r="A850" s="714">
        <v>2129999</v>
      </c>
      <c r="B850" s="717" t="s">
        <v>778</v>
      </c>
      <c r="C850" s="716">
        <v>15893</v>
      </c>
    </row>
    <row r="851" ht="16.5" customHeight="1" spans="1:3">
      <c r="A851" s="714">
        <v>213</v>
      </c>
      <c r="B851" s="717" t="s">
        <v>779</v>
      </c>
      <c r="C851" s="716">
        <v>104814</v>
      </c>
    </row>
    <row r="852" ht="16.5" customHeight="1" spans="1:3">
      <c r="A852" s="714">
        <v>21301</v>
      </c>
      <c r="B852" s="718" t="s">
        <v>780</v>
      </c>
      <c r="C852" s="716">
        <v>42691</v>
      </c>
    </row>
    <row r="853" ht="16.5" customHeight="1" spans="1:3">
      <c r="A853" s="714">
        <v>2130101</v>
      </c>
      <c r="B853" s="718" t="s">
        <v>148</v>
      </c>
      <c r="C853" s="716">
        <v>1727</v>
      </c>
    </row>
    <row r="854" ht="16.5" hidden="1" customHeight="1" spans="1:3">
      <c r="A854" s="714">
        <v>2130102</v>
      </c>
      <c r="B854" s="718" t="s">
        <v>149</v>
      </c>
      <c r="C854" s="716">
        <v>0</v>
      </c>
    </row>
    <row r="855" ht="16.5" hidden="1" customHeight="1" spans="1:3">
      <c r="A855" s="714">
        <v>2130103</v>
      </c>
      <c r="B855" s="718" t="s">
        <v>150</v>
      </c>
      <c r="C855" s="716">
        <v>0</v>
      </c>
    </row>
    <row r="856" ht="16.5" customHeight="1" spans="1:3">
      <c r="A856" s="714">
        <v>2130104</v>
      </c>
      <c r="B856" s="718" t="s">
        <v>157</v>
      </c>
      <c r="C856" s="716">
        <v>3097</v>
      </c>
    </row>
    <row r="857" ht="16.5" hidden="1" customHeight="1" spans="1:3">
      <c r="A857" s="714">
        <v>2130105</v>
      </c>
      <c r="B857" s="718" t="s">
        <v>781</v>
      </c>
      <c r="C857" s="716">
        <v>0</v>
      </c>
    </row>
    <row r="858" ht="16.5" customHeight="1" spans="1:3">
      <c r="A858" s="714">
        <v>2130106</v>
      </c>
      <c r="B858" s="718" t="s">
        <v>782</v>
      </c>
      <c r="C858" s="716">
        <v>74</v>
      </c>
    </row>
    <row r="859" ht="16.5" customHeight="1" spans="1:3">
      <c r="A859" s="714">
        <v>2130108</v>
      </c>
      <c r="B859" s="718" t="s">
        <v>783</v>
      </c>
      <c r="C859" s="716">
        <v>938</v>
      </c>
    </row>
    <row r="860" ht="16.5" customHeight="1" spans="1:3">
      <c r="A860" s="714">
        <v>2130109</v>
      </c>
      <c r="B860" s="718" t="s">
        <v>784</v>
      </c>
      <c r="C860" s="716">
        <v>16</v>
      </c>
    </row>
    <row r="861" ht="16.5" hidden="1" customHeight="1" spans="1:3">
      <c r="A861" s="714">
        <v>2130110</v>
      </c>
      <c r="B861" s="718" t="s">
        <v>785</v>
      </c>
      <c r="C861" s="716">
        <v>0</v>
      </c>
    </row>
    <row r="862" ht="16.5" hidden="1" customHeight="1" spans="1:3">
      <c r="A862" s="714">
        <v>2130111</v>
      </c>
      <c r="B862" s="718" t="s">
        <v>786</v>
      </c>
      <c r="C862" s="716">
        <v>0</v>
      </c>
    </row>
    <row r="863" ht="16.5" hidden="1" customHeight="1" spans="1:3">
      <c r="A863" s="714">
        <v>2130112</v>
      </c>
      <c r="B863" s="718" t="s">
        <v>787</v>
      </c>
      <c r="C863" s="716">
        <v>0</v>
      </c>
    </row>
    <row r="864" ht="16.5" hidden="1" customHeight="1" spans="1:3">
      <c r="A864" s="714">
        <v>2130114</v>
      </c>
      <c r="B864" s="718" t="s">
        <v>788</v>
      </c>
      <c r="C864" s="716">
        <v>0</v>
      </c>
    </row>
    <row r="865" ht="16.5" hidden="1" customHeight="1" spans="1:3">
      <c r="A865" s="714">
        <v>2130119</v>
      </c>
      <c r="B865" s="718" t="s">
        <v>789</v>
      </c>
      <c r="C865" s="716">
        <v>0</v>
      </c>
    </row>
    <row r="866" ht="16.5" hidden="1" customHeight="1" spans="1:3">
      <c r="A866" s="714">
        <v>2130120</v>
      </c>
      <c r="B866" s="718" t="s">
        <v>790</v>
      </c>
      <c r="C866" s="716">
        <v>0</v>
      </c>
    </row>
    <row r="867" ht="16.5" hidden="1" customHeight="1" spans="1:3">
      <c r="A867" s="714">
        <v>2130121</v>
      </c>
      <c r="B867" s="718" t="s">
        <v>791</v>
      </c>
      <c r="C867" s="716">
        <v>0</v>
      </c>
    </row>
    <row r="868" ht="16.5" customHeight="1" spans="1:3">
      <c r="A868" s="714">
        <v>2130122</v>
      </c>
      <c r="B868" s="718" t="s">
        <v>792</v>
      </c>
      <c r="C868" s="716">
        <v>21036</v>
      </c>
    </row>
    <row r="869" ht="16.5" customHeight="1" spans="1:3">
      <c r="A869" s="714">
        <v>2130124</v>
      </c>
      <c r="B869" s="718" t="s">
        <v>793</v>
      </c>
      <c r="C869" s="716">
        <v>401</v>
      </c>
    </row>
    <row r="870" ht="16.5" hidden="1" customHeight="1" spans="1:3">
      <c r="A870" s="714">
        <v>2130125</v>
      </c>
      <c r="B870" s="718" t="s">
        <v>794</v>
      </c>
      <c r="C870" s="716">
        <v>0</v>
      </c>
    </row>
    <row r="871" ht="16.5" customHeight="1" spans="1:3">
      <c r="A871" s="714">
        <v>2130126</v>
      </c>
      <c r="B871" s="718" t="s">
        <v>795</v>
      </c>
      <c r="C871" s="716">
        <v>9</v>
      </c>
    </row>
    <row r="872" ht="16.5" customHeight="1" spans="1:3">
      <c r="A872" s="714">
        <v>2130135</v>
      </c>
      <c r="B872" s="718" t="s">
        <v>796</v>
      </c>
      <c r="C872" s="716">
        <v>1838</v>
      </c>
    </row>
    <row r="873" ht="16.5" hidden="1" customHeight="1" spans="1:3">
      <c r="A873" s="714">
        <v>2130142</v>
      </c>
      <c r="B873" s="718" t="s">
        <v>797</v>
      </c>
      <c r="C873" s="716">
        <v>0</v>
      </c>
    </row>
    <row r="874" ht="16.5" customHeight="1" spans="1:3">
      <c r="A874" s="714">
        <v>2130148</v>
      </c>
      <c r="B874" s="718" t="s">
        <v>798</v>
      </c>
      <c r="C874" s="716">
        <v>556</v>
      </c>
    </row>
    <row r="875" ht="16.5" hidden="1" customHeight="1" spans="1:3">
      <c r="A875" s="714">
        <v>2130152</v>
      </c>
      <c r="B875" s="718" t="s">
        <v>799</v>
      </c>
      <c r="C875" s="716">
        <v>0</v>
      </c>
    </row>
    <row r="876" ht="16.5" customHeight="1" spans="1:3">
      <c r="A876" s="714">
        <v>2130153</v>
      </c>
      <c r="B876" s="718" t="s">
        <v>800</v>
      </c>
      <c r="C876" s="716">
        <v>11999</v>
      </c>
    </row>
    <row r="877" ht="16.5" customHeight="1" spans="1:3">
      <c r="A877" s="714">
        <v>2130199</v>
      </c>
      <c r="B877" s="717" t="s">
        <v>801</v>
      </c>
      <c r="C877" s="716">
        <v>1000</v>
      </c>
    </row>
    <row r="878" ht="16.5" customHeight="1" spans="1:3">
      <c r="A878" s="714">
        <v>21302</v>
      </c>
      <c r="B878" s="718" t="s">
        <v>802</v>
      </c>
      <c r="C878" s="716">
        <v>25473</v>
      </c>
    </row>
    <row r="879" ht="16.5" customHeight="1" spans="1:3">
      <c r="A879" s="714">
        <v>2130201</v>
      </c>
      <c r="B879" s="718" t="s">
        <v>148</v>
      </c>
      <c r="C879" s="716">
        <v>402</v>
      </c>
    </row>
    <row r="880" ht="16.5" hidden="1" customHeight="1" spans="1:3">
      <c r="A880" s="714">
        <v>2130202</v>
      </c>
      <c r="B880" s="718" t="s">
        <v>149</v>
      </c>
      <c r="C880" s="716">
        <v>0</v>
      </c>
    </row>
    <row r="881" ht="16.5" hidden="1" customHeight="1" spans="1:3">
      <c r="A881" s="714">
        <v>2130203</v>
      </c>
      <c r="B881" s="718" t="s">
        <v>150</v>
      </c>
      <c r="C881" s="716">
        <v>0</v>
      </c>
    </row>
    <row r="882" ht="16.5" customHeight="1" spans="1:3">
      <c r="A882" s="714">
        <v>2130204</v>
      </c>
      <c r="B882" s="718" t="s">
        <v>803</v>
      </c>
      <c r="C882" s="716">
        <v>2805</v>
      </c>
    </row>
    <row r="883" ht="16.5" customHeight="1" spans="1:3">
      <c r="A883" s="714">
        <v>2130205</v>
      </c>
      <c r="B883" s="718" t="s">
        <v>804</v>
      </c>
      <c r="C883" s="716">
        <v>14814</v>
      </c>
    </row>
    <row r="884" ht="16.5" hidden="1" customHeight="1" spans="1:3">
      <c r="A884" s="714">
        <v>2130206</v>
      </c>
      <c r="B884" s="718" t="s">
        <v>805</v>
      </c>
      <c r="C884" s="716">
        <v>0</v>
      </c>
    </row>
    <row r="885" ht="16.5" customHeight="1" spans="1:3">
      <c r="A885" s="714">
        <v>2130207</v>
      </c>
      <c r="B885" s="718" t="s">
        <v>806</v>
      </c>
      <c r="C885" s="716">
        <v>579</v>
      </c>
    </row>
    <row r="886" ht="16.5" customHeight="1" spans="1:3">
      <c r="A886" s="714">
        <v>2130209</v>
      </c>
      <c r="B886" s="718" t="s">
        <v>807</v>
      </c>
      <c r="C886" s="716">
        <v>4373</v>
      </c>
    </row>
    <row r="887" ht="16.5" customHeight="1" spans="1:3">
      <c r="A887" s="714">
        <v>2130211</v>
      </c>
      <c r="B887" s="718" t="s">
        <v>808</v>
      </c>
      <c r="C887" s="716">
        <v>12</v>
      </c>
    </row>
    <row r="888" ht="16.5" customHeight="1" spans="1:3">
      <c r="A888" s="714">
        <v>2130212</v>
      </c>
      <c r="B888" s="718" t="s">
        <v>809</v>
      </c>
      <c r="C888" s="716">
        <v>97</v>
      </c>
    </row>
    <row r="889" ht="16.5" hidden="1" customHeight="1" spans="1:3">
      <c r="A889" s="714">
        <v>2130213</v>
      </c>
      <c r="B889" s="718" t="s">
        <v>810</v>
      </c>
      <c r="C889" s="716">
        <v>0</v>
      </c>
    </row>
    <row r="890" ht="16.5" hidden="1" customHeight="1" spans="1:3">
      <c r="A890" s="714">
        <v>2130217</v>
      </c>
      <c r="B890" s="718" t="s">
        <v>811</v>
      </c>
      <c r="C890" s="716">
        <v>0</v>
      </c>
    </row>
    <row r="891" ht="16.5" hidden="1" customHeight="1" spans="1:3">
      <c r="A891" s="714">
        <v>2130220</v>
      </c>
      <c r="B891" s="718" t="s">
        <v>812</v>
      </c>
      <c r="C891" s="716">
        <v>0</v>
      </c>
    </row>
    <row r="892" ht="16.5" hidden="1" customHeight="1" spans="1:3">
      <c r="A892" s="714">
        <v>2130221</v>
      </c>
      <c r="B892" s="718" t="s">
        <v>813</v>
      </c>
      <c r="C892" s="716">
        <v>0</v>
      </c>
    </row>
    <row r="893" ht="16.5" hidden="1" customHeight="1" spans="1:3">
      <c r="A893" s="714">
        <v>2130223</v>
      </c>
      <c r="B893" s="718" t="s">
        <v>814</v>
      </c>
      <c r="C893" s="716">
        <v>0</v>
      </c>
    </row>
    <row r="894" ht="16.5" customHeight="1" spans="1:3">
      <c r="A894" s="714">
        <v>2130226</v>
      </c>
      <c r="B894" s="718" t="s">
        <v>815</v>
      </c>
      <c r="C894" s="716">
        <v>140</v>
      </c>
    </row>
    <row r="895" ht="16.5" hidden="1" customHeight="1" spans="1:3">
      <c r="A895" s="714">
        <v>2130227</v>
      </c>
      <c r="B895" s="718" t="s">
        <v>816</v>
      </c>
      <c r="C895" s="716">
        <v>0</v>
      </c>
    </row>
    <row r="896" ht="16.5" customHeight="1" spans="1:3">
      <c r="A896" s="714">
        <v>2130234</v>
      </c>
      <c r="B896" s="718" t="s">
        <v>817</v>
      </c>
      <c r="C896" s="716">
        <v>2239</v>
      </c>
    </row>
    <row r="897" ht="16.5" hidden="1" customHeight="1" spans="1:3">
      <c r="A897" s="714">
        <v>2130236</v>
      </c>
      <c r="B897" s="718" t="s">
        <v>818</v>
      </c>
      <c r="C897" s="716">
        <v>0</v>
      </c>
    </row>
    <row r="898" ht="16.5" hidden="1" customHeight="1" spans="1:3">
      <c r="A898" s="714">
        <v>2130237</v>
      </c>
      <c r="B898" s="718" t="s">
        <v>787</v>
      </c>
      <c r="C898" s="716">
        <v>0</v>
      </c>
    </row>
    <row r="899" ht="16.5" customHeight="1" spans="1:3">
      <c r="A899" s="714">
        <v>2130299</v>
      </c>
      <c r="B899" s="717" t="s">
        <v>819</v>
      </c>
      <c r="C899" s="716">
        <v>12</v>
      </c>
    </row>
    <row r="900" ht="16.5" customHeight="1" spans="1:3">
      <c r="A900" s="714">
        <v>21303</v>
      </c>
      <c r="B900" s="718" t="s">
        <v>820</v>
      </c>
      <c r="C900" s="716">
        <v>11615</v>
      </c>
    </row>
    <row r="901" ht="16.5" customHeight="1" spans="1:3">
      <c r="A901" s="714">
        <v>2130301</v>
      </c>
      <c r="B901" s="718" t="s">
        <v>148</v>
      </c>
      <c r="C901" s="716">
        <v>475</v>
      </c>
    </row>
    <row r="902" ht="16.5" hidden="1" customHeight="1" spans="1:3">
      <c r="A902" s="714">
        <v>2130302</v>
      </c>
      <c r="B902" s="718" t="s">
        <v>149</v>
      </c>
      <c r="C902" s="716">
        <v>0</v>
      </c>
    </row>
    <row r="903" ht="16.5" hidden="1" customHeight="1" spans="1:3">
      <c r="A903" s="714">
        <v>2130303</v>
      </c>
      <c r="B903" s="718" t="s">
        <v>150</v>
      </c>
      <c r="C903" s="716">
        <v>0</v>
      </c>
    </row>
    <row r="904" ht="16.5" customHeight="1" spans="1:3">
      <c r="A904" s="714">
        <v>2130304</v>
      </c>
      <c r="B904" s="718" t="s">
        <v>821</v>
      </c>
      <c r="C904" s="716">
        <v>3188</v>
      </c>
    </row>
    <row r="905" ht="16.5" customHeight="1" spans="1:3">
      <c r="A905" s="714">
        <v>2130305</v>
      </c>
      <c r="B905" s="718" t="s">
        <v>822</v>
      </c>
      <c r="C905" s="716">
        <v>978</v>
      </c>
    </row>
    <row r="906" ht="16.5" customHeight="1" spans="1:3">
      <c r="A906" s="714">
        <v>2130306</v>
      </c>
      <c r="B906" s="718" t="s">
        <v>823</v>
      </c>
      <c r="C906" s="716">
        <v>1570</v>
      </c>
    </row>
    <row r="907" ht="16.5" hidden="1" customHeight="1" spans="1:3">
      <c r="A907" s="714">
        <v>2130307</v>
      </c>
      <c r="B907" s="718" t="s">
        <v>824</v>
      </c>
      <c r="C907" s="716">
        <v>0</v>
      </c>
    </row>
    <row r="908" ht="16.5" hidden="1" customHeight="1" spans="1:3">
      <c r="A908" s="714">
        <v>2130308</v>
      </c>
      <c r="B908" s="718" t="s">
        <v>825</v>
      </c>
      <c r="C908" s="716">
        <v>0</v>
      </c>
    </row>
    <row r="909" ht="16.5" hidden="1" customHeight="1" spans="1:3">
      <c r="A909" s="714">
        <v>2130309</v>
      </c>
      <c r="B909" s="718" t="s">
        <v>826</v>
      </c>
      <c r="C909" s="716">
        <v>0</v>
      </c>
    </row>
    <row r="910" ht="16.5" customHeight="1" spans="1:3">
      <c r="A910" s="714">
        <v>2130310</v>
      </c>
      <c r="B910" s="718" t="s">
        <v>827</v>
      </c>
      <c r="C910" s="716">
        <v>800</v>
      </c>
    </row>
    <row r="911" ht="16.5" customHeight="1" spans="1:3">
      <c r="A911" s="714">
        <v>2130311</v>
      </c>
      <c r="B911" s="718" t="s">
        <v>828</v>
      </c>
      <c r="C911" s="716">
        <v>212</v>
      </c>
    </row>
    <row r="912" ht="16.5" customHeight="1" spans="1:3">
      <c r="A912" s="714">
        <v>2130312</v>
      </c>
      <c r="B912" s="718" t="s">
        <v>829</v>
      </c>
      <c r="C912" s="716">
        <v>100</v>
      </c>
    </row>
    <row r="913" ht="16.5" hidden="1" customHeight="1" spans="1:3">
      <c r="A913" s="714">
        <v>2130313</v>
      </c>
      <c r="B913" s="718" t="s">
        <v>830</v>
      </c>
      <c r="C913" s="716">
        <v>0</v>
      </c>
    </row>
    <row r="914" ht="16.5" customHeight="1" spans="1:3">
      <c r="A914" s="714">
        <v>2130314</v>
      </c>
      <c r="B914" s="718" t="s">
        <v>831</v>
      </c>
      <c r="C914" s="716">
        <v>965</v>
      </c>
    </row>
    <row r="915" ht="16.5" customHeight="1" spans="1:3">
      <c r="A915" s="714">
        <v>2130315</v>
      </c>
      <c r="B915" s="718" t="s">
        <v>832</v>
      </c>
      <c r="C915" s="716">
        <v>893</v>
      </c>
    </row>
    <row r="916" ht="16.5" customHeight="1" spans="1:3">
      <c r="A916" s="714">
        <v>2130316</v>
      </c>
      <c r="B916" s="718" t="s">
        <v>833</v>
      </c>
      <c r="C916" s="716">
        <v>227</v>
      </c>
    </row>
    <row r="917" ht="16.5" hidden="1" customHeight="1" spans="1:3">
      <c r="A917" s="714">
        <v>2130317</v>
      </c>
      <c r="B917" s="718" t="s">
        <v>834</v>
      </c>
      <c r="C917" s="716">
        <v>0</v>
      </c>
    </row>
    <row r="918" ht="16.5" hidden="1" customHeight="1" spans="1:3">
      <c r="A918" s="714">
        <v>2130318</v>
      </c>
      <c r="B918" s="718" t="s">
        <v>835</v>
      </c>
      <c r="C918" s="716">
        <v>0</v>
      </c>
    </row>
    <row r="919" ht="16.5" hidden="1" customHeight="1" spans="1:3">
      <c r="A919" s="714">
        <v>2130319</v>
      </c>
      <c r="B919" s="718" t="s">
        <v>836</v>
      </c>
      <c r="C919" s="716">
        <v>0</v>
      </c>
    </row>
    <row r="920" ht="16.5" customHeight="1" spans="1:3">
      <c r="A920" s="714">
        <v>2130321</v>
      </c>
      <c r="B920" s="718" t="s">
        <v>837</v>
      </c>
      <c r="C920" s="716">
        <v>1969</v>
      </c>
    </row>
    <row r="921" ht="16.5" hidden="1" customHeight="1" spans="1:3">
      <c r="A921" s="714">
        <v>2130322</v>
      </c>
      <c r="B921" s="718" t="s">
        <v>838</v>
      </c>
      <c r="C921" s="716">
        <v>0</v>
      </c>
    </row>
    <row r="922" ht="16.5" hidden="1" customHeight="1" spans="1:3">
      <c r="A922" s="714">
        <v>2130333</v>
      </c>
      <c r="B922" s="718" t="s">
        <v>814</v>
      </c>
      <c r="C922" s="716">
        <v>0</v>
      </c>
    </row>
    <row r="923" ht="16.5" hidden="1" customHeight="1" spans="1:3">
      <c r="A923" s="714">
        <v>2130334</v>
      </c>
      <c r="B923" s="718" t="s">
        <v>839</v>
      </c>
      <c r="C923" s="716">
        <v>0</v>
      </c>
    </row>
    <row r="924" ht="16.5" hidden="1" customHeight="1" spans="1:3">
      <c r="A924" s="714">
        <v>2130335</v>
      </c>
      <c r="B924" s="718" t="s">
        <v>840</v>
      </c>
      <c r="C924" s="716">
        <v>0</v>
      </c>
    </row>
    <row r="925" ht="16.5" hidden="1" customHeight="1" spans="1:3">
      <c r="A925" s="714">
        <v>2130336</v>
      </c>
      <c r="B925" s="718" t="s">
        <v>841</v>
      </c>
      <c r="C925" s="716">
        <v>0</v>
      </c>
    </row>
    <row r="926" ht="16.5" hidden="1" customHeight="1" spans="1:3">
      <c r="A926" s="714">
        <v>2130337</v>
      </c>
      <c r="B926" s="718" t="s">
        <v>842</v>
      </c>
      <c r="C926" s="716">
        <v>0</v>
      </c>
    </row>
    <row r="927" ht="16.5" customHeight="1" spans="1:3">
      <c r="A927" s="714">
        <v>2130399</v>
      </c>
      <c r="B927" s="717" t="s">
        <v>843</v>
      </c>
      <c r="C927" s="716">
        <v>238</v>
      </c>
    </row>
    <row r="928" ht="16.5" customHeight="1" spans="1:3">
      <c r="A928" s="714">
        <v>21305</v>
      </c>
      <c r="B928" s="718" t="s">
        <v>844</v>
      </c>
      <c r="C928" s="716">
        <v>15247</v>
      </c>
    </row>
    <row r="929" ht="16.5" customHeight="1" spans="1:3">
      <c r="A929" s="714">
        <v>2130501</v>
      </c>
      <c r="B929" s="718" t="s">
        <v>148</v>
      </c>
      <c r="C929" s="716">
        <v>246</v>
      </c>
    </row>
    <row r="930" ht="16.5" customHeight="1" spans="1:3">
      <c r="A930" s="714">
        <v>2130502</v>
      </c>
      <c r="B930" s="718" t="s">
        <v>149</v>
      </c>
      <c r="C930" s="716">
        <v>10</v>
      </c>
    </row>
    <row r="931" ht="16.5" hidden="1" customHeight="1" spans="1:3">
      <c r="A931" s="714">
        <v>2130503</v>
      </c>
      <c r="B931" s="718" t="s">
        <v>150</v>
      </c>
      <c r="C931" s="716">
        <v>0</v>
      </c>
    </row>
    <row r="932" ht="16.5" customHeight="1" spans="1:3">
      <c r="A932" s="714">
        <v>2130504</v>
      </c>
      <c r="B932" s="718" t="s">
        <v>845</v>
      </c>
      <c r="C932" s="716">
        <v>6999</v>
      </c>
    </row>
    <row r="933" ht="16.5" customHeight="1" spans="1:3">
      <c r="A933" s="714">
        <v>2130505</v>
      </c>
      <c r="B933" s="718" t="s">
        <v>846</v>
      </c>
      <c r="C933" s="716">
        <v>7214</v>
      </c>
    </row>
    <row r="934" ht="16.5" customHeight="1" spans="1:3">
      <c r="A934" s="714">
        <v>2130506</v>
      </c>
      <c r="B934" s="718" t="s">
        <v>847</v>
      </c>
      <c r="C934" s="716">
        <v>497</v>
      </c>
    </row>
    <row r="935" ht="16.5" hidden="1" customHeight="1" spans="1:3">
      <c r="A935" s="714">
        <v>2130507</v>
      </c>
      <c r="B935" s="718" t="s">
        <v>848</v>
      </c>
      <c r="C935" s="716">
        <v>0</v>
      </c>
    </row>
    <row r="936" ht="16.5" hidden="1" customHeight="1" spans="1:3">
      <c r="A936" s="714">
        <v>2130508</v>
      </c>
      <c r="B936" s="718" t="s">
        <v>849</v>
      </c>
      <c r="C936" s="716">
        <v>0</v>
      </c>
    </row>
    <row r="937" ht="16.5" customHeight="1" spans="1:3">
      <c r="A937" s="714">
        <v>2130550</v>
      </c>
      <c r="B937" s="718" t="s">
        <v>157</v>
      </c>
      <c r="C937" s="716">
        <v>266</v>
      </c>
    </row>
    <row r="938" ht="16.5" customHeight="1" spans="1:3">
      <c r="A938" s="714">
        <v>2130599</v>
      </c>
      <c r="B938" s="717" t="s">
        <v>850</v>
      </c>
      <c r="C938" s="716">
        <v>15</v>
      </c>
    </row>
    <row r="939" ht="16.5" customHeight="1" spans="1:3">
      <c r="A939" s="714">
        <v>21307</v>
      </c>
      <c r="B939" s="718" t="s">
        <v>851</v>
      </c>
      <c r="C939" s="716">
        <v>1095</v>
      </c>
    </row>
    <row r="940" ht="16.5" customHeight="1" spans="1:3">
      <c r="A940" s="714">
        <v>2130701</v>
      </c>
      <c r="B940" s="718" t="s">
        <v>852</v>
      </c>
      <c r="C940" s="716">
        <v>969</v>
      </c>
    </row>
    <row r="941" ht="16.5" hidden="1" customHeight="1" spans="1:3">
      <c r="A941" s="714">
        <v>2130704</v>
      </c>
      <c r="B941" s="718" t="s">
        <v>853</v>
      </c>
      <c r="C941" s="716">
        <v>0</v>
      </c>
    </row>
    <row r="942" ht="16.5" customHeight="1" spans="1:3">
      <c r="A942" s="714">
        <v>2130705</v>
      </c>
      <c r="B942" s="718" t="s">
        <v>854</v>
      </c>
      <c r="C942" s="716">
        <v>126</v>
      </c>
    </row>
    <row r="943" ht="16.5" hidden="1" customHeight="1" spans="1:3">
      <c r="A943" s="714">
        <v>2130706</v>
      </c>
      <c r="B943" s="718" t="s">
        <v>855</v>
      </c>
      <c r="C943" s="716">
        <v>0</v>
      </c>
    </row>
    <row r="944" ht="16.5" hidden="1" customHeight="1" spans="1:3">
      <c r="A944" s="714">
        <v>2130707</v>
      </c>
      <c r="B944" s="718" t="s">
        <v>856</v>
      </c>
      <c r="C944" s="716">
        <v>0</v>
      </c>
    </row>
    <row r="945" ht="16.5" hidden="1" customHeight="1" spans="1:3">
      <c r="A945" s="714">
        <v>2130799</v>
      </c>
      <c r="B945" s="717" t="s">
        <v>857</v>
      </c>
      <c r="C945" s="716">
        <v>0</v>
      </c>
    </row>
    <row r="946" ht="16.5" customHeight="1" spans="1:3">
      <c r="A946" s="714">
        <v>21308</v>
      </c>
      <c r="B946" s="718" t="s">
        <v>858</v>
      </c>
      <c r="C946" s="716">
        <v>7544</v>
      </c>
    </row>
    <row r="947" ht="16.5" hidden="1" customHeight="1" spans="1:3">
      <c r="A947" s="714">
        <v>2130801</v>
      </c>
      <c r="B947" s="718" t="s">
        <v>859</v>
      </c>
      <c r="C947" s="716">
        <v>0</v>
      </c>
    </row>
    <row r="948" ht="16.5" customHeight="1" spans="1:3">
      <c r="A948" s="714">
        <v>2130803</v>
      </c>
      <c r="B948" s="718" t="s">
        <v>860</v>
      </c>
      <c r="C948" s="716">
        <v>6368</v>
      </c>
    </row>
    <row r="949" ht="16.5" customHeight="1" spans="1:3">
      <c r="A949" s="714">
        <v>2130804</v>
      </c>
      <c r="B949" s="718" t="s">
        <v>861</v>
      </c>
      <c r="C949" s="716">
        <v>1176</v>
      </c>
    </row>
    <row r="950" ht="16.5" hidden="1" customHeight="1" spans="1:3">
      <c r="A950" s="714">
        <v>2130805</v>
      </c>
      <c r="B950" s="718" t="s">
        <v>862</v>
      </c>
      <c r="C950" s="716">
        <v>0</v>
      </c>
    </row>
    <row r="951" ht="16.5" hidden="1" customHeight="1" spans="1:3">
      <c r="A951" s="714">
        <v>2130899</v>
      </c>
      <c r="B951" s="717" t="s">
        <v>863</v>
      </c>
      <c r="C951" s="716">
        <v>0</v>
      </c>
    </row>
    <row r="952" ht="16.5" hidden="1" customHeight="1" spans="1:3">
      <c r="A952" s="714">
        <v>21309</v>
      </c>
      <c r="B952" s="718" t="s">
        <v>864</v>
      </c>
      <c r="C952" s="716">
        <v>0</v>
      </c>
    </row>
    <row r="953" ht="16.5" hidden="1" customHeight="1" spans="1:3">
      <c r="A953" s="714">
        <v>2130901</v>
      </c>
      <c r="B953" s="718" t="s">
        <v>865</v>
      </c>
      <c r="C953" s="716">
        <v>0</v>
      </c>
    </row>
    <row r="954" ht="16.5" hidden="1" customHeight="1" spans="1:3">
      <c r="A954" s="714">
        <v>2130999</v>
      </c>
      <c r="B954" s="717" t="s">
        <v>866</v>
      </c>
      <c r="C954" s="716">
        <v>0</v>
      </c>
    </row>
    <row r="955" ht="16.5" customHeight="1" spans="1:3">
      <c r="A955" s="714">
        <v>21399</v>
      </c>
      <c r="B955" s="718" t="s">
        <v>867</v>
      </c>
      <c r="C955" s="716">
        <v>1149</v>
      </c>
    </row>
    <row r="956" ht="16.5" hidden="1" customHeight="1" spans="1:3">
      <c r="A956" s="714">
        <v>2139901</v>
      </c>
      <c r="B956" s="718" t="s">
        <v>868</v>
      </c>
      <c r="C956" s="716">
        <v>0</v>
      </c>
    </row>
    <row r="957" ht="16.5" customHeight="1" spans="1:3">
      <c r="A957" s="714">
        <v>2139999</v>
      </c>
      <c r="B957" s="717" t="s">
        <v>869</v>
      </c>
      <c r="C957" s="716">
        <v>1149</v>
      </c>
    </row>
    <row r="958" ht="16.5" customHeight="1" spans="1:3">
      <c r="A958" s="714">
        <v>214</v>
      </c>
      <c r="B958" s="717" t="s">
        <v>870</v>
      </c>
      <c r="C958" s="716">
        <v>23794</v>
      </c>
    </row>
    <row r="959" ht="16.5" customHeight="1" spans="1:3">
      <c r="A959" s="714">
        <v>21401</v>
      </c>
      <c r="B959" s="718" t="s">
        <v>871</v>
      </c>
      <c r="C959" s="716">
        <v>14781</v>
      </c>
    </row>
    <row r="960" ht="16.5" customHeight="1" spans="1:3">
      <c r="A960" s="714">
        <v>2140101</v>
      </c>
      <c r="B960" s="718" t="s">
        <v>148</v>
      </c>
      <c r="C960" s="716">
        <v>318</v>
      </c>
    </row>
    <row r="961" ht="16.5" hidden="1" customHeight="1" spans="1:3">
      <c r="A961" s="714">
        <v>2140102</v>
      </c>
      <c r="B961" s="718" t="s">
        <v>149</v>
      </c>
      <c r="C961" s="716">
        <v>0</v>
      </c>
    </row>
    <row r="962" ht="16.5" hidden="1" customHeight="1" spans="1:3">
      <c r="A962" s="714">
        <v>2140103</v>
      </c>
      <c r="B962" s="718" t="s">
        <v>150</v>
      </c>
      <c r="C962" s="716">
        <v>0</v>
      </c>
    </row>
    <row r="963" ht="16.5" customHeight="1" spans="1:3">
      <c r="A963" s="714">
        <v>2140104</v>
      </c>
      <c r="B963" s="718" t="s">
        <v>872</v>
      </c>
      <c r="C963" s="716">
        <v>5106</v>
      </c>
    </row>
    <row r="964" ht="16.5" customHeight="1" spans="1:3">
      <c r="A964" s="714">
        <v>2140106</v>
      </c>
      <c r="B964" s="718" t="s">
        <v>873</v>
      </c>
      <c r="C964" s="716">
        <v>5455</v>
      </c>
    </row>
    <row r="965" ht="16.5" hidden="1" customHeight="1" spans="1:3">
      <c r="A965" s="714">
        <v>2140109</v>
      </c>
      <c r="B965" s="718" t="s">
        <v>874</v>
      </c>
      <c r="C965" s="716">
        <v>0</v>
      </c>
    </row>
    <row r="966" ht="16.5" hidden="1" customHeight="1" spans="1:3">
      <c r="A966" s="714">
        <v>2140110</v>
      </c>
      <c r="B966" s="718" t="s">
        <v>875</v>
      </c>
      <c r="C966" s="716">
        <v>0</v>
      </c>
    </row>
    <row r="967" ht="16.5" hidden="1" customHeight="1" spans="1:3">
      <c r="A967" s="714">
        <v>2140111</v>
      </c>
      <c r="B967" s="718" t="s">
        <v>876</v>
      </c>
      <c r="C967" s="716">
        <v>0</v>
      </c>
    </row>
    <row r="968" ht="16.5" customHeight="1" spans="1:3">
      <c r="A968" s="714">
        <v>2140112</v>
      </c>
      <c r="B968" s="718" t="s">
        <v>877</v>
      </c>
      <c r="C968" s="716">
        <v>2819</v>
      </c>
    </row>
    <row r="969" ht="16.5" hidden="1" customHeight="1" spans="1:3">
      <c r="A969" s="714">
        <v>2140114</v>
      </c>
      <c r="B969" s="718" t="s">
        <v>878</v>
      </c>
      <c r="C969" s="716">
        <v>0</v>
      </c>
    </row>
    <row r="970" ht="16.5" hidden="1" customHeight="1" spans="1:3">
      <c r="A970" s="714">
        <v>2140122</v>
      </c>
      <c r="B970" s="718" t="s">
        <v>879</v>
      </c>
      <c r="C970" s="716">
        <v>0</v>
      </c>
    </row>
    <row r="971" ht="16.5" hidden="1" customHeight="1" spans="1:3">
      <c r="A971" s="714">
        <v>2140123</v>
      </c>
      <c r="B971" s="718" t="s">
        <v>880</v>
      </c>
      <c r="C971" s="716">
        <v>0</v>
      </c>
    </row>
    <row r="972" ht="16.5" hidden="1" customHeight="1" spans="1:3">
      <c r="A972" s="714">
        <v>2140127</v>
      </c>
      <c r="B972" s="718" t="s">
        <v>881</v>
      </c>
      <c r="C972" s="716">
        <v>0</v>
      </c>
    </row>
    <row r="973" ht="16.5" hidden="1" customHeight="1" spans="1:3">
      <c r="A973" s="714">
        <v>2140128</v>
      </c>
      <c r="B973" s="718" t="s">
        <v>882</v>
      </c>
      <c r="C973" s="716">
        <v>0</v>
      </c>
    </row>
    <row r="974" ht="16.5" hidden="1" customHeight="1" spans="1:3">
      <c r="A974" s="714">
        <v>2140129</v>
      </c>
      <c r="B974" s="718" t="s">
        <v>883</v>
      </c>
      <c r="C974" s="716">
        <v>0</v>
      </c>
    </row>
    <row r="975" ht="16.5" hidden="1" customHeight="1" spans="1:3">
      <c r="A975" s="714">
        <v>2140130</v>
      </c>
      <c r="B975" s="718" t="s">
        <v>884</v>
      </c>
      <c r="C975" s="716">
        <v>0</v>
      </c>
    </row>
    <row r="976" ht="16.5" hidden="1" customHeight="1" spans="1:3">
      <c r="A976" s="714">
        <v>2140131</v>
      </c>
      <c r="B976" s="718" t="s">
        <v>885</v>
      </c>
      <c r="C976" s="716">
        <v>0</v>
      </c>
    </row>
    <row r="977" ht="16.5" hidden="1" customHeight="1" spans="1:3">
      <c r="A977" s="714">
        <v>2140133</v>
      </c>
      <c r="B977" s="718" t="s">
        <v>886</v>
      </c>
      <c r="C977" s="716">
        <v>0</v>
      </c>
    </row>
    <row r="978" ht="16.5" customHeight="1" spans="1:3">
      <c r="A978" s="714">
        <v>2140136</v>
      </c>
      <c r="B978" s="718" t="s">
        <v>887</v>
      </c>
      <c r="C978" s="716">
        <v>356</v>
      </c>
    </row>
    <row r="979" ht="16.5" customHeight="1" spans="1:3">
      <c r="A979" s="714">
        <v>2140138</v>
      </c>
      <c r="B979" s="718" t="s">
        <v>888</v>
      </c>
      <c r="C979" s="716">
        <v>1</v>
      </c>
    </row>
    <row r="980" ht="16.5" customHeight="1" spans="1:3">
      <c r="A980" s="714">
        <v>2140199</v>
      </c>
      <c r="B980" s="717" t="s">
        <v>889</v>
      </c>
      <c r="C980" s="716">
        <v>726</v>
      </c>
    </row>
    <row r="981" ht="16.5" hidden="1" customHeight="1" spans="1:3">
      <c r="A981" s="714">
        <v>21402</v>
      </c>
      <c r="B981" s="718" t="s">
        <v>890</v>
      </c>
      <c r="C981" s="716">
        <v>0</v>
      </c>
    </row>
    <row r="982" ht="16.5" hidden="1" customHeight="1" spans="1:3">
      <c r="A982" s="714">
        <v>2140201</v>
      </c>
      <c r="B982" s="718" t="s">
        <v>148</v>
      </c>
      <c r="C982" s="716">
        <v>0</v>
      </c>
    </row>
    <row r="983" ht="16.5" hidden="1" customHeight="1" spans="1:3">
      <c r="A983" s="714">
        <v>2140202</v>
      </c>
      <c r="B983" s="718" t="s">
        <v>149</v>
      </c>
      <c r="C983" s="716">
        <v>0</v>
      </c>
    </row>
    <row r="984" ht="16.5" hidden="1" customHeight="1" spans="1:3">
      <c r="A984" s="714">
        <v>2140203</v>
      </c>
      <c r="B984" s="718" t="s">
        <v>150</v>
      </c>
      <c r="C984" s="716">
        <v>0</v>
      </c>
    </row>
    <row r="985" ht="16.5" hidden="1" customHeight="1" spans="1:3">
      <c r="A985" s="714">
        <v>2140204</v>
      </c>
      <c r="B985" s="718" t="s">
        <v>891</v>
      </c>
      <c r="C985" s="716">
        <v>0</v>
      </c>
    </row>
    <row r="986" ht="16.5" hidden="1" customHeight="1" spans="1:3">
      <c r="A986" s="714">
        <v>2140205</v>
      </c>
      <c r="B986" s="718" t="s">
        <v>892</v>
      </c>
      <c r="C986" s="716">
        <v>0</v>
      </c>
    </row>
    <row r="987" ht="16.5" hidden="1" customHeight="1" spans="1:3">
      <c r="A987" s="714">
        <v>2140206</v>
      </c>
      <c r="B987" s="718" t="s">
        <v>893</v>
      </c>
      <c r="C987" s="716">
        <v>0</v>
      </c>
    </row>
    <row r="988" ht="16.5" hidden="1" customHeight="1" spans="1:3">
      <c r="A988" s="714">
        <v>2140207</v>
      </c>
      <c r="B988" s="718" t="s">
        <v>894</v>
      </c>
      <c r="C988" s="716">
        <v>0</v>
      </c>
    </row>
    <row r="989" ht="16.5" hidden="1" customHeight="1" spans="1:3">
      <c r="A989" s="714">
        <v>2140208</v>
      </c>
      <c r="B989" s="718" t="s">
        <v>895</v>
      </c>
      <c r="C989" s="716">
        <v>0</v>
      </c>
    </row>
    <row r="990" ht="16.5" hidden="1" customHeight="1" spans="1:3">
      <c r="A990" s="714">
        <v>2140299</v>
      </c>
      <c r="B990" s="717" t="s">
        <v>896</v>
      </c>
      <c r="C990" s="716">
        <v>0</v>
      </c>
    </row>
    <row r="991" ht="16.5" customHeight="1" spans="1:3">
      <c r="A991" s="714">
        <v>21403</v>
      </c>
      <c r="B991" s="718" t="s">
        <v>897</v>
      </c>
      <c r="C991" s="716">
        <v>28</v>
      </c>
    </row>
    <row r="992" ht="16.5" hidden="1" customHeight="1" spans="1:3">
      <c r="A992" s="714">
        <v>2140301</v>
      </c>
      <c r="B992" s="718" t="s">
        <v>148</v>
      </c>
      <c r="C992" s="716">
        <v>0</v>
      </c>
    </row>
    <row r="993" ht="16.5" hidden="1" customHeight="1" spans="1:3">
      <c r="A993" s="714">
        <v>2140302</v>
      </c>
      <c r="B993" s="718" t="s">
        <v>149</v>
      </c>
      <c r="C993" s="716">
        <v>0</v>
      </c>
    </row>
    <row r="994" ht="16.5" hidden="1" customHeight="1" spans="1:3">
      <c r="A994" s="714">
        <v>2140303</v>
      </c>
      <c r="B994" s="718" t="s">
        <v>150</v>
      </c>
      <c r="C994" s="716">
        <v>0</v>
      </c>
    </row>
    <row r="995" ht="16.5" customHeight="1" spans="1:3">
      <c r="A995" s="714">
        <v>2140304</v>
      </c>
      <c r="B995" s="718" t="s">
        <v>898</v>
      </c>
      <c r="C995" s="716">
        <v>28</v>
      </c>
    </row>
    <row r="996" ht="16.5" hidden="1" customHeight="1" spans="1:3">
      <c r="A996" s="714">
        <v>2140305</v>
      </c>
      <c r="B996" s="718" t="s">
        <v>899</v>
      </c>
      <c r="C996" s="716">
        <v>0</v>
      </c>
    </row>
    <row r="997" ht="16.5" hidden="1" customHeight="1" spans="1:3">
      <c r="A997" s="714">
        <v>2140306</v>
      </c>
      <c r="B997" s="718" t="s">
        <v>900</v>
      </c>
      <c r="C997" s="716">
        <v>0</v>
      </c>
    </row>
    <row r="998" ht="16.5" hidden="1" customHeight="1" spans="1:3">
      <c r="A998" s="714">
        <v>2140307</v>
      </c>
      <c r="B998" s="718" t="s">
        <v>901</v>
      </c>
      <c r="C998" s="716">
        <v>0</v>
      </c>
    </row>
    <row r="999" ht="16.5" hidden="1" customHeight="1" spans="1:3">
      <c r="A999" s="714">
        <v>2140308</v>
      </c>
      <c r="B999" s="718" t="s">
        <v>902</v>
      </c>
      <c r="C999" s="716">
        <v>0</v>
      </c>
    </row>
    <row r="1000" ht="16.5" hidden="1" customHeight="1" spans="1:3">
      <c r="A1000" s="714">
        <v>2140399</v>
      </c>
      <c r="B1000" s="717" t="s">
        <v>903</v>
      </c>
      <c r="C1000" s="716">
        <v>0</v>
      </c>
    </row>
    <row r="1001" ht="16.5" hidden="1" customHeight="1" spans="1:3">
      <c r="A1001" s="714">
        <v>21405</v>
      </c>
      <c r="B1001" s="718" t="s">
        <v>904</v>
      </c>
      <c r="C1001" s="716">
        <v>0</v>
      </c>
    </row>
    <row r="1002" ht="16.5" hidden="1" customHeight="1" spans="1:3">
      <c r="A1002" s="714">
        <v>2140501</v>
      </c>
      <c r="B1002" s="718" t="s">
        <v>148</v>
      </c>
      <c r="C1002" s="716">
        <v>0</v>
      </c>
    </row>
    <row r="1003" ht="16.5" hidden="1" customHeight="1" spans="1:3">
      <c r="A1003" s="714">
        <v>2140502</v>
      </c>
      <c r="B1003" s="718" t="s">
        <v>149</v>
      </c>
      <c r="C1003" s="716">
        <v>0</v>
      </c>
    </row>
    <row r="1004" ht="16.5" hidden="1" customHeight="1" spans="1:3">
      <c r="A1004" s="714">
        <v>2140503</v>
      </c>
      <c r="B1004" s="718" t="s">
        <v>150</v>
      </c>
      <c r="C1004" s="716">
        <v>0</v>
      </c>
    </row>
    <row r="1005" ht="16.5" hidden="1" customHeight="1" spans="1:3">
      <c r="A1005" s="714">
        <v>2140504</v>
      </c>
      <c r="B1005" s="718" t="s">
        <v>895</v>
      </c>
      <c r="C1005" s="716">
        <v>0</v>
      </c>
    </row>
    <row r="1006" ht="16.5" hidden="1" customHeight="1" spans="1:3">
      <c r="A1006" s="714">
        <v>2140505</v>
      </c>
      <c r="B1006" s="718" t="s">
        <v>905</v>
      </c>
      <c r="C1006" s="716">
        <v>0</v>
      </c>
    </row>
    <row r="1007" ht="16.5" hidden="1" customHeight="1" spans="1:3">
      <c r="A1007" s="714">
        <v>2140599</v>
      </c>
      <c r="B1007" s="717" t="s">
        <v>906</v>
      </c>
      <c r="C1007" s="716">
        <v>0</v>
      </c>
    </row>
    <row r="1008" ht="16.5" customHeight="1" spans="1:3">
      <c r="A1008" s="714">
        <v>21406</v>
      </c>
      <c r="B1008" s="718" t="s">
        <v>907</v>
      </c>
      <c r="C1008" s="716">
        <v>6364</v>
      </c>
    </row>
    <row r="1009" ht="16.5" customHeight="1" spans="1:3">
      <c r="A1009" s="714">
        <v>2140601</v>
      </c>
      <c r="B1009" s="718" t="s">
        <v>908</v>
      </c>
      <c r="C1009" s="716">
        <v>6105</v>
      </c>
    </row>
    <row r="1010" ht="16.5" customHeight="1" spans="1:3">
      <c r="A1010" s="714">
        <v>2140602</v>
      </c>
      <c r="B1010" s="718" t="s">
        <v>909</v>
      </c>
      <c r="C1010" s="716">
        <v>259</v>
      </c>
    </row>
    <row r="1011" ht="16.5" hidden="1" customHeight="1" spans="1:3">
      <c r="A1011" s="714">
        <v>2140603</v>
      </c>
      <c r="B1011" s="718" t="s">
        <v>910</v>
      </c>
      <c r="C1011" s="716">
        <v>0</v>
      </c>
    </row>
    <row r="1012" ht="16.5" hidden="1" customHeight="1" spans="1:3">
      <c r="A1012" s="714">
        <v>2140699</v>
      </c>
      <c r="B1012" s="717" t="s">
        <v>911</v>
      </c>
      <c r="C1012" s="716">
        <v>0</v>
      </c>
    </row>
    <row r="1013" ht="16.5" customHeight="1" spans="1:3">
      <c r="A1013" s="714">
        <v>21499</v>
      </c>
      <c r="B1013" s="718" t="s">
        <v>912</v>
      </c>
      <c r="C1013" s="716">
        <v>2621</v>
      </c>
    </row>
    <row r="1014" ht="16.5" hidden="1" customHeight="1" spans="1:3">
      <c r="A1014" s="714">
        <v>2149901</v>
      </c>
      <c r="B1014" s="718" t="s">
        <v>913</v>
      </c>
      <c r="C1014" s="716">
        <v>0</v>
      </c>
    </row>
    <row r="1015" ht="16.5" customHeight="1" spans="1:3">
      <c r="A1015" s="714">
        <v>2149999</v>
      </c>
      <c r="B1015" s="717" t="s">
        <v>914</v>
      </c>
      <c r="C1015" s="716">
        <v>2621</v>
      </c>
    </row>
    <row r="1016" ht="16.5" customHeight="1" spans="1:3">
      <c r="A1016" s="714">
        <v>215</v>
      </c>
      <c r="B1016" s="717" t="s">
        <v>915</v>
      </c>
      <c r="C1016" s="716">
        <v>2167</v>
      </c>
    </row>
    <row r="1017" ht="16.5" customHeight="1" spans="1:3">
      <c r="A1017" s="714">
        <v>21501</v>
      </c>
      <c r="B1017" s="718" t="s">
        <v>916</v>
      </c>
      <c r="C1017" s="716">
        <v>1767</v>
      </c>
    </row>
    <row r="1018" ht="16.5" customHeight="1" spans="1:3">
      <c r="A1018" s="714">
        <v>2150101</v>
      </c>
      <c r="B1018" s="718" t="s">
        <v>148</v>
      </c>
      <c r="C1018" s="716">
        <v>589</v>
      </c>
    </row>
    <row r="1019" ht="16.5" hidden="1" customHeight="1" spans="1:3">
      <c r="A1019" s="714">
        <v>2150102</v>
      </c>
      <c r="B1019" s="718" t="s">
        <v>149</v>
      </c>
      <c r="C1019" s="716">
        <v>0</v>
      </c>
    </row>
    <row r="1020" ht="16.5" hidden="1" customHeight="1" spans="1:3">
      <c r="A1020" s="714">
        <v>2150103</v>
      </c>
      <c r="B1020" s="718" t="s">
        <v>150</v>
      </c>
      <c r="C1020" s="716">
        <v>0</v>
      </c>
    </row>
    <row r="1021" ht="16.5" hidden="1" customHeight="1" spans="1:3">
      <c r="A1021" s="714">
        <v>2150104</v>
      </c>
      <c r="B1021" s="718" t="s">
        <v>917</v>
      </c>
      <c r="C1021" s="716">
        <v>0</v>
      </c>
    </row>
    <row r="1022" ht="16.5" hidden="1" customHeight="1" spans="1:3">
      <c r="A1022" s="714">
        <v>2150105</v>
      </c>
      <c r="B1022" s="718" t="s">
        <v>918</v>
      </c>
      <c r="C1022" s="716">
        <v>0</v>
      </c>
    </row>
    <row r="1023" ht="16.5" hidden="1" customHeight="1" spans="1:3">
      <c r="A1023" s="714">
        <v>2150106</v>
      </c>
      <c r="B1023" s="718" t="s">
        <v>919</v>
      </c>
      <c r="C1023" s="716">
        <v>0</v>
      </c>
    </row>
    <row r="1024" ht="16.5" hidden="1" customHeight="1" spans="1:3">
      <c r="A1024" s="714">
        <v>2150107</v>
      </c>
      <c r="B1024" s="718" t="s">
        <v>920</v>
      </c>
      <c r="C1024" s="716">
        <v>0</v>
      </c>
    </row>
    <row r="1025" ht="16.5" hidden="1" customHeight="1" spans="1:3">
      <c r="A1025" s="714">
        <v>2150108</v>
      </c>
      <c r="B1025" s="718" t="s">
        <v>921</v>
      </c>
      <c r="C1025" s="716">
        <v>0</v>
      </c>
    </row>
    <row r="1026" ht="16.5" customHeight="1" spans="1:3">
      <c r="A1026" s="714">
        <v>2150199</v>
      </c>
      <c r="B1026" s="717" t="s">
        <v>922</v>
      </c>
      <c r="C1026" s="716">
        <v>1178</v>
      </c>
    </row>
    <row r="1027" ht="16.5" hidden="1" customHeight="1" spans="1:3">
      <c r="A1027" s="714">
        <v>21502</v>
      </c>
      <c r="B1027" s="718" t="s">
        <v>923</v>
      </c>
      <c r="C1027" s="716">
        <v>0</v>
      </c>
    </row>
    <row r="1028" ht="16.5" hidden="1" customHeight="1" spans="1:3">
      <c r="A1028" s="714">
        <v>2150201</v>
      </c>
      <c r="B1028" s="718" t="s">
        <v>148</v>
      </c>
      <c r="C1028" s="716">
        <v>0</v>
      </c>
    </row>
    <row r="1029" ht="16.5" hidden="1" customHeight="1" spans="1:3">
      <c r="A1029" s="714">
        <v>2150202</v>
      </c>
      <c r="B1029" s="718" t="s">
        <v>149</v>
      </c>
      <c r="C1029" s="716">
        <v>0</v>
      </c>
    </row>
    <row r="1030" ht="16.5" hidden="1" customHeight="1" spans="1:3">
      <c r="A1030" s="714">
        <v>2150203</v>
      </c>
      <c r="B1030" s="718" t="s">
        <v>150</v>
      </c>
      <c r="C1030" s="716">
        <v>0</v>
      </c>
    </row>
    <row r="1031" ht="16.5" hidden="1" customHeight="1" spans="1:3">
      <c r="A1031" s="714">
        <v>2150204</v>
      </c>
      <c r="B1031" s="718" t="s">
        <v>924</v>
      </c>
      <c r="C1031" s="716">
        <v>0</v>
      </c>
    </row>
    <row r="1032" ht="16.5" hidden="1" customHeight="1" spans="1:3">
      <c r="A1032" s="714">
        <v>2150205</v>
      </c>
      <c r="B1032" s="718" t="s">
        <v>925</v>
      </c>
      <c r="C1032" s="716">
        <v>0</v>
      </c>
    </row>
    <row r="1033" ht="16.5" hidden="1" customHeight="1" spans="1:3">
      <c r="A1033" s="714">
        <v>2150206</v>
      </c>
      <c r="B1033" s="718" t="s">
        <v>926</v>
      </c>
      <c r="C1033" s="716">
        <v>0</v>
      </c>
    </row>
    <row r="1034" ht="16.5" hidden="1" customHeight="1" spans="1:3">
      <c r="A1034" s="714">
        <v>2150207</v>
      </c>
      <c r="B1034" s="718" t="s">
        <v>927</v>
      </c>
      <c r="C1034" s="716">
        <v>0</v>
      </c>
    </row>
    <row r="1035" ht="16.5" hidden="1" customHeight="1" spans="1:3">
      <c r="A1035" s="714">
        <v>2150208</v>
      </c>
      <c r="B1035" s="718" t="s">
        <v>928</v>
      </c>
      <c r="C1035" s="716">
        <v>0</v>
      </c>
    </row>
    <row r="1036" ht="16.5" hidden="1" customHeight="1" spans="1:3">
      <c r="A1036" s="714">
        <v>2150209</v>
      </c>
      <c r="B1036" s="718" t="s">
        <v>929</v>
      </c>
      <c r="C1036" s="716">
        <v>0</v>
      </c>
    </row>
    <row r="1037" ht="16.5" hidden="1" customHeight="1" spans="1:3">
      <c r="A1037" s="714">
        <v>2150210</v>
      </c>
      <c r="B1037" s="718" t="s">
        <v>930</v>
      </c>
      <c r="C1037" s="716">
        <v>0</v>
      </c>
    </row>
    <row r="1038" ht="16.5" hidden="1" customHeight="1" spans="1:3">
      <c r="A1038" s="714">
        <v>2150212</v>
      </c>
      <c r="B1038" s="718" t="s">
        <v>931</v>
      </c>
      <c r="C1038" s="716">
        <v>0</v>
      </c>
    </row>
    <row r="1039" ht="16.5" hidden="1" customHeight="1" spans="1:3">
      <c r="A1039" s="714">
        <v>2150213</v>
      </c>
      <c r="B1039" s="718" t="s">
        <v>932</v>
      </c>
      <c r="C1039" s="716">
        <v>0</v>
      </c>
    </row>
    <row r="1040" ht="16.5" hidden="1" customHeight="1" spans="1:3">
      <c r="A1040" s="714">
        <v>2150214</v>
      </c>
      <c r="B1040" s="718" t="s">
        <v>933</v>
      </c>
      <c r="C1040" s="716">
        <v>0</v>
      </c>
    </row>
    <row r="1041" ht="16.5" hidden="1" customHeight="1" spans="1:3">
      <c r="A1041" s="714">
        <v>2150215</v>
      </c>
      <c r="B1041" s="718" t="s">
        <v>934</v>
      </c>
      <c r="C1041" s="716">
        <v>0</v>
      </c>
    </row>
    <row r="1042" ht="16.5" hidden="1" customHeight="1" spans="1:3">
      <c r="A1042" s="714">
        <v>2150299</v>
      </c>
      <c r="B1042" s="717" t="s">
        <v>935</v>
      </c>
      <c r="C1042" s="716">
        <v>0</v>
      </c>
    </row>
    <row r="1043" ht="16.5" hidden="1" customHeight="1" spans="1:3">
      <c r="A1043" s="714">
        <v>21503</v>
      </c>
      <c r="B1043" s="718" t="s">
        <v>936</v>
      </c>
      <c r="C1043" s="716">
        <v>0</v>
      </c>
    </row>
    <row r="1044" ht="16.5" hidden="1" customHeight="1" spans="1:3">
      <c r="A1044" s="714">
        <v>2150301</v>
      </c>
      <c r="B1044" s="718" t="s">
        <v>148</v>
      </c>
      <c r="C1044" s="716">
        <v>0</v>
      </c>
    </row>
    <row r="1045" ht="16.5" hidden="1" customHeight="1" spans="1:3">
      <c r="A1045" s="714">
        <v>2150302</v>
      </c>
      <c r="B1045" s="718" t="s">
        <v>149</v>
      </c>
      <c r="C1045" s="716">
        <v>0</v>
      </c>
    </row>
    <row r="1046" ht="16.5" hidden="1" customHeight="1" spans="1:3">
      <c r="A1046" s="714">
        <v>2150303</v>
      </c>
      <c r="B1046" s="718" t="s">
        <v>150</v>
      </c>
      <c r="C1046" s="716">
        <v>0</v>
      </c>
    </row>
    <row r="1047" ht="16.5" hidden="1" customHeight="1" spans="1:3">
      <c r="A1047" s="714">
        <v>2150399</v>
      </c>
      <c r="B1047" s="717" t="s">
        <v>937</v>
      </c>
      <c r="C1047" s="716">
        <v>0</v>
      </c>
    </row>
    <row r="1048" ht="16.5" hidden="1" customHeight="1" spans="1:3">
      <c r="A1048" s="714">
        <v>21505</v>
      </c>
      <c r="B1048" s="718" t="s">
        <v>938</v>
      </c>
      <c r="C1048" s="716">
        <v>0</v>
      </c>
    </row>
    <row r="1049" ht="16.5" hidden="1" customHeight="1" spans="1:3">
      <c r="A1049" s="714">
        <v>2150501</v>
      </c>
      <c r="B1049" s="718" t="s">
        <v>148</v>
      </c>
      <c r="C1049" s="716">
        <v>0</v>
      </c>
    </row>
    <row r="1050" ht="16.5" hidden="1" customHeight="1" spans="1:3">
      <c r="A1050" s="714">
        <v>2150502</v>
      </c>
      <c r="B1050" s="718" t="s">
        <v>149</v>
      </c>
      <c r="C1050" s="716">
        <v>0</v>
      </c>
    </row>
    <row r="1051" ht="16.5" hidden="1" customHeight="1" spans="1:3">
      <c r="A1051" s="714">
        <v>2150503</v>
      </c>
      <c r="B1051" s="718" t="s">
        <v>150</v>
      </c>
      <c r="C1051" s="716">
        <v>0</v>
      </c>
    </row>
    <row r="1052" ht="16.5" hidden="1" customHeight="1" spans="1:3">
      <c r="A1052" s="714">
        <v>2150505</v>
      </c>
      <c r="B1052" s="718" t="s">
        <v>939</v>
      </c>
      <c r="C1052" s="716">
        <v>0</v>
      </c>
    </row>
    <row r="1053" ht="16.5" hidden="1" customHeight="1" spans="1:3">
      <c r="A1053" s="714">
        <v>2150507</v>
      </c>
      <c r="B1053" s="718" t="s">
        <v>940</v>
      </c>
      <c r="C1053" s="716">
        <v>0</v>
      </c>
    </row>
    <row r="1054" ht="16.5" hidden="1" customHeight="1" spans="1:3">
      <c r="A1054" s="714">
        <v>2150508</v>
      </c>
      <c r="B1054" s="718" t="s">
        <v>941</v>
      </c>
      <c r="C1054" s="716">
        <v>0</v>
      </c>
    </row>
    <row r="1055" ht="16.5" hidden="1" customHeight="1" spans="1:3">
      <c r="A1055" s="714">
        <v>2150516</v>
      </c>
      <c r="B1055" s="718" t="s">
        <v>942</v>
      </c>
      <c r="C1055" s="716">
        <v>0</v>
      </c>
    </row>
    <row r="1056" ht="16.5" hidden="1" customHeight="1" spans="1:3">
      <c r="A1056" s="714">
        <v>2150517</v>
      </c>
      <c r="B1056" s="718" t="s">
        <v>943</v>
      </c>
      <c r="C1056" s="716">
        <v>0</v>
      </c>
    </row>
    <row r="1057" ht="16.5" hidden="1" customHeight="1" spans="1:3">
      <c r="A1057" s="714">
        <v>2150550</v>
      </c>
      <c r="B1057" s="718" t="s">
        <v>157</v>
      </c>
      <c r="C1057" s="716">
        <v>0</v>
      </c>
    </row>
    <row r="1058" ht="16.5" hidden="1" customHeight="1" spans="1:3">
      <c r="A1058" s="714">
        <v>2150599</v>
      </c>
      <c r="B1058" s="717" t="s">
        <v>944</v>
      </c>
      <c r="C1058" s="716">
        <v>0</v>
      </c>
    </row>
    <row r="1059" ht="16.5" customHeight="1" spans="1:3">
      <c r="A1059" s="714">
        <v>21507</v>
      </c>
      <c r="B1059" s="718" t="s">
        <v>945</v>
      </c>
      <c r="C1059" s="716">
        <v>247</v>
      </c>
    </row>
    <row r="1060" ht="16.5" customHeight="1" spans="1:3">
      <c r="A1060" s="714">
        <v>2150701</v>
      </c>
      <c r="B1060" s="718" t="s">
        <v>148</v>
      </c>
      <c r="C1060" s="716">
        <v>247</v>
      </c>
    </row>
    <row r="1061" ht="16.5" hidden="1" customHeight="1" spans="1:3">
      <c r="A1061" s="714">
        <v>2150702</v>
      </c>
      <c r="B1061" s="718" t="s">
        <v>149</v>
      </c>
      <c r="C1061" s="716">
        <v>0</v>
      </c>
    </row>
    <row r="1062" ht="16.5" hidden="1" customHeight="1" spans="1:3">
      <c r="A1062" s="714">
        <v>2150703</v>
      </c>
      <c r="B1062" s="718" t="s">
        <v>150</v>
      </c>
      <c r="C1062" s="716">
        <v>0</v>
      </c>
    </row>
    <row r="1063" ht="16.5" hidden="1" customHeight="1" spans="1:3">
      <c r="A1063" s="714">
        <v>2150704</v>
      </c>
      <c r="B1063" s="718" t="s">
        <v>946</v>
      </c>
      <c r="C1063" s="716">
        <v>0</v>
      </c>
    </row>
    <row r="1064" ht="16.5" hidden="1" customHeight="1" spans="1:3">
      <c r="A1064" s="714">
        <v>2150705</v>
      </c>
      <c r="B1064" s="718" t="s">
        <v>947</v>
      </c>
      <c r="C1064" s="716">
        <v>0</v>
      </c>
    </row>
    <row r="1065" ht="16.5" hidden="1" customHeight="1" spans="1:3">
      <c r="A1065" s="714">
        <v>2150799</v>
      </c>
      <c r="B1065" s="717" t="s">
        <v>948</v>
      </c>
      <c r="C1065" s="716">
        <v>0</v>
      </c>
    </row>
    <row r="1066" ht="16.5" hidden="1" customHeight="1" spans="1:3">
      <c r="A1066" s="714">
        <v>21508</v>
      </c>
      <c r="B1066" s="718" t="s">
        <v>949</v>
      </c>
      <c r="C1066" s="716">
        <v>0</v>
      </c>
    </row>
    <row r="1067" ht="16.5" hidden="1" customHeight="1" spans="1:3">
      <c r="A1067" s="714">
        <v>2150801</v>
      </c>
      <c r="B1067" s="718" t="s">
        <v>148</v>
      </c>
      <c r="C1067" s="716">
        <v>0</v>
      </c>
    </row>
    <row r="1068" ht="16.5" hidden="1" customHeight="1" spans="1:3">
      <c r="A1068" s="714">
        <v>2150802</v>
      </c>
      <c r="B1068" s="718" t="s">
        <v>149</v>
      </c>
      <c r="C1068" s="716">
        <v>0</v>
      </c>
    </row>
    <row r="1069" ht="16.5" hidden="1" customHeight="1" spans="1:3">
      <c r="A1069" s="714">
        <v>2150803</v>
      </c>
      <c r="B1069" s="718" t="s">
        <v>150</v>
      </c>
      <c r="C1069" s="716">
        <v>0</v>
      </c>
    </row>
    <row r="1070" ht="16.5" hidden="1" customHeight="1" spans="1:3">
      <c r="A1070" s="714">
        <v>2150804</v>
      </c>
      <c r="B1070" s="718" t="s">
        <v>950</v>
      </c>
      <c r="C1070" s="716">
        <v>0</v>
      </c>
    </row>
    <row r="1071" ht="16.5" hidden="1" customHeight="1" spans="1:3">
      <c r="A1071" s="714">
        <v>2150805</v>
      </c>
      <c r="B1071" s="718" t="s">
        <v>951</v>
      </c>
      <c r="C1071" s="716">
        <v>0</v>
      </c>
    </row>
    <row r="1072" ht="16.5" hidden="1" customHeight="1" spans="1:3">
      <c r="A1072" s="714">
        <v>2150806</v>
      </c>
      <c r="B1072" s="718" t="s">
        <v>952</v>
      </c>
      <c r="C1072" s="716">
        <v>0</v>
      </c>
    </row>
    <row r="1073" ht="16.5" hidden="1" customHeight="1" spans="1:3">
      <c r="A1073" s="714">
        <v>2150899</v>
      </c>
      <c r="B1073" s="717" t="s">
        <v>953</v>
      </c>
      <c r="C1073" s="716">
        <v>0</v>
      </c>
    </row>
    <row r="1074" ht="16.5" customHeight="1" spans="1:3">
      <c r="A1074" s="714">
        <v>21599</v>
      </c>
      <c r="B1074" s="718" t="s">
        <v>954</v>
      </c>
      <c r="C1074" s="716">
        <v>153</v>
      </c>
    </row>
    <row r="1075" ht="16.5" hidden="1" customHeight="1" spans="1:3">
      <c r="A1075" s="714">
        <v>2159901</v>
      </c>
      <c r="B1075" s="718" t="s">
        <v>955</v>
      </c>
      <c r="C1075" s="716">
        <v>0</v>
      </c>
    </row>
    <row r="1076" ht="16.5" hidden="1" customHeight="1" spans="1:3">
      <c r="A1076" s="714">
        <v>2159904</v>
      </c>
      <c r="B1076" s="718" t="s">
        <v>956</v>
      </c>
      <c r="C1076" s="716">
        <v>0</v>
      </c>
    </row>
    <row r="1077" ht="16.5" hidden="1" customHeight="1" spans="1:3">
      <c r="A1077" s="714">
        <v>2159905</v>
      </c>
      <c r="B1077" s="718" t="s">
        <v>957</v>
      </c>
      <c r="C1077" s="716">
        <v>0</v>
      </c>
    </row>
    <row r="1078" ht="16.5" hidden="1" customHeight="1" spans="1:3">
      <c r="A1078" s="714">
        <v>2159906</v>
      </c>
      <c r="B1078" s="718" t="s">
        <v>958</v>
      </c>
      <c r="C1078" s="716">
        <v>0</v>
      </c>
    </row>
    <row r="1079" ht="16.5" customHeight="1" spans="1:3">
      <c r="A1079" s="714">
        <v>2159999</v>
      </c>
      <c r="B1079" s="717" t="s">
        <v>959</v>
      </c>
      <c r="C1079" s="716">
        <v>153</v>
      </c>
    </row>
    <row r="1080" ht="16.5" customHeight="1" spans="1:3">
      <c r="A1080" s="714">
        <v>216</v>
      </c>
      <c r="B1080" s="717" t="s">
        <v>960</v>
      </c>
      <c r="C1080" s="716">
        <v>1776</v>
      </c>
    </row>
    <row r="1081" ht="16.5" customHeight="1" spans="1:3">
      <c r="A1081" s="714">
        <v>21602</v>
      </c>
      <c r="B1081" s="718" t="s">
        <v>961</v>
      </c>
      <c r="C1081" s="716">
        <v>1718</v>
      </c>
    </row>
    <row r="1082" ht="16.5" customHeight="1" spans="1:3">
      <c r="A1082" s="714">
        <v>2160201</v>
      </c>
      <c r="B1082" s="718" t="s">
        <v>148</v>
      </c>
      <c r="C1082" s="716">
        <v>271</v>
      </c>
    </row>
    <row r="1083" ht="16.5" hidden="1" customHeight="1" spans="1:3">
      <c r="A1083" s="714">
        <v>2160202</v>
      </c>
      <c r="B1083" s="718" t="s">
        <v>149</v>
      </c>
      <c r="C1083" s="716">
        <v>0</v>
      </c>
    </row>
    <row r="1084" ht="16.5" hidden="1" customHeight="1" spans="1:3">
      <c r="A1084" s="714">
        <v>2160203</v>
      </c>
      <c r="B1084" s="718" t="s">
        <v>150</v>
      </c>
      <c r="C1084" s="716">
        <v>0</v>
      </c>
    </row>
    <row r="1085" ht="16.5" hidden="1" customHeight="1" spans="1:3">
      <c r="A1085" s="714">
        <v>2160216</v>
      </c>
      <c r="B1085" s="718" t="s">
        <v>962</v>
      </c>
      <c r="C1085" s="716">
        <v>0</v>
      </c>
    </row>
    <row r="1086" ht="16.5" hidden="1" customHeight="1" spans="1:3">
      <c r="A1086" s="714">
        <v>2160217</v>
      </c>
      <c r="B1086" s="718" t="s">
        <v>963</v>
      </c>
      <c r="C1086" s="716">
        <v>0</v>
      </c>
    </row>
    <row r="1087" ht="16.5" hidden="1" customHeight="1" spans="1:3">
      <c r="A1087" s="714">
        <v>2160218</v>
      </c>
      <c r="B1087" s="718" t="s">
        <v>964</v>
      </c>
      <c r="C1087" s="716">
        <v>0</v>
      </c>
    </row>
    <row r="1088" ht="16.5" hidden="1" customHeight="1" spans="1:3">
      <c r="A1088" s="714">
        <v>2160219</v>
      </c>
      <c r="B1088" s="718" t="s">
        <v>965</v>
      </c>
      <c r="C1088" s="716">
        <v>0</v>
      </c>
    </row>
    <row r="1089" ht="16.5" hidden="1" customHeight="1" spans="1:3">
      <c r="A1089" s="714">
        <v>2160250</v>
      </c>
      <c r="B1089" s="718" t="s">
        <v>157</v>
      </c>
      <c r="C1089" s="716">
        <v>0</v>
      </c>
    </row>
    <row r="1090" ht="16.5" customHeight="1" spans="1:3">
      <c r="A1090" s="714">
        <v>2160299</v>
      </c>
      <c r="B1090" s="717" t="s">
        <v>966</v>
      </c>
      <c r="C1090" s="716">
        <v>1447</v>
      </c>
    </row>
    <row r="1091" ht="16.5" customHeight="1" spans="1:3">
      <c r="A1091" s="714">
        <v>21606</v>
      </c>
      <c r="B1091" s="718" t="s">
        <v>967</v>
      </c>
      <c r="C1091" s="716">
        <v>58</v>
      </c>
    </row>
    <row r="1092" ht="16.5" hidden="1" customHeight="1" spans="1:3">
      <c r="A1092" s="714">
        <v>2160601</v>
      </c>
      <c r="B1092" s="718" t="s">
        <v>148</v>
      </c>
      <c r="C1092" s="716">
        <v>0</v>
      </c>
    </row>
    <row r="1093" ht="16.5" hidden="1" customHeight="1" spans="1:3">
      <c r="A1093" s="714">
        <v>2160602</v>
      </c>
      <c r="B1093" s="718" t="s">
        <v>149</v>
      </c>
      <c r="C1093" s="716">
        <v>0</v>
      </c>
    </row>
    <row r="1094" ht="16.5" hidden="1" customHeight="1" spans="1:3">
      <c r="A1094" s="714">
        <v>2160603</v>
      </c>
      <c r="B1094" s="718" t="s">
        <v>150</v>
      </c>
      <c r="C1094" s="716">
        <v>0</v>
      </c>
    </row>
    <row r="1095" ht="16.5" hidden="1" customHeight="1" spans="1:3">
      <c r="A1095" s="714">
        <v>2160607</v>
      </c>
      <c r="B1095" s="718" t="s">
        <v>968</v>
      </c>
      <c r="C1095" s="716">
        <v>0</v>
      </c>
    </row>
    <row r="1096" ht="16.5" customHeight="1" spans="1:3">
      <c r="A1096" s="714">
        <v>2160699</v>
      </c>
      <c r="B1096" s="717" t="s">
        <v>969</v>
      </c>
      <c r="C1096" s="716">
        <v>58</v>
      </c>
    </row>
    <row r="1097" ht="16.5" hidden="1" customHeight="1" spans="1:3">
      <c r="A1097" s="714">
        <v>21699</v>
      </c>
      <c r="B1097" s="718" t="s">
        <v>970</v>
      </c>
      <c r="C1097" s="716">
        <v>0</v>
      </c>
    </row>
    <row r="1098" ht="16.5" hidden="1" customHeight="1" spans="1:3">
      <c r="A1098" s="714">
        <v>2169901</v>
      </c>
      <c r="B1098" s="718" t="s">
        <v>971</v>
      </c>
      <c r="C1098" s="716">
        <v>0</v>
      </c>
    </row>
    <row r="1099" ht="16.5" hidden="1" customHeight="1" spans="1:3">
      <c r="A1099" s="714">
        <v>2169999</v>
      </c>
      <c r="B1099" s="717" t="s">
        <v>972</v>
      </c>
      <c r="C1099" s="716">
        <v>0</v>
      </c>
    </row>
    <row r="1100" ht="16.5" hidden="1" customHeight="1" spans="1:3">
      <c r="A1100" s="714">
        <v>217</v>
      </c>
      <c r="B1100" s="717" t="s">
        <v>973</v>
      </c>
      <c r="C1100" s="716">
        <v>0</v>
      </c>
    </row>
    <row r="1101" ht="16.5" hidden="1" customHeight="1" spans="1:3">
      <c r="A1101" s="714">
        <v>21701</v>
      </c>
      <c r="B1101" s="718" t="s">
        <v>974</v>
      </c>
      <c r="C1101" s="716">
        <v>0</v>
      </c>
    </row>
    <row r="1102" ht="16.5" hidden="1" customHeight="1" spans="1:3">
      <c r="A1102" s="714">
        <v>2170101</v>
      </c>
      <c r="B1102" s="718" t="s">
        <v>148</v>
      </c>
      <c r="C1102" s="716">
        <v>0</v>
      </c>
    </row>
    <row r="1103" ht="16.5" hidden="1" customHeight="1" spans="1:3">
      <c r="A1103" s="714">
        <v>2170102</v>
      </c>
      <c r="B1103" s="718" t="s">
        <v>149</v>
      </c>
      <c r="C1103" s="716">
        <v>0</v>
      </c>
    </row>
    <row r="1104" ht="16.5" hidden="1" customHeight="1" spans="1:3">
      <c r="A1104" s="714">
        <v>2170103</v>
      </c>
      <c r="B1104" s="718" t="s">
        <v>150</v>
      </c>
      <c r="C1104" s="716">
        <v>0</v>
      </c>
    </row>
    <row r="1105" ht="16.5" hidden="1" customHeight="1" spans="1:3">
      <c r="A1105" s="714">
        <v>2170104</v>
      </c>
      <c r="B1105" s="718" t="s">
        <v>975</v>
      </c>
      <c r="C1105" s="716">
        <v>0</v>
      </c>
    </row>
    <row r="1106" ht="16.5" hidden="1" customHeight="1" spans="1:3">
      <c r="A1106" s="714">
        <v>2170150</v>
      </c>
      <c r="B1106" s="718" t="s">
        <v>157</v>
      </c>
      <c r="C1106" s="716">
        <v>0</v>
      </c>
    </row>
    <row r="1107" ht="16.5" hidden="1" customHeight="1" spans="1:3">
      <c r="A1107" s="714">
        <v>2170199</v>
      </c>
      <c r="B1107" s="717" t="s">
        <v>976</v>
      </c>
      <c r="C1107" s="716">
        <v>0</v>
      </c>
    </row>
    <row r="1108" ht="16.5" hidden="1" customHeight="1" spans="1:3">
      <c r="A1108" s="714">
        <v>21702</v>
      </c>
      <c r="B1108" s="718" t="s">
        <v>977</v>
      </c>
      <c r="C1108" s="716">
        <v>0</v>
      </c>
    </row>
    <row r="1109" ht="16.5" hidden="1" customHeight="1" spans="1:3">
      <c r="A1109" s="714">
        <v>2170201</v>
      </c>
      <c r="B1109" s="718" t="s">
        <v>978</v>
      </c>
      <c r="C1109" s="716">
        <v>0</v>
      </c>
    </row>
    <row r="1110" ht="16.5" hidden="1" customHeight="1" spans="1:3">
      <c r="A1110" s="714">
        <v>2170202</v>
      </c>
      <c r="B1110" s="718" t="s">
        <v>979</v>
      </c>
      <c r="C1110" s="716">
        <v>0</v>
      </c>
    </row>
    <row r="1111" ht="16.5" hidden="1" customHeight="1" spans="1:3">
      <c r="A1111" s="714">
        <v>2170203</v>
      </c>
      <c r="B1111" s="718" t="s">
        <v>980</v>
      </c>
      <c r="C1111" s="716">
        <v>0</v>
      </c>
    </row>
    <row r="1112" ht="16.5" hidden="1" customHeight="1" spans="1:3">
      <c r="A1112" s="714">
        <v>2170204</v>
      </c>
      <c r="B1112" s="718" t="s">
        <v>981</v>
      </c>
      <c r="C1112" s="716">
        <v>0</v>
      </c>
    </row>
    <row r="1113" ht="16.5" hidden="1" customHeight="1" spans="1:3">
      <c r="A1113" s="714">
        <v>2170205</v>
      </c>
      <c r="B1113" s="718" t="s">
        <v>982</v>
      </c>
      <c r="C1113" s="716">
        <v>0</v>
      </c>
    </row>
    <row r="1114" ht="16.5" hidden="1" customHeight="1" spans="1:3">
      <c r="A1114" s="714">
        <v>2170206</v>
      </c>
      <c r="B1114" s="718" t="s">
        <v>983</v>
      </c>
      <c r="C1114" s="716">
        <v>0</v>
      </c>
    </row>
    <row r="1115" ht="16.5" hidden="1" customHeight="1" spans="1:3">
      <c r="A1115" s="714">
        <v>2170207</v>
      </c>
      <c r="B1115" s="718" t="s">
        <v>984</v>
      </c>
      <c r="C1115" s="716">
        <v>0</v>
      </c>
    </row>
    <row r="1116" ht="16.5" hidden="1" customHeight="1" spans="1:3">
      <c r="A1116" s="714">
        <v>2170208</v>
      </c>
      <c r="B1116" s="718" t="s">
        <v>985</v>
      </c>
      <c r="C1116" s="716">
        <v>0</v>
      </c>
    </row>
    <row r="1117" ht="16.5" hidden="1" customHeight="1" spans="1:3">
      <c r="A1117" s="714">
        <v>2170299</v>
      </c>
      <c r="B1117" s="717" t="s">
        <v>986</v>
      </c>
      <c r="C1117" s="716">
        <v>0</v>
      </c>
    </row>
    <row r="1118" ht="16.5" hidden="1" customHeight="1" spans="1:3">
      <c r="A1118" s="714">
        <v>21703</v>
      </c>
      <c r="B1118" s="718" t="s">
        <v>987</v>
      </c>
      <c r="C1118" s="716">
        <v>0</v>
      </c>
    </row>
    <row r="1119" ht="16.5" hidden="1" customHeight="1" spans="1:3">
      <c r="A1119" s="714">
        <v>2170301</v>
      </c>
      <c r="B1119" s="718" t="s">
        <v>988</v>
      </c>
      <c r="C1119" s="716">
        <v>0</v>
      </c>
    </row>
    <row r="1120" ht="16.5" hidden="1" customHeight="1" spans="1:3">
      <c r="A1120" s="714">
        <v>2170302</v>
      </c>
      <c r="B1120" s="718" t="s">
        <v>989</v>
      </c>
      <c r="C1120" s="716">
        <v>0</v>
      </c>
    </row>
    <row r="1121" ht="16.5" hidden="1" customHeight="1" spans="1:3">
      <c r="A1121" s="714">
        <v>2170303</v>
      </c>
      <c r="B1121" s="718" t="s">
        <v>990</v>
      </c>
      <c r="C1121" s="716">
        <v>0</v>
      </c>
    </row>
    <row r="1122" ht="16.5" hidden="1" customHeight="1" spans="1:3">
      <c r="A1122" s="714">
        <v>2170304</v>
      </c>
      <c r="B1122" s="718" t="s">
        <v>991</v>
      </c>
      <c r="C1122" s="716">
        <v>0</v>
      </c>
    </row>
    <row r="1123" ht="16.5" hidden="1" customHeight="1" spans="1:3">
      <c r="A1123" s="714">
        <v>2170399</v>
      </c>
      <c r="B1123" s="717" t="s">
        <v>992</v>
      </c>
      <c r="C1123" s="716">
        <v>0</v>
      </c>
    </row>
    <row r="1124" ht="16.5" hidden="1" customHeight="1" spans="1:3">
      <c r="A1124" s="714">
        <v>21704</v>
      </c>
      <c r="B1124" s="718" t="s">
        <v>993</v>
      </c>
      <c r="C1124" s="716">
        <v>0</v>
      </c>
    </row>
    <row r="1125" ht="16.5" hidden="1" customHeight="1" spans="1:3">
      <c r="A1125" s="714">
        <v>2170401</v>
      </c>
      <c r="B1125" s="718" t="s">
        <v>994</v>
      </c>
      <c r="C1125" s="716">
        <v>0</v>
      </c>
    </row>
    <row r="1126" ht="16.5" hidden="1" customHeight="1" spans="1:3">
      <c r="A1126" s="714">
        <v>2170499</v>
      </c>
      <c r="B1126" s="719" t="s">
        <v>995</v>
      </c>
      <c r="C1126" s="716">
        <v>0</v>
      </c>
    </row>
    <row r="1127" ht="16.5" hidden="1" customHeight="1" spans="1:3">
      <c r="A1127" s="714">
        <v>21799</v>
      </c>
      <c r="B1127" s="718" t="s">
        <v>996</v>
      </c>
      <c r="C1127" s="716">
        <v>0</v>
      </c>
    </row>
    <row r="1128" ht="16.5" hidden="1" customHeight="1" spans="1:3">
      <c r="A1128" s="714">
        <v>2179902</v>
      </c>
      <c r="B1128" s="718" t="s">
        <v>997</v>
      </c>
      <c r="C1128" s="716">
        <v>0</v>
      </c>
    </row>
    <row r="1129" ht="16.5" hidden="1" customHeight="1" spans="1:3">
      <c r="A1129" s="714">
        <v>2179999</v>
      </c>
      <c r="B1129" s="717" t="s">
        <v>998</v>
      </c>
      <c r="C1129" s="716">
        <v>0</v>
      </c>
    </row>
    <row r="1130" ht="16.5" hidden="1" customHeight="1" spans="1:3">
      <c r="A1130" s="714">
        <v>219</v>
      </c>
      <c r="B1130" s="717" t="s">
        <v>999</v>
      </c>
      <c r="C1130" s="716">
        <v>0</v>
      </c>
    </row>
    <row r="1131" ht="16.5" hidden="1" customHeight="1" spans="1:3">
      <c r="A1131" s="714">
        <v>21901</v>
      </c>
      <c r="B1131" s="717" t="s">
        <v>1000</v>
      </c>
      <c r="C1131" s="716">
        <v>0</v>
      </c>
    </row>
    <row r="1132" ht="16.5" hidden="1" customHeight="1" spans="1:3">
      <c r="A1132" s="714">
        <v>21902</v>
      </c>
      <c r="B1132" s="717" t="s">
        <v>1001</v>
      </c>
      <c r="C1132" s="716">
        <v>0</v>
      </c>
    </row>
    <row r="1133" ht="16.5" hidden="1" customHeight="1" spans="1:3">
      <c r="A1133" s="714">
        <v>21903</v>
      </c>
      <c r="B1133" s="717" t="s">
        <v>1002</v>
      </c>
      <c r="C1133" s="716">
        <v>0</v>
      </c>
    </row>
    <row r="1134" ht="16.5" hidden="1" customHeight="1" spans="1:3">
      <c r="A1134" s="714">
        <v>21904</v>
      </c>
      <c r="B1134" s="717" t="s">
        <v>1003</v>
      </c>
      <c r="C1134" s="716">
        <v>0</v>
      </c>
    </row>
    <row r="1135" ht="16.5" hidden="1" customHeight="1" spans="1:3">
      <c r="A1135" s="714">
        <v>21905</v>
      </c>
      <c r="B1135" s="717" t="s">
        <v>1004</v>
      </c>
      <c r="C1135" s="716">
        <v>0</v>
      </c>
    </row>
    <row r="1136" ht="16.5" hidden="1" customHeight="1" spans="1:3">
      <c r="A1136" s="714">
        <v>21906</v>
      </c>
      <c r="B1136" s="717" t="s">
        <v>780</v>
      </c>
      <c r="C1136" s="716">
        <v>0</v>
      </c>
    </row>
    <row r="1137" ht="16.5" hidden="1" customHeight="1" spans="1:3">
      <c r="A1137" s="714">
        <v>21907</v>
      </c>
      <c r="B1137" s="717" t="s">
        <v>1005</v>
      </c>
      <c r="C1137" s="716">
        <v>0</v>
      </c>
    </row>
    <row r="1138" ht="16.5" hidden="1" customHeight="1" spans="1:3">
      <c r="A1138" s="714">
        <v>21908</v>
      </c>
      <c r="B1138" s="717" t="s">
        <v>1006</v>
      </c>
      <c r="C1138" s="716">
        <v>0</v>
      </c>
    </row>
    <row r="1139" ht="16.5" hidden="1" customHeight="1" spans="1:3">
      <c r="A1139" s="714">
        <v>21999</v>
      </c>
      <c r="B1139" s="717" t="s">
        <v>1007</v>
      </c>
      <c r="C1139" s="716">
        <v>0</v>
      </c>
    </row>
    <row r="1140" ht="16.5" customHeight="1" spans="1:3">
      <c r="A1140" s="714">
        <v>220</v>
      </c>
      <c r="B1140" s="717" t="s">
        <v>1008</v>
      </c>
      <c r="C1140" s="716">
        <v>6743</v>
      </c>
    </row>
    <row r="1141" ht="16.5" customHeight="1" spans="1:3">
      <c r="A1141" s="714">
        <v>22001</v>
      </c>
      <c r="B1141" s="718" t="s">
        <v>1009</v>
      </c>
      <c r="C1141" s="716">
        <v>6502</v>
      </c>
    </row>
    <row r="1142" ht="16.5" customHeight="1" spans="1:3">
      <c r="A1142" s="714">
        <v>2200101</v>
      </c>
      <c r="B1142" s="718" t="s">
        <v>148</v>
      </c>
      <c r="C1142" s="716">
        <v>851</v>
      </c>
    </row>
    <row r="1143" ht="16.5" hidden="1" customHeight="1" spans="1:3">
      <c r="A1143" s="714">
        <v>2200102</v>
      </c>
      <c r="B1143" s="718" t="s">
        <v>149</v>
      </c>
      <c r="C1143" s="716">
        <v>0</v>
      </c>
    </row>
    <row r="1144" ht="16.5" hidden="1" customHeight="1" spans="1:3">
      <c r="A1144" s="714">
        <v>2200103</v>
      </c>
      <c r="B1144" s="718" t="s">
        <v>150</v>
      </c>
      <c r="C1144" s="716">
        <v>0</v>
      </c>
    </row>
    <row r="1145" ht="16.5" hidden="1" customHeight="1" spans="1:3">
      <c r="A1145" s="714">
        <v>2200104</v>
      </c>
      <c r="B1145" s="718" t="s">
        <v>1010</v>
      </c>
      <c r="C1145" s="716">
        <v>0</v>
      </c>
    </row>
    <row r="1146" ht="16.5" customHeight="1" spans="1:3">
      <c r="A1146" s="714">
        <v>2200106</v>
      </c>
      <c r="B1146" s="718" t="s">
        <v>1011</v>
      </c>
      <c r="C1146" s="716">
        <v>68</v>
      </c>
    </row>
    <row r="1147" ht="16.5" hidden="1" customHeight="1" spans="1:3">
      <c r="A1147" s="714">
        <v>2200107</v>
      </c>
      <c r="B1147" s="718" t="s">
        <v>1012</v>
      </c>
      <c r="C1147" s="716">
        <v>0</v>
      </c>
    </row>
    <row r="1148" ht="16.5" hidden="1" customHeight="1" spans="1:3">
      <c r="A1148" s="714">
        <v>2200108</v>
      </c>
      <c r="B1148" s="718" t="s">
        <v>1013</v>
      </c>
      <c r="C1148" s="716">
        <v>0</v>
      </c>
    </row>
    <row r="1149" ht="16.5" hidden="1" customHeight="1" spans="1:3">
      <c r="A1149" s="714">
        <v>2200109</v>
      </c>
      <c r="B1149" s="718" t="s">
        <v>1014</v>
      </c>
      <c r="C1149" s="716">
        <v>0</v>
      </c>
    </row>
    <row r="1150" ht="16.5" hidden="1" customHeight="1" spans="1:3">
      <c r="A1150" s="714">
        <v>2200112</v>
      </c>
      <c r="B1150" s="718" t="s">
        <v>1015</v>
      </c>
      <c r="C1150" s="716">
        <v>0</v>
      </c>
    </row>
    <row r="1151" ht="16.5" hidden="1" customHeight="1" spans="1:3">
      <c r="A1151" s="714">
        <v>2200113</v>
      </c>
      <c r="B1151" s="718" t="s">
        <v>1016</v>
      </c>
      <c r="C1151" s="716">
        <v>0</v>
      </c>
    </row>
    <row r="1152" ht="16.5" hidden="1" customHeight="1" spans="1:3">
      <c r="A1152" s="714">
        <v>2200114</v>
      </c>
      <c r="B1152" s="718" t="s">
        <v>1017</v>
      </c>
      <c r="C1152" s="716">
        <v>0</v>
      </c>
    </row>
    <row r="1153" ht="16.5" hidden="1" customHeight="1" spans="1:3">
      <c r="A1153" s="714">
        <v>2200115</v>
      </c>
      <c r="B1153" s="718" t="s">
        <v>1018</v>
      </c>
      <c r="C1153" s="716">
        <v>0</v>
      </c>
    </row>
    <row r="1154" ht="16.5" hidden="1" customHeight="1" spans="1:3">
      <c r="A1154" s="714">
        <v>2200116</v>
      </c>
      <c r="B1154" s="718" t="s">
        <v>1019</v>
      </c>
      <c r="C1154" s="716">
        <v>0</v>
      </c>
    </row>
    <row r="1155" ht="16.5" hidden="1" customHeight="1" spans="1:3">
      <c r="A1155" s="714">
        <v>2200119</v>
      </c>
      <c r="B1155" s="718" t="s">
        <v>1020</v>
      </c>
      <c r="C1155" s="716">
        <v>0</v>
      </c>
    </row>
    <row r="1156" ht="16.5" hidden="1" customHeight="1" spans="1:3">
      <c r="A1156" s="714">
        <v>2200120</v>
      </c>
      <c r="B1156" s="718" t="s">
        <v>1021</v>
      </c>
      <c r="C1156" s="716">
        <v>0</v>
      </c>
    </row>
    <row r="1157" ht="16.5" hidden="1" customHeight="1" spans="1:3">
      <c r="A1157" s="714">
        <v>2200121</v>
      </c>
      <c r="B1157" s="718" t="s">
        <v>1022</v>
      </c>
      <c r="C1157" s="716">
        <v>0</v>
      </c>
    </row>
    <row r="1158" ht="16.5" hidden="1" customHeight="1" spans="1:3">
      <c r="A1158" s="714">
        <v>2200122</v>
      </c>
      <c r="B1158" s="718" t="s">
        <v>1023</v>
      </c>
      <c r="C1158" s="716">
        <v>0</v>
      </c>
    </row>
    <row r="1159" ht="16.5" hidden="1" customHeight="1" spans="1:3">
      <c r="A1159" s="714">
        <v>2200123</v>
      </c>
      <c r="B1159" s="718" t="s">
        <v>1024</v>
      </c>
      <c r="C1159" s="716">
        <v>0</v>
      </c>
    </row>
    <row r="1160" ht="16.5" hidden="1" customHeight="1" spans="1:3">
      <c r="A1160" s="714">
        <v>2200124</v>
      </c>
      <c r="B1160" s="718" t="s">
        <v>1025</v>
      </c>
      <c r="C1160" s="716">
        <v>0</v>
      </c>
    </row>
    <row r="1161" ht="16.5" hidden="1" customHeight="1" spans="1:3">
      <c r="A1161" s="714">
        <v>2200125</v>
      </c>
      <c r="B1161" s="718" t="s">
        <v>1026</v>
      </c>
      <c r="C1161" s="716">
        <v>0</v>
      </c>
    </row>
    <row r="1162" ht="16.5" hidden="1" customHeight="1" spans="1:3">
      <c r="A1162" s="714">
        <v>2200126</v>
      </c>
      <c r="B1162" s="718" t="s">
        <v>1027</v>
      </c>
      <c r="C1162" s="716">
        <v>0</v>
      </c>
    </row>
    <row r="1163" ht="16.5" hidden="1" customHeight="1" spans="1:3">
      <c r="A1163" s="714">
        <v>2200127</v>
      </c>
      <c r="B1163" s="718" t="s">
        <v>1028</v>
      </c>
      <c r="C1163" s="716">
        <v>0</v>
      </c>
    </row>
    <row r="1164" ht="16.5" hidden="1" customHeight="1" spans="1:3">
      <c r="A1164" s="714">
        <v>2200128</v>
      </c>
      <c r="B1164" s="718" t="s">
        <v>1029</v>
      </c>
      <c r="C1164" s="716">
        <v>0</v>
      </c>
    </row>
    <row r="1165" ht="16.5" hidden="1" customHeight="1" spans="1:3">
      <c r="A1165" s="714">
        <v>2200129</v>
      </c>
      <c r="B1165" s="718" t="s">
        <v>1030</v>
      </c>
      <c r="C1165" s="716">
        <v>0</v>
      </c>
    </row>
    <row r="1166" ht="16.5" customHeight="1" spans="1:3">
      <c r="A1166" s="714">
        <v>2200150</v>
      </c>
      <c r="B1166" s="718" t="s">
        <v>157</v>
      </c>
      <c r="C1166" s="716">
        <v>4325</v>
      </c>
    </row>
    <row r="1167" ht="16.5" customHeight="1" spans="1:3">
      <c r="A1167" s="714">
        <v>2200199</v>
      </c>
      <c r="B1167" s="717" t="s">
        <v>1031</v>
      </c>
      <c r="C1167" s="716">
        <v>1258</v>
      </c>
    </row>
    <row r="1168" ht="16.5" customHeight="1" spans="1:3">
      <c r="A1168" s="714">
        <v>22005</v>
      </c>
      <c r="B1168" s="718" t="s">
        <v>1032</v>
      </c>
      <c r="C1168" s="716">
        <v>58</v>
      </c>
    </row>
    <row r="1169" ht="16.5" hidden="1" customHeight="1" spans="1:3">
      <c r="A1169" s="714">
        <v>2200501</v>
      </c>
      <c r="B1169" s="718" t="s">
        <v>148</v>
      </c>
      <c r="C1169" s="716">
        <v>0</v>
      </c>
    </row>
    <row r="1170" ht="16.5" hidden="1" customHeight="1" spans="1:3">
      <c r="A1170" s="714">
        <v>2200502</v>
      </c>
      <c r="B1170" s="718" t="s">
        <v>149</v>
      </c>
      <c r="C1170" s="716">
        <v>0</v>
      </c>
    </row>
    <row r="1171" ht="16.5" hidden="1" customHeight="1" spans="1:3">
      <c r="A1171" s="714">
        <v>2200503</v>
      </c>
      <c r="B1171" s="718" t="s">
        <v>150</v>
      </c>
      <c r="C1171" s="716">
        <v>0</v>
      </c>
    </row>
    <row r="1172" ht="16.5" customHeight="1" spans="1:3">
      <c r="A1172" s="714">
        <v>2200504</v>
      </c>
      <c r="B1172" s="718" t="s">
        <v>1033</v>
      </c>
      <c r="C1172" s="716">
        <v>58</v>
      </c>
    </row>
    <row r="1173" ht="16.5" hidden="1" customHeight="1" spans="1:3">
      <c r="A1173" s="714">
        <v>2200506</v>
      </c>
      <c r="B1173" s="718" t="s">
        <v>1034</v>
      </c>
      <c r="C1173" s="716">
        <v>0</v>
      </c>
    </row>
    <row r="1174" ht="16.5" hidden="1" customHeight="1" spans="1:3">
      <c r="A1174" s="714">
        <v>2200507</v>
      </c>
      <c r="B1174" s="718" t="s">
        <v>1035</v>
      </c>
      <c r="C1174" s="716">
        <v>0</v>
      </c>
    </row>
    <row r="1175" ht="16.5" hidden="1" customHeight="1" spans="1:3">
      <c r="A1175" s="714">
        <v>2200508</v>
      </c>
      <c r="B1175" s="718" t="s">
        <v>1036</v>
      </c>
      <c r="C1175" s="716">
        <v>0</v>
      </c>
    </row>
    <row r="1176" ht="16.5" hidden="1" customHeight="1" spans="1:3">
      <c r="A1176" s="714">
        <v>2200509</v>
      </c>
      <c r="B1176" s="718" t="s">
        <v>1037</v>
      </c>
      <c r="C1176" s="716">
        <v>0</v>
      </c>
    </row>
    <row r="1177" ht="16.5" hidden="1" customHeight="1" spans="1:3">
      <c r="A1177" s="714">
        <v>2200510</v>
      </c>
      <c r="B1177" s="718" t="s">
        <v>1038</v>
      </c>
      <c r="C1177" s="716">
        <v>0</v>
      </c>
    </row>
    <row r="1178" ht="16.5" hidden="1" customHeight="1" spans="1:3">
      <c r="A1178" s="714">
        <v>2200511</v>
      </c>
      <c r="B1178" s="718" t="s">
        <v>1039</v>
      </c>
      <c r="C1178" s="716">
        <v>0</v>
      </c>
    </row>
    <row r="1179" ht="16.5" hidden="1" customHeight="1" spans="1:3">
      <c r="A1179" s="714">
        <v>2200512</v>
      </c>
      <c r="B1179" s="718" t="s">
        <v>1040</v>
      </c>
      <c r="C1179" s="716">
        <v>0</v>
      </c>
    </row>
    <row r="1180" ht="16.5" hidden="1" customHeight="1" spans="1:3">
      <c r="A1180" s="714">
        <v>2200513</v>
      </c>
      <c r="B1180" s="718" t="s">
        <v>1041</v>
      </c>
      <c r="C1180" s="716">
        <v>0</v>
      </c>
    </row>
    <row r="1181" ht="16.5" hidden="1" customHeight="1" spans="1:3">
      <c r="A1181" s="714">
        <v>2200514</v>
      </c>
      <c r="B1181" s="718" t="s">
        <v>1042</v>
      </c>
      <c r="C1181" s="716">
        <v>0</v>
      </c>
    </row>
    <row r="1182" ht="16.5" hidden="1" customHeight="1" spans="1:3">
      <c r="A1182" s="714">
        <v>2200599</v>
      </c>
      <c r="B1182" s="717" t="s">
        <v>1043</v>
      </c>
      <c r="C1182" s="716">
        <v>0</v>
      </c>
    </row>
    <row r="1183" ht="16.5" customHeight="1" spans="1:3">
      <c r="A1183" s="714">
        <v>22099</v>
      </c>
      <c r="B1183" s="718" t="s">
        <v>1044</v>
      </c>
      <c r="C1183" s="716">
        <v>183</v>
      </c>
    </row>
    <row r="1184" ht="16.5" customHeight="1" spans="1:3">
      <c r="A1184" s="714">
        <v>2209999</v>
      </c>
      <c r="B1184" s="717" t="s">
        <v>1045</v>
      </c>
      <c r="C1184" s="716">
        <v>183</v>
      </c>
    </row>
    <row r="1185" ht="16.5" customHeight="1" spans="1:3">
      <c r="A1185" s="714">
        <v>221</v>
      </c>
      <c r="B1185" s="717" t="s">
        <v>1046</v>
      </c>
      <c r="C1185" s="716">
        <v>53102</v>
      </c>
    </row>
    <row r="1186" ht="16.5" customHeight="1" spans="1:3">
      <c r="A1186" s="714">
        <v>22101</v>
      </c>
      <c r="B1186" s="718" t="s">
        <v>1047</v>
      </c>
      <c r="C1186" s="716">
        <v>30724</v>
      </c>
    </row>
    <row r="1187" ht="16.5" hidden="1" customHeight="1" spans="1:3">
      <c r="A1187" s="714">
        <v>2210101</v>
      </c>
      <c r="B1187" s="718" t="s">
        <v>1048</v>
      </c>
      <c r="C1187" s="716">
        <v>0</v>
      </c>
    </row>
    <row r="1188" ht="16.5" hidden="1" customHeight="1" spans="1:3">
      <c r="A1188" s="714">
        <v>2210102</v>
      </c>
      <c r="B1188" s="718" t="s">
        <v>1049</v>
      </c>
      <c r="C1188" s="716">
        <v>0</v>
      </c>
    </row>
    <row r="1189" ht="16.5" customHeight="1" spans="1:3">
      <c r="A1189" s="714">
        <v>2210103</v>
      </c>
      <c r="B1189" s="718" t="s">
        <v>1050</v>
      </c>
      <c r="C1189" s="716">
        <v>9</v>
      </c>
    </row>
    <row r="1190" ht="16.5" hidden="1" customHeight="1" spans="1:3">
      <c r="A1190" s="714">
        <v>2210104</v>
      </c>
      <c r="B1190" s="718" t="s">
        <v>1051</v>
      </c>
      <c r="C1190" s="716">
        <v>0</v>
      </c>
    </row>
    <row r="1191" ht="16.5" customHeight="1" spans="1:3">
      <c r="A1191" s="714">
        <v>2210105</v>
      </c>
      <c r="B1191" s="718" t="s">
        <v>1052</v>
      </c>
      <c r="C1191" s="716">
        <v>573</v>
      </c>
    </row>
    <row r="1192" ht="16.5" customHeight="1" spans="1:3">
      <c r="A1192" s="714">
        <v>2210106</v>
      </c>
      <c r="B1192" s="718" t="s">
        <v>1053</v>
      </c>
      <c r="C1192" s="716">
        <v>2542</v>
      </c>
    </row>
    <row r="1193" ht="16.5" customHeight="1" spans="1:3">
      <c r="A1193" s="714">
        <v>2210107</v>
      </c>
      <c r="B1193" s="718" t="s">
        <v>1054</v>
      </c>
      <c r="C1193" s="716">
        <v>52</v>
      </c>
    </row>
    <row r="1194" ht="16.5" customHeight="1" spans="1:3">
      <c r="A1194" s="714">
        <v>2210108</v>
      </c>
      <c r="B1194" s="718" t="s">
        <v>1055</v>
      </c>
      <c r="C1194" s="716">
        <v>21657</v>
      </c>
    </row>
    <row r="1195" ht="16.5" hidden="1" customHeight="1" spans="1:3">
      <c r="A1195" s="714">
        <v>2210109</v>
      </c>
      <c r="B1195" s="718" t="s">
        <v>1056</v>
      </c>
      <c r="C1195" s="716">
        <v>0</v>
      </c>
    </row>
    <row r="1196" ht="16.5" customHeight="1" spans="1:3">
      <c r="A1196" s="714">
        <v>2210110</v>
      </c>
      <c r="B1196" s="717" t="s">
        <v>1057</v>
      </c>
      <c r="C1196" s="716">
        <v>554</v>
      </c>
    </row>
    <row r="1197" ht="16.5" customHeight="1" spans="1:3">
      <c r="A1197" s="714">
        <v>2210199</v>
      </c>
      <c r="B1197" s="718" t="s">
        <v>1058</v>
      </c>
      <c r="C1197" s="716">
        <v>5337</v>
      </c>
    </row>
    <row r="1198" ht="16.5" customHeight="1" spans="1:3">
      <c r="A1198" s="714">
        <v>22102</v>
      </c>
      <c r="B1198" s="718" t="s">
        <v>1059</v>
      </c>
      <c r="C1198" s="716">
        <v>22378</v>
      </c>
    </row>
    <row r="1199" ht="16.5" customHeight="1" spans="1:3">
      <c r="A1199" s="714">
        <v>2210201</v>
      </c>
      <c r="B1199" s="718" t="s">
        <v>1060</v>
      </c>
      <c r="C1199" s="716">
        <v>22378</v>
      </c>
    </row>
    <row r="1200" ht="16.5" hidden="1" customHeight="1" spans="1:3">
      <c r="A1200" s="714">
        <v>2210202</v>
      </c>
      <c r="B1200" s="717" t="s">
        <v>1061</v>
      </c>
      <c r="C1200" s="716">
        <v>0</v>
      </c>
    </row>
    <row r="1201" ht="16.5" hidden="1" customHeight="1" spans="1:3">
      <c r="A1201" s="714">
        <v>2210203</v>
      </c>
      <c r="B1201" s="718" t="s">
        <v>1062</v>
      </c>
      <c r="C1201" s="716">
        <v>0</v>
      </c>
    </row>
    <row r="1202" ht="16.5" hidden="1" customHeight="1" spans="1:3">
      <c r="A1202" s="714">
        <v>22103</v>
      </c>
      <c r="B1202" s="718" t="s">
        <v>1063</v>
      </c>
      <c r="C1202" s="716">
        <v>0</v>
      </c>
    </row>
    <row r="1203" ht="16.5" hidden="1" customHeight="1" spans="1:3">
      <c r="A1203" s="714">
        <v>2210301</v>
      </c>
      <c r="B1203" s="718" t="s">
        <v>1064</v>
      </c>
      <c r="C1203" s="716">
        <v>0</v>
      </c>
    </row>
    <row r="1204" ht="16.5" hidden="1" customHeight="1" spans="1:3">
      <c r="A1204" s="714">
        <v>2210302</v>
      </c>
      <c r="B1204" s="717" t="s">
        <v>1065</v>
      </c>
      <c r="C1204" s="716">
        <v>0</v>
      </c>
    </row>
    <row r="1205" ht="16.5" hidden="1" customHeight="1" spans="1:3">
      <c r="A1205" s="714">
        <v>2210399</v>
      </c>
      <c r="B1205" s="717" t="s">
        <v>1066</v>
      </c>
      <c r="C1205" s="716">
        <v>0</v>
      </c>
    </row>
    <row r="1206" ht="16.5" customHeight="1" spans="1:3">
      <c r="A1206" s="714">
        <v>222</v>
      </c>
      <c r="B1206" s="717" t="s">
        <v>1067</v>
      </c>
      <c r="C1206" s="716">
        <v>506</v>
      </c>
    </row>
    <row r="1207" ht="16.5" hidden="1" customHeight="1" spans="1:3">
      <c r="A1207" s="714">
        <v>22201</v>
      </c>
      <c r="B1207" s="718" t="s">
        <v>1068</v>
      </c>
      <c r="C1207" s="716">
        <v>0</v>
      </c>
    </row>
    <row r="1208" ht="16.5" hidden="1" customHeight="1" spans="1:3">
      <c r="A1208" s="714">
        <v>2220101</v>
      </c>
      <c r="B1208" s="718" t="s">
        <v>148</v>
      </c>
      <c r="C1208" s="716">
        <v>0</v>
      </c>
    </row>
    <row r="1209" ht="16.5" hidden="1" customHeight="1" spans="1:3">
      <c r="A1209" s="714">
        <v>2220102</v>
      </c>
      <c r="B1209" s="718" t="s">
        <v>149</v>
      </c>
      <c r="C1209" s="716">
        <v>0</v>
      </c>
    </row>
    <row r="1210" ht="16.5" hidden="1" customHeight="1" spans="1:3">
      <c r="A1210" s="714">
        <v>2220103</v>
      </c>
      <c r="B1210" s="718" t="s">
        <v>150</v>
      </c>
      <c r="C1210" s="716">
        <v>0</v>
      </c>
    </row>
    <row r="1211" ht="16.5" hidden="1" customHeight="1" spans="1:3">
      <c r="A1211" s="714">
        <v>2220104</v>
      </c>
      <c r="B1211" s="718" t="s">
        <v>1069</v>
      </c>
      <c r="C1211" s="716">
        <v>0</v>
      </c>
    </row>
    <row r="1212" ht="16.5" hidden="1" customHeight="1" spans="1:3">
      <c r="A1212" s="714">
        <v>2220105</v>
      </c>
      <c r="B1212" s="718" t="s">
        <v>1070</v>
      </c>
      <c r="C1212" s="716">
        <v>0</v>
      </c>
    </row>
    <row r="1213" ht="16.5" hidden="1" customHeight="1" spans="1:3">
      <c r="A1213" s="714">
        <v>2220106</v>
      </c>
      <c r="B1213" s="718" t="s">
        <v>1071</v>
      </c>
      <c r="C1213" s="716">
        <v>0</v>
      </c>
    </row>
    <row r="1214" ht="16.5" hidden="1" customHeight="1" spans="1:3">
      <c r="A1214" s="714">
        <v>2220107</v>
      </c>
      <c r="B1214" s="718" t="s">
        <v>1072</v>
      </c>
      <c r="C1214" s="716">
        <v>0</v>
      </c>
    </row>
    <row r="1215" ht="16.5" hidden="1" customHeight="1" spans="1:3">
      <c r="A1215" s="714">
        <v>2220112</v>
      </c>
      <c r="B1215" s="718" t="s">
        <v>1073</v>
      </c>
      <c r="C1215" s="716">
        <v>0</v>
      </c>
    </row>
    <row r="1216" ht="16.5" hidden="1" customHeight="1" spans="1:3">
      <c r="A1216" s="714">
        <v>2220113</v>
      </c>
      <c r="B1216" s="718" t="s">
        <v>1074</v>
      </c>
      <c r="C1216" s="716">
        <v>0</v>
      </c>
    </row>
    <row r="1217" ht="16.5" hidden="1" customHeight="1" spans="1:3">
      <c r="A1217" s="714">
        <v>2220114</v>
      </c>
      <c r="B1217" s="718" t="s">
        <v>1075</v>
      </c>
      <c r="C1217" s="716">
        <v>0</v>
      </c>
    </row>
    <row r="1218" ht="16.5" hidden="1" customHeight="1" spans="1:3">
      <c r="A1218" s="714">
        <v>2220115</v>
      </c>
      <c r="B1218" s="718" t="s">
        <v>1076</v>
      </c>
      <c r="C1218" s="716">
        <v>0</v>
      </c>
    </row>
    <row r="1219" ht="16.5" hidden="1" customHeight="1" spans="1:3">
      <c r="A1219" s="714">
        <v>2220118</v>
      </c>
      <c r="B1219" s="718" t="s">
        <v>1077</v>
      </c>
      <c r="C1219" s="716">
        <v>0</v>
      </c>
    </row>
    <row r="1220" ht="16.5" hidden="1" customHeight="1" spans="1:3">
      <c r="A1220" s="714">
        <v>2220119</v>
      </c>
      <c r="B1220" s="718" t="s">
        <v>1078</v>
      </c>
      <c r="C1220" s="716">
        <v>0</v>
      </c>
    </row>
    <row r="1221" ht="16.5" hidden="1" customHeight="1" spans="1:3">
      <c r="A1221" s="714">
        <v>2220120</v>
      </c>
      <c r="B1221" s="718" t="s">
        <v>1079</v>
      </c>
      <c r="C1221" s="716">
        <v>0</v>
      </c>
    </row>
    <row r="1222" ht="16.5" hidden="1" customHeight="1" spans="1:3">
      <c r="A1222" s="714">
        <v>2220121</v>
      </c>
      <c r="B1222" s="718" t="s">
        <v>1080</v>
      </c>
      <c r="C1222" s="716">
        <v>0</v>
      </c>
    </row>
    <row r="1223" ht="16.5" hidden="1" customHeight="1" spans="1:3">
      <c r="A1223" s="714">
        <v>2220150</v>
      </c>
      <c r="B1223" s="717" t="s">
        <v>157</v>
      </c>
      <c r="C1223" s="716">
        <v>0</v>
      </c>
    </row>
    <row r="1224" ht="16.5" hidden="1" customHeight="1" spans="1:3">
      <c r="A1224" s="714">
        <v>2220199</v>
      </c>
      <c r="B1224" s="718" t="s">
        <v>1081</v>
      </c>
      <c r="C1224" s="716">
        <v>0</v>
      </c>
    </row>
    <row r="1225" ht="16.5" hidden="1" customHeight="1" spans="1:3">
      <c r="A1225" s="714">
        <v>22203</v>
      </c>
      <c r="B1225" s="718" t="s">
        <v>1082</v>
      </c>
      <c r="C1225" s="716">
        <v>0</v>
      </c>
    </row>
    <row r="1226" ht="16.5" hidden="1" customHeight="1" spans="1:3">
      <c r="A1226" s="714">
        <v>2220301</v>
      </c>
      <c r="B1226" s="718" t="s">
        <v>1083</v>
      </c>
      <c r="C1226" s="716">
        <v>0</v>
      </c>
    </row>
    <row r="1227" ht="16.5" hidden="1" customHeight="1" spans="1:3">
      <c r="A1227" s="714">
        <v>2220303</v>
      </c>
      <c r="B1227" s="718" t="s">
        <v>1084</v>
      </c>
      <c r="C1227" s="716">
        <v>0</v>
      </c>
    </row>
    <row r="1228" ht="16.5" hidden="1" customHeight="1" spans="1:3">
      <c r="A1228" s="714">
        <v>2220304</v>
      </c>
      <c r="B1228" s="718" t="s">
        <v>1085</v>
      </c>
      <c r="C1228" s="716">
        <v>0</v>
      </c>
    </row>
    <row r="1229" ht="16.5" hidden="1" customHeight="1" spans="1:3">
      <c r="A1229" s="714">
        <v>2220305</v>
      </c>
      <c r="B1229" s="717" t="s">
        <v>1086</v>
      </c>
      <c r="C1229" s="716">
        <v>0</v>
      </c>
    </row>
    <row r="1230" ht="16.5" hidden="1" customHeight="1" spans="1:3">
      <c r="A1230" s="714">
        <v>2220399</v>
      </c>
      <c r="B1230" s="718" t="s">
        <v>1087</v>
      </c>
      <c r="C1230" s="716">
        <v>0</v>
      </c>
    </row>
    <row r="1231" ht="16.5" customHeight="1" spans="1:3">
      <c r="A1231" s="714">
        <v>22204</v>
      </c>
      <c r="B1231" s="718" t="s">
        <v>1088</v>
      </c>
      <c r="C1231" s="716">
        <v>506</v>
      </c>
    </row>
    <row r="1232" ht="16.5" customHeight="1" spans="1:3">
      <c r="A1232" s="714">
        <v>2220401</v>
      </c>
      <c r="B1232" s="718" t="s">
        <v>1089</v>
      </c>
      <c r="C1232" s="716">
        <v>506</v>
      </c>
    </row>
    <row r="1233" ht="16.5" hidden="1" customHeight="1" spans="1:3">
      <c r="A1233" s="714">
        <v>2220402</v>
      </c>
      <c r="B1233" s="718" t="s">
        <v>1090</v>
      </c>
      <c r="C1233" s="716">
        <v>0</v>
      </c>
    </row>
    <row r="1234" ht="16.5" hidden="1" customHeight="1" spans="1:3">
      <c r="A1234" s="714">
        <v>2220403</v>
      </c>
      <c r="B1234" s="718" t="s">
        <v>1091</v>
      </c>
      <c r="C1234" s="716">
        <v>0</v>
      </c>
    </row>
    <row r="1235" ht="16.5" hidden="1" customHeight="1" spans="1:3">
      <c r="A1235" s="714">
        <v>2220404</v>
      </c>
      <c r="B1235" s="717" t="s">
        <v>1092</v>
      </c>
      <c r="C1235" s="716">
        <v>0</v>
      </c>
    </row>
    <row r="1236" ht="16.5" hidden="1" customHeight="1" spans="1:3">
      <c r="A1236" s="714">
        <v>2220499</v>
      </c>
      <c r="B1236" s="718" t="s">
        <v>1093</v>
      </c>
      <c r="C1236" s="716">
        <v>0</v>
      </c>
    </row>
    <row r="1237" ht="16.5" hidden="1" customHeight="1" spans="1:3">
      <c r="A1237" s="714">
        <v>22205</v>
      </c>
      <c r="B1237" s="718" t="s">
        <v>1094</v>
      </c>
      <c r="C1237" s="716">
        <v>0</v>
      </c>
    </row>
    <row r="1238" ht="16.5" hidden="1" customHeight="1" spans="1:3">
      <c r="A1238" s="714">
        <v>2220501</v>
      </c>
      <c r="B1238" s="718" t="s">
        <v>1095</v>
      </c>
      <c r="C1238" s="716">
        <v>0</v>
      </c>
    </row>
    <row r="1239" ht="16.5" hidden="1" customHeight="1" spans="1:3">
      <c r="A1239" s="714">
        <v>2220502</v>
      </c>
      <c r="B1239" s="718" t="s">
        <v>1096</v>
      </c>
      <c r="C1239" s="716">
        <v>0</v>
      </c>
    </row>
    <row r="1240" ht="16.5" hidden="1" customHeight="1" spans="1:3">
      <c r="A1240" s="714">
        <v>2220503</v>
      </c>
      <c r="B1240" s="718" t="s">
        <v>1097</v>
      </c>
      <c r="C1240" s="716">
        <v>0</v>
      </c>
    </row>
    <row r="1241" ht="16.5" hidden="1" customHeight="1" spans="1:3">
      <c r="A1241" s="714">
        <v>2220504</v>
      </c>
      <c r="B1241" s="718" t="s">
        <v>1098</v>
      </c>
      <c r="C1241" s="716">
        <v>0</v>
      </c>
    </row>
    <row r="1242" ht="16.5" hidden="1" customHeight="1" spans="1:3">
      <c r="A1242" s="714">
        <v>2220505</v>
      </c>
      <c r="B1242" s="718" t="s">
        <v>1099</v>
      </c>
      <c r="C1242" s="716">
        <v>0</v>
      </c>
    </row>
    <row r="1243" ht="16.5" hidden="1" customHeight="1" spans="1:3">
      <c r="A1243" s="714">
        <v>2220506</v>
      </c>
      <c r="B1243" s="718" t="s">
        <v>1100</v>
      </c>
      <c r="C1243" s="716">
        <v>0</v>
      </c>
    </row>
    <row r="1244" ht="16.5" hidden="1" customHeight="1" spans="1:3">
      <c r="A1244" s="714">
        <v>2220507</v>
      </c>
      <c r="B1244" s="718" t="s">
        <v>1101</v>
      </c>
      <c r="C1244" s="716">
        <v>0</v>
      </c>
    </row>
    <row r="1245" ht="16.5" hidden="1" customHeight="1" spans="1:3">
      <c r="A1245" s="714">
        <v>2220508</v>
      </c>
      <c r="B1245" s="718" t="s">
        <v>1102</v>
      </c>
      <c r="C1245" s="716">
        <v>0</v>
      </c>
    </row>
    <row r="1246" ht="16.5" hidden="1" customHeight="1" spans="1:3">
      <c r="A1246" s="714">
        <v>2220509</v>
      </c>
      <c r="B1246" s="718" t="s">
        <v>1103</v>
      </c>
      <c r="C1246" s="716">
        <v>0</v>
      </c>
    </row>
    <row r="1247" ht="16.5" hidden="1" customHeight="1" spans="1:3">
      <c r="A1247" s="714">
        <v>2220510</v>
      </c>
      <c r="B1247" s="718" t="s">
        <v>1104</v>
      </c>
      <c r="C1247" s="716">
        <v>0</v>
      </c>
    </row>
    <row r="1248" ht="16.5" hidden="1" customHeight="1" spans="1:3">
      <c r="A1248" s="714">
        <v>2220511</v>
      </c>
      <c r="B1248" s="717" t="s">
        <v>1105</v>
      </c>
      <c r="C1248" s="716">
        <v>0</v>
      </c>
    </row>
    <row r="1249" ht="16.5" hidden="1" customHeight="1" spans="1:3">
      <c r="A1249" s="714">
        <v>2220599</v>
      </c>
      <c r="B1249" s="717" t="s">
        <v>1106</v>
      </c>
      <c r="C1249" s="716">
        <v>0</v>
      </c>
    </row>
    <row r="1250" ht="16.5" customHeight="1" spans="1:3">
      <c r="A1250" s="714">
        <v>224</v>
      </c>
      <c r="B1250" s="717" t="s">
        <v>1107</v>
      </c>
      <c r="C1250" s="716">
        <v>9430</v>
      </c>
    </row>
    <row r="1251" ht="16.5" customHeight="1" spans="1:3">
      <c r="A1251" s="714">
        <v>22401</v>
      </c>
      <c r="B1251" s="718" t="s">
        <v>1108</v>
      </c>
      <c r="C1251" s="716">
        <v>5158</v>
      </c>
    </row>
    <row r="1252" ht="16.5" customHeight="1" spans="1:3">
      <c r="A1252" s="714">
        <v>2240101</v>
      </c>
      <c r="B1252" s="718" t="s">
        <v>148</v>
      </c>
      <c r="C1252" s="716">
        <v>1042</v>
      </c>
    </row>
    <row r="1253" ht="16.5" hidden="1" customHeight="1" spans="1:3">
      <c r="A1253" s="714">
        <v>2240102</v>
      </c>
      <c r="B1253" s="718" t="s">
        <v>149</v>
      </c>
      <c r="C1253" s="716">
        <v>0</v>
      </c>
    </row>
    <row r="1254" ht="16.5" hidden="1" customHeight="1" spans="1:3">
      <c r="A1254" s="714">
        <v>2240103</v>
      </c>
      <c r="B1254" s="718" t="s">
        <v>150</v>
      </c>
      <c r="C1254" s="716">
        <v>0</v>
      </c>
    </row>
    <row r="1255" ht="16.5" hidden="1" customHeight="1" spans="1:3">
      <c r="A1255" s="714">
        <v>2240104</v>
      </c>
      <c r="B1255" s="718" t="s">
        <v>1109</v>
      </c>
      <c r="C1255" s="716">
        <v>0</v>
      </c>
    </row>
    <row r="1256" ht="16.5" hidden="1" customHeight="1" spans="1:3">
      <c r="A1256" s="714">
        <v>2240105</v>
      </c>
      <c r="B1256" s="718" t="s">
        <v>1110</v>
      </c>
      <c r="C1256" s="716">
        <v>0</v>
      </c>
    </row>
    <row r="1257" ht="16.5" hidden="1" customHeight="1" spans="1:3">
      <c r="A1257" s="714">
        <v>2240106</v>
      </c>
      <c r="B1257" s="718" t="s">
        <v>1111</v>
      </c>
      <c r="C1257" s="716">
        <v>0</v>
      </c>
    </row>
    <row r="1258" ht="16.5" customHeight="1" spans="1:3">
      <c r="A1258" s="714">
        <v>2240108</v>
      </c>
      <c r="B1258" s="718" t="s">
        <v>1112</v>
      </c>
      <c r="C1258" s="716">
        <v>728</v>
      </c>
    </row>
    <row r="1259" ht="16.5" hidden="1" customHeight="1" spans="1:3">
      <c r="A1259" s="714">
        <v>2240109</v>
      </c>
      <c r="B1259" s="718" t="s">
        <v>1113</v>
      </c>
      <c r="C1259" s="716">
        <v>0</v>
      </c>
    </row>
    <row r="1260" ht="16.5" customHeight="1" spans="1:3">
      <c r="A1260" s="714">
        <v>2240150</v>
      </c>
      <c r="B1260" s="717" t="s">
        <v>157</v>
      </c>
      <c r="C1260" s="716">
        <v>1677</v>
      </c>
    </row>
    <row r="1261" ht="16.5" customHeight="1" spans="1:3">
      <c r="A1261" s="714">
        <v>2240199</v>
      </c>
      <c r="B1261" s="718" t="s">
        <v>1114</v>
      </c>
      <c r="C1261" s="716">
        <v>1711</v>
      </c>
    </row>
    <row r="1262" ht="16.5" hidden="1" customHeight="1" spans="1:3">
      <c r="A1262" s="714">
        <v>22402</v>
      </c>
      <c r="B1262" s="718" t="s">
        <v>1115</v>
      </c>
      <c r="C1262" s="716">
        <v>0</v>
      </c>
    </row>
    <row r="1263" ht="16.5" hidden="1" customHeight="1" spans="1:3">
      <c r="A1263" s="714">
        <v>2240201</v>
      </c>
      <c r="B1263" s="718" t="s">
        <v>148</v>
      </c>
      <c r="C1263" s="716">
        <v>0</v>
      </c>
    </row>
    <row r="1264" ht="16.5" hidden="1" customHeight="1" spans="1:3">
      <c r="A1264" s="714">
        <v>2240202</v>
      </c>
      <c r="B1264" s="718" t="s">
        <v>149</v>
      </c>
      <c r="C1264" s="716">
        <v>0</v>
      </c>
    </row>
    <row r="1265" ht="16.5" hidden="1" customHeight="1" spans="1:3">
      <c r="A1265" s="714">
        <v>2240203</v>
      </c>
      <c r="B1265" s="718" t="s">
        <v>150</v>
      </c>
      <c r="C1265" s="716">
        <v>0</v>
      </c>
    </row>
    <row r="1266" ht="16.5" hidden="1" customHeight="1" spans="1:3">
      <c r="A1266" s="714">
        <v>2240204</v>
      </c>
      <c r="B1266" s="717" t="s">
        <v>1116</v>
      </c>
      <c r="C1266" s="716">
        <v>0</v>
      </c>
    </row>
    <row r="1267" ht="16.5" hidden="1" customHeight="1" spans="1:3">
      <c r="A1267" s="714">
        <v>2240250</v>
      </c>
      <c r="B1267" s="718" t="s">
        <v>157</v>
      </c>
      <c r="C1267" s="716">
        <v>0</v>
      </c>
    </row>
    <row r="1268" ht="16.5" hidden="1" customHeight="1" spans="1:3">
      <c r="A1268" s="714">
        <v>2240299</v>
      </c>
      <c r="B1268" s="718" t="s">
        <v>1117</v>
      </c>
      <c r="C1268" s="716">
        <v>0</v>
      </c>
    </row>
    <row r="1269" ht="16.5" hidden="1" customHeight="1" spans="1:3">
      <c r="A1269" s="714">
        <v>22404</v>
      </c>
      <c r="B1269" s="718" t="s">
        <v>1118</v>
      </c>
      <c r="C1269" s="716">
        <v>0</v>
      </c>
    </row>
    <row r="1270" ht="16.5" hidden="1" customHeight="1" spans="1:3">
      <c r="A1270" s="714">
        <v>2240401</v>
      </c>
      <c r="B1270" s="718" t="s">
        <v>148</v>
      </c>
      <c r="C1270" s="716">
        <v>0</v>
      </c>
    </row>
    <row r="1271" ht="16.5" hidden="1" customHeight="1" spans="1:3">
      <c r="A1271" s="714">
        <v>2240402</v>
      </c>
      <c r="B1271" s="718" t="s">
        <v>149</v>
      </c>
      <c r="C1271" s="716">
        <v>0</v>
      </c>
    </row>
    <row r="1272" ht="16.5" hidden="1" customHeight="1" spans="1:3">
      <c r="A1272" s="714">
        <v>2240403</v>
      </c>
      <c r="B1272" s="718" t="s">
        <v>150</v>
      </c>
      <c r="C1272" s="716">
        <v>0</v>
      </c>
    </row>
    <row r="1273" ht="16.5" hidden="1" customHeight="1" spans="1:3">
      <c r="A1273" s="714">
        <v>2240404</v>
      </c>
      <c r="B1273" s="718" t="s">
        <v>1119</v>
      </c>
      <c r="C1273" s="716">
        <v>0</v>
      </c>
    </row>
    <row r="1274" ht="16.5" hidden="1" customHeight="1" spans="1:3">
      <c r="A1274" s="714">
        <v>2240405</v>
      </c>
      <c r="B1274" s="717" t="s">
        <v>1120</v>
      </c>
      <c r="C1274" s="716">
        <v>0</v>
      </c>
    </row>
    <row r="1275" ht="16.5" hidden="1" customHeight="1" spans="1:3">
      <c r="A1275" s="714">
        <v>2240450</v>
      </c>
      <c r="B1275" s="718" t="s">
        <v>157</v>
      </c>
      <c r="C1275" s="716">
        <v>0</v>
      </c>
    </row>
    <row r="1276" ht="16.5" hidden="1" customHeight="1" spans="1:3">
      <c r="A1276" s="714">
        <v>2240499</v>
      </c>
      <c r="B1276" s="718" t="s">
        <v>1121</v>
      </c>
      <c r="C1276" s="716">
        <v>0</v>
      </c>
    </row>
    <row r="1277" ht="16.5" hidden="1" customHeight="1" spans="1:3">
      <c r="A1277" s="714">
        <v>22405</v>
      </c>
      <c r="B1277" s="718" t="s">
        <v>1122</v>
      </c>
      <c r="C1277" s="716">
        <v>0</v>
      </c>
    </row>
    <row r="1278" ht="16.5" hidden="1" customHeight="1" spans="1:3">
      <c r="A1278" s="714">
        <v>2240501</v>
      </c>
      <c r="B1278" s="718" t="s">
        <v>148</v>
      </c>
      <c r="C1278" s="716">
        <v>0</v>
      </c>
    </row>
    <row r="1279" ht="16.5" hidden="1" customHeight="1" spans="1:3">
      <c r="A1279" s="714">
        <v>2240502</v>
      </c>
      <c r="B1279" s="718" t="s">
        <v>149</v>
      </c>
      <c r="C1279" s="716">
        <v>0</v>
      </c>
    </row>
    <row r="1280" ht="16.5" hidden="1" customHeight="1" spans="1:3">
      <c r="A1280" s="714">
        <v>2240503</v>
      </c>
      <c r="B1280" s="718" t="s">
        <v>150</v>
      </c>
      <c r="C1280" s="716">
        <v>0</v>
      </c>
    </row>
    <row r="1281" ht="16.5" hidden="1" customHeight="1" spans="1:3">
      <c r="A1281" s="714">
        <v>2240504</v>
      </c>
      <c r="B1281" s="718" t="s">
        <v>1123</v>
      </c>
      <c r="C1281" s="716">
        <v>0</v>
      </c>
    </row>
    <row r="1282" ht="16.5" hidden="1" customHeight="1" spans="1:3">
      <c r="A1282" s="714">
        <v>2240505</v>
      </c>
      <c r="B1282" s="718" t="s">
        <v>1124</v>
      </c>
      <c r="C1282" s="716">
        <v>0</v>
      </c>
    </row>
    <row r="1283" ht="16.5" hidden="1" customHeight="1" spans="1:3">
      <c r="A1283" s="714">
        <v>2240506</v>
      </c>
      <c r="B1283" s="718" t="s">
        <v>1125</v>
      </c>
      <c r="C1283" s="716">
        <v>0</v>
      </c>
    </row>
    <row r="1284" ht="16.5" hidden="1" customHeight="1" spans="1:3">
      <c r="A1284" s="714">
        <v>2240507</v>
      </c>
      <c r="B1284" s="718" t="s">
        <v>1126</v>
      </c>
      <c r="C1284" s="716">
        <v>0</v>
      </c>
    </row>
    <row r="1285" ht="16.5" hidden="1" customHeight="1" spans="1:3">
      <c r="A1285" s="714">
        <v>2240508</v>
      </c>
      <c r="B1285" s="718" t="s">
        <v>1127</v>
      </c>
      <c r="C1285" s="716">
        <v>0</v>
      </c>
    </row>
    <row r="1286" ht="16.5" hidden="1" customHeight="1" spans="1:3">
      <c r="A1286" s="714">
        <v>2240509</v>
      </c>
      <c r="B1286" s="718" t="s">
        <v>1128</v>
      </c>
      <c r="C1286" s="716">
        <v>0</v>
      </c>
    </row>
    <row r="1287" ht="16.5" hidden="1" customHeight="1" spans="1:3">
      <c r="A1287" s="714">
        <v>2240510</v>
      </c>
      <c r="B1287" s="717" t="s">
        <v>1129</v>
      </c>
      <c r="C1287" s="716">
        <v>0</v>
      </c>
    </row>
    <row r="1288" ht="16.5" hidden="1" customHeight="1" spans="1:3">
      <c r="A1288" s="714">
        <v>2240550</v>
      </c>
      <c r="B1288" s="718" t="s">
        <v>1130</v>
      </c>
      <c r="C1288" s="716">
        <v>0</v>
      </c>
    </row>
    <row r="1289" ht="16.5" hidden="1" customHeight="1" spans="1:3">
      <c r="A1289" s="714">
        <v>2240599</v>
      </c>
      <c r="B1289" s="718" t="s">
        <v>1131</v>
      </c>
      <c r="C1289" s="716">
        <v>0</v>
      </c>
    </row>
    <row r="1290" ht="16.5" customHeight="1" spans="1:3">
      <c r="A1290" s="714">
        <v>22406</v>
      </c>
      <c r="B1290" s="718" t="s">
        <v>1132</v>
      </c>
      <c r="C1290" s="716">
        <v>3470</v>
      </c>
    </row>
    <row r="1291" ht="16.5" customHeight="1" spans="1:3">
      <c r="A1291" s="714">
        <v>2240601</v>
      </c>
      <c r="B1291" s="717" t="s">
        <v>1133</v>
      </c>
      <c r="C1291" s="716">
        <v>3431</v>
      </c>
    </row>
    <row r="1292" ht="16.5" hidden="1" customHeight="1" spans="1:3">
      <c r="A1292" s="714">
        <v>2240602</v>
      </c>
      <c r="B1292" s="718" t="s">
        <v>1134</v>
      </c>
      <c r="C1292" s="716">
        <v>0</v>
      </c>
    </row>
    <row r="1293" ht="16.5" customHeight="1" spans="1:3">
      <c r="A1293" s="714">
        <v>2240699</v>
      </c>
      <c r="B1293" s="718" t="s">
        <v>1135</v>
      </c>
      <c r="C1293" s="716">
        <v>39</v>
      </c>
    </row>
    <row r="1294" ht="16.5" customHeight="1" spans="1:3">
      <c r="A1294" s="714">
        <v>22407</v>
      </c>
      <c r="B1294" s="718" t="s">
        <v>1136</v>
      </c>
      <c r="C1294" s="716">
        <v>177</v>
      </c>
    </row>
    <row r="1295" ht="16.5" customHeight="1" spans="1:3">
      <c r="A1295" s="714">
        <v>2240703</v>
      </c>
      <c r="B1295" s="717" t="s">
        <v>1137</v>
      </c>
      <c r="C1295" s="716">
        <v>155</v>
      </c>
    </row>
    <row r="1296" ht="16.5" hidden="1" customHeight="1" spans="1:3">
      <c r="A1296" s="714">
        <v>2240704</v>
      </c>
      <c r="B1296" s="718" t="s">
        <v>1138</v>
      </c>
      <c r="C1296" s="716">
        <v>0</v>
      </c>
    </row>
    <row r="1297" ht="16.5" customHeight="1" spans="1:3">
      <c r="A1297" s="714">
        <v>2240799</v>
      </c>
      <c r="B1297" s="717" t="s">
        <v>1139</v>
      </c>
      <c r="C1297" s="716">
        <v>22</v>
      </c>
    </row>
    <row r="1298" ht="16.5" customHeight="1" spans="1:3">
      <c r="A1298" s="714">
        <v>22499</v>
      </c>
      <c r="B1298" s="717" t="s">
        <v>1140</v>
      </c>
      <c r="C1298" s="716">
        <v>625</v>
      </c>
    </row>
    <row r="1299" ht="16.5" customHeight="1" spans="1:3">
      <c r="A1299" s="714">
        <v>2249999</v>
      </c>
      <c r="B1299" s="718" t="s">
        <v>1141</v>
      </c>
      <c r="C1299" s="716">
        <v>625</v>
      </c>
    </row>
    <row r="1300" ht="16.5" customHeight="1" spans="1:3">
      <c r="A1300" s="714">
        <v>229</v>
      </c>
      <c r="B1300" s="717" t="s">
        <v>1142</v>
      </c>
      <c r="C1300" s="716">
        <v>1017</v>
      </c>
    </row>
    <row r="1301" ht="16.5" customHeight="1" spans="1:3">
      <c r="A1301" s="714">
        <v>22999</v>
      </c>
      <c r="B1301" s="717" t="s">
        <v>1007</v>
      </c>
      <c r="C1301" s="716">
        <v>1017</v>
      </c>
    </row>
    <row r="1302" ht="16.5" customHeight="1" spans="1:3">
      <c r="A1302" s="714">
        <v>2299999</v>
      </c>
      <c r="B1302" s="717" t="s">
        <v>301</v>
      </c>
      <c r="C1302" s="716">
        <v>1017</v>
      </c>
    </row>
    <row r="1303" ht="16.5" customHeight="1" spans="1:3">
      <c r="A1303" s="714">
        <v>232</v>
      </c>
      <c r="B1303" s="717" t="s">
        <v>1143</v>
      </c>
      <c r="C1303" s="716">
        <v>20066</v>
      </c>
    </row>
    <row r="1304" ht="16.5" hidden="1" customHeight="1" spans="1:3">
      <c r="A1304" s="714">
        <v>23201</v>
      </c>
      <c r="B1304" s="718" t="s">
        <v>1144</v>
      </c>
      <c r="C1304" s="716">
        <v>0</v>
      </c>
    </row>
    <row r="1305" ht="16.5" hidden="1" customHeight="1" spans="1:3">
      <c r="A1305" s="714">
        <v>23202</v>
      </c>
      <c r="B1305" s="718" t="s">
        <v>1145</v>
      </c>
      <c r="C1305" s="716">
        <v>0</v>
      </c>
    </row>
    <row r="1306" ht="16.5" hidden="1" customHeight="1" spans="1:3">
      <c r="A1306" s="714">
        <v>2320201</v>
      </c>
      <c r="B1306" s="718" t="s">
        <v>1146</v>
      </c>
      <c r="C1306" s="716">
        <v>0</v>
      </c>
    </row>
    <row r="1307" ht="16.5" hidden="1" customHeight="1" spans="1:3">
      <c r="A1307" s="714">
        <v>2320202</v>
      </c>
      <c r="B1307" s="717" t="s">
        <v>1147</v>
      </c>
      <c r="C1307" s="716">
        <v>0</v>
      </c>
    </row>
    <row r="1308" ht="16.5" hidden="1" customHeight="1" spans="1:3">
      <c r="A1308" s="714">
        <v>2320203</v>
      </c>
      <c r="B1308" s="718" t="s">
        <v>1148</v>
      </c>
      <c r="C1308" s="716">
        <v>0</v>
      </c>
    </row>
    <row r="1309" ht="16.5" hidden="1" customHeight="1" spans="1:3">
      <c r="A1309" s="714">
        <v>2320299</v>
      </c>
      <c r="B1309" s="718" t="s">
        <v>1149</v>
      </c>
      <c r="C1309" s="716">
        <v>0</v>
      </c>
    </row>
    <row r="1310" ht="16.5" customHeight="1" spans="1:4">
      <c r="A1310" s="714">
        <v>23203</v>
      </c>
      <c r="B1310" s="718" t="s">
        <v>1150</v>
      </c>
      <c r="C1310" s="716">
        <v>20066</v>
      </c>
      <c r="D1310" s="720"/>
    </row>
    <row r="1311" ht="16.5" customHeight="1" spans="1:3">
      <c r="A1311" s="714">
        <v>2320301</v>
      </c>
      <c r="B1311" s="718" t="s">
        <v>1151</v>
      </c>
      <c r="C1311" s="716">
        <v>19874</v>
      </c>
    </row>
    <row r="1312" ht="16.5" hidden="1" customHeight="1" spans="1:3">
      <c r="A1312" s="714">
        <v>2320302</v>
      </c>
      <c r="B1312" s="717" t="s">
        <v>1152</v>
      </c>
      <c r="C1312" s="716">
        <v>0</v>
      </c>
    </row>
    <row r="1313" ht="16.5" customHeight="1" spans="1:3">
      <c r="A1313" s="714">
        <v>2320303</v>
      </c>
      <c r="B1313" s="717" t="s">
        <v>1153</v>
      </c>
      <c r="C1313" s="716">
        <v>192</v>
      </c>
    </row>
    <row r="1314" ht="16.5" hidden="1" customHeight="1" spans="1:3">
      <c r="A1314" s="714">
        <v>2320399</v>
      </c>
      <c r="B1314" s="717" t="s">
        <v>1154</v>
      </c>
      <c r="C1314" s="716">
        <v>0</v>
      </c>
    </row>
    <row r="1315" ht="16.5" customHeight="1" spans="1:3">
      <c r="A1315" s="714">
        <v>233</v>
      </c>
      <c r="B1315" s="717" t="s">
        <v>1155</v>
      </c>
      <c r="C1315" s="716">
        <v>4</v>
      </c>
    </row>
    <row r="1316" ht="16.5" hidden="1" customHeight="1" spans="1:3">
      <c r="A1316" s="714">
        <v>23301</v>
      </c>
      <c r="B1316" s="717" t="s">
        <v>1156</v>
      </c>
      <c r="C1316" s="721">
        <v>0</v>
      </c>
    </row>
    <row r="1317" s="459" customFormat="1" ht="16.5" hidden="1" customHeight="1" spans="1:16383">
      <c r="A1317" s="714">
        <v>23302</v>
      </c>
      <c r="B1317" s="718" t="s">
        <v>1157</v>
      </c>
      <c r="C1317" s="716">
        <v>0</v>
      </c>
      <c r="D1317" s="720"/>
      <c r="E1317" s="1"/>
      <c r="F1317" s="1"/>
      <c r="G1317" s="1"/>
      <c r="XFA1317" s="289"/>
      <c r="XFB1317" s="289"/>
      <c r="XFC1317" s="289"/>
    </row>
    <row r="1318" s="459" customFormat="1" ht="16.5" customHeight="1" spans="1:16383">
      <c r="A1318" s="714">
        <v>23303</v>
      </c>
      <c r="B1318" s="718" t="s">
        <v>1158</v>
      </c>
      <c r="C1318" s="716">
        <v>4</v>
      </c>
      <c r="D1318" s="720"/>
      <c r="E1318" s="1"/>
      <c r="F1318" s="1"/>
      <c r="G1318" s="1"/>
      <c r="XFA1318" s="289"/>
      <c r="XFB1318" s="289"/>
      <c r="XFC1318" s="289"/>
    </row>
    <row r="1319" hidden="1" customHeight="1"/>
    <row r="1320" hidden="1" customHeight="1" spans="1:3">
      <c r="A1320" s="3"/>
      <c r="B1320" s="3"/>
      <c r="C1320" s="3"/>
    </row>
    <row r="1321" hidden="1" customHeight="1"/>
    <row r="1322" customHeight="1" spans="2:2">
      <c r="B1322" s="459" t="s">
        <v>1166</v>
      </c>
    </row>
  </sheetData>
  <autoFilter ref="A5:XFC1322">
    <filterColumn colId="2">
      <filters>
        <filter val="100"/>
        <filter val="1"/>
        <filter val="101"/>
        <filter val="1501"/>
        <filter val="2"/>
        <filter val="902"/>
        <filter val="6502"/>
        <filter val="53102"/>
        <filter val="3"/>
        <filter val="103"/>
        <filter val="4503"/>
        <filter val="4"/>
        <filter val="5"/>
        <filter val="505"/>
        <filter val="6105"/>
        <filter val="6"/>
        <filter val="506"/>
        <filter val="5106"/>
        <filter val="8"/>
        <filter val="9"/>
        <filter val="509"/>
        <filter val="110"/>
        <filter val="1510"/>
        <filter val="111"/>
        <filter val="112"/>
        <filter val="514"/>
        <filter val="517"/>
        <filter val="118"/>
        <filter val="120"/>
        <filter val="1520"/>
        <filter val="2521"/>
        <filter val="1122"/>
        <filter val="1522"/>
        <filter val="123"/>
        <filter val="124"/>
        <filter val="125"/>
        <filter val="1125"/>
        <filter val="126"/>
        <filter val="240126"/>
        <filter val="8527"/>
        <filter val="71927"/>
        <filter val="18128"/>
        <filter val="4529"/>
        <filter val="22930"/>
        <filter val="2931"/>
        <filter val="532"/>
        <filter val="533"/>
        <filter val="134"/>
        <filter val="2134"/>
        <filter val="137"/>
        <filter val="138"/>
        <filter val="938"/>
        <filter val="139"/>
        <filter val="140"/>
        <filter val="141"/>
        <filter val="542"/>
        <filter val="2542"/>
        <filter val="7544"/>
        <filter val="147"/>
        <filter val="547"/>
        <filter val="148"/>
        <filter val="14948"/>
        <filter val="149"/>
        <filter val="549"/>
        <filter val="1149"/>
        <filter val="1549"/>
        <filter val="7149"/>
        <filter val="8549"/>
        <filter val="150"/>
        <filter val="151"/>
        <filter val="1951"/>
        <filter val="552"/>
        <filter val="153"/>
        <filter val="553"/>
        <filter val="1153"/>
        <filter val="154"/>
        <filter val="554"/>
        <filter val="12154"/>
        <filter val="155"/>
        <filter val="556"/>
        <filter val="4156"/>
        <filter val="5158"/>
        <filter val="160"/>
        <filter val="562"/>
        <filter val="563"/>
        <filter val="965"/>
        <filter val="2167"/>
        <filter val="968"/>
        <filter val="1568"/>
        <filter val="969"/>
        <filter val="1969"/>
        <filter val="1570"/>
        <filter val="573"/>
        <filter val="12174"/>
        <filter val="975"/>
        <filter val="5175"/>
        <filter val="1176"/>
        <filter val="177"/>
        <filter val="1977"/>
        <filter val="978"/>
        <filter val="1178"/>
        <filter val="179"/>
        <filter val="579"/>
        <filter val="581"/>
        <filter val="183"/>
        <filter val="983"/>
        <filter val="584"/>
        <filter val="187"/>
        <filter val="1188"/>
        <filter val="3188"/>
        <filter val="589"/>
        <filter val="3590"/>
        <filter val="192"/>
        <filter val="992"/>
        <filter val="24592"/>
        <filter val="593"/>
        <filter val="994"/>
        <filter val="2995"/>
        <filter val="196"/>
        <filter val="3597"/>
        <filter val="2198"/>
        <filter val="199"/>
        <filter val="6999"/>
        <filter val="11999"/>
        <filter val="200"/>
        <filter val="1200"/>
        <filter val="1202"/>
        <filter val="6203"/>
        <filter val="206"/>
        <filter val="27610"/>
        <filter val="211"/>
        <filter val="212"/>
        <filter val="213"/>
        <filter val="614"/>
        <filter val="7214"/>
        <filter val="11615"/>
        <filter val="217"/>
        <filter val="22617"/>
        <filter val="218"/>
        <filter val="10219"/>
        <filter val="2620"/>
        <filter val="2621"/>
        <filter val="1224"/>
        <filter val="4224"/>
        <filter val="625"/>
        <filter val="626"/>
        <filter val="227"/>
        <filter val="11228"/>
        <filter val="234"/>
        <filter val="237"/>
        <filter val="1637"/>
        <filter val="2237"/>
        <filter val="238"/>
        <filter val="2239"/>
        <filter val="240"/>
        <filter val="641"/>
        <filter val="243"/>
        <filter val="1643"/>
        <filter val="246"/>
        <filter val="247"/>
        <filter val="2647"/>
        <filter val="15247"/>
        <filter val="4252"/>
        <filter val="653"/>
        <filter val="11257"/>
        <filter val="21657"/>
        <filter val="1258"/>
        <filter val="259"/>
        <filter val="6661"/>
        <filter val="263"/>
        <filter val="264"/>
        <filter val="23265"/>
        <filter val="266"/>
        <filter val="668"/>
        <filter val="271"/>
        <filter val="272"/>
        <filter val="1272"/>
        <filter val="6273"/>
        <filter val="274"/>
        <filter val="674"/>
        <filter val="1677"/>
        <filter val="287"/>
        <filter val="689"/>
        <filter val="290"/>
        <filter val="3290"/>
        <filter val="42691"/>
        <filter val="693"/>
        <filter val="1295"/>
        <filter val="2297"/>
        <filter val="3697"/>
        <filter val="90298"/>
        <filter val="299"/>
        <filter val="699"/>
        <filter val="4699"/>
        <filter val="300"/>
        <filter val="2700"/>
        <filter val="3700"/>
        <filter val="306"/>
        <filter val="4707"/>
        <filter val="308"/>
        <filter val="309"/>
        <filter val="80709"/>
        <filter val="1711"/>
        <filter val="318"/>
        <filter val="1718"/>
        <filter val="9719"/>
        <filter val="323"/>
        <filter val="13724"/>
        <filter val="30724"/>
        <filter val="325"/>
        <filter val="725"/>
        <filter val="4325"/>
        <filter val="726"/>
        <filter val="327"/>
        <filter val="1727"/>
        <filter val="728"/>
        <filter val="40330"/>
        <filter val="333"/>
        <filter val="18734"/>
        <filter val="8735"/>
        <filter val="5337"/>
        <filter val="6743"/>
        <filter val="345"/>
        <filter val="346"/>
        <filter val="2746"/>
        <filter val="10746"/>
        <filter val="26748"/>
        <filter val="1349"/>
        <filter val="1749"/>
        <filter val="750"/>
        <filter val="3351"/>
        <filter val="352"/>
        <filter val="3353"/>
        <filter val="356"/>
        <filter val="1356"/>
        <filter val="8357"/>
        <filter val="759"/>
        <filter val="761"/>
        <filter val="6364"/>
        <filter val="365"/>
        <filter val="8365"/>
        <filter val="1767"/>
        <filter val="6368"/>
        <filter val="1372"/>
        <filter val="4373"/>
        <filter val="1375"/>
        <filter val="1776"/>
        <filter val="6776"/>
        <filter val="1378"/>
        <filter val="22378"/>
        <filter val="380"/>
        <filter val="780"/>
        <filter val="3780"/>
        <filter val="14781"/>
        <filter val="386"/>
        <filter val="1389"/>
        <filter val="793"/>
        <filter val="103393"/>
        <filter val="23794"/>
        <filter val="795"/>
        <filter val="1398"/>
        <filter val="800"/>
        <filter val="1000"/>
        <filter val="401"/>
        <filter val="801"/>
        <filter val="402"/>
        <filter val="42404"/>
        <filter val="2805"/>
        <filter val="806"/>
        <filter val="176407"/>
        <filter val="10"/>
        <filter val="2810"/>
        <filter val="11"/>
        <filter val="12"/>
        <filter val="13"/>
        <filter val="14"/>
        <filter val="14814"/>
        <filter val="104814"/>
        <filter val="15"/>
        <filter val="815"/>
        <filter val="16"/>
        <filter val="29416"/>
        <filter val="1017"/>
        <filter val="1019"/>
        <filter val="2819"/>
        <filter val="20"/>
        <filter val="28020"/>
        <filter val="22"/>
        <filter val="23"/>
        <filter val="29423"/>
        <filter val="24"/>
        <filter val="25"/>
        <filter val="1426"/>
        <filter val="27"/>
        <filter val="1427"/>
        <filter val="28"/>
        <filter val="3828"/>
        <filter val="1030"/>
        <filter val="9430"/>
        <filter val="3431"/>
        <filter val="35"/>
        <filter val="436"/>
        <filter val="21036"/>
        <filter val="1838"/>
        <filter val="2438"/>
        <filter val="39"/>
        <filter val="227839"/>
        <filter val="40"/>
        <filter val="1042"/>
        <filter val="44"/>
        <filter val="26044"/>
        <filter val="45"/>
        <filter val="845"/>
        <filter val="47"/>
        <filter val="447"/>
        <filter val="1447"/>
        <filter val="1848"/>
        <filter val="50"/>
        <filter val="851"/>
        <filter val="52"/>
        <filter val="452"/>
        <filter val="1452"/>
        <filter val="1053"/>
        <filter val="1454"/>
        <filter val="1055"/>
        <filter val="5455"/>
        <filter val="3457"/>
        <filter val="58"/>
        <filter val="59"/>
        <filter val="63"/>
        <filter val="64"/>
        <filter val="466"/>
        <filter val="1066"/>
        <filter val="20066"/>
        <filter val="67"/>
        <filter val="68"/>
        <filter val="3468"/>
        <filter val="1469"/>
        <filter val="865469"/>
        <filter val="3470"/>
        <filter val="13470"/>
        <filter val="25473"/>
        <filter val="74"/>
        <filter val="19874"/>
        <filter val="33874"/>
        <filter val="475"/>
        <filter val="875"/>
        <filter val="76"/>
        <filter val="477"/>
        <filter val="80"/>
        <filter val="81"/>
        <filter val="82"/>
        <filter val="882"/>
        <filter val="7083"/>
        <filter val="484"/>
        <filter val="1484"/>
        <filter val="86"/>
        <filter val="886"/>
        <filter val="1088"/>
        <filter val="3088"/>
        <filter val="5888"/>
        <filter val="91"/>
        <filter val="893"/>
        <filter val="15893"/>
        <filter val="95"/>
        <filter val="1095"/>
        <filter val="1895"/>
        <filter val="896"/>
        <filter val="2896"/>
        <filter val="97"/>
        <filter val="497"/>
        <filter val="3097"/>
        <filter val="10099"/>
      </filters>
    </filterColumn>
    <extLst/>
  </autoFilter>
  <mergeCells count="3">
    <mergeCell ref="A2:C2"/>
    <mergeCell ref="B4:C4"/>
    <mergeCell ref="A1320:C1320"/>
  </mergeCells>
  <printOptions horizontalCentered="1"/>
  <pageMargins left="0.236111111111111" right="0.236111111111111" top="0.511805555555556" bottom="0.432638888888889" header="0.314583333333333" footer="0.156944444444444"/>
  <pageSetup paperSize="9" orientation="portrait" blackAndWhite="1"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54"/>
  <sheetViews>
    <sheetView showGridLines="0" showZeros="0" zoomScale="115" zoomScaleNormal="115" topLeftCell="A40" workbookViewId="0">
      <selection activeCell="A54" sqref="A54"/>
    </sheetView>
  </sheetViews>
  <sheetFormatPr defaultColWidth="6.75" defaultRowHeight="11.25"/>
  <cols>
    <col min="1" max="1" width="38.3666666666667" style="642" customWidth="1"/>
    <col min="2" max="3" width="15.625" style="696" customWidth="1"/>
    <col min="4" max="4" width="15.625" style="643" customWidth="1"/>
    <col min="5" max="5" width="0.75" style="642" customWidth="1"/>
    <col min="6" max="6" width="10.125" style="642" customWidth="1"/>
    <col min="7" max="7" width="5.875" style="642" customWidth="1"/>
    <col min="8" max="16384" width="6.75" style="642"/>
  </cols>
  <sheetData>
    <row r="1" ht="19.5" customHeight="1" spans="1:1">
      <c r="A1" s="80" t="s">
        <v>1167</v>
      </c>
    </row>
    <row r="2" s="638" customFormat="1" ht="33" customHeight="1" spans="1:250">
      <c r="A2" s="644" t="s">
        <v>1168</v>
      </c>
      <c r="B2" s="697"/>
      <c r="C2" s="697"/>
      <c r="D2" s="645"/>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c r="AK2" s="646"/>
      <c r="AL2" s="646"/>
      <c r="AM2" s="646"/>
      <c r="AN2" s="646"/>
      <c r="AO2" s="646"/>
      <c r="AP2" s="646"/>
      <c r="AQ2" s="646"/>
      <c r="AR2" s="646"/>
      <c r="AS2" s="646"/>
      <c r="AT2" s="646"/>
      <c r="AU2" s="646"/>
      <c r="AV2" s="646"/>
      <c r="AW2" s="646"/>
      <c r="AX2" s="646"/>
      <c r="AY2" s="646"/>
      <c r="AZ2" s="646"/>
      <c r="BA2" s="646"/>
      <c r="BB2" s="646"/>
      <c r="BC2" s="646"/>
      <c r="BD2" s="646"/>
      <c r="BE2" s="646"/>
      <c r="BF2" s="646"/>
      <c r="BG2" s="646"/>
      <c r="BH2" s="646"/>
      <c r="BI2" s="646"/>
      <c r="BJ2" s="646"/>
      <c r="BK2" s="646"/>
      <c r="BL2" s="646"/>
      <c r="BM2" s="646"/>
      <c r="BN2" s="646"/>
      <c r="BO2" s="646"/>
      <c r="BP2" s="646"/>
      <c r="BQ2" s="646"/>
      <c r="BR2" s="646"/>
      <c r="BS2" s="646"/>
      <c r="BT2" s="646"/>
      <c r="BU2" s="646"/>
      <c r="BV2" s="646"/>
      <c r="BW2" s="646"/>
      <c r="BX2" s="646"/>
      <c r="BY2" s="646"/>
      <c r="BZ2" s="646"/>
      <c r="CA2" s="646"/>
      <c r="CB2" s="646"/>
      <c r="CC2" s="646"/>
      <c r="CD2" s="646"/>
      <c r="CE2" s="646"/>
      <c r="CF2" s="646"/>
      <c r="CG2" s="646"/>
      <c r="CH2" s="646"/>
      <c r="CI2" s="646"/>
      <c r="CJ2" s="646"/>
      <c r="CK2" s="646"/>
      <c r="CL2" s="646"/>
      <c r="CM2" s="646"/>
      <c r="CN2" s="646"/>
      <c r="CO2" s="646"/>
      <c r="CP2" s="646"/>
      <c r="CQ2" s="646"/>
      <c r="CR2" s="646"/>
      <c r="CS2" s="646"/>
      <c r="CT2" s="646"/>
      <c r="CU2" s="646"/>
      <c r="CV2" s="646"/>
      <c r="CW2" s="646"/>
      <c r="CX2" s="646"/>
      <c r="CY2" s="646"/>
      <c r="CZ2" s="646"/>
      <c r="DA2" s="646"/>
      <c r="DB2" s="646"/>
      <c r="DC2" s="646"/>
      <c r="DD2" s="646"/>
      <c r="DE2" s="646"/>
      <c r="DF2" s="646"/>
      <c r="DG2" s="646"/>
      <c r="DH2" s="646"/>
      <c r="DI2" s="646"/>
      <c r="DJ2" s="646"/>
      <c r="DK2" s="646"/>
      <c r="DL2" s="646"/>
      <c r="DM2" s="646"/>
      <c r="DN2" s="646"/>
      <c r="DO2" s="646"/>
      <c r="DP2" s="646"/>
      <c r="DQ2" s="646"/>
      <c r="DR2" s="646"/>
      <c r="DS2" s="646"/>
      <c r="DT2" s="646"/>
      <c r="DU2" s="646"/>
      <c r="DV2" s="646"/>
      <c r="DW2" s="646"/>
      <c r="DX2" s="646"/>
      <c r="DY2" s="646"/>
      <c r="DZ2" s="646"/>
      <c r="EA2" s="646"/>
      <c r="EB2" s="646"/>
      <c r="EC2" s="646"/>
      <c r="ED2" s="646"/>
      <c r="EE2" s="646"/>
      <c r="EF2" s="646"/>
      <c r="EG2" s="646"/>
      <c r="EH2" s="646"/>
      <c r="EI2" s="646"/>
      <c r="EJ2" s="646"/>
      <c r="EK2" s="646"/>
      <c r="EL2" s="646"/>
      <c r="EM2" s="646"/>
      <c r="EN2" s="646"/>
      <c r="EO2" s="646"/>
      <c r="EP2" s="646"/>
      <c r="EQ2" s="646"/>
      <c r="ER2" s="646"/>
      <c r="ES2" s="646"/>
      <c r="ET2" s="646"/>
      <c r="EU2" s="646"/>
      <c r="EV2" s="646"/>
      <c r="EW2" s="646"/>
      <c r="EX2" s="646"/>
      <c r="EY2" s="646"/>
      <c r="EZ2" s="646"/>
      <c r="FA2" s="646"/>
      <c r="FB2" s="646"/>
      <c r="FC2" s="646"/>
      <c r="FD2" s="646"/>
      <c r="FE2" s="646"/>
      <c r="FF2" s="646"/>
      <c r="FG2" s="646"/>
      <c r="FH2" s="646"/>
      <c r="FI2" s="646"/>
      <c r="FJ2" s="646"/>
      <c r="FK2" s="646"/>
      <c r="FL2" s="646"/>
      <c r="FM2" s="646"/>
      <c r="FN2" s="646"/>
      <c r="FO2" s="646"/>
      <c r="FP2" s="646"/>
      <c r="FQ2" s="646"/>
      <c r="FR2" s="646"/>
      <c r="FS2" s="646"/>
      <c r="FT2" s="646"/>
      <c r="FU2" s="646"/>
      <c r="FV2" s="646"/>
      <c r="FW2" s="646"/>
      <c r="FX2" s="646"/>
      <c r="FY2" s="646"/>
      <c r="FZ2" s="646"/>
      <c r="GA2" s="646"/>
      <c r="GB2" s="646"/>
      <c r="GC2" s="646"/>
      <c r="GD2" s="646"/>
      <c r="GE2" s="646"/>
      <c r="GF2" s="646"/>
      <c r="GG2" s="646"/>
      <c r="GH2" s="646"/>
      <c r="GI2" s="646"/>
      <c r="GJ2" s="646"/>
      <c r="GK2" s="646"/>
      <c r="GL2" s="646"/>
      <c r="GM2" s="646"/>
      <c r="GN2" s="646"/>
      <c r="GO2" s="646"/>
      <c r="GP2" s="646"/>
      <c r="GQ2" s="646"/>
      <c r="GR2" s="646"/>
      <c r="GS2" s="646"/>
      <c r="GT2" s="646"/>
      <c r="GU2" s="646"/>
      <c r="GV2" s="646"/>
      <c r="GW2" s="646"/>
      <c r="GX2" s="646"/>
      <c r="GY2" s="646"/>
      <c r="GZ2" s="646"/>
      <c r="HA2" s="646"/>
      <c r="HB2" s="646"/>
      <c r="HC2" s="646"/>
      <c r="HD2" s="646"/>
      <c r="HE2" s="646"/>
      <c r="HF2" s="646"/>
      <c r="HG2" s="646"/>
      <c r="HH2" s="646"/>
      <c r="HI2" s="646"/>
      <c r="HJ2" s="646"/>
      <c r="HK2" s="646"/>
      <c r="HL2" s="646"/>
      <c r="HM2" s="646"/>
      <c r="HN2" s="646"/>
      <c r="HO2" s="646"/>
      <c r="HP2" s="646"/>
      <c r="HQ2" s="646"/>
      <c r="HR2" s="646"/>
      <c r="HS2" s="646"/>
      <c r="HT2" s="646"/>
      <c r="HU2" s="646"/>
      <c r="HV2" s="646"/>
      <c r="HW2" s="646"/>
      <c r="HX2" s="646"/>
      <c r="HY2" s="646"/>
      <c r="HZ2" s="646"/>
      <c r="IA2" s="646"/>
      <c r="IB2" s="646"/>
      <c r="IC2" s="646"/>
      <c r="ID2" s="646"/>
      <c r="IE2" s="646"/>
      <c r="IF2" s="646"/>
      <c r="IG2" s="646"/>
      <c r="IH2" s="646"/>
      <c r="II2" s="646"/>
      <c r="IJ2" s="646"/>
      <c r="IK2" s="646"/>
      <c r="IL2" s="646"/>
      <c r="IM2" s="646"/>
      <c r="IN2" s="646"/>
      <c r="IO2" s="646"/>
      <c r="IP2" s="646"/>
    </row>
    <row r="3" s="639" customFormat="1" ht="19.5" customHeight="1" spans="1:250">
      <c r="A3" s="647"/>
      <c r="B3" s="698"/>
      <c r="C3" s="698"/>
      <c r="D3" s="649" t="s">
        <v>67</v>
      </c>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1"/>
      <c r="AQ3" s="641"/>
      <c r="AR3" s="641"/>
      <c r="AS3" s="641"/>
      <c r="AT3" s="641"/>
      <c r="AU3" s="641"/>
      <c r="AV3" s="641"/>
      <c r="AW3" s="641"/>
      <c r="AX3" s="641"/>
      <c r="AY3" s="641"/>
      <c r="AZ3" s="641"/>
      <c r="BA3" s="641"/>
      <c r="BB3" s="641"/>
      <c r="BC3" s="641"/>
      <c r="BD3" s="641"/>
      <c r="BE3" s="641"/>
      <c r="BF3" s="641"/>
      <c r="BG3" s="641"/>
      <c r="BH3" s="641"/>
      <c r="BI3" s="641"/>
      <c r="BJ3" s="641"/>
      <c r="BK3" s="641"/>
      <c r="BL3" s="641"/>
      <c r="BM3" s="641"/>
      <c r="BN3" s="641"/>
      <c r="BO3" s="641"/>
      <c r="BP3" s="641"/>
      <c r="BQ3" s="641"/>
      <c r="BR3" s="641"/>
      <c r="BS3" s="641"/>
      <c r="BT3" s="641"/>
      <c r="BU3" s="641"/>
      <c r="BV3" s="641"/>
      <c r="BW3" s="641"/>
      <c r="BX3" s="641"/>
      <c r="BY3" s="641"/>
      <c r="BZ3" s="641"/>
      <c r="CA3" s="641"/>
      <c r="CB3" s="641"/>
      <c r="CC3" s="641"/>
      <c r="CD3" s="641"/>
      <c r="CE3" s="641"/>
      <c r="CF3" s="641"/>
      <c r="CG3" s="641"/>
      <c r="CH3" s="641"/>
      <c r="CI3" s="641"/>
      <c r="CJ3" s="641"/>
      <c r="CK3" s="641"/>
      <c r="CL3" s="641"/>
      <c r="CM3" s="641"/>
      <c r="CN3" s="641"/>
      <c r="CO3" s="641"/>
      <c r="CP3" s="641"/>
      <c r="CQ3" s="641"/>
      <c r="CR3" s="641"/>
      <c r="CS3" s="641"/>
      <c r="CT3" s="641"/>
      <c r="CU3" s="641"/>
      <c r="CV3" s="641"/>
      <c r="CW3" s="641"/>
      <c r="CX3" s="641"/>
      <c r="CY3" s="641"/>
      <c r="CZ3" s="641"/>
      <c r="DA3" s="641"/>
      <c r="DB3" s="641"/>
      <c r="DC3" s="641"/>
      <c r="DD3" s="641"/>
      <c r="DE3" s="641"/>
      <c r="DF3" s="641"/>
      <c r="DG3" s="641"/>
      <c r="DH3" s="641"/>
      <c r="DI3" s="641"/>
      <c r="DJ3" s="641"/>
      <c r="DK3" s="641"/>
      <c r="DL3" s="641"/>
      <c r="DM3" s="641"/>
      <c r="DN3" s="641"/>
      <c r="DO3" s="641"/>
      <c r="DP3" s="641"/>
      <c r="DQ3" s="641"/>
      <c r="DR3" s="641"/>
      <c r="DS3" s="641"/>
      <c r="DT3" s="641"/>
      <c r="DU3" s="641"/>
      <c r="DV3" s="641"/>
      <c r="DW3" s="641"/>
      <c r="DX3" s="641"/>
      <c r="DY3" s="641"/>
      <c r="DZ3" s="641"/>
      <c r="EA3" s="641"/>
      <c r="EB3" s="641"/>
      <c r="EC3" s="641"/>
      <c r="ED3" s="641"/>
      <c r="EE3" s="641"/>
      <c r="EF3" s="641"/>
      <c r="EG3" s="641"/>
      <c r="EH3" s="641"/>
      <c r="EI3" s="641"/>
      <c r="EJ3" s="641"/>
      <c r="EK3" s="641"/>
      <c r="EL3" s="641"/>
      <c r="EM3" s="641"/>
      <c r="EN3" s="641"/>
      <c r="EO3" s="641"/>
      <c r="EP3" s="641"/>
      <c r="EQ3" s="641"/>
      <c r="ER3" s="641"/>
      <c r="ES3" s="641"/>
      <c r="ET3" s="641"/>
      <c r="EU3" s="641"/>
      <c r="EV3" s="641"/>
      <c r="EW3" s="641"/>
      <c r="EX3" s="641"/>
      <c r="EY3" s="641"/>
      <c r="EZ3" s="641"/>
      <c r="FA3" s="641"/>
      <c r="FB3" s="641"/>
      <c r="FC3" s="641"/>
      <c r="FD3" s="641"/>
      <c r="FE3" s="641"/>
      <c r="FF3" s="641"/>
      <c r="FG3" s="641"/>
      <c r="FH3" s="641"/>
      <c r="FI3" s="641"/>
      <c r="FJ3" s="641"/>
      <c r="FK3" s="641"/>
      <c r="FL3" s="641"/>
      <c r="FM3" s="641"/>
      <c r="FN3" s="641"/>
      <c r="FO3" s="641"/>
      <c r="FP3" s="641"/>
      <c r="FQ3" s="641"/>
      <c r="FR3" s="641"/>
      <c r="FS3" s="641"/>
      <c r="FT3" s="641"/>
      <c r="FU3" s="641"/>
      <c r="FV3" s="641"/>
      <c r="FW3" s="641"/>
      <c r="FX3" s="641"/>
      <c r="FY3" s="641"/>
      <c r="FZ3" s="641"/>
      <c r="GA3" s="641"/>
      <c r="GB3" s="641"/>
      <c r="GC3" s="641"/>
      <c r="GD3" s="641"/>
      <c r="GE3" s="641"/>
      <c r="GF3" s="641"/>
      <c r="GG3" s="641"/>
      <c r="GH3" s="641"/>
      <c r="GI3" s="641"/>
      <c r="GJ3" s="641"/>
      <c r="GK3" s="641"/>
      <c r="GL3" s="641"/>
      <c r="GM3" s="641"/>
      <c r="GN3" s="641"/>
      <c r="GO3" s="641"/>
      <c r="GP3" s="641"/>
      <c r="GQ3" s="641"/>
      <c r="GR3" s="641"/>
      <c r="GS3" s="641"/>
      <c r="GT3" s="641"/>
      <c r="GU3" s="641"/>
      <c r="GV3" s="641"/>
      <c r="GW3" s="641"/>
      <c r="GX3" s="641"/>
      <c r="GY3" s="641"/>
      <c r="GZ3" s="641"/>
      <c r="HA3" s="641"/>
      <c r="HB3" s="641"/>
      <c r="HC3" s="641"/>
      <c r="HD3" s="641"/>
      <c r="HE3" s="641"/>
      <c r="HF3" s="641"/>
      <c r="HG3" s="641"/>
      <c r="HH3" s="641"/>
      <c r="HI3" s="641"/>
      <c r="HJ3" s="641"/>
      <c r="HK3" s="641"/>
      <c r="HL3" s="641"/>
      <c r="HM3" s="641"/>
      <c r="HN3" s="641"/>
      <c r="HO3" s="641"/>
      <c r="HP3" s="641"/>
      <c r="HQ3" s="641"/>
      <c r="HR3" s="641"/>
      <c r="HS3" s="641"/>
      <c r="HT3" s="641"/>
      <c r="HU3" s="641"/>
      <c r="HV3" s="641"/>
      <c r="HW3" s="641"/>
      <c r="HX3" s="641"/>
      <c r="HY3" s="641"/>
      <c r="HZ3" s="641"/>
      <c r="IA3" s="641"/>
      <c r="IB3" s="641"/>
      <c r="IC3" s="641"/>
      <c r="ID3" s="641"/>
      <c r="IE3" s="641"/>
      <c r="IF3" s="641"/>
      <c r="IG3" s="641"/>
      <c r="IH3" s="641"/>
      <c r="II3" s="641"/>
      <c r="IJ3" s="641"/>
      <c r="IK3" s="641"/>
      <c r="IL3" s="641"/>
      <c r="IM3" s="641"/>
      <c r="IN3" s="641"/>
      <c r="IO3" s="641"/>
      <c r="IP3" s="641"/>
    </row>
    <row r="4" s="640" customFormat="1" ht="50.1" customHeight="1" spans="1:250">
      <c r="A4" s="650" t="s">
        <v>1169</v>
      </c>
      <c r="B4" s="699" t="s">
        <v>69</v>
      </c>
      <c r="C4" s="699" t="s">
        <v>1170</v>
      </c>
      <c r="D4" s="652" t="s">
        <v>1171</v>
      </c>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57"/>
      <c r="AP4" s="641"/>
      <c r="AQ4" s="641"/>
      <c r="AR4" s="641"/>
      <c r="AS4" s="641"/>
      <c r="AT4" s="641"/>
      <c r="AU4" s="641"/>
      <c r="AV4" s="641"/>
      <c r="AW4" s="641"/>
      <c r="AX4" s="641"/>
      <c r="AY4" s="641"/>
      <c r="AZ4" s="641"/>
      <c r="BA4" s="641"/>
      <c r="BB4" s="641"/>
      <c r="BC4" s="641"/>
      <c r="BD4" s="641"/>
      <c r="BE4" s="641"/>
      <c r="BF4" s="641"/>
      <c r="BG4" s="641"/>
      <c r="BH4" s="641"/>
      <c r="BI4" s="641"/>
      <c r="BJ4" s="641"/>
      <c r="BK4" s="641"/>
      <c r="BL4" s="641"/>
      <c r="BM4" s="641"/>
      <c r="BN4" s="641"/>
      <c r="BO4" s="641"/>
      <c r="BP4" s="641"/>
      <c r="BQ4" s="641"/>
      <c r="BR4" s="641"/>
      <c r="BS4" s="641"/>
      <c r="BT4" s="641"/>
      <c r="BU4" s="641"/>
      <c r="BV4" s="641"/>
      <c r="BW4" s="641"/>
      <c r="BX4" s="641"/>
      <c r="BY4" s="641"/>
      <c r="BZ4" s="641"/>
      <c r="CA4" s="641"/>
      <c r="CB4" s="641"/>
      <c r="CC4" s="641"/>
      <c r="CD4" s="641"/>
      <c r="CE4" s="641"/>
      <c r="CF4" s="641"/>
      <c r="CG4" s="641"/>
      <c r="CH4" s="641"/>
      <c r="CI4" s="641"/>
      <c r="CJ4" s="641"/>
      <c r="CK4" s="641"/>
      <c r="CL4" s="641"/>
      <c r="CM4" s="641"/>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1"/>
      <c r="DY4" s="641"/>
      <c r="DZ4" s="641"/>
      <c r="EA4" s="641"/>
      <c r="EB4" s="641"/>
      <c r="EC4" s="641"/>
      <c r="ED4" s="641"/>
      <c r="EE4" s="641"/>
      <c r="EF4" s="641"/>
      <c r="EG4" s="641"/>
      <c r="EH4" s="641"/>
      <c r="EI4" s="641"/>
      <c r="EJ4" s="641"/>
      <c r="EK4" s="641"/>
      <c r="EL4" s="641"/>
      <c r="EM4" s="641"/>
      <c r="EN4" s="641"/>
      <c r="EO4" s="641"/>
      <c r="EP4" s="641"/>
      <c r="EQ4" s="641"/>
      <c r="ER4" s="641"/>
      <c r="ES4" s="641"/>
      <c r="ET4" s="641"/>
      <c r="EU4" s="641"/>
      <c r="EV4" s="641"/>
      <c r="EW4" s="641"/>
      <c r="EX4" s="641"/>
      <c r="EY4" s="641"/>
      <c r="EZ4" s="641"/>
      <c r="FA4" s="641"/>
      <c r="FB4" s="641"/>
      <c r="FC4" s="641"/>
      <c r="FD4" s="641"/>
      <c r="FE4" s="641"/>
      <c r="FF4" s="641"/>
      <c r="FG4" s="641"/>
      <c r="FH4" s="641"/>
      <c r="FI4" s="641"/>
      <c r="FJ4" s="641"/>
      <c r="FK4" s="641"/>
      <c r="FL4" s="641"/>
      <c r="FM4" s="641"/>
      <c r="FN4" s="641"/>
      <c r="FO4" s="641"/>
      <c r="FP4" s="641"/>
      <c r="FQ4" s="641"/>
      <c r="FR4" s="641"/>
      <c r="FS4" s="641"/>
      <c r="FT4" s="641"/>
      <c r="FU4" s="641"/>
      <c r="FV4" s="641"/>
      <c r="FW4" s="641"/>
      <c r="FX4" s="641"/>
      <c r="FY4" s="641"/>
      <c r="FZ4" s="641"/>
      <c r="GA4" s="641"/>
      <c r="GB4" s="641"/>
      <c r="GC4" s="641"/>
      <c r="GD4" s="641"/>
      <c r="GE4" s="641"/>
      <c r="GF4" s="641"/>
      <c r="GG4" s="641"/>
      <c r="GH4" s="641"/>
      <c r="GI4" s="641"/>
      <c r="GJ4" s="641"/>
      <c r="GK4" s="641"/>
      <c r="GL4" s="641"/>
      <c r="GM4" s="641"/>
      <c r="GN4" s="641"/>
      <c r="GO4" s="641"/>
      <c r="GP4" s="641"/>
      <c r="GQ4" s="641"/>
      <c r="GR4" s="641"/>
      <c r="GS4" s="641"/>
      <c r="GT4" s="641"/>
      <c r="GU4" s="641"/>
      <c r="GV4" s="641"/>
      <c r="GW4" s="641"/>
      <c r="GX4" s="641"/>
      <c r="GY4" s="641"/>
      <c r="GZ4" s="641"/>
      <c r="HA4" s="641"/>
      <c r="HB4" s="641"/>
      <c r="HC4" s="641"/>
      <c r="HD4" s="641"/>
      <c r="HE4" s="641"/>
      <c r="HF4" s="641"/>
      <c r="HG4" s="641"/>
      <c r="HH4" s="641"/>
      <c r="HI4" s="641"/>
      <c r="HJ4" s="641"/>
      <c r="HK4" s="641"/>
      <c r="HL4" s="641"/>
      <c r="HM4" s="641"/>
      <c r="HN4" s="641"/>
      <c r="HO4" s="641"/>
      <c r="HP4" s="641"/>
      <c r="HQ4" s="641"/>
      <c r="HR4" s="641"/>
      <c r="HS4" s="641"/>
      <c r="HT4" s="641"/>
      <c r="HU4" s="641"/>
      <c r="HV4" s="641"/>
      <c r="HW4" s="641"/>
      <c r="HX4" s="641"/>
      <c r="HY4" s="641"/>
      <c r="HZ4" s="641"/>
      <c r="IA4" s="641"/>
      <c r="IB4" s="641"/>
      <c r="IC4" s="641"/>
      <c r="ID4" s="641"/>
      <c r="IE4" s="641"/>
      <c r="IF4" s="641"/>
      <c r="IG4" s="641"/>
      <c r="IH4" s="641"/>
      <c r="II4" s="641"/>
      <c r="IJ4" s="641"/>
      <c r="IK4" s="641"/>
      <c r="IL4" s="641"/>
      <c r="IM4" s="641"/>
      <c r="IN4" s="641"/>
      <c r="IO4" s="641"/>
      <c r="IP4" s="641"/>
    </row>
    <row r="5" s="641" customFormat="1" ht="24.95" customHeight="1" spans="1:4">
      <c r="A5" s="700" t="s">
        <v>1172</v>
      </c>
      <c r="B5" s="701">
        <v>7407</v>
      </c>
      <c r="C5" s="701">
        <v>7407</v>
      </c>
      <c r="D5" s="702">
        <f t="shared" ref="D5:D30" si="0">(C5-B5)/B5*100</f>
        <v>0</v>
      </c>
    </row>
    <row r="6" s="641" customFormat="1" ht="24.95" customHeight="1" spans="1:4">
      <c r="A6" s="337" t="s">
        <v>1173</v>
      </c>
      <c r="B6" s="426">
        <v>5953</v>
      </c>
      <c r="C6" s="426">
        <v>5953</v>
      </c>
      <c r="D6" s="702">
        <f t="shared" si="0"/>
        <v>0</v>
      </c>
    </row>
    <row r="7" s="641" customFormat="1" ht="24.95" customHeight="1" spans="1:4">
      <c r="A7" s="337" t="s">
        <v>1174</v>
      </c>
      <c r="B7" s="426">
        <v>1454</v>
      </c>
      <c r="C7" s="426">
        <v>1454</v>
      </c>
      <c r="D7" s="702">
        <f t="shared" si="0"/>
        <v>0</v>
      </c>
    </row>
    <row r="8" s="641" customFormat="1" ht="24.95" customHeight="1" spans="1:4">
      <c r="A8" s="452" t="s">
        <v>1175</v>
      </c>
      <c r="B8" s="701">
        <v>280467.58799</v>
      </c>
      <c r="C8" s="701">
        <f>SUM(C9:C19)</f>
        <v>288165</v>
      </c>
      <c r="D8" s="703">
        <f t="shared" si="0"/>
        <v>2.74449253304607</v>
      </c>
    </row>
    <row r="9" s="641" customFormat="1" ht="24.95" customHeight="1" spans="1:4">
      <c r="A9" s="337" t="s">
        <v>1176</v>
      </c>
      <c r="B9" s="426">
        <v>2617</v>
      </c>
      <c r="C9" s="426">
        <v>1946</v>
      </c>
      <c r="D9" s="703">
        <f t="shared" si="0"/>
        <v>-25.6400458540313</v>
      </c>
    </row>
    <row r="10" s="641" customFormat="1" ht="24.95" customHeight="1" spans="1:4">
      <c r="A10" s="337" t="s">
        <v>1177</v>
      </c>
      <c r="B10" s="426">
        <v>116354</v>
      </c>
      <c r="C10" s="426">
        <v>113874</v>
      </c>
      <c r="D10" s="703">
        <f t="shared" si="0"/>
        <v>-2.13142650875776</v>
      </c>
    </row>
    <row r="11" s="641" customFormat="1" ht="24.95" customHeight="1" spans="1:4">
      <c r="A11" s="337" t="s">
        <v>1178</v>
      </c>
      <c r="B11" s="426">
        <v>65151</v>
      </c>
      <c r="C11" s="426">
        <v>66739</v>
      </c>
      <c r="D11" s="703">
        <f t="shared" si="0"/>
        <v>2.43741462141794</v>
      </c>
    </row>
    <row r="12" s="641" customFormat="1" ht="24.95" customHeight="1" spans="1:4">
      <c r="A12" s="337" t="s">
        <v>1179</v>
      </c>
      <c r="B12" s="426">
        <v>24678.58799</v>
      </c>
      <c r="C12" s="426">
        <v>42312</v>
      </c>
      <c r="D12" s="703">
        <f t="shared" si="0"/>
        <v>71.4522727845905</v>
      </c>
    </row>
    <row r="13" s="641" customFormat="1" ht="24.95" customHeight="1" spans="1:4">
      <c r="A13" s="337" t="s">
        <v>1180</v>
      </c>
      <c r="B13" s="426">
        <v>2731</v>
      </c>
      <c r="C13" s="426">
        <v>1400</v>
      </c>
      <c r="D13" s="703">
        <f t="shared" si="0"/>
        <v>-48.7367264738191</v>
      </c>
    </row>
    <row r="14" s="641" customFormat="1" ht="24.95" customHeight="1" spans="1:4">
      <c r="A14" s="337" t="s">
        <v>1181</v>
      </c>
      <c r="B14" s="426">
        <v>6000</v>
      </c>
      <c r="C14" s="426">
        <v>1500</v>
      </c>
      <c r="D14" s="703">
        <f t="shared" si="0"/>
        <v>-75</v>
      </c>
    </row>
    <row r="15" s="641" customFormat="1" ht="24.95" customHeight="1" spans="1:4">
      <c r="A15" s="337" t="s">
        <v>1182</v>
      </c>
      <c r="B15" s="426">
        <v>4096</v>
      </c>
      <c r="C15" s="426"/>
      <c r="D15" s="703">
        <f t="shared" si="0"/>
        <v>-100</v>
      </c>
    </row>
    <row r="16" s="641" customFormat="1" ht="24.95" customHeight="1" spans="1:4">
      <c r="A16" s="337" t="s">
        <v>1183</v>
      </c>
      <c r="B16" s="426">
        <v>5920</v>
      </c>
      <c r="C16" s="426">
        <v>6645</v>
      </c>
      <c r="D16" s="703">
        <f t="shared" si="0"/>
        <v>12.2466216216216</v>
      </c>
    </row>
    <row r="17" s="641" customFormat="1" ht="24.95" customHeight="1" spans="1:4">
      <c r="A17" s="337" t="s">
        <v>1184</v>
      </c>
      <c r="B17" s="426">
        <v>26633</v>
      </c>
      <c r="C17" s="426">
        <v>28021</v>
      </c>
      <c r="D17" s="703">
        <f t="shared" si="0"/>
        <v>5.21157961926933</v>
      </c>
    </row>
    <row r="18" s="641" customFormat="1" ht="24.95" customHeight="1" spans="1:4">
      <c r="A18" s="337" t="s">
        <v>1185</v>
      </c>
      <c r="B18" s="426">
        <v>25207</v>
      </c>
      <c r="C18" s="426">
        <v>25203</v>
      </c>
      <c r="D18" s="703">
        <f t="shared" si="0"/>
        <v>-0.0158686079263697</v>
      </c>
    </row>
    <row r="19" s="641" customFormat="1" ht="24.95" customHeight="1" spans="1:4">
      <c r="A19" s="337" t="s">
        <v>1186</v>
      </c>
      <c r="B19" s="426">
        <v>1080</v>
      </c>
      <c r="C19" s="426">
        <v>525</v>
      </c>
      <c r="D19" s="703">
        <f t="shared" si="0"/>
        <v>-51.3888888888889</v>
      </c>
    </row>
    <row r="20" s="641" customFormat="1" ht="24.95" customHeight="1" spans="1:4">
      <c r="A20" s="452" t="s">
        <v>1187</v>
      </c>
      <c r="B20" s="701">
        <v>232440</v>
      </c>
      <c r="C20" s="701">
        <f>SUM(C21:C31)</f>
        <v>340440</v>
      </c>
      <c r="D20" s="703">
        <f t="shared" si="0"/>
        <v>46.4636035105834</v>
      </c>
    </row>
    <row r="21" s="641" customFormat="1" ht="24.95" customHeight="1" spans="1:4">
      <c r="A21" s="337" t="s">
        <v>1188</v>
      </c>
      <c r="B21" s="426">
        <v>150</v>
      </c>
      <c r="C21" s="426"/>
      <c r="D21" s="703">
        <f t="shared" si="0"/>
        <v>-100</v>
      </c>
    </row>
    <row r="22" s="641" customFormat="1" ht="24.95" customHeight="1" spans="1:4">
      <c r="A22" s="337" t="s">
        <v>1189</v>
      </c>
      <c r="B22" s="426">
        <v>4398</v>
      </c>
      <c r="C22" s="426">
        <v>5039</v>
      </c>
      <c r="D22" s="703">
        <f t="shared" si="0"/>
        <v>14.574806730332</v>
      </c>
    </row>
    <row r="23" s="641" customFormat="1" ht="24.95" customHeight="1" spans="1:4">
      <c r="A23" s="337" t="s">
        <v>1190</v>
      </c>
      <c r="B23" s="426">
        <v>55627</v>
      </c>
      <c r="C23" s="426">
        <v>55557</v>
      </c>
      <c r="D23" s="703">
        <f t="shared" si="0"/>
        <v>-0.125838172110666</v>
      </c>
    </row>
    <row r="24" s="641" customFormat="1" ht="24.95" customHeight="1" spans="1:4">
      <c r="A24" s="337" t="s">
        <v>1191</v>
      </c>
      <c r="B24" s="426">
        <v>88</v>
      </c>
      <c r="C24" s="426">
        <v>148</v>
      </c>
      <c r="D24" s="703">
        <f t="shared" si="0"/>
        <v>68.1818181818182</v>
      </c>
    </row>
    <row r="25" s="641" customFormat="1" ht="24.95" customHeight="1" spans="1:4">
      <c r="A25" s="337" t="s">
        <v>1192</v>
      </c>
      <c r="B25" s="426">
        <v>1993</v>
      </c>
      <c r="C25" s="426">
        <v>1668</v>
      </c>
      <c r="D25" s="703">
        <f t="shared" si="0"/>
        <v>-16.3070747616658</v>
      </c>
    </row>
    <row r="26" s="641" customFormat="1" ht="24.95" customHeight="1" spans="1:4">
      <c r="A26" s="337" t="s">
        <v>1193</v>
      </c>
      <c r="B26" s="426">
        <v>67217</v>
      </c>
      <c r="C26" s="426">
        <v>72874</v>
      </c>
      <c r="D26" s="703">
        <f t="shared" si="0"/>
        <v>8.41602570778226</v>
      </c>
    </row>
    <row r="27" s="641" customFormat="1" ht="24.95" customHeight="1" spans="1:4">
      <c r="A27" s="337" t="s">
        <v>1194</v>
      </c>
      <c r="B27" s="426">
        <v>27367</v>
      </c>
      <c r="C27" s="426">
        <v>30619</v>
      </c>
      <c r="D27" s="703">
        <f t="shared" si="0"/>
        <v>11.8829246903205</v>
      </c>
    </row>
    <row r="28" s="641" customFormat="1" ht="24.95" customHeight="1" spans="1:4">
      <c r="A28" s="337" t="s">
        <v>1195</v>
      </c>
      <c r="B28" s="426">
        <v>6106</v>
      </c>
      <c r="C28" s="426">
        <v>1189</v>
      </c>
      <c r="D28" s="703">
        <f t="shared" si="0"/>
        <v>-80.527350147396</v>
      </c>
    </row>
    <row r="29" s="641" customFormat="1" ht="24.95" customHeight="1" spans="1:4">
      <c r="A29" s="337" t="s">
        <v>1196</v>
      </c>
      <c r="B29" s="426">
        <v>57738</v>
      </c>
      <c r="C29" s="426">
        <v>136312</v>
      </c>
      <c r="D29" s="703">
        <f t="shared" si="0"/>
        <v>136.087152308705</v>
      </c>
    </row>
    <row r="30" s="641" customFormat="1" ht="24.95" customHeight="1" spans="1:4">
      <c r="A30" s="337" t="s">
        <v>1197</v>
      </c>
      <c r="B30" s="426">
        <v>11756</v>
      </c>
      <c r="C30" s="426">
        <v>15466</v>
      </c>
      <c r="D30" s="703">
        <f t="shared" si="0"/>
        <v>31.5583531813542</v>
      </c>
    </row>
    <row r="31" s="641" customFormat="1" ht="24.95" customHeight="1" spans="1:4">
      <c r="A31" s="337" t="s">
        <v>1198</v>
      </c>
      <c r="B31" s="426"/>
      <c r="C31" s="426">
        <v>21568</v>
      </c>
      <c r="D31" s="703"/>
    </row>
    <row r="32" s="641" customFormat="1" ht="24.95" customHeight="1" spans="1:4">
      <c r="A32" s="452" t="s">
        <v>1199</v>
      </c>
      <c r="B32" s="701">
        <v>108159.63</v>
      </c>
      <c r="C32" s="701">
        <f>SUM(C33:C52)</f>
        <v>106318</v>
      </c>
      <c r="D32" s="703">
        <f t="shared" ref="D32:D38" si="1">(C32-B32)/B32*100</f>
        <v>-1.70269628326207</v>
      </c>
    </row>
    <row r="33" s="641" customFormat="1" ht="24.95" customHeight="1" spans="1:4">
      <c r="A33" s="337" t="s">
        <v>1200</v>
      </c>
      <c r="B33" s="426">
        <v>29.72</v>
      </c>
      <c r="C33" s="426">
        <v>100</v>
      </c>
      <c r="D33" s="703">
        <f t="shared" si="1"/>
        <v>236.473755047106</v>
      </c>
    </row>
    <row r="34" s="641" customFormat="1" ht="24.95" customHeight="1" spans="1:4">
      <c r="A34" s="337" t="s">
        <v>1201</v>
      </c>
      <c r="B34" s="426"/>
      <c r="C34" s="426">
        <v>0</v>
      </c>
      <c r="D34" s="703"/>
    </row>
    <row r="35" s="641" customFormat="1" ht="24.95" customHeight="1" spans="1:4">
      <c r="A35" s="337" t="s">
        <v>1202</v>
      </c>
      <c r="B35" s="426"/>
      <c r="C35" s="426"/>
      <c r="D35" s="703"/>
    </row>
    <row r="36" s="641" customFormat="1" ht="24.95" customHeight="1" spans="1:4">
      <c r="A36" s="337" t="s">
        <v>1203</v>
      </c>
      <c r="B36" s="426">
        <v>3667</v>
      </c>
      <c r="C36" s="426">
        <v>2000</v>
      </c>
      <c r="D36" s="703">
        <f t="shared" si="1"/>
        <v>-45.4595036814835</v>
      </c>
    </row>
    <row r="37" s="641" customFormat="1" ht="24.95" customHeight="1" spans="1:4">
      <c r="A37" s="337" t="s">
        <v>1204</v>
      </c>
      <c r="B37" s="426">
        <v>820</v>
      </c>
      <c r="C37" s="426">
        <v>100</v>
      </c>
      <c r="D37" s="703">
        <f t="shared" si="1"/>
        <v>-87.8048780487805</v>
      </c>
    </row>
    <row r="38" s="641" customFormat="1" ht="24.95" customHeight="1" spans="1:4">
      <c r="A38" s="337" t="s">
        <v>1205</v>
      </c>
      <c r="B38" s="426">
        <v>160.18</v>
      </c>
      <c r="C38" s="426">
        <v>342</v>
      </c>
      <c r="D38" s="703">
        <f t="shared" si="1"/>
        <v>113.509801473342</v>
      </c>
    </row>
    <row r="39" s="641" customFormat="1" ht="24.95" customHeight="1" spans="1:4">
      <c r="A39" s="337" t="s">
        <v>1206</v>
      </c>
      <c r="B39" s="426"/>
      <c r="C39" s="426">
        <v>128</v>
      </c>
      <c r="D39" s="703"/>
    </row>
    <row r="40" s="641" customFormat="1" ht="24.95" customHeight="1" spans="1:4">
      <c r="A40" s="337" t="s">
        <v>1207</v>
      </c>
      <c r="B40" s="426">
        <v>954</v>
      </c>
      <c r="C40" s="426">
        <v>986</v>
      </c>
      <c r="D40" s="703">
        <f t="shared" ref="D40:D46" si="2">(C40-B40)/B40*100</f>
        <v>3.35429769392034</v>
      </c>
    </row>
    <row r="41" s="641" customFormat="1" ht="24.95" customHeight="1" spans="1:4">
      <c r="A41" s="337" t="s">
        <v>1208</v>
      </c>
      <c r="B41" s="426">
        <v>9512.4</v>
      </c>
      <c r="C41" s="426">
        <v>17157</v>
      </c>
      <c r="D41" s="703">
        <f t="shared" si="2"/>
        <v>80.364576762962</v>
      </c>
    </row>
    <row r="42" s="641" customFormat="1" ht="24.95" customHeight="1" spans="1:4">
      <c r="A42" s="337" t="s">
        <v>1209</v>
      </c>
      <c r="B42" s="426">
        <v>18534</v>
      </c>
      <c r="C42" s="426"/>
      <c r="D42" s="703">
        <f t="shared" si="2"/>
        <v>-100</v>
      </c>
    </row>
    <row r="43" s="641" customFormat="1" ht="24.95" customHeight="1" spans="1:4">
      <c r="A43" s="337" t="s">
        <v>1210</v>
      </c>
      <c r="B43" s="426">
        <v>26446</v>
      </c>
      <c r="C43" s="426">
        <v>16311</v>
      </c>
      <c r="D43" s="703">
        <f t="shared" si="2"/>
        <v>-38.3233759358693</v>
      </c>
    </row>
    <row r="44" s="641" customFormat="1" ht="24.95" customHeight="1" spans="1:4">
      <c r="A44" s="337" t="s">
        <v>1211</v>
      </c>
      <c r="B44" s="426">
        <v>22008.04</v>
      </c>
      <c r="C44" s="426">
        <v>6206</v>
      </c>
      <c r="D44" s="703">
        <f t="shared" si="2"/>
        <v>-71.8012144652591</v>
      </c>
    </row>
    <row r="45" s="641" customFormat="1" ht="24.95" customHeight="1" spans="1:4">
      <c r="A45" s="337" t="s">
        <v>1212</v>
      </c>
      <c r="B45" s="426">
        <v>1292</v>
      </c>
      <c r="C45" s="426">
        <v>493</v>
      </c>
      <c r="D45" s="703">
        <f t="shared" si="2"/>
        <v>-61.8421052631579</v>
      </c>
    </row>
    <row r="46" s="641" customFormat="1" ht="24.95" customHeight="1" spans="1:4">
      <c r="A46" s="337" t="s">
        <v>1213</v>
      </c>
      <c r="B46" s="426">
        <v>1608</v>
      </c>
      <c r="C46" s="426">
        <v>589</v>
      </c>
      <c r="D46" s="703">
        <f t="shared" si="2"/>
        <v>-63.3706467661692</v>
      </c>
    </row>
    <row r="47" s="641" customFormat="1" ht="24.95" customHeight="1" spans="1:4">
      <c r="A47" s="337" t="s">
        <v>1214</v>
      </c>
      <c r="B47" s="426"/>
      <c r="C47" s="426"/>
      <c r="D47" s="703"/>
    </row>
    <row r="48" s="641" customFormat="1" ht="24.95" customHeight="1" spans="1:4">
      <c r="A48" s="337" t="s">
        <v>1215</v>
      </c>
      <c r="B48" s="426">
        <v>1969.22</v>
      </c>
      <c r="C48" s="426">
        <v>1998</v>
      </c>
      <c r="D48" s="703">
        <f t="shared" ref="D48:D53" si="3">(C48-B48)/B48*100</f>
        <v>1.46149236753638</v>
      </c>
    </row>
    <row r="49" s="641" customFormat="1" ht="24.95" customHeight="1" spans="1:4">
      <c r="A49" s="337" t="s">
        <v>1216</v>
      </c>
      <c r="B49" s="426">
        <v>14806</v>
      </c>
      <c r="C49" s="426">
        <v>55888</v>
      </c>
      <c r="D49" s="703">
        <f t="shared" si="3"/>
        <v>277.468593813319</v>
      </c>
    </row>
    <row r="50" s="641" customFormat="1" ht="24.95" customHeight="1" spans="1:4">
      <c r="A50" s="337" t="s">
        <v>1217</v>
      </c>
      <c r="B50" s="426"/>
      <c r="C50" s="426"/>
      <c r="D50" s="703"/>
    </row>
    <row r="51" s="641" customFormat="1" ht="24.95" customHeight="1" spans="1:4">
      <c r="A51" s="337" t="s">
        <v>1218</v>
      </c>
      <c r="B51" s="426">
        <v>6268.07</v>
      </c>
      <c r="C51" s="426">
        <v>4020</v>
      </c>
      <c r="D51" s="703">
        <f t="shared" si="3"/>
        <v>-35.8654258806937</v>
      </c>
    </row>
    <row r="52" s="641" customFormat="1" ht="24.95" customHeight="1" spans="1:4">
      <c r="A52" s="337" t="s">
        <v>1219</v>
      </c>
      <c r="B52" s="426">
        <v>85</v>
      </c>
      <c r="C52" s="426"/>
      <c r="D52" s="703">
        <f t="shared" si="3"/>
        <v>-100</v>
      </c>
    </row>
    <row r="53" ht="13.5" spans="1:4">
      <c r="A53" s="327" t="s">
        <v>1220</v>
      </c>
      <c r="B53" s="704">
        <v>628475</v>
      </c>
      <c r="C53" s="704">
        <f>C5+C8+C20+C32</f>
        <v>742330</v>
      </c>
      <c r="D53" s="703">
        <f t="shared" si="3"/>
        <v>18.1160746250845</v>
      </c>
    </row>
    <row r="54" spans="1:4">
      <c r="A54" s="642" t="s">
        <v>1221</v>
      </c>
      <c r="C54" s="705"/>
      <c r="D54" s="656"/>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6"/>
  <sheetViews>
    <sheetView zoomScale="130" zoomScaleNormal="130" topLeftCell="A12" workbookViewId="0">
      <selection activeCell="C37" sqref="C37"/>
    </sheetView>
  </sheetViews>
  <sheetFormatPr defaultColWidth="9" defaultRowHeight="13.5" outlineLevelCol="3"/>
  <cols>
    <col min="1" max="1" width="9.875" style="289" customWidth="1"/>
    <col min="2" max="2" width="26.75" style="289" customWidth="1"/>
    <col min="3" max="3" width="26.825" style="289" customWidth="1"/>
    <col min="4" max="4" width="10.1833333333333" style="289" customWidth="1"/>
    <col min="5" max="16384" width="9" style="289"/>
  </cols>
  <sheetData>
    <row r="1" ht="18.75" spans="1:3">
      <c r="A1" s="291" t="s">
        <v>1222</v>
      </c>
      <c r="B1" s="291"/>
      <c r="C1" s="291"/>
    </row>
    <row r="2" ht="25.5" customHeight="1" spans="1:3">
      <c r="A2" s="292" t="s">
        <v>1223</v>
      </c>
      <c r="B2" s="292"/>
      <c r="C2" s="292"/>
    </row>
    <row r="3" ht="20.25" customHeight="1" spans="1:3">
      <c r="A3" s="293" t="s">
        <v>1224</v>
      </c>
      <c r="B3" s="293"/>
      <c r="C3" s="293"/>
    </row>
    <row r="4" ht="14.25" customHeight="1" spans="1:3">
      <c r="A4" s="420"/>
      <c r="B4" s="420"/>
      <c r="C4" s="295" t="s">
        <v>67</v>
      </c>
    </row>
    <row r="5" ht="21.75" customHeight="1" spans="1:3">
      <c r="A5" s="683" t="s">
        <v>1225</v>
      </c>
      <c r="B5" s="689"/>
      <c r="C5" s="690" t="s">
        <v>72</v>
      </c>
    </row>
    <row r="6" s="290" customFormat="1" ht="22.5" customHeight="1" spans="1:4">
      <c r="A6" s="691" t="s">
        <v>1226</v>
      </c>
      <c r="B6" s="692"/>
      <c r="C6" s="693">
        <v>134830</v>
      </c>
      <c r="D6" s="694"/>
    </row>
    <row r="7" s="290" customFormat="1" ht="14.25" customHeight="1" spans="1:3">
      <c r="A7" s="302" t="s">
        <v>1227</v>
      </c>
      <c r="B7" s="303"/>
      <c r="C7" s="633">
        <f>4548.39786-1000</f>
        <v>3548.39786</v>
      </c>
    </row>
    <row r="8" s="290" customFormat="1" ht="14.25" customHeight="1" spans="1:3">
      <c r="A8" s="302" t="s">
        <v>1228</v>
      </c>
      <c r="B8" s="303"/>
      <c r="C8" s="633">
        <f>5203.500296-1000</f>
        <v>4203.500296</v>
      </c>
    </row>
    <row r="9" ht="14.25" customHeight="1" spans="1:3">
      <c r="A9" s="302" t="s">
        <v>1229</v>
      </c>
      <c r="B9" s="303"/>
      <c r="C9" s="633">
        <f>4047.999098-1000</f>
        <v>3047.999098</v>
      </c>
    </row>
    <row r="10" s="290" customFormat="1" ht="14.25" customHeight="1" spans="1:3">
      <c r="A10" s="302" t="s">
        <v>1230</v>
      </c>
      <c r="B10" s="303"/>
      <c r="C10" s="633">
        <f>3238.806803-1000</f>
        <v>2238.806803</v>
      </c>
    </row>
    <row r="11" ht="14.25" customHeight="1" spans="1:3">
      <c r="A11" s="302" t="s">
        <v>1231</v>
      </c>
      <c r="B11" s="303"/>
      <c r="C11" s="633">
        <f>3254.266353-1000</f>
        <v>2254.266353</v>
      </c>
    </row>
    <row r="12" ht="14.25" customHeight="1" spans="1:3">
      <c r="A12" s="302" t="s">
        <v>1232</v>
      </c>
      <c r="B12" s="303"/>
      <c r="C12" s="633">
        <f>4815.349764-1000</f>
        <v>3815.349764</v>
      </c>
    </row>
    <row r="13" ht="14.25" customHeight="1" spans="1:3">
      <c r="A13" s="302" t="s">
        <v>1233</v>
      </c>
      <c r="B13" s="303"/>
      <c r="C13" s="633">
        <f>5374.532088-1000</f>
        <v>4374.532088</v>
      </c>
    </row>
    <row r="14" ht="14.25" customHeight="1" spans="1:3">
      <c r="A14" s="302" t="s">
        <v>1234</v>
      </c>
      <c r="B14" s="303"/>
      <c r="C14" s="633">
        <f>4117.03943-1000</f>
        <v>3117.03943</v>
      </c>
    </row>
    <row r="15" ht="14.25" customHeight="1" spans="1:3">
      <c r="A15" s="302" t="s">
        <v>1235</v>
      </c>
      <c r="B15" s="303"/>
      <c r="C15" s="633">
        <f>3428.06506-1000</f>
        <v>2428.06506</v>
      </c>
    </row>
    <row r="16" ht="14.25" customHeight="1" spans="1:3">
      <c r="A16" s="302" t="s">
        <v>1236</v>
      </c>
      <c r="B16" s="303"/>
      <c r="C16" s="633">
        <v>2926.730958</v>
      </c>
    </row>
    <row r="17" ht="14.25" customHeight="1" spans="1:3">
      <c r="A17" s="302" t="s">
        <v>1237</v>
      </c>
      <c r="B17" s="303"/>
      <c r="C17" s="633">
        <v>2775.175271</v>
      </c>
    </row>
    <row r="18" s="290" customFormat="1" ht="14.25" customHeight="1" spans="1:3">
      <c r="A18" s="302" t="s">
        <v>1238</v>
      </c>
      <c r="B18" s="303"/>
      <c r="C18" s="633">
        <v>4482.20591</v>
      </c>
    </row>
    <row r="19" s="290" customFormat="1" ht="14.25" customHeight="1" spans="1:3">
      <c r="A19" s="302" t="s">
        <v>1239</v>
      </c>
      <c r="B19" s="303"/>
      <c r="C19" s="633">
        <v>2609.385391</v>
      </c>
    </row>
    <row r="20" s="290" customFormat="1" ht="14.25" customHeight="1" spans="1:3">
      <c r="A20" s="302" t="s">
        <v>1240</v>
      </c>
      <c r="B20" s="303"/>
      <c r="C20" s="633">
        <v>3441.065728</v>
      </c>
    </row>
    <row r="21" s="290" customFormat="1" ht="14.25" customHeight="1" spans="1:3">
      <c r="A21" s="302" t="s">
        <v>1241</v>
      </c>
      <c r="B21" s="303"/>
      <c r="C21" s="633">
        <v>2112.887543</v>
      </c>
    </row>
    <row r="22" s="290" customFormat="1" ht="14.25" customHeight="1" spans="1:3">
      <c r="A22" s="302" t="s">
        <v>1242</v>
      </c>
      <c r="B22" s="303"/>
      <c r="C22" s="633">
        <f>6129.197653-853</f>
        <v>5276.197653</v>
      </c>
    </row>
    <row r="23" s="290" customFormat="1" ht="14.25" customHeight="1" spans="1:3">
      <c r="A23" s="302" t="s">
        <v>1243</v>
      </c>
      <c r="B23" s="303"/>
      <c r="C23" s="633">
        <v>2926.993988</v>
      </c>
    </row>
    <row r="24" s="290" customFormat="1" ht="14.25" customHeight="1" spans="1:3">
      <c r="A24" s="302" t="s">
        <v>1244</v>
      </c>
      <c r="B24" s="303"/>
      <c r="C24" s="633">
        <v>4721.593062</v>
      </c>
    </row>
    <row r="25" s="290" customFormat="1" ht="14.25" customHeight="1" spans="1:3">
      <c r="A25" s="302" t="s">
        <v>1245</v>
      </c>
      <c r="B25" s="303"/>
      <c r="C25" s="633">
        <v>1811.584395</v>
      </c>
    </row>
    <row r="26" s="290" customFormat="1" ht="14.25" customHeight="1" spans="1:3">
      <c r="A26" s="302" t="s">
        <v>1246</v>
      </c>
      <c r="B26" s="303"/>
      <c r="C26" s="633">
        <v>1661.034747</v>
      </c>
    </row>
    <row r="27" s="290" customFormat="1" ht="14.25" customHeight="1" spans="1:3">
      <c r="A27" s="302" t="s">
        <v>1247</v>
      </c>
      <c r="B27" s="303"/>
      <c r="C27" s="633">
        <v>2976.140929</v>
      </c>
    </row>
    <row r="28" s="290" customFormat="1" ht="14.25" customHeight="1" spans="1:3">
      <c r="A28" s="302" t="s">
        <v>1248</v>
      </c>
      <c r="B28" s="303"/>
      <c r="C28" s="633">
        <v>4273.624433</v>
      </c>
    </row>
    <row r="29" s="290" customFormat="1" ht="14.25" customHeight="1" spans="1:3">
      <c r="A29" s="302" t="s">
        <v>1249</v>
      </c>
      <c r="B29" s="303"/>
      <c r="C29" s="633">
        <v>2548.693929</v>
      </c>
    </row>
    <row r="30" s="290" customFormat="1" ht="14.25" customHeight="1" spans="1:3">
      <c r="A30" s="302" t="s">
        <v>1250</v>
      </c>
      <c r="B30" s="303"/>
      <c r="C30" s="633">
        <v>2439.790978</v>
      </c>
    </row>
    <row r="31" s="290" customFormat="1" ht="14.25" customHeight="1" spans="1:3">
      <c r="A31" s="302" t="s">
        <v>1251</v>
      </c>
      <c r="B31" s="303"/>
      <c r="C31" s="633">
        <v>2745.463122</v>
      </c>
    </row>
    <row r="32" s="290" customFormat="1" ht="14.25" customHeight="1" spans="1:3">
      <c r="A32" s="302" t="s">
        <v>1252</v>
      </c>
      <c r="B32" s="303"/>
      <c r="C32" s="633">
        <v>4006.655027</v>
      </c>
    </row>
    <row r="33" s="290" customFormat="1" ht="14.25" customHeight="1" spans="1:3">
      <c r="A33" s="302" t="s">
        <v>1253</v>
      </c>
      <c r="B33" s="303"/>
      <c r="C33" s="633">
        <v>1985.681464</v>
      </c>
    </row>
    <row r="34" s="290" customFormat="1" ht="14.25" customHeight="1" spans="1:3">
      <c r="A34" s="302" t="s">
        <v>1254</v>
      </c>
      <c r="B34" s="303"/>
      <c r="C34" s="633">
        <v>3733.53553</v>
      </c>
    </row>
    <row r="35" s="290" customFormat="1" ht="14.25" customHeight="1" spans="1:3">
      <c r="A35" s="302" t="s">
        <v>1255</v>
      </c>
      <c r="B35" s="303"/>
      <c r="C35" s="633">
        <v>2054.166594</v>
      </c>
    </row>
    <row r="36" s="290" customFormat="1" ht="14.25" customHeight="1" spans="1:3">
      <c r="A36" s="302" t="s">
        <v>1256</v>
      </c>
      <c r="B36" s="303"/>
      <c r="C36" s="633">
        <v>2767.722578</v>
      </c>
    </row>
    <row r="37" s="290" customFormat="1" ht="14.25" customHeight="1" spans="1:3">
      <c r="A37" s="302" t="s">
        <v>1257</v>
      </c>
      <c r="B37" s="303"/>
      <c r="C37" s="633">
        <v>6114.59122</v>
      </c>
    </row>
    <row r="38" s="290" customFormat="1" ht="14.25" customHeight="1" spans="1:3">
      <c r="A38" s="302" t="s">
        <v>1258</v>
      </c>
      <c r="B38" s="303"/>
      <c r="C38" s="633">
        <v>4499.516459</v>
      </c>
    </row>
    <row r="39" s="290" customFormat="1" ht="14.25" customHeight="1" spans="1:3">
      <c r="A39" s="302" t="s">
        <v>1259</v>
      </c>
      <c r="B39" s="303"/>
      <c r="C39" s="633">
        <v>4366.954958</v>
      </c>
    </row>
    <row r="40" s="290" customFormat="1" ht="14.25" customHeight="1" spans="1:3">
      <c r="A40" s="302" t="s">
        <v>1260</v>
      </c>
      <c r="B40" s="303"/>
      <c r="C40" s="633">
        <v>3061.066458</v>
      </c>
    </row>
    <row r="41" s="290" customFormat="1" ht="14.25" customHeight="1" spans="1:3">
      <c r="A41" s="302" t="s">
        <v>1261</v>
      </c>
      <c r="B41" s="303"/>
      <c r="C41" s="633">
        <v>2872.902732</v>
      </c>
    </row>
    <row r="42" s="290" customFormat="1" ht="14.25" customHeight="1" spans="1:3">
      <c r="A42" s="302" t="s">
        <v>1262</v>
      </c>
      <c r="B42" s="303"/>
      <c r="C42" s="633">
        <v>4878.23543</v>
      </c>
    </row>
    <row r="43" s="290" customFormat="1" ht="14.25" customHeight="1" spans="1:3">
      <c r="A43" s="302" t="s">
        <v>1263</v>
      </c>
      <c r="B43" s="303"/>
      <c r="C43" s="633">
        <v>1673.825204</v>
      </c>
    </row>
    <row r="44" s="290" customFormat="1" ht="14.25" customHeight="1" spans="1:3">
      <c r="A44" s="302" t="s">
        <v>1264</v>
      </c>
      <c r="B44" s="303"/>
      <c r="C44" s="633">
        <v>5701.723788</v>
      </c>
    </row>
    <row r="45" s="290" customFormat="1" ht="14.25" customHeight="1" spans="1:3">
      <c r="A45" s="302" t="s">
        <v>1265</v>
      </c>
      <c r="B45" s="303"/>
      <c r="C45" s="633">
        <v>5840.73882</v>
      </c>
    </row>
    <row r="46" s="290" customFormat="1" ht="14.25" customHeight="1" spans="1:3">
      <c r="A46" s="635" t="s">
        <v>1266</v>
      </c>
      <c r="B46" s="636"/>
      <c r="C46" s="695">
        <v>2515.694014</v>
      </c>
    </row>
  </sheetData>
  <mergeCells count="45">
    <mergeCell ref="A1:C1"/>
    <mergeCell ref="A2:C2"/>
    <mergeCell ref="A3:C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s>
  <printOptions horizontalCentered="1"/>
  <pageMargins left="0.314583333333333" right="0.314583333333333" top="0.393055555555556" bottom="0.196527777777778" header="0.314583333333333" footer="0.314583333333333"/>
  <pageSetup paperSize="9" fitToHeight="0" orientation="portrait"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00"/>
  <sheetViews>
    <sheetView showZeros="0" zoomScale="130" zoomScaleNormal="130" workbookViewId="0">
      <selection activeCell="A10" sqref="A10:B10"/>
    </sheetView>
  </sheetViews>
  <sheetFormatPr defaultColWidth="10" defaultRowHeight="13.5" outlineLevelCol="1"/>
  <cols>
    <col min="1" max="1" width="56.625" style="616" customWidth="1"/>
    <col min="2" max="2" width="20.125" style="617" customWidth="1"/>
    <col min="3" max="16384" width="10" style="617"/>
  </cols>
  <sheetData>
    <row r="1" ht="18.75" spans="1:2">
      <c r="A1" s="291" t="s">
        <v>1267</v>
      </c>
      <c r="B1" s="291"/>
    </row>
    <row r="2" ht="24" spans="1:2">
      <c r="A2" s="292" t="s">
        <v>1223</v>
      </c>
      <c r="B2" s="292"/>
    </row>
    <row r="3" spans="1:2">
      <c r="A3" s="293" t="s">
        <v>1268</v>
      </c>
      <c r="B3" s="293"/>
    </row>
    <row r="4" ht="20.25" customHeight="1" spans="1:2">
      <c r="A4" s="618"/>
      <c r="B4" s="295" t="s">
        <v>67</v>
      </c>
    </row>
    <row r="5" ht="24" customHeight="1" spans="1:2">
      <c r="A5" s="683" t="s">
        <v>1169</v>
      </c>
      <c r="B5" s="684" t="s">
        <v>72</v>
      </c>
    </row>
    <row r="6" ht="24" customHeight="1" spans="1:2">
      <c r="A6" s="685" t="s">
        <v>1269</v>
      </c>
      <c r="B6" s="686">
        <v>134830</v>
      </c>
    </row>
    <row r="7" ht="20.1" customHeight="1" spans="1:2">
      <c r="A7" s="687" t="s">
        <v>1270</v>
      </c>
      <c r="B7" s="688">
        <v>68443.026741</v>
      </c>
    </row>
    <row r="8" ht="20.1" customHeight="1" spans="1:2">
      <c r="A8" s="687" t="s">
        <v>1271</v>
      </c>
      <c r="B8" s="688">
        <v>8337.751889</v>
      </c>
    </row>
    <row r="9" ht="20.1" customHeight="1" spans="1:2">
      <c r="A9" s="687" t="s">
        <v>1272</v>
      </c>
      <c r="B9" s="688">
        <v>58049</v>
      </c>
    </row>
    <row r="10" ht="49.5" customHeight="1" spans="1:2">
      <c r="A10" s="626" t="s">
        <v>1273</v>
      </c>
      <c r="B10" s="626"/>
    </row>
    <row r="11" ht="20.1" customHeight="1"/>
    <row r="12" ht="20.1" customHeight="1" spans="1:1">
      <c r="A12" s="617"/>
    </row>
    <row r="13" ht="20.1" customHeight="1" spans="1:1">
      <c r="A13" s="617"/>
    </row>
    <row r="14" ht="20.1" customHeight="1" spans="1:1">
      <c r="A14" s="617"/>
    </row>
    <row r="15" ht="20.1" customHeight="1" spans="1:1">
      <c r="A15" s="617"/>
    </row>
    <row r="16" ht="20.1" customHeight="1" spans="1:1">
      <c r="A16" s="617"/>
    </row>
    <row r="17" ht="20.1" customHeight="1" spans="1:1">
      <c r="A17" s="617"/>
    </row>
    <row r="18" ht="20.1" customHeight="1" spans="1:1">
      <c r="A18" s="617"/>
    </row>
    <row r="19" ht="20.1" customHeight="1" spans="1:1">
      <c r="A19" s="617"/>
    </row>
    <row r="20" ht="20.1" customHeight="1" spans="1:2">
      <c r="A20" s="617"/>
      <c r="B20" s="686"/>
    </row>
    <row r="21" ht="20.1" customHeight="1" spans="1:1">
      <c r="A21" s="617"/>
    </row>
    <row r="22" ht="20.1" customHeight="1" spans="1:1">
      <c r="A22" s="617"/>
    </row>
    <row r="23" ht="20.1" customHeight="1" spans="1:1">
      <c r="A23" s="617"/>
    </row>
    <row r="24" ht="20.1" customHeight="1" spans="1:1">
      <c r="A24" s="617"/>
    </row>
    <row r="25" ht="20.1" customHeight="1" spans="1:1">
      <c r="A25" s="617"/>
    </row>
    <row r="26" ht="20.1" customHeight="1" spans="1:1">
      <c r="A26" s="617"/>
    </row>
    <row r="27" ht="20.1" customHeight="1" spans="1:1">
      <c r="A27" s="617"/>
    </row>
    <row r="28" ht="20.1" customHeight="1" spans="1:1">
      <c r="A28" s="617"/>
    </row>
    <row r="29" ht="20.1" customHeight="1" spans="1:1">
      <c r="A29" s="617"/>
    </row>
    <row r="30" ht="20.1" customHeight="1" spans="1:1">
      <c r="A30" s="617"/>
    </row>
    <row r="31" ht="20.1" customHeight="1" spans="1:1">
      <c r="A31" s="617"/>
    </row>
    <row r="32" ht="20.1" customHeight="1" spans="1:1">
      <c r="A32" s="617"/>
    </row>
    <row r="33" spans="1:1">
      <c r="A33" s="617"/>
    </row>
    <row r="34" spans="1:1">
      <c r="A34" s="617"/>
    </row>
    <row r="35" spans="1:1">
      <c r="A35" s="617"/>
    </row>
    <row r="36" spans="1:1">
      <c r="A36" s="617"/>
    </row>
    <row r="37" spans="1:1">
      <c r="A37" s="617"/>
    </row>
    <row r="38" spans="1:1">
      <c r="A38" s="617"/>
    </row>
    <row r="39" spans="1:1">
      <c r="A39" s="617"/>
    </row>
    <row r="40" spans="1:1">
      <c r="A40" s="617"/>
    </row>
    <row r="41" spans="1:1">
      <c r="A41" s="617"/>
    </row>
    <row r="42" spans="1:1">
      <c r="A42" s="617"/>
    </row>
    <row r="43" spans="1:1">
      <c r="A43" s="617"/>
    </row>
    <row r="44" spans="1:1">
      <c r="A44" s="617"/>
    </row>
    <row r="45" spans="1:1">
      <c r="A45" s="617"/>
    </row>
    <row r="46" spans="1:1">
      <c r="A46" s="617"/>
    </row>
    <row r="47" spans="1:1">
      <c r="A47" s="617"/>
    </row>
    <row r="48" spans="1:1">
      <c r="A48" s="617"/>
    </row>
    <row r="49" spans="1:1">
      <c r="A49" s="617"/>
    </row>
    <row r="50" spans="1:1">
      <c r="A50" s="617"/>
    </row>
    <row r="51" spans="1:1">
      <c r="A51" s="617"/>
    </row>
    <row r="52" spans="1:1">
      <c r="A52" s="617"/>
    </row>
    <row r="53" spans="1:1">
      <c r="A53" s="617"/>
    </row>
    <row r="54" spans="1:1">
      <c r="A54" s="617"/>
    </row>
    <row r="55" spans="1:1">
      <c r="A55" s="617"/>
    </row>
    <row r="56" spans="1:1">
      <c r="A56" s="617"/>
    </row>
    <row r="57" spans="1:1">
      <c r="A57" s="617"/>
    </row>
    <row r="58" spans="1:1">
      <c r="A58" s="617"/>
    </row>
    <row r="59" spans="1:1">
      <c r="A59" s="617"/>
    </row>
    <row r="60" spans="1:1">
      <c r="A60" s="617"/>
    </row>
    <row r="61" spans="1:1">
      <c r="A61" s="617"/>
    </row>
    <row r="62" spans="1:1">
      <c r="A62" s="617"/>
    </row>
    <row r="63" spans="1:1">
      <c r="A63" s="617"/>
    </row>
    <row r="64" spans="1:1">
      <c r="A64" s="617"/>
    </row>
    <row r="65" spans="1:1">
      <c r="A65" s="617"/>
    </row>
    <row r="66" spans="1:1">
      <c r="A66" s="617"/>
    </row>
    <row r="67" spans="1:1">
      <c r="A67" s="617"/>
    </row>
    <row r="68" spans="1:1">
      <c r="A68" s="617"/>
    </row>
    <row r="69" spans="1:1">
      <c r="A69" s="617"/>
    </row>
    <row r="70" spans="1:1">
      <c r="A70" s="617"/>
    </row>
    <row r="71" spans="1:1">
      <c r="A71" s="617"/>
    </row>
    <row r="72" spans="1:1">
      <c r="A72" s="617"/>
    </row>
    <row r="73" spans="1:1">
      <c r="A73" s="617"/>
    </row>
    <row r="74" spans="1:1">
      <c r="A74" s="617"/>
    </row>
    <row r="75" spans="1:1">
      <c r="A75" s="617"/>
    </row>
    <row r="76" spans="1:1">
      <c r="A76" s="617"/>
    </row>
    <row r="77" spans="1:1">
      <c r="A77" s="617"/>
    </row>
    <row r="78" spans="1:1">
      <c r="A78" s="617"/>
    </row>
    <row r="79" spans="1:1">
      <c r="A79" s="617"/>
    </row>
    <row r="80" spans="1:1">
      <c r="A80" s="617"/>
    </row>
    <row r="81" spans="1:1">
      <c r="A81" s="617"/>
    </row>
    <row r="82" spans="1:1">
      <c r="A82" s="617"/>
    </row>
    <row r="83" spans="1:1">
      <c r="A83" s="617"/>
    </row>
    <row r="84" spans="1:1">
      <c r="A84" s="617"/>
    </row>
    <row r="85" spans="1:1">
      <c r="A85" s="617"/>
    </row>
    <row r="86" spans="1:1">
      <c r="A86" s="617"/>
    </row>
    <row r="87" spans="1:1">
      <c r="A87" s="617"/>
    </row>
    <row r="88" spans="1:1">
      <c r="A88" s="617"/>
    </row>
    <row r="89" spans="1:1">
      <c r="A89" s="617"/>
    </row>
    <row r="90" spans="1:1">
      <c r="A90" s="617"/>
    </row>
    <row r="91" spans="1:1">
      <c r="A91" s="617"/>
    </row>
    <row r="92" spans="1:1">
      <c r="A92" s="617"/>
    </row>
    <row r="93" spans="1:1">
      <c r="A93" s="617"/>
    </row>
    <row r="94" spans="1:1">
      <c r="A94" s="617"/>
    </row>
    <row r="95" spans="1:1">
      <c r="A95" s="617"/>
    </row>
    <row r="96" spans="1:1">
      <c r="A96" s="617"/>
    </row>
    <row r="97" spans="1:1">
      <c r="A97" s="617"/>
    </row>
    <row r="98" spans="1:1">
      <c r="A98" s="617"/>
    </row>
    <row r="99" spans="1:1">
      <c r="A99" s="617"/>
    </row>
    <row r="100" spans="1:1">
      <c r="A100" s="617"/>
    </row>
  </sheetData>
  <mergeCells count="4">
    <mergeCell ref="A1:B1"/>
    <mergeCell ref="A2:B2"/>
    <mergeCell ref="A3:B3"/>
    <mergeCell ref="A10:B10"/>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54</vt:i4>
      </vt:variant>
    </vt:vector>
  </HeadingPairs>
  <TitlesOfParts>
    <vt:vector size="54" baseType="lpstr">
      <vt:lpstr>封面</vt:lpstr>
      <vt:lpstr>目录</vt:lpstr>
      <vt:lpstr>01-2023全区公共平衡 </vt:lpstr>
      <vt:lpstr>02-2023全区公共本级支出功能  </vt:lpstr>
      <vt:lpstr>03-2023区级公共平衡 </vt:lpstr>
      <vt:lpstr>04-2023区级公共本级支出功能 </vt:lpstr>
      <vt:lpstr>05-2023公共转移支付收入</vt:lpstr>
      <vt:lpstr>06-2023公共转移支付支出分地区</vt:lpstr>
      <vt:lpstr>07-2023公共转移支付支出分项目 </vt:lpstr>
      <vt:lpstr>08-2023全区基金平衡 </vt:lpstr>
      <vt:lpstr>09-2023全区基金支出 </vt:lpstr>
      <vt:lpstr>10-2023区级基金平衡</vt:lpstr>
      <vt:lpstr>11-2023区级基金支出</vt:lpstr>
      <vt:lpstr>12-2023基金转移支付收入</vt:lpstr>
      <vt:lpstr>13-2023基金转移支付支出分地区</vt:lpstr>
      <vt:lpstr>14-2023基金转移支付支出分项目 </vt:lpstr>
      <vt:lpstr>15-2023全区国资平衡</vt:lpstr>
      <vt:lpstr>16-2023区级国资平衡</vt:lpstr>
      <vt:lpstr>17-2023社保平衡</vt:lpstr>
      <vt:lpstr>18-2023社保结余</vt:lpstr>
      <vt:lpstr>19-2024全区公共预算平衡</vt:lpstr>
      <vt:lpstr>20-2024全区公共支出功能 </vt:lpstr>
      <vt:lpstr>21-2024区级公共预算平衡 </vt:lpstr>
      <vt:lpstr>22-2024区级公共支出功能  </vt:lpstr>
      <vt:lpstr>23-2024公共基本和项目</vt:lpstr>
      <vt:lpstr>24-2024公共本级基本支出</vt:lpstr>
      <vt:lpstr>25-2024公共转移支付收入</vt:lpstr>
      <vt:lpstr>26-2024公共转移支付支出分项目</vt:lpstr>
      <vt:lpstr>27-2024公共转移支付支付分地区</vt:lpstr>
      <vt:lpstr>28-2024全区基金预算平衡</vt:lpstr>
      <vt:lpstr>29-2024全区基金支出</vt:lpstr>
      <vt:lpstr>30-2024区级基金预算平衡 </vt:lpstr>
      <vt:lpstr>31-2024区级基金支出 </vt:lpstr>
      <vt:lpstr>32-2024基金转移支付收入</vt:lpstr>
      <vt:lpstr>33-2024基金转移支付支出分项目</vt:lpstr>
      <vt:lpstr>34-2024基金转移支付支出分地区</vt:lpstr>
      <vt:lpstr>35-2024全区国资预算平衡</vt:lpstr>
      <vt:lpstr>36-2024区级国资预算平衡</vt:lpstr>
      <vt:lpstr>37-2024社保平衡</vt:lpstr>
      <vt:lpstr>38-2024社保支出</vt:lpstr>
      <vt:lpstr>39-2023债务限额、余额</vt:lpstr>
      <vt:lpstr>40-一般债务余额</vt:lpstr>
      <vt:lpstr>41-专项债务余额</vt:lpstr>
      <vt:lpstr>42-债务还本付息</vt:lpstr>
      <vt:lpstr>43-2024年提前下达</vt:lpstr>
      <vt:lpstr>44-2024新增债券安排</vt:lpstr>
      <vt:lpstr>45-2022区级一般公共预算“三公”经费预算</vt:lpstr>
      <vt:lpstr>46-2023年直达资金情况</vt:lpstr>
      <vt:lpstr>47-残疾人事业发展</vt:lpstr>
      <vt:lpstr>48-万开隧道日常养护</vt:lpstr>
      <vt:lpstr>49-城区综治志愿者补助</vt:lpstr>
      <vt:lpstr>50-盛景小学新校建设</vt:lpstr>
      <vt:lpstr>51-松材线虫病防控除治</vt:lpstr>
      <vt:lpstr>52-工业和信息化专项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2024-02-08T06:26:11Z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9835DFDA16FF40F18684F7A3E5AE421D</vt:lpwstr>
  </property>
</Properties>
</file>